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gabrielyan/Documents/Studies/PhD /Euler Paper - New Codes/"/>
    </mc:Choice>
  </mc:AlternateContent>
  <xr:revisionPtr revIDLastSave="0" documentId="13_ncr:1_{172A6FF1-A8A2-4248-8344-B9027F201545}" xr6:coauthVersionLast="47" xr6:coauthVersionMax="47" xr10:uidLastSave="{00000000-0000-0000-0000-000000000000}"/>
  <bookViews>
    <workbookView xWindow="0" yWindow="880" windowWidth="36000" windowHeight="21020" xr2:uid="{00000000-000D-0000-FFFF-FFFF00000000}"/>
  </bookViews>
  <sheets>
    <sheet name="explanations" sheetId="12" r:id="rId1"/>
    <sheet name="all_data" sheetId="17" r:id="rId2"/>
    <sheet name="data_sa" sheetId="1" r:id="rId3"/>
    <sheet name="sa_process" sheetId="14" r:id="rId4"/>
    <sheet name="data_non_sa" sheetId="13" r:id="rId5"/>
    <sheet name="INFL_EXP" sheetId="19" r:id="rId6"/>
    <sheet name="CPI_INFL" sheetId="18" r:id="rId7"/>
    <sheet name="testing" sheetId="16" state="hidden" r:id="rId8"/>
    <sheet name="HFCE_PH" sheetId="9" r:id="rId9"/>
    <sheet name="HFCE_DEFL" sheetId="5" r:id="rId10"/>
    <sheet name="HFCE" sheetId="4" r:id="rId11"/>
    <sheet name="IB" sheetId="3" r:id="rId12"/>
    <sheet name="CONS_COMP_DEFL" sheetId="6" r:id="rId13"/>
    <sheet name="CONS_COMP" sheetId="8" r:id="rId14"/>
    <sheet name="POP" sheetId="10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7" l="1"/>
  <c r="C89" i="17"/>
  <c r="D89" i="17"/>
  <c r="E89" i="17"/>
  <c r="F89" i="17"/>
  <c r="G89" i="17"/>
  <c r="H89" i="17"/>
  <c r="I89" i="17"/>
  <c r="J89" i="17"/>
  <c r="K89" i="17"/>
  <c r="L89" i="17"/>
  <c r="M89" i="17"/>
  <c r="N89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B92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B96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Y3" i="1"/>
  <c r="Z3" i="1"/>
  <c r="Y4" i="1"/>
  <c r="Z4" i="1"/>
  <c r="Y5" i="1"/>
  <c r="Z5" i="1"/>
  <c r="AA6" i="1" s="1"/>
  <c r="Y6" i="1"/>
  <c r="Z6" i="1"/>
  <c r="AA7" i="1" s="1"/>
  <c r="Y7" i="1"/>
  <c r="Z7" i="1"/>
  <c r="Y8" i="1"/>
  <c r="Z8" i="1"/>
  <c r="Y9" i="1"/>
  <c r="Z9" i="1"/>
  <c r="Y10" i="1"/>
  <c r="Z10" i="1"/>
  <c r="AA11" i="1" s="1"/>
  <c r="Y11" i="1"/>
  <c r="Z11" i="1"/>
  <c r="AA12" i="1" s="1"/>
  <c r="Y12" i="1"/>
  <c r="Z12" i="1"/>
  <c r="Y13" i="1"/>
  <c r="Z13" i="1"/>
  <c r="Y14" i="1"/>
  <c r="Z14" i="1"/>
  <c r="Y15" i="1"/>
  <c r="Z15" i="1"/>
  <c r="Y16" i="1"/>
  <c r="Z16" i="1"/>
  <c r="Y17" i="1"/>
  <c r="Z17" i="1"/>
  <c r="AA18" i="1" s="1"/>
  <c r="Y18" i="1"/>
  <c r="Z18" i="1"/>
  <c r="Y19" i="1"/>
  <c r="Z19" i="1"/>
  <c r="Y20" i="1"/>
  <c r="Z20" i="1"/>
  <c r="Y21" i="1"/>
  <c r="Z21" i="1"/>
  <c r="AA22" i="1" s="1"/>
  <c r="Y22" i="1"/>
  <c r="Z22" i="1"/>
  <c r="Y23" i="1"/>
  <c r="Z23" i="1"/>
  <c r="Y24" i="1"/>
  <c r="Z24" i="1"/>
  <c r="Y25" i="1"/>
  <c r="Z25" i="1"/>
  <c r="Y26" i="1"/>
  <c r="Z26" i="1"/>
  <c r="Y27" i="1"/>
  <c r="Z27" i="1"/>
  <c r="AA27" i="1" s="1"/>
  <c r="Y28" i="1"/>
  <c r="Z28" i="1"/>
  <c r="AA29" i="1" s="1"/>
  <c r="Y29" i="1"/>
  <c r="Z29" i="1"/>
  <c r="Y30" i="1"/>
  <c r="Z30" i="1"/>
  <c r="Y31" i="1"/>
  <c r="Z31" i="1"/>
  <c r="Y32" i="1"/>
  <c r="Z32" i="1"/>
  <c r="Y33" i="1"/>
  <c r="Z33" i="1"/>
  <c r="Y34" i="1"/>
  <c r="Z34" i="1"/>
  <c r="AA35" i="1" s="1"/>
  <c r="Y35" i="1"/>
  <c r="Z35" i="1"/>
  <c r="Y36" i="1"/>
  <c r="Z36" i="1"/>
  <c r="Y37" i="1"/>
  <c r="Z37" i="1"/>
  <c r="Y38" i="1"/>
  <c r="Z38" i="1"/>
  <c r="AA39" i="1" s="1"/>
  <c r="Y39" i="1"/>
  <c r="Z39" i="1"/>
  <c r="Y40" i="1"/>
  <c r="Z40" i="1"/>
  <c r="Y41" i="1"/>
  <c r="Z41" i="1"/>
  <c r="Y42" i="1"/>
  <c r="Z42" i="1"/>
  <c r="Y43" i="1"/>
  <c r="Z43" i="1"/>
  <c r="Y44" i="1"/>
  <c r="Z44" i="1"/>
  <c r="AA45" i="1" s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AA55" i="1" s="1"/>
  <c r="Y55" i="1"/>
  <c r="Z55" i="1"/>
  <c r="Y56" i="1"/>
  <c r="Z56" i="1"/>
  <c r="Y57" i="1"/>
  <c r="Z57" i="1"/>
  <c r="Y58" i="1"/>
  <c r="Z58" i="1"/>
  <c r="Y59" i="1"/>
  <c r="Z59" i="1"/>
  <c r="Y60" i="1"/>
  <c r="Z60" i="1"/>
  <c r="AA61" i="1" s="1"/>
  <c r="Y61" i="1"/>
  <c r="Z61" i="1"/>
  <c r="AA62" i="1" s="1"/>
  <c r="Y62" i="1"/>
  <c r="Z62" i="1"/>
  <c r="Y63" i="1"/>
  <c r="Z63" i="1"/>
  <c r="Y64" i="1"/>
  <c r="Z64" i="1"/>
  <c r="Y65" i="1"/>
  <c r="Z65" i="1"/>
  <c r="Y66" i="1"/>
  <c r="Z66" i="1"/>
  <c r="AA67" i="1" s="1"/>
  <c r="Y67" i="1"/>
  <c r="Z67" i="1"/>
  <c r="AA68" i="1" s="1"/>
  <c r="Y68" i="1"/>
  <c r="Z68" i="1"/>
  <c r="Y69" i="1"/>
  <c r="Z69" i="1"/>
  <c r="Y70" i="1"/>
  <c r="Z70" i="1"/>
  <c r="Y71" i="1"/>
  <c r="Z71" i="1"/>
  <c r="AA71" i="1" s="1"/>
  <c r="Y72" i="1"/>
  <c r="Z72" i="1"/>
  <c r="AA73" i="1" s="1"/>
  <c r="Y73" i="1"/>
  <c r="Z73" i="1"/>
  <c r="Y74" i="1"/>
  <c r="Z74" i="1"/>
  <c r="Y75" i="1"/>
  <c r="Z75" i="1"/>
  <c r="Y76" i="1"/>
  <c r="Z76" i="1"/>
  <c r="AA76" i="1" s="1"/>
  <c r="Y77" i="1"/>
  <c r="Z77" i="1"/>
  <c r="AA78" i="1" s="1"/>
  <c r="Y78" i="1"/>
  <c r="Z78" i="1"/>
  <c r="Y79" i="1"/>
  <c r="Z79" i="1"/>
  <c r="Y80" i="1"/>
  <c r="Z80" i="1"/>
  <c r="Y81" i="1"/>
  <c r="Z81" i="1"/>
  <c r="Y82" i="1"/>
  <c r="Z82" i="1"/>
  <c r="Y83" i="1"/>
  <c r="Z83" i="1"/>
  <c r="AA84" i="1" s="1"/>
  <c r="Y84" i="1"/>
  <c r="Z84" i="1"/>
  <c r="Y85" i="1"/>
  <c r="Z85" i="1"/>
  <c r="Y86" i="1"/>
  <c r="Z86" i="1"/>
  <c r="Y87" i="1"/>
  <c r="Z87" i="1"/>
  <c r="Y88" i="1"/>
  <c r="Z88" i="1"/>
  <c r="Y89" i="1"/>
  <c r="Z89" i="1"/>
  <c r="AA90" i="1" s="1"/>
  <c r="Y90" i="1"/>
  <c r="Z90" i="1"/>
  <c r="Y91" i="1"/>
  <c r="Z91" i="1"/>
  <c r="Y92" i="1"/>
  <c r="Z92" i="1"/>
  <c r="Y93" i="1"/>
  <c r="Z93" i="1"/>
  <c r="AA93" i="1" s="1"/>
  <c r="Y94" i="1"/>
  <c r="Z94" i="1"/>
  <c r="AA95" i="1" s="1"/>
  <c r="Y95" i="1"/>
  <c r="Z95" i="1"/>
  <c r="Y96" i="1"/>
  <c r="Z96" i="1"/>
  <c r="Y97" i="1"/>
  <c r="Z97" i="1"/>
  <c r="Y98" i="1"/>
  <c r="Z98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3" i="1"/>
  <c r="Q3" i="1"/>
  <c r="Q4" i="1"/>
  <c r="Q5" i="1"/>
  <c r="Q6" i="1"/>
  <c r="Q7" i="1"/>
  <c r="Q8" i="1"/>
  <c r="Q9" i="1"/>
  <c r="R9" i="1" s="1"/>
  <c r="Q10" i="1"/>
  <c r="Q11" i="1"/>
  <c r="R11" i="1" s="1"/>
  <c r="Q12" i="1"/>
  <c r="Q13" i="1"/>
  <c r="Q14" i="1"/>
  <c r="Q15" i="1"/>
  <c r="Q16" i="1"/>
  <c r="Q17" i="1"/>
  <c r="Q18" i="1"/>
  <c r="Q19" i="1"/>
  <c r="Q20" i="1"/>
  <c r="Q21" i="1"/>
  <c r="Q22" i="1"/>
  <c r="R22" i="1" s="1"/>
  <c r="Q23" i="1"/>
  <c r="Q24" i="1"/>
  <c r="Q25" i="1"/>
  <c r="Q26" i="1"/>
  <c r="Q27" i="1"/>
  <c r="Q28" i="1"/>
  <c r="Q29" i="1"/>
  <c r="R29" i="1" s="1"/>
  <c r="F29" i="17" s="1"/>
  <c r="Q30" i="1"/>
  <c r="Q31" i="1"/>
  <c r="Q32" i="1"/>
  <c r="R32" i="1" s="1"/>
  <c r="Q33" i="1"/>
  <c r="Q34" i="1"/>
  <c r="Q35" i="1"/>
  <c r="Q36" i="1"/>
  <c r="Q37" i="1"/>
  <c r="Q38" i="1"/>
  <c r="Q39" i="1"/>
  <c r="Q40" i="1"/>
  <c r="Q41" i="1"/>
  <c r="Q42" i="1"/>
  <c r="R42" i="1" s="1"/>
  <c r="F42" i="17" s="1"/>
  <c r="Q43" i="1"/>
  <c r="R43" i="1" s="1"/>
  <c r="Q44" i="1"/>
  <c r="Q45" i="1"/>
  <c r="R45" i="1" s="1"/>
  <c r="Q46" i="1"/>
  <c r="Q47" i="1"/>
  <c r="Q48" i="1"/>
  <c r="Q49" i="1"/>
  <c r="Q50" i="1"/>
  <c r="Q51" i="1"/>
  <c r="Q52" i="1"/>
  <c r="Q53" i="1"/>
  <c r="R53" i="1" s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T52" i="1" s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T77" i="1" s="1"/>
  <c r="O78" i="1"/>
  <c r="O79" i="1"/>
  <c r="O80" i="1"/>
  <c r="O81" i="1"/>
  <c r="O82" i="1"/>
  <c r="O83" i="1"/>
  <c r="O84" i="1"/>
  <c r="T84" i="1" s="1"/>
  <c r="O85" i="1"/>
  <c r="O86" i="1"/>
  <c r="T86" i="1" s="1"/>
  <c r="O87" i="1"/>
  <c r="O88" i="1"/>
  <c r="O89" i="1"/>
  <c r="O90" i="1"/>
  <c r="O91" i="1"/>
  <c r="O92" i="1"/>
  <c r="O93" i="1"/>
  <c r="O94" i="1"/>
  <c r="O95" i="1"/>
  <c r="O96" i="1"/>
  <c r="O97" i="1"/>
  <c r="O9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R7" i="1" s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U14" i="1" s="1"/>
  <c r="K13" i="1"/>
  <c r="L13" i="1"/>
  <c r="M13" i="1"/>
  <c r="J14" i="1"/>
  <c r="K14" i="1"/>
  <c r="L14" i="1"/>
  <c r="M14" i="1"/>
  <c r="J15" i="1"/>
  <c r="K15" i="1"/>
  <c r="L15" i="1"/>
  <c r="M15" i="1"/>
  <c r="W16" i="1" s="1"/>
  <c r="J16" i="1"/>
  <c r="U16" i="1" s="1"/>
  <c r="K16" i="1"/>
  <c r="L16" i="1"/>
  <c r="M16" i="1"/>
  <c r="J17" i="1"/>
  <c r="K17" i="1"/>
  <c r="L17" i="1"/>
  <c r="M17" i="1"/>
  <c r="J18" i="1"/>
  <c r="R18" i="1" s="1"/>
  <c r="K18" i="1"/>
  <c r="L18" i="1"/>
  <c r="M18" i="1"/>
  <c r="W18" i="1" s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W23" i="1" s="1"/>
  <c r="J24" i="1"/>
  <c r="R24" i="1" s="1"/>
  <c r="K24" i="1"/>
  <c r="L24" i="1"/>
  <c r="M24" i="1"/>
  <c r="J25" i="1"/>
  <c r="K25" i="1"/>
  <c r="L25" i="1"/>
  <c r="M25" i="1"/>
  <c r="J26" i="1"/>
  <c r="R26" i="1" s="1"/>
  <c r="F26" i="17" s="1"/>
  <c r="K26" i="1"/>
  <c r="L26" i="1"/>
  <c r="M26" i="1"/>
  <c r="W26" i="1" s="1"/>
  <c r="J27" i="1"/>
  <c r="K27" i="1"/>
  <c r="L27" i="1"/>
  <c r="M27" i="1"/>
  <c r="J28" i="1"/>
  <c r="K28" i="1"/>
  <c r="L28" i="1"/>
  <c r="M28" i="1"/>
  <c r="T28" i="1" s="1"/>
  <c r="H28" i="17" s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U33" i="1" s="1"/>
  <c r="K32" i="1"/>
  <c r="L32" i="1"/>
  <c r="M32" i="1"/>
  <c r="J33" i="1"/>
  <c r="K33" i="1"/>
  <c r="L33" i="1"/>
  <c r="M33" i="1"/>
  <c r="J34" i="1"/>
  <c r="K34" i="1"/>
  <c r="L34" i="1"/>
  <c r="M34" i="1"/>
  <c r="W34" i="1" s="1"/>
  <c r="J35" i="1"/>
  <c r="R35" i="1" s="1"/>
  <c r="F35" i="17" s="1"/>
  <c r="K35" i="1"/>
  <c r="L35" i="1"/>
  <c r="M35" i="1"/>
  <c r="J36" i="1"/>
  <c r="K36" i="1"/>
  <c r="L36" i="1"/>
  <c r="M36" i="1"/>
  <c r="J37" i="1"/>
  <c r="K37" i="1"/>
  <c r="L37" i="1"/>
  <c r="M37" i="1"/>
  <c r="J38" i="1"/>
  <c r="R38" i="1" s="1"/>
  <c r="F38" i="17" s="1"/>
  <c r="K38" i="1"/>
  <c r="L38" i="1"/>
  <c r="M38" i="1"/>
  <c r="J39" i="1"/>
  <c r="K39" i="1"/>
  <c r="L39" i="1"/>
  <c r="M39" i="1"/>
  <c r="J40" i="1"/>
  <c r="R40" i="1" s="1"/>
  <c r="F40" i="17" s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U47" i="1" s="1"/>
  <c r="K46" i="1"/>
  <c r="L46" i="1"/>
  <c r="M46" i="1"/>
  <c r="J47" i="1"/>
  <c r="K47" i="1"/>
  <c r="L47" i="1"/>
  <c r="M47" i="1"/>
  <c r="J48" i="1"/>
  <c r="K48" i="1"/>
  <c r="L48" i="1"/>
  <c r="M48" i="1"/>
  <c r="W49" i="1" s="1"/>
  <c r="J49" i="1"/>
  <c r="R49" i="1" s="1"/>
  <c r="F49" i="17" s="1"/>
  <c r="K49" i="1"/>
  <c r="L49" i="1"/>
  <c r="M49" i="1"/>
  <c r="J50" i="1"/>
  <c r="K50" i="1"/>
  <c r="L50" i="1"/>
  <c r="M50" i="1"/>
  <c r="J51" i="1"/>
  <c r="R51" i="1" s="1"/>
  <c r="K51" i="1"/>
  <c r="L51" i="1"/>
  <c r="M51" i="1"/>
  <c r="W51" i="1" s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U57" i="1" s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W63" i="1" s="1"/>
  <c r="J63" i="1"/>
  <c r="U63" i="1" s="1"/>
  <c r="K63" i="1"/>
  <c r="L63" i="1"/>
  <c r="M63" i="1"/>
  <c r="J64" i="1"/>
  <c r="K64" i="1"/>
  <c r="L64" i="1"/>
  <c r="M64" i="1"/>
  <c r="J65" i="1"/>
  <c r="U66" i="1" s="1"/>
  <c r="K65" i="1"/>
  <c r="L65" i="1"/>
  <c r="M65" i="1"/>
  <c r="J66" i="1"/>
  <c r="K66" i="1"/>
  <c r="L66" i="1"/>
  <c r="M66" i="1"/>
  <c r="J67" i="1"/>
  <c r="K67" i="1"/>
  <c r="L67" i="1"/>
  <c r="M67" i="1"/>
  <c r="J68" i="1"/>
  <c r="U68" i="1" s="1"/>
  <c r="K68" i="1"/>
  <c r="L68" i="1"/>
  <c r="M68" i="1"/>
  <c r="J69" i="1"/>
  <c r="K69" i="1"/>
  <c r="L69" i="1"/>
  <c r="M69" i="1"/>
  <c r="J70" i="1"/>
  <c r="K70" i="1"/>
  <c r="L70" i="1"/>
  <c r="M70" i="1"/>
  <c r="W71" i="1" s="1"/>
  <c r="J71" i="1"/>
  <c r="U71" i="1" s="1"/>
  <c r="K71" i="1"/>
  <c r="L71" i="1"/>
  <c r="M71" i="1"/>
  <c r="J72" i="1"/>
  <c r="K72" i="1"/>
  <c r="L72" i="1"/>
  <c r="M72" i="1"/>
  <c r="J73" i="1"/>
  <c r="K73" i="1"/>
  <c r="L73" i="1"/>
  <c r="M73" i="1"/>
  <c r="W74" i="1" s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U85" i="1" s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W90" i="1" s="1"/>
  <c r="J90" i="1"/>
  <c r="K90" i="1"/>
  <c r="L90" i="1"/>
  <c r="M90" i="1"/>
  <c r="J91" i="1"/>
  <c r="K91" i="1"/>
  <c r="L91" i="1"/>
  <c r="M91" i="1"/>
  <c r="J92" i="1"/>
  <c r="K92" i="1"/>
  <c r="L92" i="1"/>
  <c r="M92" i="1"/>
  <c r="W92" i="1" s="1"/>
  <c r="J93" i="1"/>
  <c r="K93" i="1"/>
  <c r="L93" i="1"/>
  <c r="M93" i="1"/>
  <c r="J94" i="1"/>
  <c r="K94" i="1"/>
  <c r="L94" i="1"/>
  <c r="M94" i="1"/>
  <c r="W94" i="1" s="1"/>
  <c r="J95" i="1"/>
  <c r="K95" i="1"/>
  <c r="L95" i="1"/>
  <c r="M95" i="1"/>
  <c r="J96" i="1"/>
  <c r="R96" i="1" s="1"/>
  <c r="K96" i="1"/>
  <c r="L96" i="1"/>
  <c r="M96" i="1"/>
  <c r="J97" i="1"/>
  <c r="K97" i="1"/>
  <c r="L97" i="1"/>
  <c r="M97" i="1"/>
  <c r="J98" i="1"/>
  <c r="K98" i="1"/>
  <c r="L98" i="1"/>
  <c r="M98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T71" i="1" s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T82" i="1" s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T96" i="1" s="1"/>
  <c r="C97" i="1"/>
  <c r="D97" i="1"/>
  <c r="E97" i="1"/>
  <c r="C98" i="1"/>
  <c r="D98" i="1"/>
  <c r="E9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R56" i="1" s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R78" i="1" s="1"/>
  <c r="F78" i="17" s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2" i="1"/>
  <c r="AB98" i="1"/>
  <c r="AC98" i="1"/>
  <c r="AA3" i="1"/>
  <c r="AB3" i="1"/>
  <c r="AC3" i="1" s="1"/>
  <c r="R4" i="1"/>
  <c r="F4" i="17" s="1"/>
  <c r="T4" i="1"/>
  <c r="AB4" i="1"/>
  <c r="AC4" i="1"/>
  <c r="R5" i="1"/>
  <c r="W5" i="1"/>
  <c r="AB5" i="1"/>
  <c r="AC6" i="1" s="1"/>
  <c r="U7" i="1"/>
  <c r="AB6" i="1"/>
  <c r="AB7" i="1"/>
  <c r="AC8" i="1" s="1"/>
  <c r="U8" i="1"/>
  <c r="W9" i="1"/>
  <c r="AB8" i="1"/>
  <c r="AB9" i="1"/>
  <c r="AC9" i="1" s="1"/>
  <c r="W10" i="1"/>
  <c r="AB10" i="1"/>
  <c r="AB11" i="1"/>
  <c r="AC12" i="1" s="1"/>
  <c r="L12" i="17" s="1"/>
  <c r="AB12" i="1"/>
  <c r="R13" i="1"/>
  <c r="AA14" i="1"/>
  <c r="AA13" i="1"/>
  <c r="AB13" i="1"/>
  <c r="AC14" i="1" s="1"/>
  <c r="AB14" i="1"/>
  <c r="T15" i="1"/>
  <c r="AA15" i="1"/>
  <c r="AB15" i="1"/>
  <c r="AC16" i="1" s="1"/>
  <c r="AB16" i="1"/>
  <c r="T17" i="1"/>
  <c r="U18" i="1"/>
  <c r="W17" i="1"/>
  <c r="AB17" i="1"/>
  <c r="AC17" i="1"/>
  <c r="AB18" i="1"/>
  <c r="AC18" i="1"/>
  <c r="AA20" i="1"/>
  <c r="AA19" i="1"/>
  <c r="AB19" i="1"/>
  <c r="AB20" i="1"/>
  <c r="U22" i="1"/>
  <c r="AA21" i="1"/>
  <c r="AB21" i="1"/>
  <c r="AC22" i="1" s="1"/>
  <c r="AA23" i="1"/>
  <c r="AB22" i="1"/>
  <c r="U24" i="1"/>
  <c r="AB23" i="1"/>
  <c r="AC23" i="1"/>
  <c r="L23" i="17" s="1"/>
  <c r="T24" i="1"/>
  <c r="AB24" i="1"/>
  <c r="AC24" i="1" s="1"/>
  <c r="U25" i="1"/>
  <c r="AB25" i="1"/>
  <c r="AB26" i="1"/>
  <c r="R27" i="1"/>
  <c r="W28" i="1"/>
  <c r="AB27" i="1"/>
  <c r="R28" i="1"/>
  <c r="AB28" i="1"/>
  <c r="AC29" i="1" s="1"/>
  <c r="W29" i="1"/>
  <c r="AB29" i="1"/>
  <c r="U30" i="1"/>
  <c r="AA31" i="1"/>
  <c r="AB30" i="1"/>
  <c r="AB31" i="1"/>
  <c r="AC31" i="1"/>
  <c r="W32" i="1"/>
  <c r="AB32" i="1"/>
  <c r="AC33" i="1" s="1"/>
  <c r="R33" i="1"/>
  <c r="F33" i="17" s="1"/>
  <c r="AB33" i="1"/>
  <c r="U35" i="1"/>
  <c r="AB34" i="1"/>
  <c r="AC34" i="1" s="1"/>
  <c r="T35" i="1"/>
  <c r="AB35" i="1"/>
  <c r="AA37" i="1"/>
  <c r="AB36" i="1"/>
  <c r="AC37" i="1" s="1"/>
  <c r="W37" i="1"/>
  <c r="R37" i="1"/>
  <c r="AB37" i="1"/>
  <c r="AB38" i="1"/>
  <c r="AC39" i="1" s="1"/>
  <c r="W39" i="1"/>
  <c r="R39" i="1"/>
  <c r="U39" i="1"/>
  <c r="AB39" i="1"/>
  <c r="AA40" i="1"/>
  <c r="AB40" i="1"/>
  <c r="AC41" i="1" s="1"/>
  <c r="W41" i="1"/>
  <c r="AB41" i="1"/>
  <c r="AA43" i="1"/>
  <c r="AB42" i="1"/>
  <c r="AB43" i="1"/>
  <c r="R44" i="1"/>
  <c r="AB44" i="1"/>
  <c r="AB45" i="1"/>
  <c r="R46" i="1"/>
  <c r="T46" i="1"/>
  <c r="AA47" i="1"/>
  <c r="AB46" i="1"/>
  <c r="AC47" i="1" s="1"/>
  <c r="AB47" i="1"/>
  <c r="T48" i="1"/>
  <c r="R48" i="1"/>
  <c r="F48" i="17" s="1"/>
  <c r="AB48" i="1"/>
  <c r="AC48" i="1" s="1"/>
  <c r="AB49" i="1"/>
  <c r="T50" i="1"/>
  <c r="W50" i="1"/>
  <c r="AB50" i="1"/>
  <c r="AC50" i="1" s="1"/>
  <c r="AB51" i="1"/>
  <c r="AB52" i="1"/>
  <c r="AC53" i="1" s="1"/>
  <c r="U54" i="1"/>
  <c r="AB53" i="1"/>
  <c r="AB54" i="1"/>
  <c r="AC55" i="1" s="1"/>
  <c r="R55" i="1"/>
  <c r="W56" i="1"/>
  <c r="AB55" i="1"/>
  <c r="AB56" i="1"/>
  <c r="AC57" i="1" s="1"/>
  <c r="W57" i="1"/>
  <c r="R57" i="1"/>
  <c r="AB57" i="1"/>
  <c r="AA59" i="1"/>
  <c r="AB58" i="1"/>
  <c r="AC59" i="1" s="1"/>
  <c r="W59" i="1"/>
  <c r="R59" i="1"/>
  <c r="AB59" i="1"/>
  <c r="AB60" i="1"/>
  <c r="AC61" i="1" s="1"/>
  <c r="R61" i="1"/>
  <c r="AB61" i="1"/>
  <c r="T62" i="1"/>
  <c r="AB62" i="1"/>
  <c r="AC63" i="1" s="1"/>
  <c r="AA63" i="1"/>
  <c r="AB63" i="1"/>
  <c r="AC64" i="1" s="1"/>
  <c r="W65" i="1"/>
  <c r="U64" i="1"/>
  <c r="AB64" i="1"/>
  <c r="AA65" i="1"/>
  <c r="AB65" i="1"/>
  <c r="AC66" i="1" s="1"/>
  <c r="R66" i="1"/>
  <c r="W67" i="1"/>
  <c r="AB66" i="1"/>
  <c r="AB67" i="1"/>
  <c r="AC68" i="1" s="1"/>
  <c r="AC67" i="1"/>
  <c r="W69" i="1"/>
  <c r="AB68" i="1"/>
  <c r="T69" i="1"/>
  <c r="AA70" i="1"/>
  <c r="AB69" i="1"/>
  <c r="R70" i="1"/>
  <c r="F70" i="17" s="1"/>
  <c r="AB70" i="1"/>
  <c r="AC70" i="1"/>
  <c r="AB71" i="1"/>
  <c r="AC72" i="1" s="1"/>
  <c r="U72" i="1"/>
  <c r="AB72" i="1"/>
  <c r="AB73" i="1"/>
  <c r="AC73" i="1" s="1"/>
  <c r="AB74" i="1"/>
  <c r="AB75" i="1"/>
  <c r="AC75" i="1"/>
  <c r="AB76" i="1"/>
  <c r="AC76" i="1"/>
  <c r="U77" i="1"/>
  <c r="AB77" i="1"/>
  <c r="AC78" i="1" s="1"/>
  <c r="U78" i="1"/>
  <c r="AA79" i="1"/>
  <c r="AB78" i="1"/>
  <c r="T79" i="1"/>
  <c r="AA80" i="1"/>
  <c r="AB79" i="1"/>
  <c r="AC80" i="1" s="1"/>
  <c r="R80" i="1"/>
  <c r="T80" i="1"/>
  <c r="AA81" i="1"/>
  <c r="AB80" i="1"/>
  <c r="AB81" i="1"/>
  <c r="AC81" i="1"/>
  <c r="U83" i="1"/>
  <c r="W82" i="1"/>
  <c r="AA83" i="1"/>
  <c r="AB82" i="1"/>
  <c r="AC83" i="1" s="1"/>
  <c r="R83" i="1"/>
  <c r="F83" i="17" s="1"/>
  <c r="AB83" i="1"/>
  <c r="R84" i="1"/>
  <c r="F84" i="17" s="1"/>
  <c r="AB84" i="1"/>
  <c r="AC85" i="1" s="1"/>
  <c r="W85" i="1"/>
  <c r="AB85" i="1"/>
  <c r="U87" i="1"/>
  <c r="AB86" i="1"/>
  <c r="AC87" i="1" s="1"/>
  <c r="AA88" i="1"/>
  <c r="AB87" i="1"/>
  <c r="AC88" i="1" s="1"/>
  <c r="L88" i="17" s="1"/>
  <c r="U88" i="1"/>
  <c r="AB88" i="1"/>
  <c r="AB89" i="1"/>
  <c r="AC89" i="1" s="1"/>
  <c r="R90" i="1"/>
  <c r="AB90" i="1"/>
  <c r="R91" i="1"/>
  <c r="T91" i="1"/>
  <c r="AB91" i="1"/>
  <c r="AC92" i="1" s="1"/>
  <c r="R92" i="1"/>
  <c r="U92" i="1"/>
  <c r="AB92" i="1"/>
  <c r="R93" i="1"/>
  <c r="T93" i="1"/>
  <c r="AB93" i="1"/>
  <c r="AC94" i="1" s="1"/>
  <c r="AB94" i="1"/>
  <c r="R95" i="1"/>
  <c r="AB95" i="1"/>
  <c r="AC95" i="1"/>
  <c r="W96" i="1"/>
  <c r="AA97" i="1"/>
  <c r="AB96" i="1"/>
  <c r="AC97" i="1" s="1"/>
  <c r="U97" i="1"/>
  <c r="W97" i="1"/>
  <c r="AB97" i="1"/>
  <c r="J98" i="8"/>
  <c r="I89" i="8"/>
  <c r="J89" i="8" s="1"/>
  <c r="L89" i="8"/>
  <c r="I90" i="8"/>
  <c r="J90" i="8"/>
  <c r="K90" i="8"/>
  <c r="L90" i="8"/>
  <c r="I91" i="8"/>
  <c r="L91" i="8" s="1"/>
  <c r="J91" i="8"/>
  <c r="K91" i="8"/>
  <c r="I92" i="8"/>
  <c r="J92" i="8" s="1"/>
  <c r="K92" i="8"/>
  <c r="L92" i="8"/>
  <c r="I93" i="8"/>
  <c r="J93" i="8"/>
  <c r="K93" i="8"/>
  <c r="L93" i="8"/>
  <c r="I94" i="8"/>
  <c r="K94" i="8" s="1"/>
  <c r="J94" i="8"/>
  <c r="I95" i="8"/>
  <c r="J95" i="8"/>
  <c r="K95" i="8"/>
  <c r="L95" i="8"/>
  <c r="I96" i="8"/>
  <c r="J96" i="8"/>
  <c r="K96" i="8"/>
  <c r="L96" i="8"/>
  <c r="I97" i="8"/>
  <c r="J97" i="8" s="1"/>
  <c r="I98" i="8"/>
  <c r="K98" i="8"/>
  <c r="L98" i="8"/>
  <c r="I98" i="10"/>
  <c r="I97" i="10"/>
  <c r="I96" i="10"/>
  <c r="I95" i="10"/>
  <c r="I94" i="10"/>
  <c r="I93" i="10"/>
  <c r="I92" i="10"/>
  <c r="I91" i="10"/>
  <c r="I90" i="10"/>
  <c r="I89" i="10"/>
  <c r="G89" i="10"/>
  <c r="F89" i="10"/>
  <c r="I88" i="10"/>
  <c r="F88" i="10"/>
  <c r="G88" i="10" s="1"/>
  <c r="I87" i="10"/>
  <c r="G87" i="10"/>
  <c r="F87" i="10"/>
  <c r="I86" i="10"/>
  <c r="I86" i="8" s="1"/>
  <c r="J86" i="8" s="1"/>
  <c r="F86" i="10"/>
  <c r="G86" i="10" s="1"/>
  <c r="I85" i="10"/>
  <c r="I85" i="8" s="1"/>
  <c r="L85" i="8" s="1"/>
  <c r="G85" i="10"/>
  <c r="F85" i="10"/>
  <c r="I84" i="10"/>
  <c r="F84" i="10"/>
  <c r="G84" i="10" s="1"/>
  <c r="I83" i="10"/>
  <c r="I83" i="8" s="1"/>
  <c r="L83" i="8" s="1"/>
  <c r="F83" i="10"/>
  <c r="G83" i="10" s="1"/>
  <c r="I82" i="10"/>
  <c r="G82" i="10"/>
  <c r="F82" i="10"/>
  <c r="I81" i="10"/>
  <c r="G81" i="10"/>
  <c r="F81" i="10"/>
  <c r="I80" i="10"/>
  <c r="F80" i="10"/>
  <c r="G80" i="10" s="1"/>
  <c r="I79" i="10"/>
  <c r="G79" i="10"/>
  <c r="F79" i="10"/>
  <c r="I78" i="10"/>
  <c r="I78" i="8" s="1"/>
  <c r="G78" i="10"/>
  <c r="F78" i="10"/>
  <c r="I77" i="10"/>
  <c r="F77" i="10"/>
  <c r="G77" i="10" s="1"/>
  <c r="I76" i="10"/>
  <c r="F76" i="10"/>
  <c r="G76" i="10" s="1"/>
  <c r="I75" i="10"/>
  <c r="I75" i="8" s="1"/>
  <c r="J75" i="8" s="1"/>
  <c r="F75" i="10"/>
  <c r="G75" i="10" s="1"/>
  <c r="I74" i="10"/>
  <c r="I74" i="8" s="1"/>
  <c r="G74" i="10"/>
  <c r="F74" i="10"/>
  <c r="I73" i="10"/>
  <c r="F73" i="10"/>
  <c r="G73" i="10" s="1"/>
  <c r="I72" i="10"/>
  <c r="I72" i="8" s="1"/>
  <c r="L72" i="8" s="1"/>
  <c r="F72" i="10"/>
  <c r="G72" i="10" s="1"/>
  <c r="I71" i="10"/>
  <c r="F71" i="10"/>
  <c r="G71" i="10" s="1"/>
  <c r="I70" i="10"/>
  <c r="G70" i="10"/>
  <c r="F70" i="10"/>
  <c r="I69" i="10"/>
  <c r="F69" i="10"/>
  <c r="G69" i="10" s="1"/>
  <c r="I68" i="10"/>
  <c r="G68" i="10"/>
  <c r="F68" i="10"/>
  <c r="I67" i="10"/>
  <c r="I67" i="8" s="1"/>
  <c r="G67" i="10"/>
  <c r="F67" i="10"/>
  <c r="I66" i="10"/>
  <c r="F66" i="10"/>
  <c r="G66" i="10" s="1"/>
  <c r="I65" i="10"/>
  <c r="I65" i="8" s="1"/>
  <c r="F65" i="10"/>
  <c r="G65" i="10" s="1"/>
  <c r="I64" i="10"/>
  <c r="I64" i="8" s="1"/>
  <c r="J64" i="8" s="1"/>
  <c r="F64" i="10"/>
  <c r="G64" i="10" s="1"/>
  <c r="I63" i="10"/>
  <c r="I63" i="8" s="1"/>
  <c r="L63" i="8" s="1"/>
  <c r="G63" i="10"/>
  <c r="F63" i="10"/>
  <c r="I62" i="10"/>
  <c r="F62" i="10"/>
  <c r="G62" i="10" s="1"/>
  <c r="I61" i="10"/>
  <c r="I61" i="8" s="1"/>
  <c r="L61" i="8" s="1"/>
  <c r="G61" i="10"/>
  <c r="F61" i="10"/>
  <c r="I60" i="10"/>
  <c r="F60" i="10"/>
  <c r="G60" i="10" s="1"/>
  <c r="I59" i="10"/>
  <c r="G59" i="10"/>
  <c r="F59" i="10"/>
  <c r="I58" i="10"/>
  <c r="G58" i="10"/>
  <c r="F58" i="10"/>
  <c r="I57" i="10"/>
  <c r="G57" i="10"/>
  <c r="F57" i="10"/>
  <c r="I56" i="10"/>
  <c r="I56" i="8" s="1"/>
  <c r="G56" i="10"/>
  <c r="F56" i="10"/>
  <c r="I55" i="10"/>
  <c r="F55" i="10"/>
  <c r="G55" i="10" s="1"/>
  <c r="I54" i="10"/>
  <c r="G54" i="10"/>
  <c r="F54" i="10"/>
  <c r="I53" i="10"/>
  <c r="I53" i="8" s="1"/>
  <c r="J53" i="8" s="1"/>
  <c r="Q52" i="8" s="1"/>
  <c r="F53" i="10"/>
  <c r="G53" i="10" s="1"/>
  <c r="I52" i="10"/>
  <c r="I52" i="8" s="1"/>
  <c r="F52" i="10"/>
  <c r="G52" i="10" s="1"/>
  <c r="I51" i="10"/>
  <c r="F51" i="10"/>
  <c r="G51" i="10" s="1"/>
  <c r="I50" i="10"/>
  <c r="I50" i="8" s="1"/>
  <c r="L50" i="8" s="1"/>
  <c r="G50" i="10"/>
  <c r="F50" i="10"/>
  <c r="I49" i="10"/>
  <c r="F49" i="10"/>
  <c r="G49" i="10" s="1"/>
  <c r="I48" i="10"/>
  <c r="F48" i="10"/>
  <c r="G48" i="10" s="1"/>
  <c r="I47" i="10"/>
  <c r="F47" i="10"/>
  <c r="G47" i="10" s="1"/>
  <c r="I46" i="10"/>
  <c r="G46" i="10"/>
  <c r="F46" i="10"/>
  <c r="I45" i="10"/>
  <c r="I45" i="8" s="1"/>
  <c r="G45" i="10"/>
  <c r="F45" i="10"/>
  <c r="I44" i="10"/>
  <c r="F44" i="10"/>
  <c r="G44" i="10" s="1"/>
  <c r="I43" i="10"/>
  <c r="F43" i="10"/>
  <c r="G43" i="10" s="1"/>
  <c r="I42" i="10"/>
  <c r="I42" i="8" s="1"/>
  <c r="J42" i="8" s="1"/>
  <c r="F42" i="10"/>
  <c r="G42" i="10" s="1"/>
  <c r="I41" i="10"/>
  <c r="I41" i="8" s="1"/>
  <c r="G41" i="10"/>
  <c r="F41" i="10"/>
  <c r="I40" i="10"/>
  <c r="F40" i="10"/>
  <c r="G40" i="10" s="1"/>
  <c r="I39" i="10"/>
  <c r="I39" i="8" s="1"/>
  <c r="L39" i="8" s="1"/>
  <c r="F39" i="10"/>
  <c r="G39" i="10" s="1"/>
  <c r="I38" i="10"/>
  <c r="F38" i="10"/>
  <c r="G38" i="10" s="1"/>
  <c r="I37" i="10"/>
  <c r="F37" i="10"/>
  <c r="G37" i="10" s="1"/>
  <c r="I36" i="10"/>
  <c r="G36" i="10"/>
  <c r="F36" i="10"/>
  <c r="I35" i="10"/>
  <c r="G35" i="10"/>
  <c r="F35" i="10"/>
  <c r="I34" i="10"/>
  <c r="I34" i="8" s="1"/>
  <c r="L34" i="8" s="1"/>
  <c r="G34" i="10"/>
  <c r="F34" i="10"/>
  <c r="I33" i="10"/>
  <c r="F33" i="10"/>
  <c r="G33" i="10" s="1"/>
  <c r="I32" i="10"/>
  <c r="G32" i="10"/>
  <c r="F32" i="10"/>
  <c r="I31" i="10"/>
  <c r="I31" i="8" s="1"/>
  <c r="J31" i="8" s="1"/>
  <c r="Q30" i="8" s="1"/>
  <c r="F31" i="10"/>
  <c r="G31" i="10" s="1"/>
  <c r="I30" i="10"/>
  <c r="I30" i="8" s="1"/>
  <c r="G30" i="10"/>
  <c r="F30" i="10"/>
  <c r="I29" i="10"/>
  <c r="F29" i="10"/>
  <c r="G29" i="10" s="1"/>
  <c r="I28" i="10"/>
  <c r="I28" i="8" s="1"/>
  <c r="L28" i="8" s="1"/>
  <c r="F28" i="10"/>
  <c r="G28" i="10" s="1"/>
  <c r="I27" i="10"/>
  <c r="G27" i="10"/>
  <c r="F27" i="10"/>
  <c r="I26" i="10"/>
  <c r="F26" i="10"/>
  <c r="G26" i="10" s="1"/>
  <c r="I25" i="10"/>
  <c r="G25" i="10"/>
  <c r="F25" i="10"/>
  <c r="I24" i="10"/>
  <c r="G24" i="10"/>
  <c r="F24" i="10"/>
  <c r="I23" i="10"/>
  <c r="I23" i="8" s="1"/>
  <c r="G23" i="10"/>
  <c r="F23" i="10"/>
  <c r="I22" i="10"/>
  <c r="F22" i="10"/>
  <c r="G22" i="10" s="1"/>
  <c r="I21" i="10"/>
  <c r="G21" i="10"/>
  <c r="F21" i="10"/>
  <c r="I20" i="10"/>
  <c r="I20" i="8" s="1"/>
  <c r="J20" i="8" s="1"/>
  <c r="F20" i="10"/>
  <c r="G20" i="10" s="1"/>
  <c r="I19" i="10"/>
  <c r="I19" i="8" s="1"/>
  <c r="K19" i="8" s="1"/>
  <c r="G19" i="10"/>
  <c r="F19" i="10"/>
  <c r="I18" i="10"/>
  <c r="F18" i="10"/>
  <c r="G18" i="10" s="1"/>
  <c r="I17" i="10"/>
  <c r="I17" i="8" s="1"/>
  <c r="F17" i="10"/>
  <c r="G17" i="10" s="1"/>
  <c r="I16" i="10"/>
  <c r="G16" i="10"/>
  <c r="F16" i="10"/>
  <c r="I15" i="10"/>
  <c r="G15" i="10"/>
  <c r="F15" i="10"/>
  <c r="I14" i="10"/>
  <c r="G14" i="10"/>
  <c r="F14" i="10"/>
  <c r="I13" i="10"/>
  <c r="G13" i="10"/>
  <c r="F13" i="10"/>
  <c r="I12" i="10"/>
  <c r="I12" i="8" s="1"/>
  <c r="G12" i="10"/>
  <c r="F12" i="10"/>
  <c r="I11" i="10"/>
  <c r="F11" i="10"/>
  <c r="G11" i="10" s="1"/>
  <c r="I10" i="10"/>
  <c r="F10" i="10"/>
  <c r="G10" i="10" s="1"/>
  <c r="I9" i="10"/>
  <c r="I9" i="8" s="1"/>
  <c r="J9" i="8" s="1"/>
  <c r="F9" i="10"/>
  <c r="G9" i="10" s="1"/>
  <c r="I8" i="10"/>
  <c r="I8" i="8" s="1"/>
  <c r="G8" i="10"/>
  <c r="F8" i="10"/>
  <c r="I7" i="10"/>
  <c r="F7" i="10"/>
  <c r="G7" i="10" s="1"/>
  <c r="I6" i="10"/>
  <c r="I6" i="8" s="1"/>
  <c r="L6" i="8" s="1"/>
  <c r="F6" i="10"/>
  <c r="G6" i="10" s="1"/>
  <c r="I5" i="10"/>
  <c r="F5" i="10"/>
  <c r="G5" i="10" s="1"/>
  <c r="I4" i="10"/>
  <c r="F4" i="10"/>
  <c r="G4" i="10" s="1"/>
  <c r="I3" i="10"/>
  <c r="F3" i="10"/>
  <c r="G3" i="10" s="1"/>
  <c r="I2" i="10"/>
  <c r="G2" i="10"/>
  <c r="F2" i="10"/>
  <c r="I88" i="8"/>
  <c r="J87" i="8"/>
  <c r="Q86" i="8" s="1"/>
  <c r="I87" i="8"/>
  <c r="L86" i="8"/>
  <c r="K86" i="8"/>
  <c r="J85" i="8"/>
  <c r="I84" i="8"/>
  <c r="K83" i="8"/>
  <c r="J83" i="8"/>
  <c r="I82" i="8"/>
  <c r="L81" i="8"/>
  <c r="I81" i="8"/>
  <c r="K81" i="8" s="1"/>
  <c r="I80" i="8"/>
  <c r="K79" i="8"/>
  <c r="J79" i="8"/>
  <c r="I79" i="8"/>
  <c r="L79" i="8" s="1"/>
  <c r="S78" i="8"/>
  <c r="L78" i="8"/>
  <c r="I77" i="8"/>
  <c r="J76" i="8"/>
  <c r="Q75" i="8" s="1"/>
  <c r="I76" i="8"/>
  <c r="L75" i="8"/>
  <c r="K75" i="8"/>
  <c r="R74" i="8" s="1"/>
  <c r="L74" i="8"/>
  <c r="K74" i="8"/>
  <c r="J74" i="8"/>
  <c r="I73" i="8"/>
  <c r="K72" i="8"/>
  <c r="J72" i="8"/>
  <c r="J71" i="8"/>
  <c r="I71" i="8"/>
  <c r="L70" i="8"/>
  <c r="I70" i="8"/>
  <c r="K70" i="8" s="1"/>
  <c r="I69" i="8"/>
  <c r="K68" i="8"/>
  <c r="J68" i="8"/>
  <c r="I68" i="8"/>
  <c r="L68" i="8" s="1"/>
  <c r="S67" i="8"/>
  <c r="L67" i="8"/>
  <c r="I66" i="8"/>
  <c r="L64" i="8"/>
  <c r="K64" i="8"/>
  <c r="J63" i="8"/>
  <c r="I62" i="8"/>
  <c r="K61" i="8"/>
  <c r="J61" i="8"/>
  <c r="I60" i="8"/>
  <c r="L59" i="8"/>
  <c r="K59" i="8"/>
  <c r="J59" i="8"/>
  <c r="I59" i="8"/>
  <c r="L58" i="8"/>
  <c r="J58" i="8"/>
  <c r="I58" i="8"/>
  <c r="K58" i="8" s="1"/>
  <c r="J57" i="8"/>
  <c r="I57" i="8"/>
  <c r="L56" i="8"/>
  <c r="L55" i="8"/>
  <c r="K55" i="8"/>
  <c r="I55" i="8"/>
  <c r="J55" i="8" s="1"/>
  <c r="I54" i="8"/>
  <c r="L52" i="8"/>
  <c r="K52" i="8"/>
  <c r="J52" i="8"/>
  <c r="I51" i="8"/>
  <c r="K50" i="8"/>
  <c r="J50" i="8"/>
  <c r="L49" i="8"/>
  <c r="S48" i="8" s="1"/>
  <c r="K49" i="8"/>
  <c r="J49" i="8"/>
  <c r="I49" i="8"/>
  <c r="R48" i="8"/>
  <c r="L48" i="8"/>
  <c r="I48" i="8"/>
  <c r="K48" i="8" s="1"/>
  <c r="R47" i="8" s="1"/>
  <c r="L47" i="8"/>
  <c r="J47" i="8"/>
  <c r="Q46" i="8" s="1"/>
  <c r="I47" i="8"/>
  <c r="K47" i="8" s="1"/>
  <c r="J46" i="8"/>
  <c r="I46" i="8"/>
  <c r="L45" i="8"/>
  <c r="L44" i="8"/>
  <c r="K44" i="8"/>
  <c r="I44" i="8"/>
  <c r="J44" i="8" s="1"/>
  <c r="I43" i="8"/>
  <c r="L42" i="8"/>
  <c r="K42" i="8"/>
  <c r="L41" i="8"/>
  <c r="K41" i="8"/>
  <c r="J41" i="8"/>
  <c r="I40" i="8"/>
  <c r="L38" i="8"/>
  <c r="S37" i="8" s="1"/>
  <c r="K38" i="8"/>
  <c r="R37" i="8" s="1"/>
  <c r="J38" i="8"/>
  <c r="I38" i="8"/>
  <c r="L37" i="8"/>
  <c r="I37" i="8"/>
  <c r="K37" i="8" s="1"/>
  <c r="R36" i="8" s="1"/>
  <c r="L36" i="8"/>
  <c r="J36" i="8"/>
  <c r="I36" i="8"/>
  <c r="K36" i="8" s="1"/>
  <c r="J35" i="8"/>
  <c r="I35" i="8"/>
  <c r="L33" i="8"/>
  <c r="K33" i="8"/>
  <c r="I33" i="8"/>
  <c r="J33" i="8" s="1"/>
  <c r="I32" i="8"/>
  <c r="L30" i="8"/>
  <c r="K30" i="8"/>
  <c r="J30" i="8"/>
  <c r="I29" i="8"/>
  <c r="K28" i="8"/>
  <c r="L27" i="8"/>
  <c r="S26" i="8" s="1"/>
  <c r="K27" i="8"/>
  <c r="J27" i="8"/>
  <c r="I27" i="8"/>
  <c r="R26" i="8"/>
  <c r="Q26" i="8"/>
  <c r="L26" i="8"/>
  <c r="K26" i="8"/>
  <c r="J26" i="8"/>
  <c r="I26" i="8"/>
  <c r="I25" i="8"/>
  <c r="K24" i="8"/>
  <c r="I24" i="8"/>
  <c r="L24" i="8" s="1"/>
  <c r="I22" i="8"/>
  <c r="I21" i="8"/>
  <c r="K20" i="8"/>
  <c r="L19" i="8"/>
  <c r="J19" i="8"/>
  <c r="I18" i="8"/>
  <c r="I16" i="8"/>
  <c r="L15" i="8"/>
  <c r="K15" i="8"/>
  <c r="J15" i="8"/>
  <c r="I15" i="8"/>
  <c r="S14" i="8"/>
  <c r="R14" i="8"/>
  <c r="L14" i="8"/>
  <c r="S13" i="8" s="1"/>
  <c r="J14" i="8"/>
  <c r="I14" i="8"/>
  <c r="K14" i="8" s="1"/>
  <c r="K13" i="8"/>
  <c r="I13" i="8"/>
  <c r="L13" i="8" s="1"/>
  <c r="L12" i="8"/>
  <c r="S11" i="8" s="1"/>
  <c r="L11" i="8"/>
  <c r="K11" i="8"/>
  <c r="I11" i="8"/>
  <c r="J11" i="8" s="1"/>
  <c r="I10" i="8"/>
  <c r="L9" i="8"/>
  <c r="S8" i="8" s="1"/>
  <c r="K9" i="8"/>
  <c r="Q8" i="8"/>
  <c r="L8" i="8"/>
  <c r="K8" i="8"/>
  <c r="J8" i="8"/>
  <c r="I7" i="8"/>
  <c r="K6" i="8"/>
  <c r="L5" i="8"/>
  <c r="S4" i="8" s="1"/>
  <c r="K5" i="8"/>
  <c r="R4" i="8" s="1"/>
  <c r="I5" i="8"/>
  <c r="J5" i="8" s="1"/>
  <c r="Q4" i="8" s="1"/>
  <c r="L4" i="8"/>
  <c r="K4" i="8"/>
  <c r="J4" i="8"/>
  <c r="I4" i="8"/>
  <c r="S3" i="8"/>
  <c r="R3" i="8"/>
  <c r="Q3" i="8"/>
  <c r="L3" i="8"/>
  <c r="J3" i="8"/>
  <c r="I3" i="8"/>
  <c r="K3" i="8" s="1"/>
  <c r="I2" i="8"/>
  <c r="V5" i="3"/>
  <c r="V4" i="3"/>
  <c r="G4" i="3" s="1"/>
  <c r="G5" i="13" s="1"/>
  <c r="P4" i="3"/>
  <c r="V3" i="3"/>
  <c r="P3" i="3"/>
  <c r="G3" i="3"/>
  <c r="G4" i="13" s="1"/>
  <c r="P2" i="3"/>
  <c r="G2" i="3"/>
  <c r="G3" i="13" s="1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L86" i="16"/>
  <c r="B86" i="16"/>
  <c r="L85" i="16"/>
  <c r="B85" i="16"/>
  <c r="L84" i="16"/>
  <c r="B84" i="16"/>
  <c r="L83" i="16"/>
  <c r="B83" i="16"/>
  <c r="L82" i="16"/>
  <c r="B82" i="16"/>
  <c r="L81" i="16"/>
  <c r="B81" i="16"/>
  <c r="L80" i="16"/>
  <c r="B80" i="16"/>
  <c r="L79" i="16"/>
  <c r="B79" i="16"/>
  <c r="L78" i="16"/>
  <c r="B78" i="16"/>
  <c r="L77" i="16"/>
  <c r="B77" i="16"/>
  <c r="L76" i="16"/>
  <c r="B76" i="16"/>
  <c r="L75" i="16"/>
  <c r="B75" i="16"/>
  <c r="L74" i="16"/>
  <c r="B74" i="16"/>
  <c r="L73" i="16"/>
  <c r="B73" i="16"/>
  <c r="L72" i="16"/>
  <c r="B72" i="16"/>
  <c r="L71" i="16"/>
  <c r="B71" i="16"/>
  <c r="L70" i="16"/>
  <c r="B70" i="16"/>
  <c r="L69" i="16"/>
  <c r="B69" i="16"/>
  <c r="L68" i="16"/>
  <c r="B68" i="16"/>
  <c r="L67" i="16"/>
  <c r="B67" i="16"/>
  <c r="L66" i="16"/>
  <c r="B66" i="16"/>
  <c r="L65" i="16"/>
  <c r="B65" i="16"/>
  <c r="L64" i="16"/>
  <c r="B64" i="16"/>
  <c r="L63" i="16"/>
  <c r="B63" i="16"/>
  <c r="L62" i="16"/>
  <c r="B62" i="16"/>
  <c r="L61" i="16"/>
  <c r="B61" i="16"/>
  <c r="L60" i="16"/>
  <c r="B60" i="16"/>
  <c r="L59" i="16"/>
  <c r="B59" i="16"/>
  <c r="L58" i="16"/>
  <c r="B58" i="16"/>
  <c r="L57" i="16"/>
  <c r="B57" i="16"/>
  <c r="L56" i="16"/>
  <c r="B56" i="16"/>
  <c r="L55" i="16"/>
  <c r="B55" i="16"/>
  <c r="L54" i="16"/>
  <c r="B54" i="16"/>
  <c r="L53" i="16"/>
  <c r="B53" i="16"/>
  <c r="L52" i="16"/>
  <c r="B52" i="16"/>
  <c r="L51" i="16"/>
  <c r="B51" i="16"/>
  <c r="L50" i="16"/>
  <c r="B50" i="16"/>
  <c r="L49" i="16"/>
  <c r="B49" i="16"/>
  <c r="L48" i="16"/>
  <c r="B48" i="16"/>
  <c r="L47" i="16"/>
  <c r="B47" i="16"/>
  <c r="L46" i="16"/>
  <c r="B46" i="16"/>
  <c r="L45" i="16"/>
  <c r="B45" i="16"/>
  <c r="L44" i="16"/>
  <c r="B44" i="16"/>
  <c r="L43" i="16"/>
  <c r="B43" i="16"/>
  <c r="L42" i="16"/>
  <c r="B42" i="16"/>
  <c r="L41" i="16"/>
  <c r="B41" i="16"/>
  <c r="L40" i="16"/>
  <c r="B40" i="16"/>
  <c r="L39" i="16"/>
  <c r="B39" i="16"/>
  <c r="L38" i="16"/>
  <c r="B38" i="16"/>
  <c r="L37" i="16"/>
  <c r="B37" i="16"/>
  <c r="L36" i="16"/>
  <c r="B36" i="16"/>
  <c r="L35" i="16"/>
  <c r="B35" i="16"/>
  <c r="L34" i="16"/>
  <c r="B34" i="16"/>
  <c r="L33" i="16"/>
  <c r="B33" i="16"/>
  <c r="L32" i="16"/>
  <c r="B32" i="16"/>
  <c r="L31" i="16"/>
  <c r="B31" i="16"/>
  <c r="L30" i="16"/>
  <c r="B30" i="16"/>
  <c r="L29" i="16"/>
  <c r="B29" i="16"/>
  <c r="L28" i="16"/>
  <c r="B28" i="16"/>
  <c r="L27" i="16"/>
  <c r="B27" i="16"/>
  <c r="L26" i="16"/>
  <c r="B26" i="16"/>
  <c r="L25" i="16"/>
  <c r="B25" i="16"/>
  <c r="L24" i="16"/>
  <c r="B24" i="16"/>
  <c r="L23" i="16"/>
  <c r="B23" i="16"/>
  <c r="L22" i="16"/>
  <c r="B22" i="16"/>
  <c r="L21" i="16"/>
  <c r="B21" i="16"/>
  <c r="L20" i="16"/>
  <c r="B20" i="16"/>
  <c r="L19" i="16"/>
  <c r="B19" i="16"/>
  <c r="L18" i="16"/>
  <c r="B18" i="16"/>
  <c r="L17" i="16"/>
  <c r="B17" i="16"/>
  <c r="L16" i="16"/>
  <c r="B16" i="16"/>
  <c r="L15" i="16"/>
  <c r="B15" i="16"/>
  <c r="L14" i="16"/>
  <c r="B14" i="16"/>
  <c r="L13" i="16"/>
  <c r="B13" i="16"/>
  <c r="L12" i="16"/>
  <c r="B12" i="16"/>
  <c r="L11" i="16"/>
  <c r="B11" i="16"/>
  <c r="L10" i="16"/>
  <c r="B10" i="16"/>
  <c r="L9" i="16"/>
  <c r="B9" i="16"/>
  <c r="L8" i="16"/>
  <c r="B8" i="16"/>
  <c r="L7" i="16"/>
  <c r="B7" i="16"/>
  <c r="L6" i="16"/>
  <c r="B6" i="16"/>
  <c r="L5" i="16"/>
  <c r="B5" i="16"/>
  <c r="L4" i="16"/>
  <c r="B4" i="16"/>
  <c r="L3" i="16"/>
  <c r="B3" i="16"/>
  <c r="L2" i="16"/>
  <c r="B2" i="16"/>
  <c r="J98" i="13"/>
  <c r="I98" i="13"/>
  <c r="H98" i="13"/>
  <c r="F98" i="13"/>
  <c r="E98" i="13"/>
  <c r="D98" i="13"/>
  <c r="C98" i="13"/>
  <c r="B98" i="13"/>
  <c r="J97" i="13"/>
  <c r="I97" i="13"/>
  <c r="H97" i="13"/>
  <c r="F97" i="13"/>
  <c r="E97" i="13"/>
  <c r="D97" i="13"/>
  <c r="C97" i="13"/>
  <c r="B97" i="13"/>
  <c r="J96" i="13"/>
  <c r="I96" i="13"/>
  <c r="H96" i="13"/>
  <c r="F96" i="13"/>
  <c r="E96" i="13"/>
  <c r="D96" i="13"/>
  <c r="C96" i="13"/>
  <c r="B96" i="13"/>
  <c r="J95" i="13"/>
  <c r="I95" i="13"/>
  <c r="H95" i="13"/>
  <c r="F95" i="13"/>
  <c r="E95" i="13"/>
  <c r="D95" i="13"/>
  <c r="C95" i="13"/>
  <c r="B95" i="13"/>
  <c r="J94" i="13"/>
  <c r="I94" i="13"/>
  <c r="H94" i="13"/>
  <c r="F94" i="13"/>
  <c r="E94" i="13"/>
  <c r="D94" i="13"/>
  <c r="C94" i="13"/>
  <c r="B94" i="13"/>
  <c r="J93" i="13"/>
  <c r="I93" i="13"/>
  <c r="H93" i="13"/>
  <c r="F93" i="13"/>
  <c r="E93" i="13"/>
  <c r="D93" i="13"/>
  <c r="C93" i="13"/>
  <c r="B93" i="13"/>
  <c r="J92" i="13"/>
  <c r="I92" i="13"/>
  <c r="H92" i="13"/>
  <c r="F92" i="13"/>
  <c r="E92" i="13"/>
  <c r="D92" i="13"/>
  <c r="C92" i="13"/>
  <c r="B92" i="13"/>
  <c r="J91" i="13"/>
  <c r="I91" i="13"/>
  <c r="H91" i="13"/>
  <c r="F91" i="13"/>
  <c r="E91" i="13"/>
  <c r="D91" i="13"/>
  <c r="C91" i="13"/>
  <c r="B91" i="13"/>
  <c r="J90" i="13"/>
  <c r="I90" i="13"/>
  <c r="H90" i="13"/>
  <c r="F90" i="13"/>
  <c r="E90" i="13"/>
  <c r="D90" i="13"/>
  <c r="C90" i="13"/>
  <c r="B90" i="13"/>
  <c r="J89" i="13"/>
  <c r="I89" i="13"/>
  <c r="H89" i="13"/>
  <c r="F89" i="13"/>
  <c r="E89" i="13"/>
  <c r="D89" i="13"/>
  <c r="C89" i="13"/>
  <c r="B89" i="13"/>
  <c r="J88" i="13"/>
  <c r="I88" i="13"/>
  <c r="H88" i="13"/>
  <c r="F88" i="13"/>
  <c r="E88" i="13"/>
  <c r="D88" i="13"/>
  <c r="C88" i="13"/>
  <c r="B88" i="13"/>
  <c r="J87" i="13"/>
  <c r="I87" i="13"/>
  <c r="H87" i="13"/>
  <c r="F87" i="13"/>
  <c r="E87" i="13"/>
  <c r="D87" i="13"/>
  <c r="C87" i="13"/>
  <c r="B87" i="13"/>
  <c r="J86" i="13"/>
  <c r="I86" i="13"/>
  <c r="H86" i="13"/>
  <c r="F86" i="13"/>
  <c r="E86" i="13"/>
  <c r="D86" i="13"/>
  <c r="C86" i="13"/>
  <c r="B86" i="13"/>
  <c r="J85" i="13"/>
  <c r="I85" i="13"/>
  <c r="H85" i="13"/>
  <c r="F85" i="13"/>
  <c r="E85" i="13"/>
  <c r="D85" i="13"/>
  <c r="C85" i="13"/>
  <c r="B85" i="13"/>
  <c r="J84" i="13"/>
  <c r="I84" i="13"/>
  <c r="H84" i="13"/>
  <c r="F84" i="13"/>
  <c r="E84" i="13"/>
  <c r="D84" i="13"/>
  <c r="C84" i="13"/>
  <c r="B84" i="13"/>
  <c r="J83" i="13"/>
  <c r="I83" i="13"/>
  <c r="H83" i="13"/>
  <c r="F83" i="13"/>
  <c r="E83" i="13"/>
  <c r="D83" i="13"/>
  <c r="C83" i="13"/>
  <c r="B83" i="13"/>
  <c r="J82" i="13"/>
  <c r="I82" i="13"/>
  <c r="H82" i="13"/>
  <c r="F82" i="13"/>
  <c r="E82" i="13"/>
  <c r="D82" i="13"/>
  <c r="C82" i="13"/>
  <c r="B82" i="13"/>
  <c r="J81" i="13"/>
  <c r="I81" i="13"/>
  <c r="H81" i="13"/>
  <c r="F81" i="13"/>
  <c r="E81" i="13"/>
  <c r="D81" i="13"/>
  <c r="C81" i="13"/>
  <c r="B81" i="13"/>
  <c r="J80" i="13"/>
  <c r="I80" i="13"/>
  <c r="H80" i="13"/>
  <c r="F80" i="13"/>
  <c r="E80" i="13"/>
  <c r="D80" i="13"/>
  <c r="C80" i="13"/>
  <c r="B80" i="13"/>
  <c r="J79" i="13"/>
  <c r="I79" i="13"/>
  <c r="H79" i="13"/>
  <c r="F79" i="13"/>
  <c r="E79" i="13"/>
  <c r="D79" i="13"/>
  <c r="C79" i="13"/>
  <c r="B79" i="13"/>
  <c r="J78" i="13"/>
  <c r="I78" i="13"/>
  <c r="H78" i="13"/>
  <c r="F78" i="13"/>
  <c r="E78" i="13"/>
  <c r="D78" i="13"/>
  <c r="C78" i="13"/>
  <c r="B78" i="13"/>
  <c r="J77" i="13"/>
  <c r="I77" i="13"/>
  <c r="H77" i="13"/>
  <c r="F77" i="13"/>
  <c r="E77" i="13"/>
  <c r="D77" i="13"/>
  <c r="C77" i="13"/>
  <c r="B77" i="13"/>
  <c r="J76" i="13"/>
  <c r="I76" i="13"/>
  <c r="H76" i="13"/>
  <c r="F76" i="13"/>
  <c r="E76" i="13"/>
  <c r="D76" i="13"/>
  <c r="C76" i="13"/>
  <c r="B76" i="13"/>
  <c r="J75" i="13"/>
  <c r="I75" i="13"/>
  <c r="H75" i="13"/>
  <c r="F75" i="13"/>
  <c r="E75" i="13"/>
  <c r="D75" i="13"/>
  <c r="C75" i="13"/>
  <c r="B75" i="13"/>
  <c r="J74" i="13"/>
  <c r="I74" i="13"/>
  <c r="H74" i="13"/>
  <c r="F74" i="13"/>
  <c r="E74" i="13"/>
  <c r="D74" i="13"/>
  <c r="C74" i="13"/>
  <c r="B74" i="13"/>
  <c r="J73" i="13"/>
  <c r="I73" i="13"/>
  <c r="H73" i="13"/>
  <c r="F73" i="13"/>
  <c r="E73" i="13"/>
  <c r="D73" i="13"/>
  <c r="C73" i="13"/>
  <c r="B73" i="13"/>
  <c r="J72" i="13"/>
  <c r="I72" i="13"/>
  <c r="H72" i="13"/>
  <c r="F72" i="13"/>
  <c r="E72" i="13"/>
  <c r="D72" i="13"/>
  <c r="C72" i="13"/>
  <c r="B72" i="13"/>
  <c r="J71" i="13"/>
  <c r="I71" i="13"/>
  <c r="H71" i="13"/>
  <c r="F71" i="13"/>
  <c r="E71" i="13"/>
  <c r="D71" i="13"/>
  <c r="C71" i="13"/>
  <c r="B71" i="13"/>
  <c r="J70" i="13"/>
  <c r="I70" i="13"/>
  <c r="H70" i="13"/>
  <c r="F70" i="13"/>
  <c r="E70" i="13"/>
  <c r="D70" i="13"/>
  <c r="C70" i="13"/>
  <c r="B70" i="13"/>
  <c r="J69" i="13"/>
  <c r="I69" i="13"/>
  <c r="H69" i="13"/>
  <c r="F69" i="13"/>
  <c r="E69" i="13"/>
  <c r="D69" i="13"/>
  <c r="C69" i="13"/>
  <c r="B69" i="13"/>
  <c r="J68" i="13"/>
  <c r="I68" i="13"/>
  <c r="H68" i="13"/>
  <c r="F68" i="13"/>
  <c r="E68" i="13"/>
  <c r="D68" i="13"/>
  <c r="C68" i="13"/>
  <c r="B68" i="13"/>
  <c r="J67" i="13"/>
  <c r="I67" i="13"/>
  <c r="H67" i="13"/>
  <c r="F67" i="13"/>
  <c r="E67" i="13"/>
  <c r="D67" i="13"/>
  <c r="C67" i="13"/>
  <c r="B67" i="13"/>
  <c r="J66" i="13"/>
  <c r="I66" i="13"/>
  <c r="H66" i="13"/>
  <c r="F66" i="13"/>
  <c r="E66" i="13"/>
  <c r="D66" i="13"/>
  <c r="C66" i="13"/>
  <c r="B66" i="13"/>
  <c r="J65" i="13"/>
  <c r="I65" i="13"/>
  <c r="H65" i="13"/>
  <c r="F65" i="13"/>
  <c r="E65" i="13"/>
  <c r="D65" i="13"/>
  <c r="C65" i="13"/>
  <c r="B65" i="13"/>
  <c r="J64" i="13"/>
  <c r="I64" i="13"/>
  <c r="H64" i="13"/>
  <c r="F64" i="13"/>
  <c r="E64" i="13"/>
  <c r="D64" i="13"/>
  <c r="C64" i="13"/>
  <c r="B64" i="13"/>
  <c r="J63" i="13"/>
  <c r="I63" i="13"/>
  <c r="H63" i="13"/>
  <c r="F63" i="13"/>
  <c r="E63" i="13"/>
  <c r="D63" i="13"/>
  <c r="C63" i="13"/>
  <c r="B63" i="13"/>
  <c r="J62" i="13"/>
  <c r="I62" i="13"/>
  <c r="H62" i="13"/>
  <c r="F62" i="13"/>
  <c r="E62" i="13"/>
  <c r="D62" i="13"/>
  <c r="C62" i="13"/>
  <c r="B62" i="13"/>
  <c r="J61" i="13"/>
  <c r="I61" i="13"/>
  <c r="H61" i="13"/>
  <c r="F61" i="13"/>
  <c r="E61" i="13"/>
  <c r="D61" i="13"/>
  <c r="C61" i="13"/>
  <c r="B61" i="13"/>
  <c r="J60" i="13"/>
  <c r="I60" i="13"/>
  <c r="H60" i="13"/>
  <c r="F60" i="13"/>
  <c r="E60" i="13"/>
  <c r="D60" i="13"/>
  <c r="C60" i="13"/>
  <c r="B60" i="13"/>
  <c r="J59" i="13"/>
  <c r="I59" i="13"/>
  <c r="H59" i="13"/>
  <c r="F59" i="13"/>
  <c r="E59" i="13"/>
  <c r="D59" i="13"/>
  <c r="C59" i="13"/>
  <c r="B59" i="13"/>
  <c r="J58" i="13"/>
  <c r="I58" i="13"/>
  <c r="H58" i="13"/>
  <c r="F58" i="13"/>
  <c r="E58" i="13"/>
  <c r="D58" i="13"/>
  <c r="C58" i="13"/>
  <c r="B58" i="13"/>
  <c r="J57" i="13"/>
  <c r="I57" i="13"/>
  <c r="H57" i="13"/>
  <c r="F57" i="13"/>
  <c r="E57" i="13"/>
  <c r="D57" i="13"/>
  <c r="C57" i="13"/>
  <c r="B57" i="13"/>
  <c r="J56" i="13"/>
  <c r="I56" i="13"/>
  <c r="H56" i="13"/>
  <c r="F56" i="13"/>
  <c r="E56" i="13"/>
  <c r="D56" i="13"/>
  <c r="C56" i="13"/>
  <c r="B56" i="13"/>
  <c r="J55" i="13"/>
  <c r="I55" i="13"/>
  <c r="H55" i="13"/>
  <c r="F55" i="13"/>
  <c r="E55" i="13"/>
  <c r="D55" i="13"/>
  <c r="C55" i="13"/>
  <c r="B55" i="13"/>
  <c r="J54" i="13"/>
  <c r="I54" i="13"/>
  <c r="H54" i="13"/>
  <c r="F54" i="13"/>
  <c r="E54" i="13"/>
  <c r="D54" i="13"/>
  <c r="C54" i="13"/>
  <c r="B54" i="13"/>
  <c r="J53" i="13"/>
  <c r="I53" i="13"/>
  <c r="H53" i="13"/>
  <c r="F53" i="13"/>
  <c r="E53" i="13"/>
  <c r="D53" i="13"/>
  <c r="C53" i="13"/>
  <c r="B53" i="13"/>
  <c r="J52" i="13"/>
  <c r="I52" i="13"/>
  <c r="H52" i="13"/>
  <c r="F52" i="13"/>
  <c r="E52" i="13"/>
  <c r="D52" i="13"/>
  <c r="C52" i="13"/>
  <c r="B52" i="13"/>
  <c r="J51" i="13"/>
  <c r="I51" i="13"/>
  <c r="H51" i="13"/>
  <c r="F51" i="13"/>
  <c r="E51" i="13"/>
  <c r="D51" i="13"/>
  <c r="C51" i="13"/>
  <c r="B51" i="13"/>
  <c r="J50" i="13"/>
  <c r="I50" i="13"/>
  <c r="H50" i="13"/>
  <c r="F50" i="13"/>
  <c r="E50" i="13"/>
  <c r="D50" i="13"/>
  <c r="C50" i="13"/>
  <c r="B50" i="13"/>
  <c r="J49" i="13"/>
  <c r="I49" i="13"/>
  <c r="H49" i="13"/>
  <c r="F49" i="13"/>
  <c r="E49" i="13"/>
  <c r="D49" i="13"/>
  <c r="C49" i="13"/>
  <c r="B49" i="13"/>
  <c r="J48" i="13"/>
  <c r="I48" i="13"/>
  <c r="H48" i="13"/>
  <c r="F48" i="13"/>
  <c r="E48" i="13"/>
  <c r="D48" i="13"/>
  <c r="C48" i="13"/>
  <c r="B48" i="13"/>
  <c r="J47" i="13"/>
  <c r="I47" i="13"/>
  <c r="H47" i="13"/>
  <c r="F47" i="13"/>
  <c r="E47" i="13"/>
  <c r="D47" i="13"/>
  <c r="C47" i="13"/>
  <c r="B47" i="13"/>
  <c r="J46" i="13"/>
  <c r="I46" i="13"/>
  <c r="H46" i="13"/>
  <c r="F46" i="13"/>
  <c r="E46" i="13"/>
  <c r="D46" i="13"/>
  <c r="C46" i="13"/>
  <c r="B46" i="13"/>
  <c r="J45" i="13"/>
  <c r="I45" i="13"/>
  <c r="H45" i="13"/>
  <c r="F45" i="13"/>
  <c r="E45" i="13"/>
  <c r="D45" i="13"/>
  <c r="C45" i="13"/>
  <c r="B45" i="13"/>
  <c r="J44" i="13"/>
  <c r="I44" i="13"/>
  <c r="H44" i="13"/>
  <c r="F44" i="13"/>
  <c r="E44" i="13"/>
  <c r="D44" i="13"/>
  <c r="C44" i="13"/>
  <c r="B44" i="13"/>
  <c r="J43" i="13"/>
  <c r="I43" i="13"/>
  <c r="H43" i="13"/>
  <c r="F43" i="13"/>
  <c r="E43" i="13"/>
  <c r="D43" i="13"/>
  <c r="C43" i="13"/>
  <c r="B43" i="13"/>
  <c r="J42" i="13"/>
  <c r="I42" i="13"/>
  <c r="H42" i="13"/>
  <c r="F42" i="13"/>
  <c r="E42" i="13"/>
  <c r="D42" i="13"/>
  <c r="C42" i="13"/>
  <c r="B42" i="13"/>
  <c r="J41" i="13"/>
  <c r="I41" i="13"/>
  <c r="H41" i="13"/>
  <c r="F41" i="13"/>
  <c r="E41" i="13"/>
  <c r="D41" i="13"/>
  <c r="C41" i="13"/>
  <c r="B41" i="13"/>
  <c r="J40" i="13"/>
  <c r="I40" i="13"/>
  <c r="H40" i="13"/>
  <c r="F40" i="13"/>
  <c r="E40" i="13"/>
  <c r="D40" i="13"/>
  <c r="C40" i="13"/>
  <c r="B40" i="13"/>
  <c r="J39" i="13"/>
  <c r="I39" i="13"/>
  <c r="H39" i="13"/>
  <c r="F39" i="13"/>
  <c r="E39" i="13"/>
  <c r="D39" i="13"/>
  <c r="C39" i="13"/>
  <c r="B39" i="13"/>
  <c r="J38" i="13"/>
  <c r="I38" i="13"/>
  <c r="H38" i="13"/>
  <c r="F38" i="13"/>
  <c r="E38" i="13"/>
  <c r="D38" i="13"/>
  <c r="C38" i="13"/>
  <c r="B38" i="13"/>
  <c r="J37" i="13"/>
  <c r="I37" i="13"/>
  <c r="H37" i="13"/>
  <c r="F37" i="13"/>
  <c r="E37" i="13"/>
  <c r="D37" i="13"/>
  <c r="C37" i="13"/>
  <c r="B37" i="13"/>
  <c r="J36" i="13"/>
  <c r="I36" i="13"/>
  <c r="H36" i="13"/>
  <c r="F36" i="13"/>
  <c r="E36" i="13"/>
  <c r="D36" i="13"/>
  <c r="C36" i="13"/>
  <c r="B36" i="13"/>
  <c r="J35" i="13"/>
  <c r="I35" i="13"/>
  <c r="H35" i="13"/>
  <c r="F35" i="13"/>
  <c r="E35" i="13"/>
  <c r="D35" i="13"/>
  <c r="C35" i="13"/>
  <c r="B35" i="13"/>
  <c r="J34" i="13"/>
  <c r="I34" i="13"/>
  <c r="H34" i="13"/>
  <c r="F34" i="13"/>
  <c r="E34" i="13"/>
  <c r="D34" i="13"/>
  <c r="C34" i="13"/>
  <c r="B34" i="13"/>
  <c r="J33" i="13"/>
  <c r="I33" i="13"/>
  <c r="H33" i="13"/>
  <c r="F33" i="13"/>
  <c r="E33" i="13"/>
  <c r="D33" i="13"/>
  <c r="C33" i="13"/>
  <c r="B33" i="13"/>
  <c r="J32" i="13"/>
  <c r="I32" i="13"/>
  <c r="H32" i="13"/>
  <c r="F32" i="13"/>
  <c r="E32" i="13"/>
  <c r="D32" i="13"/>
  <c r="C32" i="13"/>
  <c r="B32" i="13"/>
  <c r="J31" i="13"/>
  <c r="I31" i="13"/>
  <c r="H31" i="13"/>
  <c r="F31" i="13"/>
  <c r="E31" i="13"/>
  <c r="D31" i="13"/>
  <c r="C31" i="13"/>
  <c r="B31" i="13"/>
  <c r="J30" i="13"/>
  <c r="I30" i="13"/>
  <c r="H30" i="13"/>
  <c r="F30" i="13"/>
  <c r="E30" i="13"/>
  <c r="D30" i="13"/>
  <c r="C30" i="13"/>
  <c r="B30" i="13"/>
  <c r="J29" i="13"/>
  <c r="I29" i="13"/>
  <c r="H29" i="13"/>
  <c r="F29" i="13"/>
  <c r="E29" i="13"/>
  <c r="D29" i="13"/>
  <c r="C29" i="13"/>
  <c r="B29" i="13"/>
  <c r="J28" i="13"/>
  <c r="I28" i="13"/>
  <c r="H28" i="13"/>
  <c r="F28" i="13"/>
  <c r="E28" i="13"/>
  <c r="D28" i="13"/>
  <c r="C28" i="13"/>
  <c r="B28" i="13"/>
  <c r="J27" i="13"/>
  <c r="I27" i="13"/>
  <c r="H27" i="13"/>
  <c r="F27" i="13"/>
  <c r="E27" i="13"/>
  <c r="D27" i="13"/>
  <c r="C27" i="13"/>
  <c r="B27" i="13"/>
  <c r="J26" i="13"/>
  <c r="I26" i="13"/>
  <c r="H26" i="13"/>
  <c r="F26" i="13"/>
  <c r="E26" i="13"/>
  <c r="D26" i="13"/>
  <c r="C26" i="13"/>
  <c r="B26" i="13"/>
  <c r="J25" i="13"/>
  <c r="I25" i="13"/>
  <c r="H25" i="13"/>
  <c r="F25" i="13"/>
  <c r="E25" i="13"/>
  <c r="D25" i="13"/>
  <c r="C25" i="13"/>
  <c r="B25" i="13"/>
  <c r="J24" i="13"/>
  <c r="I24" i="13"/>
  <c r="H24" i="13"/>
  <c r="F24" i="13"/>
  <c r="E24" i="13"/>
  <c r="D24" i="13"/>
  <c r="C24" i="13"/>
  <c r="B24" i="13"/>
  <c r="J23" i="13"/>
  <c r="I23" i="13"/>
  <c r="H23" i="13"/>
  <c r="F23" i="13"/>
  <c r="E23" i="13"/>
  <c r="D23" i="13"/>
  <c r="C23" i="13"/>
  <c r="B23" i="13"/>
  <c r="J22" i="13"/>
  <c r="I22" i="13"/>
  <c r="H22" i="13"/>
  <c r="F22" i="13"/>
  <c r="E22" i="13"/>
  <c r="D22" i="13"/>
  <c r="C22" i="13"/>
  <c r="B22" i="13"/>
  <c r="J21" i="13"/>
  <c r="I21" i="13"/>
  <c r="H21" i="13"/>
  <c r="F21" i="13"/>
  <c r="E21" i="13"/>
  <c r="D21" i="13"/>
  <c r="C21" i="13"/>
  <c r="B21" i="13"/>
  <c r="J20" i="13"/>
  <c r="I20" i="13"/>
  <c r="H20" i="13"/>
  <c r="F20" i="13"/>
  <c r="E20" i="13"/>
  <c r="D20" i="13"/>
  <c r="C20" i="13"/>
  <c r="B20" i="13"/>
  <c r="J19" i="13"/>
  <c r="I19" i="13"/>
  <c r="H19" i="13"/>
  <c r="F19" i="13"/>
  <c r="E19" i="13"/>
  <c r="D19" i="13"/>
  <c r="C19" i="13"/>
  <c r="B19" i="13"/>
  <c r="J18" i="13"/>
  <c r="I18" i="13"/>
  <c r="H18" i="13"/>
  <c r="F18" i="13"/>
  <c r="E18" i="13"/>
  <c r="D18" i="13"/>
  <c r="C18" i="13"/>
  <c r="B18" i="13"/>
  <c r="J17" i="13"/>
  <c r="I17" i="13"/>
  <c r="H17" i="13"/>
  <c r="F17" i="13"/>
  <c r="E17" i="13"/>
  <c r="D17" i="13"/>
  <c r="C17" i="13"/>
  <c r="B17" i="13"/>
  <c r="J16" i="13"/>
  <c r="I16" i="13"/>
  <c r="H16" i="13"/>
  <c r="F16" i="13"/>
  <c r="E16" i="13"/>
  <c r="D16" i="13"/>
  <c r="C16" i="13"/>
  <c r="B16" i="13"/>
  <c r="J15" i="13"/>
  <c r="I15" i="13"/>
  <c r="H15" i="13"/>
  <c r="F15" i="13"/>
  <c r="E15" i="13"/>
  <c r="D15" i="13"/>
  <c r="C15" i="13"/>
  <c r="B15" i="13"/>
  <c r="J14" i="13"/>
  <c r="I14" i="13"/>
  <c r="H14" i="13"/>
  <c r="F14" i="13"/>
  <c r="E14" i="13"/>
  <c r="D14" i="13"/>
  <c r="C14" i="13"/>
  <c r="B14" i="13"/>
  <c r="J13" i="13"/>
  <c r="I13" i="13"/>
  <c r="H13" i="13"/>
  <c r="F13" i="13"/>
  <c r="E13" i="13"/>
  <c r="D13" i="13"/>
  <c r="C13" i="13"/>
  <c r="B13" i="13"/>
  <c r="J12" i="13"/>
  <c r="I12" i="13"/>
  <c r="H12" i="13"/>
  <c r="F12" i="13"/>
  <c r="E12" i="13"/>
  <c r="D12" i="13"/>
  <c r="C12" i="13"/>
  <c r="B12" i="13"/>
  <c r="J11" i="13"/>
  <c r="I11" i="13"/>
  <c r="H11" i="13"/>
  <c r="F11" i="13"/>
  <c r="E11" i="13"/>
  <c r="D11" i="13"/>
  <c r="C11" i="13"/>
  <c r="B11" i="13"/>
  <c r="J10" i="13"/>
  <c r="I10" i="13"/>
  <c r="H10" i="13"/>
  <c r="F10" i="13"/>
  <c r="E10" i="13"/>
  <c r="D10" i="13"/>
  <c r="C10" i="13"/>
  <c r="B10" i="13"/>
  <c r="J9" i="13"/>
  <c r="I9" i="13"/>
  <c r="H9" i="13"/>
  <c r="F9" i="13"/>
  <c r="E9" i="13"/>
  <c r="D9" i="13"/>
  <c r="C9" i="13"/>
  <c r="B9" i="13"/>
  <c r="J8" i="13"/>
  <c r="I8" i="13"/>
  <c r="H8" i="13"/>
  <c r="F8" i="13"/>
  <c r="E8" i="13"/>
  <c r="D8" i="13"/>
  <c r="C8" i="13"/>
  <c r="B8" i="13"/>
  <c r="J7" i="13"/>
  <c r="I7" i="13"/>
  <c r="H7" i="13"/>
  <c r="F7" i="13"/>
  <c r="E7" i="13"/>
  <c r="D7" i="13"/>
  <c r="C7" i="13"/>
  <c r="B7" i="13"/>
  <c r="J6" i="13"/>
  <c r="I6" i="13"/>
  <c r="H6" i="13"/>
  <c r="F6" i="13"/>
  <c r="E6" i="13"/>
  <c r="D6" i="13"/>
  <c r="C6" i="13"/>
  <c r="B6" i="13"/>
  <c r="J5" i="13"/>
  <c r="I5" i="13"/>
  <c r="H5" i="13"/>
  <c r="F5" i="13"/>
  <c r="E5" i="13"/>
  <c r="D5" i="13"/>
  <c r="C5" i="13"/>
  <c r="B5" i="13"/>
  <c r="J4" i="13"/>
  <c r="I4" i="13"/>
  <c r="H4" i="13"/>
  <c r="F4" i="13"/>
  <c r="E4" i="13"/>
  <c r="D4" i="13"/>
  <c r="C4" i="13"/>
  <c r="B4" i="13"/>
  <c r="J3" i="13"/>
  <c r="I3" i="13"/>
  <c r="H3" i="13"/>
  <c r="F3" i="13"/>
  <c r="E3" i="13"/>
  <c r="D3" i="13"/>
  <c r="C3" i="13"/>
  <c r="B3" i="13"/>
  <c r="J2" i="13"/>
  <c r="I2" i="13"/>
  <c r="H2" i="13"/>
  <c r="F2" i="13"/>
  <c r="E2" i="13"/>
  <c r="D2" i="13"/>
  <c r="C2" i="13"/>
  <c r="B2" i="13"/>
  <c r="L55" i="17"/>
  <c r="AB2" i="1"/>
  <c r="Z2" i="1"/>
  <c r="Y2" i="1"/>
  <c r="Q2" i="1"/>
  <c r="R2" i="1" s="1"/>
  <c r="F2" i="17" s="1"/>
  <c r="M2" i="1"/>
  <c r="L2" i="1"/>
  <c r="K2" i="1"/>
  <c r="J2" i="1"/>
  <c r="I2" i="1"/>
  <c r="H2" i="1"/>
  <c r="G2" i="1"/>
  <c r="F2" i="1"/>
  <c r="N88" i="17"/>
  <c r="M88" i="17"/>
  <c r="E88" i="17"/>
  <c r="N87" i="17"/>
  <c r="M87" i="17"/>
  <c r="E87" i="17"/>
  <c r="N86" i="17"/>
  <c r="M86" i="17"/>
  <c r="E86" i="17"/>
  <c r="N85" i="17"/>
  <c r="M85" i="17"/>
  <c r="E85" i="17"/>
  <c r="N84" i="17"/>
  <c r="M84" i="17"/>
  <c r="E84" i="17"/>
  <c r="N83" i="17"/>
  <c r="M83" i="17"/>
  <c r="E83" i="17"/>
  <c r="N82" i="17"/>
  <c r="M82" i="17"/>
  <c r="E82" i="17"/>
  <c r="N81" i="17"/>
  <c r="M81" i="17"/>
  <c r="E81" i="17"/>
  <c r="N80" i="17"/>
  <c r="M80" i="17"/>
  <c r="E80" i="17"/>
  <c r="N79" i="17"/>
  <c r="M79" i="17"/>
  <c r="E79" i="17"/>
  <c r="N78" i="17"/>
  <c r="M78" i="17"/>
  <c r="E78" i="17"/>
  <c r="N77" i="17"/>
  <c r="M77" i="17"/>
  <c r="E77" i="17"/>
  <c r="N76" i="17"/>
  <c r="M76" i="17"/>
  <c r="E76" i="17"/>
  <c r="N75" i="17"/>
  <c r="M75" i="17"/>
  <c r="E75" i="17"/>
  <c r="N74" i="17"/>
  <c r="M74" i="17"/>
  <c r="E74" i="17"/>
  <c r="N73" i="17"/>
  <c r="M73" i="17"/>
  <c r="E73" i="17"/>
  <c r="N72" i="17"/>
  <c r="M72" i="17"/>
  <c r="E72" i="17"/>
  <c r="N71" i="17"/>
  <c r="M71" i="17"/>
  <c r="E71" i="17"/>
  <c r="N70" i="17"/>
  <c r="M70" i="17"/>
  <c r="E70" i="17"/>
  <c r="N69" i="17"/>
  <c r="M69" i="17"/>
  <c r="E69" i="17"/>
  <c r="N68" i="17"/>
  <c r="M68" i="17"/>
  <c r="E68" i="17"/>
  <c r="N67" i="17"/>
  <c r="M67" i="17"/>
  <c r="E67" i="17"/>
  <c r="N66" i="17"/>
  <c r="M66" i="17"/>
  <c r="E66" i="17"/>
  <c r="N65" i="17"/>
  <c r="M65" i="17"/>
  <c r="E65" i="17"/>
  <c r="N64" i="17"/>
  <c r="M64" i="17"/>
  <c r="E64" i="17"/>
  <c r="N63" i="17"/>
  <c r="M63" i="17"/>
  <c r="E63" i="17"/>
  <c r="N62" i="17"/>
  <c r="M62" i="17"/>
  <c r="E62" i="17"/>
  <c r="N61" i="17"/>
  <c r="M61" i="17"/>
  <c r="E61" i="17"/>
  <c r="N60" i="17"/>
  <c r="M60" i="17"/>
  <c r="E60" i="17"/>
  <c r="N59" i="17"/>
  <c r="M59" i="17"/>
  <c r="E59" i="17"/>
  <c r="N58" i="17"/>
  <c r="M58" i="17"/>
  <c r="E58" i="17"/>
  <c r="N57" i="17"/>
  <c r="M57" i="17"/>
  <c r="E57" i="17"/>
  <c r="N56" i="17"/>
  <c r="M56" i="17"/>
  <c r="E56" i="17"/>
  <c r="N55" i="17"/>
  <c r="M55" i="17"/>
  <c r="E55" i="17"/>
  <c r="N54" i="17"/>
  <c r="M54" i="17"/>
  <c r="E54" i="17"/>
  <c r="N53" i="17"/>
  <c r="M53" i="17"/>
  <c r="E53" i="17"/>
  <c r="N52" i="17"/>
  <c r="M52" i="17"/>
  <c r="E52" i="17"/>
  <c r="N51" i="17"/>
  <c r="M51" i="17"/>
  <c r="E51" i="17"/>
  <c r="N50" i="17"/>
  <c r="M50" i="17"/>
  <c r="E50" i="17"/>
  <c r="N49" i="17"/>
  <c r="M49" i="17"/>
  <c r="E49" i="17"/>
  <c r="N48" i="17"/>
  <c r="M48" i="17"/>
  <c r="E48" i="17"/>
  <c r="N47" i="17"/>
  <c r="M47" i="17"/>
  <c r="E47" i="17"/>
  <c r="N46" i="17"/>
  <c r="M46" i="17"/>
  <c r="E46" i="17"/>
  <c r="N45" i="17"/>
  <c r="M45" i="17"/>
  <c r="E45" i="17"/>
  <c r="N44" i="17"/>
  <c r="M44" i="17"/>
  <c r="E44" i="17"/>
  <c r="N43" i="17"/>
  <c r="M43" i="17"/>
  <c r="E43" i="17"/>
  <c r="N42" i="17"/>
  <c r="M42" i="17"/>
  <c r="E42" i="17"/>
  <c r="N41" i="17"/>
  <c r="M41" i="17"/>
  <c r="E41" i="17"/>
  <c r="N40" i="17"/>
  <c r="M40" i="17"/>
  <c r="E40" i="17"/>
  <c r="N39" i="17"/>
  <c r="M39" i="17"/>
  <c r="E39" i="17"/>
  <c r="N38" i="17"/>
  <c r="M38" i="17"/>
  <c r="E38" i="17"/>
  <c r="N37" i="17"/>
  <c r="M37" i="17"/>
  <c r="E37" i="17"/>
  <c r="N36" i="17"/>
  <c r="M36" i="17"/>
  <c r="E36" i="17"/>
  <c r="N35" i="17"/>
  <c r="M35" i="17"/>
  <c r="E35" i="17"/>
  <c r="N34" i="17"/>
  <c r="M34" i="17"/>
  <c r="E34" i="17"/>
  <c r="N33" i="17"/>
  <c r="M33" i="17"/>
  <c r="E33" i="17"/>
  <c r="N32" i="17"/>
  <c r="M32" i="17"/>
  <c r="E32" i="17"/>
  <c r="N31" i="17"/>
  <c r="M31" i="17"/>
  <c r="E31" i="17"/>
  <c r="N30" i="17"/>
  <c r="M30" i="17"/>
  <c r="E30" i="17"/>
  <c r="N29" i="17"/>
  <c r="M29" i="17"/>
  <c r="E29" i="17"/>
  <c r="N28" i="17"/>
  <c r="M28" i="17"/>
  <c r="E28" i="17"/>
  <c r="N27" i="17"/>
  <c r="M27" i="17"/>
  <c r="E27" i="17"/>
  <c r="N26" i="17"/>
  <c r="M26" i="17"/>
  <c r="E26" i="17"/>
  <c r="N25" i="17"/>
  <c r="M25" i="17"/>
  <c r="E25" i="17"/>
  <c r="N24" i="17"/>
  <c r="M24" i="17"/>
  <c r="E24" i="17"/>
  <c r="N23" i="17"/>
  <c r="M23" i="17"/>
  <c r="E23" i="17"/>
  <c r="N22" i="17"/>
  <c r="M22" i="17"/>
  <c r="E22" i="17"/>
  <c r="N21" i="17"/>
  <c r="M21" i="17"/>
  <c r="E21" i="17"/>
  <c r="N20" i="17"/>
  <c r="M20" i="17"/>
  <c r="E20" i="17"/>
  <c r="N19" i="17"/>
  <c r="M19" i="17"/>
  <c r="E19" i="17"/>
  <c r="N18" i="17"/>
  <c r="M18" i="17"/>
  <c r="E18" i="17"/>
  <c r="N17" i="17"/>
  <c r="M17" i="17"/>
  <c r="E17" i="17"/>
  <c r="N16" i="17"/>
  <c r="M16" i="17"/>
  <c r="E16" i="17"/>
  <c r="N15" i="17"/>
  <c r="M15" i="17"/>
  <c r="E15" i="17"/>
  <c r="N14" i="17"/>
  <c r="M14" i="17"/>
  <c r="E14" i="17"/>
  <c r="N13" i="17"/>
  <c r="M13" i="17"/>
  <c r="E13" i="17"/>
  <c r="N12" i="17"/>
  <c r="M12" i="17"/>
  <c r="E12" i="17"/>
  <c r="N11" i="17"/>
  <c r="M11" i="17"/>
  <c r="E11" i="17"/>
  <c r="N10" i="17"/>
  <c r="M10" i="17"/>
  <c r="E10" i="17"/>
  <c r="N9" i="17"/>
  <c r="M9" i="17"/>
  <c r="E9" i="17"/>
  <c r="N8" i="17"/>
  <c r="M8" i="17"/>
  <c r="E8" i="17"/>
  <c r="N7" i="17"/>
  <c r="M7" i="17"/>
  <c r="E7" i="17"/>
  <c r="N6" i="17"/>
  <c r="M6" i="17"/>
  <c r="E6" i="17"/>
  <c r="N5" i="17"/>
  <c r="M5" i="17"/>
  <c r="E5" i="17"/>
  <c r="N4" i="17"/>
  <c r="M4" i="17"/>
  <c r="E4" i="17"/>
  <c r="N3" i="17"/>
  <c r="M3" i="17"/>
  <c r="E3" i="17"/>
  <c r="N2" i="17"/>
  <c r="M2" i="17"/>
  <c r="AA54" i="1" l="1"/>
  <c r="R64" i="1"/>
  <c r="R31" i="1"/>
  <c r="R20" i="1"/>
  <c r="R98" i="1"/>
  <c r="R87" i="1"/>
  <c r="R54" i="1"/>
  <c r="R76" i="1"/>
  <c r="F76" i="17" s="1"/>
  <c r="T67" i="1"/>
  <c r="T56" i="1"/>
  <c r="H56" i="17" s="1"/>
  <c r="T34" i="1"/>
  <c r="T12" i="1"/>
  <c r="T42" i="1"/>
  <c r="H42" i="17" s="1"/>
  <c r="T9" i="1"/>
  <c r="T98" i="1"/>
  <c r="T87" i="1"/>
  <c r="T76" i="1"/>
  <c r="T65" i="1"/>
  <c r="T21" i="1"/>
  <c r="T44" i="1"/>
  <c r="T22" i="1"/>
  <c r="T40" i="1"/>
  <c r="T7" i="1"/>
  <c r="T64" i="1"/>
  <c r="V69" i="1"/>
  <c r="T89" i="1"/>
  <c r="T73" i="1"/>
  <c r="R63" i="1"/>
  <c r="R68" i="1"/>
  <c r="V5" i="1"/>
  <c r="U13" i="1"/>
  <c r="S86" i="1"/>
  <c r="V57" i="1"/>
  <c r="C57" i="17" s="1"/>
  <c r="W76" i="1"/>
  <c r="U69" i="1"/>
  <c r="W24" i="1"/>
  <c r="W87" i="1"/>
  <c r="R15" i="1"/>
  <c r="S59" i="1"/>
  <c r="V63" i="1"/>
  <c r="V41" i="1"/>
  <c r="C41" i="17" s="1"/>
  <c r="S19" i="1"/>
  <c r="S5" i="1"/>
  <c r="V25" i="1"/>
  <c r="S21" i="1"/>
  <c r="S16" i="1"/>
  <c r="T45" i="1"/>
  <c r="S49" i="1"/>
  <c r="T30" i="1"/>
  <c r="H30" i="17" s="1"/>
  <c r="S68" i="1"/>
  <c r="T11" i="1"/>
  <c r="H11" i="17" s="1"/>
  <c r="K66" i="17"/>
  <c r="R88" i="1"/>
  <c r="F88" i="17" s="1"/>
  <c r="R71" i="1"/>
  <c r="R60" i="1"/>
  <c r="F60" i="17" s="1"/>
  <c r="R16" i="1"/>
  <c r="F16" i="17" s="1"/>
  <c r="R77" i="1"/>
  <c r="R10" i="1"/>
  <c r="F10" i="17" s="1"/>
  <c r="R85" i="1"/>
  <c r="R74" i="1"/>
  <c r="F74" i="17" s="1"/>
  <c r="R62" i="1"/>
  <c r="F62" i="17" s="1"/>
  <c r="V55" i="1"/>
  <c r="C55" i="17" s="1"/>
  <c r="S96" i="1"/>
  <c r="S82" i="1"/>
  <c r="W19" i="1"/>
  <c r="W95" i="1"/>
  <c r="T94" i="1"/>
  <c r="W88" i="1"/>
  <c r="V87" i="1"/>
  <c r="S85" i="1"/>
  <c r="AA74" i="1"/>
  <c r="W68" i="1"/>
  <c r="T66" i="1"/>
  <c r="T59" i="1"/>
  <c r="H59" i="17" s="1"/>
  <c r="T55" i="1"/>
  <c r="W54" i="1"/>
  <c r="W44" i="1"/>
  <c r="D44" i="17" s="1"/>
  <c r="AC42" i="1"/>
  <c r="W35" i="1"/>
  <c r="V32" i="1"/>
  <c r="C32" i="17" s="1"/>
  <c r="AC26" i="1"/>
  <c r="AA25" i="1"/>
  <c r="T16" i="1"/>
  <c r="W13" i="1"/>
  <c r="T10" i="1"/>
  <c r="AA9" i="1"/>
  <c r="T92" i="1"/>
  <c r="S88" i="1"/>
  <c r="AC84" i="1"/>
  <c r="AA82" i="1"/>
  <c r="T78" i="1"/>
  <c r="T68" i="1"/>
  <c r="W66" i="1"/>
  <c r="T63" i="1"/>
  <c r="T61" i="1"/>
  <c r="T57" i="1"/>
  <c r="AC54" i="1"/>
  <c r="AC46" i="1"/>
  <c r="S43" i="1"/>
  <c r="T41" i="1"/>
  <c r="H41" i="17" s="1"/>
  <c r="T37" i="1"/>
  <c r="T26" i="1"/>
  <c r="S4" i="1"/>
  <c r="AA87" i="1"/>
  <c r="W80" i="1"/>
  <c r="T53" i="1"/>
  <c r="AC40" i="1"/>
  <c r="L40" i="17" s="1"/>
  <c r="S37" i="1"/>
  <c r="T32" i="1"/>
  <c r="AA30" i="1"/>
  <c r="S29" i="1"/>
  <c r="S27" i="1"/>
  <c r="W20" i="1"/>
  <c r="D20" i="17" s="1"/>
  <c r="W8" i="1"/>
  <c r="W4" i="1"/>
  <c r="AC93" i="1"/>
  <c r="AC79" i="1"/>
  <c r="V74" i="1"/>
  <c r="AC65" i="1"/>
  <c r="L65" i="17" s="1"/>
  <c r="AC62" i="1"/>
  <c r="L62" i="17" s="1"/>
  <c r="AC56" i="1"/>
  <c r="V56" i="1"/>
  <c r="C56" i="17" s="1"/>
  <c r="AA46" i="1"/>
  <c r="AA34" i="1"/>
  <c r="AC15" i="1"/>
  <c r="AC13" i="1"/>
  <c r="T8" i="1"/>
  <c r="H8" i="17" s="1"/>
  <c r="AA92" i="1"/>
  <c r="V83" i="1"/>
  <c r="S81" i="1"/>
  <c r="AA94" i="1"/>
  <c r="S73" i="1"/>
  <c r="S70" i="1"/>
  <c r="W45" i="1"/>
  <c r="W42" i="1"/>
  <c r="D42" i="17" s="1"/>
  <c r="AC96" i="1"/>
  <c r="W91" i="1"/>
  <c r="W84" i="1"/>
  <c r="D84" i="17" s="1"/>
  <c r="T83" i="1"/>
  <c r="H83" i="17" s="1"/>
  <c r="T81" i="1"/>
  <c r="H81" i="17" s="1"/>
  <c r="T75" i="1"/>
  <c r="W73" i="1"/>
  <c r="AA64" i="1"/>
  <c r="W61" i="1"/>
  <c r="D61" i="17" s="1"/>
  <c r="AC58" i="1"/>
  <c r="V44" i="1"/>
  <c r="AA41" i="1"/>
  <c r="AC38" i="1"/>
  <c r="AC36" i="1"/>
  <c r="L36" i="17" s="1"/>
  <c r="S31" i="1"/>
  <c r="AC28" i="1"/>
  <c r="T23" i="1"/>
  <c r="AC19" i="1"/>
  <c r="AC5" i="1"/>
  <c r="L5" i="17" s="1"/>
  <c r="AA98" i="1"/>
  <c r="S51" i="1"/>
  <c r="S97" i="1"/>
  <c r="T95" i="1"/>
  <c r="AC91" i="1"/>
  <c r="V90" i="1"/>
  <c r="AA89" i="1"/>
  <c r="AC86" i="1"/>
  <c r="S79" i="1"/>
  <c r="T72" i="1"/>
  <c r="H72" i="17" s="1"/>
  <c r="T70" i="1"/>
  <c r="AC69" i="1"/>
  <c r="V66" i="1"/>
  <c r="C66" i="17" s="1"/>
  <c r="AA58" i="1"/>
  <c r="AA50" i="1"/>
  <c r="W46" i="1"/>
  <c r="AC45" i="1"/>
  <c r="T43" i="1"/>
  <c r="AA42" i="1"/>
  <c r="W30" i="1"/>
  <c r="AA28" i="1"/>
  <c r="AA17" i="1"/>
  <c r="V6" i="1"/>
  <c r="AA4" i="1"/>
  <c r="V38" i="1"/>
  <c r="S38" i="1"/>
  <c r="V73" i="1"/>
  <c r="AA53" i="1"/>
  <c r="AC44" i="1"/>
  <c r="W40" i="1"/>
  <c r="W38" i="1"/>
  <c r="D38" i="17" s="1"/>
  <c r="AC35" i="1"/>
  <c r="V94" i="1"/>
  <c r="S93" i="1"/>
  <c r="AA86" i="1"/>
  <c r="T85" i="1"/>
  <c r="H85" i="17" s="1"/>
  <c r="W79" i="1"/>
  <c r="D79" i="17" s="1"/>
  <c r="W77" i="1"/>
  <c r="S62" i="1"/>
  <c r="V60" i="1"/>
  <c r="AA56" i="1"/>
  <c r="T54" i="1"/>
  <c r="S54" i="1"/>
  <c r="W52" i="1"/>
  <c r="D52" i="17" s="1"/>
  <c r="AC52" i="1"/>
  <c r="L52" i="17" s="1"/>
  <c r="T51" i="1"/>
  <c r="AA38" i="1"/>
  <c r="AA36" i="1"/>
  <c r="W33" i="1"/>
  <c r="T33" i="1"/>
  <c r="T31" i="1"/>
  <c r="AC30" i="1"/>
  <c r="L30" i="17" s="1"/>
  <c r="W22" i="1"/>
  <c r="D22" i="17" s="1"/>
  <c r="AC20" i="1"/>
  <c r="L20" i="17" s="1"/>
  <c r="T18" i="1"/>
  <c r="T13" i="1"/>
  <c r="W11" i="1"/>
  <c r="AA5" i="1"/>
  <c r="W98" i="1"/>
  <c r="S95" i="1"/>
  <c r="T97" i="1"/>
  <c r="W93" i="1"/>
  <c r="V93" i="1"/>
  <c r="AA91" i="1"/>
  <c r="T90" i="1"/>
  <c r="W83" i="1"/>
  <c r="AC82" i="1"/>
  <c r="W81" i="1"/>
  <c r="S78" i="1"/>
  <c r="W62" i="1"/>
  <c r="D62" i="17" s="1"/>
  <c r="AA52" i="1"/>
  <c r="T49" i="1"/>
  <c r="H49" i="17" s="1"/>
  <c r="T39" i="1"/>
  <c r="W27" i="1"/>
  <c r="AC25" i="1"/>
  <c r="T20" i="1"/>
  <c r="AC11" i="1"/>
  <c r="AA8" i="1"/>
  <c r="W7" i="1"/>
  <c r="T6" i="1"/>
  <c r="H6" i="17" s="1"/>
  <c r="U90" i="1"/>
  <c r="U86" i="1"/>
  <c r="R82" i="1"/>
  <c r="U76" i="1"/>
  <c r="R65" i="1"/>
  <c r="U65" i="1"/>
  <c r="U62" i="1"/>
  <c r="B62" i="17" s="1"/>
  <c r="U43" i="1"/>
  <c r="U32" i="1"/>
  <c r="R21" i="1"/>
  <c r="F21" i="17" s="1"/>
  <c r="R6" i="1"/>
  <c r="F6" i="17" s="1"/>
  <c r="U96" i="1"/>
  <c r="U56" i="1"/>
  <c r="U46" i="1"/>
  <c r="U89" i="1"/>
  <c r="U55" i="1"/>
  <c r="U29" i="1"/>
  <c r="U94" i="1"/>
  <c r="U73" i="1"/>
  <c r="B73" i="17" s="1"/>
  <c r="U51" i="1"/>
  <c r="U23" i="1"/>
  <c r="U10" i="1"/>
  <c r="B10" i="17" s="1"/>
  <c r="U79" i="1"/>
  <c r="R72" i="1"/>
  <c r="U49" i="1"/>
  <c r="U40" i="1"/>
  <c r="U38" i="1"/>
  <c r="U21" i="1"/>
  <c r="U98" i="1"/>
  <c r="U82" i="1"/>
  <c r="R23" i="1"/>
  <c r="U6" i="1"/>
  <c r="S98" i="1"/>
  <c r="S84" i="1"/>
  <c r="V78" i="1"/>
  <c r="V26" i="1"/>
  <c r="C26" i="17" s="1"/>
  <c r="S26" i="1"/>
  <c r="S76" i="1"/>
  <c r="V18" i="1"/>
  <c r="S18" i="1"/>
  <c r="S65" i="1"/>
  <c r="S77" i="1"/>
  <c r="V77" i="1"/>
  <c r="V48" i="1"/>
  <c r="S48" i="1"/>
  <c r="V49" i="1"/>
  <c r="S15" i="1"/>
  <c r="S89" i="1"/>
  <c r="S40" i="1"/>
  <c r="S71" i="1"/>
  <c r="V85" i="1"/>
  <c r="S10" i="1"/>
  <c r="S7" i="1"/>
  <c r="U95" i="1"/>
  <c r="W89" i="1"/>
  <c r="U84" i="1"/>
  <c r="R79" i="1"/>
  <c r="F79" i="17" s="1"/>
  <c r="AA75" i="1"/>
  <c r="W75" i="1"/>
  <c r="D75" i="17" s="1"/>
  <c r="AC74" i="1"/>
  <c r="L74" i="17" s="1"/>
  <c r="T74" i="1"/>
  <c r="R73" i="1"/>
  <c r="U70" i="1"/>
  <c r="B70" i="17" s="1"/>
  <c r="R69" i="1"/>
  <c r="F69" i="17" s="1"/>
  <c r="AA57" i="1"/>
  <c r="W55" i="1"/>
  <c r="AA49" i="1"/>
  <c r="AA33" i="1"/>
  <c r="U26" i="1"/>
  <c r="B26" i="17" s="1"/>
  <c r="R25" i="1"/>
  <c r="F25" i="17" s="1"/>
  <c r="T19" i="1"/>
  <c r="R8" i="1"/>
  <c r="F8" i="17" s="1"/>
  <c r="U9" i="1"/>
  <c r="B9" i="17" s="1"/>
  <c r="W6" i="1"/>
  <c r="U5" i="1"/>
  <c r="B5" i="17" s="1"/>
  <c r="T5" i="1"/>
  <c r="H5" i="17" s="1"/>
  <c r="T3" i="1"/>
  <c r="W3" i="1"/>
  <c r="T88" i="1"/>
  <c r="W86" i="1"/>
  <c r="D86" i="17" s="1"/>
  <c r="U81" i="1"/>
  <c r="U59" i="1"/>
  <c r="R58" i="1"/>
  <c r="F58" i="17" s="1"/>
  <c r="R41" i="1"/>
  <c r="F41" i="17" s="1"/>
  <c r="U42" i="1"/>
  <c r="B42" i="17" s="1"/>
  <c r="T38" i="1"/>
  <c r="H38" i="17" s="1"/>
  <c r="T36" i="1"/>
  <c r="W36" i="1"/>
  <c r="D36" i="17" s="1"/>
  <c r="AC27" i="1"/>
  <c r="L27" i="17" s="1"/>
  <c r="AC10" i="1"/>
  <c r="L10" i="17" s="1"/>
  <c r="S6" i="1"/>
  <c r="AA96" i="1"/>
  <c r="AC90" i="1"/>
  <c r="AA85" i="1"/>
  <c r="U67" i="1"/>
  <c r="V65" i="1"/>
  <c r="C65" i="17" s="1"/>
  <c r="AC60" i="1"/>
  <c r="L60" i="17" s="1"/>
  <c r="AC51" i="1"/>
  <c r="L51" i="17" s="1"/>
  <c r="AC43" i="1"/>
  <c r="L43" i="17" s="1"/>
  <c r="T29" i="1"/>
  <c r="AA26" i="1"/>
  <c r="S13" i="1"/>
  <c r="AA10" i="1"/>
  <c r="S46" i="1"/>
  <c r="U4" i="1"/>
  <c r="B4" i="17" s="1"/>
  <c r="R3" i="1"/>
  <c r="F3" i="17" s="1"/>
  <c r="U75" i="1"/>
  <c r="B75" i="17" s="1"/>
  <c r="AA60" i="1"/>
  <c r="V58" i="1"/>
  <c r="W53" i="1"/>
  <c r="D53" i="17" s="1"/>
  <c r="V52" i="1"/>
  <c r="AA51" i="1"/>
  <c r="AA44" i="1"/>
  <c r="U37" i="1"/>
  <c r="B37" i="17" s="1"/>
  <c r="R36" i="1"/>
  <c r="S22" i="1"/>
  <c r="R19" i="1"/>
  <c r="U20" i="1"/>
  <c r="B20" i="17" s="1"/>
  <c r="T14" i="1"/>
  <c r="H14" i="17" s="1"/>
  <c r="W14" i="1"/>
  <c r="D14" i="17" s="1"/>
  <c r="U58" i="1"/>
  <c r="B58" i="17" s="1"/>
  <c r="S55" i="1"/>
  <c r="T47" i="1"/>
  <c r="H47" i="17" s="1"/>
  <c r="W47" i="1"/>
  <c r="D47" i="17" s="1"/>
  <c r="U34" i="1"/>
  <c r="AC21" i="1"/>
  <c r="L21" i="17" s="1"/>
  <c r="U17" i="1"/>
  <c r="S17" i="1"/>
  <c r="V17" i="1"/>
  <c r="R89" i="1"/>
  <c r="S69" i="1"/>
  <c r="S66" i="1"/>
  <c r="U50" i="1"/>
  <c r="B50" i="17" s="1"/>
  <c r="W43" i="1"/>
  <c r="U41" i="1"/>
  <c r="V35" i="1"/>
  <c r="C35" i="17" s="1"/>
  <c r="S24" i="1"/>
  <c r="U80" i="1"/>
  <c r="B80" i="17" s="1"/>
  <c r="S56" i="1"/>
  <c r="R97" i="1"/>
  <c r="U74" i="1"/>
  <c r="W64" i="1"/>
  <c r="W60" i="1"/>
  <c r="D60" i="17" s="1"/>
  <c r="S57" i="1"/>
  <c r="V36" i="1"/>
  <c r="W31" i="1"/>
  <c r="D31" i="17" s="1"/>
  <c r="V30" i="1"/>
  <c r="S25" i="1"/>
  <c r="W15" i="1"/>
  <c r="D15" i="17" s="1"/>
  <c r="U15" i="1"/>
  <c r="R14" i="1"/>
  <c r="F14" i="17" s="1"/>
  <c r="U91" i="1"/>
  <c r="R81" i="1"/>
  <c r="R52" i="1"/>
  <c r="U53" i="1"/>
  <c r="B53" i="17" s="1"/>
  <c r="R94" i="1"/>
  <c r="U93" i="1"/>
  <c r="AC77" i="1"/>
  <c r="L77" i="17" s="1"/>
  <c r="R75" i="1"/>
  <c r="W72" i="1"/>
  <c r="D72" i="17" s="1"/>
  <c r="AA72" i="1"/>
  <c r="AC71" i="1"/>
  <c r="L71" i="17" s="1"/>
  <c r="W48" i="1"/>
  <c r="D48" i="17" s="1"/>
  <c r="U48" i="1"/>
  <c r="B48" i="17" s="1"/>
  <c r="R47" i="1"/>
  <c r="S41" i="1"/>
  <c r="U36" i="1"/>
  <c r="B36" i="17" s="1"/>
  <c r="R34" i="1"/>
  <c r="S33" i="1"/>
  <c r="R30" i="1"/>
  <c r="F30" i="17" s="1"/>
  <c r="U31" i="1"/>
  <c r="B31" i="17" s="1"/>
  <c r="U27" i="1"/>
  <c r="B27" i="17" s="1"/>
  <c r="T27" i="1"/>
  <c r="T25" i="1"/>
  <c r="W25" i="1"/>
  <c r="D25" i="17" s="1"/>
  <c r="U12" i="1"/>
  <c r="B12" i="17" s="1"/>
  <c r="U11" i="1"/>
  <c r="B11" i="17" s="1"/>
  <c r="AC7" i="1"/>
  <c r="L7" i="17" s="1"/>
  <c r="U3" i="1"/>
  <c r="B3" i="17" s="1"/>
  <c r="W78" i="1"/>
  <c r="D78" i="17" s="1"/>
  <c r="W70" i="1"/>
  <c r="D70" i="17" s="1"/>
  <c r="U60" i="1"/>
  <c r="T60" i="1"/>
  <c r="T58" i="1"/>
  <c r="H58" i="17" s="1"/>
  <c r="W58" i="1"/>
  <c r="AC49" i="1"/>
  <c r="U45" i="1"/>
  <c r="B45" i="17" s="1"/>
  <c r="U44" i="1"/>
  <c r="B44" i="17" s="1"/>
  <c r="AC32" i="1"/>
  <c r="L32" i="17" s="1"/>
  <c r="U28" i="1"/>
  <c r="V29" i="1"/>
  <c r="C29" i="17" s="1"/>
  <c r="W21" i="1"/>
  <c r="D21" i="17" s="1"/>
  <c r="V21" i="1"/>
  <c r="C21" i="17" s="1"/>
  <c r="U19" i="1"/>
  <c r="R17" i="1"/>
  <c r="F17" i="17" s="1"/>
  <c r="AA77" i="1"/>
  <c r="AA69" i="1"/>
  <c r="AA66" i="1"/>
  <c r="U61" i="1"/>
  <c r="B61" i="17" s="1"/>
  <c r="V61" i="1"/>
  <c r="C61" i="17" s="1"/>
  <c r="V54" i="1"/>
  <c r="C54" i="17" s="1"/>
  <c r="U52" i="1"/>
  <c r="R50" i="1"/>
  <c r="F50" i="17" s="1"/>
  <c r="AA48" i="1"/>
  <c r="S35" i="1"/>
  <c r="AA32" i="1"/>
  <c r="AA24" i="1"/>
  <c r="AA16" i="1"/>
  <c r="V8" i="1"/>
  <c r="C8" i="17" s="1"/>
  <c r="W12" i="1"/>
  <c r="D12" i="17" s="1"/>
  <c r="F82" i="17"/>
  <c r="K82" i="17"/>
  <c r="K14" i="17"/>
  <c r="F66" i="17"/>
  <c r="S89" i="8"/>
  <c r="L97" i="8"/>
  <c r="K89" i="8"/>
  <c r="K97" i="8"/>
  <c r="L94" i="8"/>
  <c r="D66" i="17"/>
  <c r="L15" i="17"/>
  <c r="L33" i="17"/>
  <c r="D33" i="17"/>
  <c r="K49" i="17"/>
  <c r="L3" i="17"/>
  <c r="K76" i="17"/>
  <c r="D39" i="17"/>
  <c r="L50" i="17"/>
  <c r="L79" i="17"/>
  <c r="K16" i="17"/>
  <c r="K78" i="17"/>
  <c r="B85" i="17"/>
  <c r="F46" i="17"/>
  <c r="K46" i="17"/>
  <c r="D8" i="17"/>
  <c r="J11" i="17"/>
  <c r="L9" i="17"/>
  <c r="L24" i="17"/>
  <c r="B67" i="17"/>
  <c r="B57" i="17"/>
  <c r="L67" i="17"/>
  <c r="D71" i="17"/>
  <c r="B47" i="17"/>
  <c r="B24" i="17"/>
  <c r="L45" i="17"/>
  <c r="C74" i="17"/>
  <c r="L78" i="17"/>
  <c r="L72" i="17"/>
  <c r="B17" i="17"/>
  <c r="H12" i="17"/>
  <c r="K26" i="17"/>
  <c r="L61" i="17"/>
  <c r="L66" i="17"/>
  <c r="L76" i="17"/>
  <c r="L11" i="17"/>
  <c r="L58" i="17"/>
  <c r="D3" i="17"/>
  <c r="L17" i="17"/>
  <c r="L28" i="17"/>
  <c r="D40" i="17"/>
  <c r="D56" i="17"/>
  <c r="K35" i="17"/>
  <c r="D7" i="17"/>
  <c r="L14" i="17"/>
  <c r="D64" i="17"/>
  <c r="K83" i="17"/>
  <c r="C17" i="17"/>
  <c r="D32" i="17"/>
  <c r="L38" i="17"/>
  <c r="K57" i="17"/>
  <c r="B81" i="17"/>
  <c r="K48" i="17"/>
  <c r="K40" i="17"/>
  <c r="K38" i="17"/>
  <c r="B15" i="17"/>
  <c r="B22" i="17"/>
  <c r="L44" i="17"/>
  <c r="D55" i="17"/>
  <c r="J28" i="17"/>
  <c r="J59" i="17"/>
  <c r="B13" i="17"/>
  <c r="H45" i="17"/>
  <c r="J45" i="17"/>
  <c r="F54" i="17"/>
  <c r="K54" i="17"/>
  <c r="B7" i="17"/>
  <c r="F7" i="17"/>
  <c r="B43" i="17"/>
  <c r="L54" i="17"/>
  <c r="L53" i="17"/>
  <c r="F68" i="17"/>
  <c r="K68" i="17"/>
  <c r="B59" i="17"/>
  <c r="B18" i="17"/>
  <c r="H50" i="17"/>
  <c r="D50" i="17"/>
  <c r="D51" i="17"/>
  <c r="J24" i="17"/>
  <c r="H24" i="17"/>
  <c r="F56" i="17"/>
  <c r="K56" i="17"/>
  <c r="D57" i="17"/>
  <c r="D58" i="17"/>
  <c r="J81" i="17"/>
  <c r="H26" i="17"/>
  <c r="J26" i="17"/>
  <c r="F37" i="17"/>
  <c r="K37" i="17"/>
  <c r="F57" i="17"/>
  <c r="L4" i="17"/>
  <c r="J5" i="17"/>
  <c r="B8" i="17"/>
  <c r="B29" i="17"/>
  <c r="D46" i="17"/>
  <c r="L75" i="17"/>
  <c r="B52" i="17"/>
  <c r="D54" i="17"/>
  <c r="L63" i="17"/>
  <c r="D73" i="17"/>
  <c r="D76" i="17"/>
  <c r="D87" i="17"/>
  <c r="J56" i="17"/>
  <c r="K84" i="17"/>
  <c r="K88" i="17"/>
  <c r="D4" i="17"/>
  <c r="L8" i="17"/>
  <c r="D9" i="17"/>
  <c r="D29" i="17"/>
  <c r="B68" i="17"/>
  <c r="B74" i="17"/>
  <c r="D85" i="17"/>
  <c r="L16" i="17"/>
  <c r="L82" i="17"/>
  <c r="B86" i="17"/>
  <c r="K42" i="17"/>
  <c r="H48" i="17"/>
  <c r="K4" i="17"/>
  <c r="K33" i="17"/>
  <c r="L18" i="17"/>
  <c r="L37" i="17"/>
  <c r="L39" i="17"/>
  <c r="L47" i="17"/>
  <c r="L73" i="17"/>
  <c r="L83" i="17"/>
  <c r="D18" i="17"/>
  <c r="D6" i="17"/>
  <c r="K29" i="17"/>
  <c r="K60" i="17"/>
  <c r="D5" i="17"/>
  <c r="B25" i="17"/>
  <c r="L68" i="17"/>
  <c r="L81" i="17"/>
  <c r="B6" i="17"/>
  <c r="D28" i="17"/>
  <c r="B30" i="17"/>
  <c r="D88" i="17"/>
  <c r="J13" i="17"/>
  <c r="B14" i="17"/>
  <c r="L26" i="17"/>
  <c r="L31" i="17"/>
  <c r="L41" i="17"/>
  <c r="D65" i="17"/>
  <c r="B69" i="17"/>
  <c r="D82" i="17"/>
  <c r="B83" i="17"/>
  <c r="L87" i="17"/>
  <c r="K70" i="17"/>
  <c r="D10" i="17"/>
  <c r="L19" i="17"/>
  <c r="L35" i="17"/>
  <c r="D41" i="17"/>
  <c r="L64" i="17"/>
  <c r="F5" i="17"/>
  <c r="K5" i="17"/>
  <c r="J12" i="17"/>
  <c r="F55" i="17"/>
  <c r="K55" i="17"/>
  <c r="J48" i="17"/>
  <c r="H37" i="17"/>
  <c r="J37" i="17"/>
  <c r="J42" i="17"/>
  <c r="K62" i="17"/>
  <c r="L6" i="17"/>
  <c r="L29" i="17"/>
  <c r="D37" i="17"/>
  <c r="B40" i="17"/>
  <c r="B49" i="17"/>
  <c r="D13" i="17"/>
  <c r="K10" i="17"/>
  <c r="D19" i="17"/>
  <c r="B21" i="17"/>
  <c r="L57" i="17"/>
  <c r="L56" i="17"/>
  <c r="B64" i="17"/>
  <c r="D77" i="17"/>
  <c r="B34" i="17"/>
  <c r="D17" i="17"/>
  <c r="D16" i="17"/>
  <c r="D24" i="17"/>
  <c r="D23" i="17"/>
  <c r="D34" i="17"/>
  <c r="D35" i="17"/>
  <c r="L42" i="17"/>
  <c r="B54" i="17"/>
  <c r="B65" i="17"/>
  <c r="B66" i="17"/>
  <c r="D68" i="17"/>
  <c r="N2" i="1"/>
  <c r="B19" i="17"/>
  <c r="L22" i="17"/>
  <c r="D30" i="17"/>
  <c r="B39" i="17"/>
  <c r="B56" i="17"/>
  <c r="B55" i="17"/>
  <c r="K2" i="17"/>
  <c r="K8" i="17"/>
  <c r="B38" i="17"/>
  <c r="B41" i="17"/>
  <c r="L46" i="17"/>
  <c r="J52" i="17"/>
  <c r="H52" i="17"/>
  <c r="D69" i="17"/>
  <c r="L25" i="17"/>
  <c r="D45" i="17"/>
  <c r="B72" i="17"/>
  <c r="L13" i="17"/>
  <c r="B28" i="17"/>
  <c r="B32" i="17"/>
  <c r="B46" i="17"/>
  <c r="D63" i="17"/>
  <c r="B88" i="17"/>
  <c r="B87" i="17"/>
  <c r="L85" i="17"/>
  <c r="L84" i="17"/>
  <c r="D11" i="17"/>
  <c r="B16" i="17"/>
  <c r="D26" i="17"/>
  <c r="L49" i="17"/>
  <c r="B51" i="17"/>
  <c r="B63" i="17"/>
  <c r="D67" i="17"/>
  <c r="D49" i="17"/>
  <c r="D59" i="17"/>
  <c r="B71" i="17"/>
  <c r="B23" i="17"/>
  <c r="D43" i="17"/>
  <c r="D74" i="17"/>
  <c r="B78" i="17"/>
  <c r="R32" i="8"/>
  <c r="L34" i="17"/>
  <c r="B35" i="17"/>
  <c r="L48" i="17"/>
  <c r="L70" i="17"/>
  <c r="L69" i="17"/>
  <c r="D80" i="17"/>
  <c r="D81" i="17"/>
  <c r="D83" i="17"/>
  <c r="L29" i="8"/>
  <c r="K29" i="8"/>
  <c r="J29" i="8"/>
  <c r="R80" i="8"/>
  <c r="D27" i="17"/>
  <c r="B60" i="17"/>
  <c r="B33" i="17"/>
  <c r="R51" i="8"/>
  <c r="B76" i="17"/>
  <c r="B77" i="17"/>
  <c r="B82" i="17"/>
  <c r="J66" i="8"/>
  <c r="L66" i="8"/>
  <c r="S66" i="8" s="1"/>
  <c r="K66" i="8"/>
  <c r="S10" i="8"/>
  <c r="S57" i="8"/>
  <c r="S58" i="8"/>
  <c r="Q85" i="8"/>
  <c r="L17" i="8"/>
  <c r="J17" i="8"/>
  <c r="P5" i="3"/>
  <c r="G5" i="3"/>
  <c r="G6" i="13" s="1"/>
  <c r="V6" i="3"/>
  <c r="S32" i="8"/>
  <c r="R78" i="8"/>
  <c r="K17" i="8"/>
  <c r="K25" i="8"/>
  <c r="J25" i="8"/>
  <c r="L25" i="8"/>
  <c r="L35" i="8"/>
  <c r="K35" i="8"/>
  <c r="K80" i="8"/>
  <c r="L80" i="8"/>
  <c r="J80" i="8"/>
  <c r="S62" i="8"/>
  <c r="Q13" i="8"/>
  <c r="Q14" i="8"/>
  <c r="Q18" i="8"/>
  <c r="L60" i="8"/>
  <c r="K60" i="8"/>
  <c r="J60" i="8"/>
  <c r="R18" i="8"/>
  <c r="Q19" i="8"/>
  <c r="R19" i="8"/>
  <c r="Q56" i="8"/>
  <c r="L43" i="8"/>
  <c r="K43" i="8"/>
  <c r="L59" i="17"/>
  <c r="L86" i="17"/>
  <c r="L32" i="8"/>
  <c r="K32" i="8"/>
  <c r="J32" i="8"/>
  <c r="J43" i="8"/>
  <c r="Q57" i="8"/>
  <c r="Q58" i="8"/>
  <c r="B84" i="17"/>
  <c r="L80" i="17"/>
  <c r="S46" i="8"/>
  <c r="S47" i="8"/>
  <c r="L51" i="8"/>
  <c r="K51" i="8"/>
  <c r="J51" i="8"/>
  <c r="L57" i="8"/>
  <c r="K57" i="8"/>
  <c r="L71" i="8"/>
  <c r="K71" i="8"/>
  <c r="J88" i="8"/>
  <c r="L88" i="8"/>
  <c r="K88" i="8"/>
  <c r="L40" i="8"/>
  <c r="K40" i="8"/>
  <c r="J40" i="8"/>
  <c r="S43" i="8"/>
  <c r="L54" i="8"/>
  <c r="K54" i="8"/>
  <c r="B79" i="17"/>
  <c r="S12" i="8"/>
  <c r="K16" i="8"/>
  <c r="L16" i="8"/>
  <c r="Q35" i="8"/>
  <c r="J54" i="8"/>
  <c r="Q62" i="8"/>
  <c r="Q63" i="8"/>
  <c r="L82" i="8"/>
  <c r="S82" i="8" s="1"/>
  <c r="K82" i="8"/>
  <c r="L65" i="8"/>
  <c r="K65" i="8"/>
  <c r="J65" i="8"/>
  <c r="J16" i="8"/>
  <c r="J22" i="8"/>
  <c r="K22" i="8"/>
  <c r="L22" i="8"/>
  <c r="S35" i="8"/>
  <c r="S36" i="8"/>
  <c r="L46" i="8"/>
  <c r="K46" i="8"/>
  <c r="J77" i="8"/>
  <c r="L77" i="8"/>
  <c r="K77" i="8"/>
  <c r="J82" i="8"/>
  <c r="Q82" i="8" s="1"/>
  <c r="Q96" i="8"/>
  <c r="L2" i="8"/>
  <c r="E2" i="1" s="1"/>
  <c r="O2" i="1" s="1"/>
  <c r="K2" i="8"/>
  <c r="D2" i="1" s="1"/>
  <c r="J2" i="8"/>
  <c r="C2" i="1" s="1"/>
  <c r="S29" i="8"/>
  <c r="Q45" i="8"/>
  <c r="R54" i="8"/>
  <c r="K69" i="8"/>
  <c r="L69" i="8"/>
  <c r="J69" i="8"/>
  <c r="Q73" i="8"/>
  <c r="Q74" i="8"/>
  <c r="S33" i="8"/>
  <c r="R5" i="8"/>
  <c r="R8" i="8"/>
  <c r="Q29" i="8"/>
  <c r="Q32" i="8"/>
  <c r="R35" i="8"/>
  <c r="Q43" i="8"/>
  <c r="R46" i="8"/>
  <c r="Q51" i="8"/>
  <c r="S5" i="8"/>
  <c r="S38" i="8"/>
  <c r="S71" i="8"/>
  <c r="K23" i="8"/>
  <c r="J23" i="8"/>
  <c r="L20" i="8"/>
  <c r="L23" i="8"/>
  <c r="S23" i="8" s="1"/>
  <c r="J28" i="8"/>
  <c r="J39" i="8"/>
  <c r="Q41" i="8"/>
  <c r="Q49" i="8"/>
  <c r="K63" i="8"/>
  <c r="K85" i="8"/>
  <c r="S60" i="8"/>
  <c r="L7" i="8"/>
  <c r="K7" i="8"/>
  <c r="J7" i="8"/>
  <c r="L10" i="8"/>
  <c r="K10" i="8"/>
  <c r="R27" i="8"/>
  <c r="K31" i="8"/>
  <c r="K39" i="8"/>
  <c r="R41" i="8"/>
  <c r="R49" i="8"/>
  <c r="K53" i="8"/>
  <c r="R58" i="8"/>
  <c r="R93" i="8"/>
  <c r="K12" i="8"/>
  <c r="J12" i="8"/>
  <c r="S27" i="8"/>
  <c r="K45" i="8"/>
  <c r="J45" i="8"/>
  <c r="K78" i="8"/>
  <c r="J78" i="8"/>
  <c r="R2" i="8"/>
  <c r="J10" i="8"/>
  <c r="J13" i="8"/>
  <c r="L31" i="8"/>
  <c r="S41" i="8"/>
  <c r="S44" i="8"/>
  <c r="L53" i="8"/>
  <c r="S55" i="8"/>
  <c r="Q60" i="8"/>
  <c r="Q71" i="8"/>
  <c r="Q2" i="8"/>
  <c r="R12" i="8"/>
  <c r="L18" i="8"/>
  <c r="K18" i="8"/>
  <c r="J18" i="8"/>
  <c r="L21" i="8"/>
  <c r="K21" i="8"/>
  <c r="R60" i="8"/>
  <c r="R63" i="8"/>
  <c r="R71" i="8"/>
  <c r="R82" i="8"/>
  <c r="R85" i="8"/>
  <c r="R13" i="8"/>
  <c r="J21" i="8"/>
  <c r="J24" i="8"/>
  <c r="S63" i="8"/>
  <c r="S74" i="8"/>
  <c r="S77" i="8"/>
  <c r="S85" i="8"/>
  <c r="R96" i="8"/>
  <c r="S49" i="8"/>
  <c r="K67" i="8"/>
  <c r="R67" i="8" s="1"/>
  <c r="J67" i="8"/>
  <c r="K34" i="8"/>
  <c r="J34" i="8"/>
  <c r="Q34" i="8" s="1"/>
  <c r="J6" i="8"/>
  <c r="L62" i="8"/>
  <c r="K62" i="8"/>
  <c r="J62" i="8"/>
  <c r="L73" i="8"/>
  <c r="K73" i="8"/>
  <c r="J73" i="8"/>
  <c r="L76" i="8"/>
  <c r="K76" i="8"/>
  <c r="L84" i="8"/>
  <c r="K84" i="8"/>
  <c r="J84" i="8"/>
  <c r="L87" i="8"/>
  <c r="K87" i="8"/>
  <c r="K56" i="8"/>
  <c r="J56" i="8"/>
  <c r="J37" i="8"/>
  <c r="J48" i="8"/>
  <c r="J70" i="8"/>
  <c r="Q70" i="8" s="1"/>
  <c r="J81" i="8"/>
  <c r="V89" i="1" l="1"/>
  <c r="S90" i="1"/>
  <c r="J72" i="17"/>
  <c r="S63" i="1"/>
  <c r="S74" i="1"/>
  <c r="V71" i="1"/>
  <c r="C71" i="17" s="1"/>
  <c r="V11" i="1"/>
  <c r="C11" i="17" s="1"/>
  <c r="V22" i="1"/>
  <c r="C22" i="17" s="1"/>
  <c r="J6" i="17"/>
  <c r="K6" i="17"/>
  <c r="V86" i="1"/>
  <c r="C86" i="17" s="1"/>
  <c r="V91" i="1"/>
  <c r="V33" i="1"/>
  <c r="V16" i="1"/>
  <c r="V79" i="1"/>
  <c r="S72" i="1"/>
  <c r="V27" i="1"/>
  <c r="S32" i="1"/>
  <c r="V88" i="1"/>
  <c r="C88" i="17" s="1"/>
  <c r="V72" i="1"/>
  <c r="C72" i="17" s="1"/>
  <c r="V96" i="1"/>
  <c r="V70" i="1"/>
  <c r="C70" i="17" s="1"/>
  <c r="S83" i="1"/>
  <c r="V47" i="1"/>
  <c r="C47" i="17" s="1"/>
  <c r="V19" i="1"/>
  <c r="C19" i="17" s="1"/>
  <c r="J83" i="17"/>
  <c r="J14" i="17"/>
  <c r="J85" i="17"/>
  <c r="J41" i="17"/>
  <c r="J8" i="17"/>
  <c r="K74" i="17"/>
  <c r="K30" i="17"/>
  <c r="K69" i="17"/>
  <c r="K58" i="17"/>
  <c r="K50" i="17"/>
  <c r="S92" i="1"/>
  <c r="V98" i="1"/>
  <c r="J49" i="17"/>
  <c r="S11" i="1"/>
  <c r="G11" i="17" s="1"/>
  <c r="V97" i="1"/>
  <c r="S94" i="1"/>
  <c r="S91" i="1"/>
  <c r="S47" i="1"/>
  <c r="G47" i="17" s="1"/>
  <c r="V7" i="1"/>
  <c r="C7" i="17" s="1"/>
  <c r="V81" i="1"/>
  <c r="C81" i="17" s="1"/>
  <c r="V84" i="1"/>
  <c r="C84" i="17" s="1"/>
  <c r="V82" i="1"/>
  <c r="C82" i="17" s="1"/>
  <c r="S44" i="1"/>
  <c r="G44" i="17" s="1"/>
  <c r="V95" i="1"/>
  <c r="S87" i="1"/>
  <c r="J38" i="17"/>
  <c r="S58" i="1"/>
  <c r="V92" i="1"/>
  <c r="S60" i="1"/>
  <c r="K17" i="17"/>
  <c r="K25" i="17"/>
  <c r="K21" i="17"/>
  <c r="K79" i="17"/>
  <c r="S75" i="1"/>
  <c r="G75" i="17" s="1"/>
  <c r="V75" i="1"/>
  <c r="C75" i="17" s="1"/>
  <c r="S3" i="1"/>
  <c r="V3" i="1"/>
  <c r="C3" i="17" s="1"/>
  <c r="K41" i="17"/>
  <c r="V53" i="1"/>
  <c r="C53" i="17" s="1"/>
  <c r="S53" i="1"/>
  <c r="S28" i="1"/>
  <c r="V28" i="1"/>
  <c r="C28" i="17" s="1"/>
  <c r="R86" i="1"/>
  <c r="F86" i="17" s="1"/>
  <c r="K86" i="17"/>
  <c r="V67" i="1"/>
  <c r="C67" i="17" s="1"/>
  <c r="S67" i="1"/>
  <c r="V68" i="1"/>
  <c r="S14" i="1"/>
  <c r="G14" i="17" s="1"/>
  <c r="V14" i="1"/>
  <c r="C14" i="17" s="1"/>
  <c r="R67" i="1"/>
  <c r="F67" i="17" s="1"/>
  <c r="K67" i="17"/>
  <c r="V23" i="1"/>
  <c r="C23" i="17" s="1"/>
  <c r="S23" i="1"/>
  <c r="V24" i="1"/>
  <c r="C24" i="17" s="1"/>
  <c r="V76" i="1"/>
  <c r="C76" i="17" s="1"/>
  <c r="S52" i="1"/>
  <c r="S9" i="1"/>
  <c r="V9" i="1"/>
  <c r="C9" i="17" s="1"/>
  <c r="S39" i="1"/>
  <c r="V39" i="1"/>
  <c r="C39" i="17" s="1"/>
  <c r="V12" i="1"/>
  <c r="C12" i="17" s="1"/>
  <c r="S12" i="1"/>
  <c r="V45" i="1"/>
  <c r="C45" i="17" s="1"/>
  <c r="S45" i="1"/>
  <c r="V31" i="1"/>
  <c r="C31" i="17" s="1"/>
  <c r="R12" i="1"/>
  <c r="F12" i="17" s="1"/>
  <c r="K12" i="17"/>
  <c r="V59" i="1"/>
  <c r="C59" i="17" s="1"/>
  <c r="V15" i="1"/>
  <c r="C15" i="17" s="1"/>
  <c r="V34" i="1"/>
  <c r="C34" i="17" s="1"/>
  <c r="S34" i="1"/>
  <c r="V37" i="1"/>
  <c r="C37" i="17" s="1"/>
  <c r="S42" i="1"/>
  <c r="G42" i="17" s="1"/>
  <c r="V42" i="1"/>
  <c r="C42" i="17" s="1"/>
  <c r="S61" i="1"/>
  <c r="V40" i="1"/>
  <c r="C40" i="17" s="1"/>
  <c r="K3" i="17"/>
  <c r="V20" i="1"/>
  <c r="C20" i="17" s="1"/>
  <c r="S8" i="1"/>
  <c r="G8" i="17" s="1"/>
  <c r="V64" i="1"/>
  <c r="C64" i="17" s="1"/>
  <c r="V13" i="1"/>
  <c r="C13" i="17" s="1"/>
  <c r="V43" i="1"/>
  <c r="C43" i="17" s="1"/>
  <c r="J47" i="17"/>
  <c r="S80" i="1"/>
  <c r="V80" i="1"/>
  <c r="C80" i="17" s="1"/>
  <c r="S50" i="1"/>
  <c r="G50" i="17" s="1"/>
  <c r="V50" i="1"/>
  <c r="C50" i="17" s="1"/>
  <c r="S30" i="1"/>
  <c r="V62" i="1"/>
  <c r="C62" i="17" s="1"/>
  <c r="V4" i="1"/>
  <c r="C4" i="17" s="1"/>
  <c r="V10" i="1"/>
  <c r="C10" i="17" s="1"/>
  <c r="V51" i="1"/>
  <c r="C51" i="17" s="1"/>
  <c r="V46" i="1"/>
  <c r="C46" i="17" s="1"/>
  <c r="S93" i="8"/>
  <c r="S96" i="8"/>
  <c r="R91" i="8"/>
  <c r="S91" i="8"/>
  <c r="Q93" i="8"/>
  <c r="C38" i="17"/>
  <c r="R88" i="8"/>
  <c r="C49" i="17"/>
  <c r="Q95" i="8"/>
  <c r="Q90" i="8"/>
  <c r="S90" i="8"/>
  <c r="R90" i="8"/>
  <c r="C85" i="17"/>
  <c r="J50" i="17"/>
  <c r="C77" i="17"/>
  <c r="C36" i="17"/>
  <c r="C16" i="17"/>
  <c r="G30" i="17"/>
  <c r="P2" i="1"/>
  <c r="C87" i="17"/>
  <c r="C18" i="17"/>
  <c r="H36" i="17"/>
  <c r="J36" i="17"/>
  <c r="C5" i="17"/>
  <c r="C60" i="17"/>
  <c r="G79" i="17"/>
  <c r="H13" i="17"/>
  <c r="C63" i="17"/>
  <c r="C78" i="17"/>
  <c r="I5" i="17"/>
  <c r="G5" i="17"/>
  <c r="K7" i="17"/>
  <c r="J30" i="17"/>
  <c r="J58" i="17"/>
  <c r="C83" i="17"/>
  <c r="G19" i="17"/>
  <c r="I19" i="17"/>
  <c r="C52" i="17"/>
  <c r="C6" i="17"/>
  <c r="H78" i="17"/>
  <c r="J78" i="17"/>
  <c r="H70" i="17"/>
  <c r="J70" i="17"/>
  <c r="F81" i="17"/>
  <c r="K81" i="17"/>
  <c r="H64" i="17"/>
  <c r="J64" i="17"/>
  <c r="F28" i="17"/>
  <c r="K28" i="17"/>
  <c r="C68" i="17"/>
  <c r="I59" i="17"/>
  <c r="H61" i="17"/>
  <c r="J61" i="17"/>
  <c r="F18" i="17"/>
  <c r="K18" i="17"/>
  <c r="H75" i="17"/>
  <c r="J75" i="17"/>
  <c r="F22" i="17"/>
  <c r="K22" i="17"/>
  <c r="F43" i="17"/>
  <c r="K43" i="17"/>
  <c r="F13" i="17"/>
  <c r="K13" i="17"/>
  <c r="H27" i="17"/>
  <c r="J27" i="17"/>
  <c r="F15" i="17"/>
  <c r="K15" i="17"/>
  <c r="H39" i="17"/>
  <c r="J39" i="17"/>
  <c r="F11" i="17"/>
  <c r="K11" i="17"/>
  <c r="F59" i="17"/>
  <c r="K59" i="17"/>
  <c r="F73" i="17"/>
  <c r="K73" i="17"/>
  <c r="F9" i="17"/>
  <c r="K9" i="17"/>
  <c r="J9" i="17"/>
  <c r="H9" i="17"/>
  <c r="F52" i="17"/>
  <c r="K52" i="17"/>
  <c r="F85" i="17"/>
  <c r="K85" i="17"/>
  <c r="F47" i="17"/>
  <c r="K47" i="17"/>
  <c r="G15" i="17"/>
  <c r="R92" i="8"/>
  <c r="G33" i="17"/>
  <c r="I33" i="17"/>
  <c r="F44" i="17"/>
  <c r="K44" i="17"/>
  <c r="F34" i="17"/>
  <c r="K34" i="17"/>
  <c r="J4" i="17"/>
  <c r="H4" i="17"/>
  <c r="G41" i="17"/>
  <c r="I41" i="17"/>
  <c r="R86" i="8"/>
  <c r="H34" i="17"/>
  <c r="J34" i="17"/>
  <c r="Q83" i="8"/>
  <c r="Q5" i="8"/>
  <c r="Q91" i="8"/>
  <c r="Q92" i="8"/>
  <c r="S6" i="8"/>
  <c r="Q88" i="8"/>
  <c r="Q89" i="8"/>
  <c r="S68" i="8"/>
  <c r="S69" i="8"/>
  <c r="S21" i="8"/>
  <c r="Q39" i="8"/>
  <c r="Q50" i="8"/>
  <c r="Q79" i="8"/>
  <c r="C48" i="17"/>
  <c r="R83" i="8"/>
  <c r="R52" i="8"/>
  <c r="Q40" i="8"/>
  <c r="R68" i="8"/>
  <c r="R21" i="8"/>
  <c r="Q53" i="8"/>
  <c r="R39" i="8"/>
  <c r="R40" i="8"/>
  <c r="R50" i="8"/>
  <c r="S79" i="8"/>
  <c r="S80" i="8"/>
  <c r="P6" i="3"/>
  <c r="G6" i="3"/>
  <c r="G7" i="13" s="1"/>
  <c r="V7" i="3"/>
  <c r="G86" i="17"/>
  <c r="I86" i="17"/>
  <c r="F61" i="17"/>
  <c r="K61" i="17"/>
  <c r="F32" i="17"/>
  <c r="K32" i="17"/>
  <c r="F72" i="17"/>
  <c r="K72" i="17"/>
  <c r="F39" i="17"/>
  <c r="K39" i="17"/>
  <c r="H68" i="17"/>
  <c r="J68" i="17"/>
  <c r="C25" i="17"/>
  <c r="H3" i="17"/>
  <c r="J3" i="17"/>
  <c r="Q22" i="8"/>
  <c r="Q81" i="8"/>
  <c r="Q21" i="8"/>
  <c r="S39" i="8"/>
  <c r="R79" i="8"/>
  <c r="R65" i="8"/>
  <c r="G74" i="17"/>
  <c r="I74" i="17"/>
  <c r="G38" i="17"/>
  <c r="I38" i="17"/>
  <c r="K36" i="17"/>
  <c r="F36" i="17"/>
  <c r="C30" i="17"/>
  <c r="C33" i="17"/>
  <c r="F77" i="17"/>
  <c r="K77" i="17"/>
  <c r="S86" i="8"/>
  <c r="S61" i="8"/>
  <c r="R6" i="8"/>
  <c r="S19" i="8"/>
  <c r="Q68" i="8"/>
  <c r="S56" i="8"/>
  <c r="K63" i="17"/>
  <c r="F63" i="17"/>
  <c r="S83" i="8"/>
  <c r="S84" i="8"/>
  <c r="Q33" i="8"/>
  <c r="F20" i="17"/>
  <c r="K20" i="17"/>
  <c r="R61" i="8"/>
  <c r="Q9" i="8"/>
  <c r="R11" i="8"/>
  <c r="Q6" i="8"/>
  <c r="S22" i="8"/>
  <c r="S81" i="8"/>
  <c r="S53" i="8"/>
  <c r="R56" i="8"/>
  <c r="Q80" i="8"/>
  <c r="R75" i="8"/>
  <c r="R33" i="8"/>
  <c r="Q23" i="8"/>
  <c r="Q77" i="8"/>
  <c r="Q78" i="8"/>
  <c r="R84" i="8"/>
  <c r="R22" i="8"/>
  <c r="R76" i="8"/>
  <c r="Q15" i="8"/>
  <c r="S15" i="8"/>
  <c r="R7" i="8"/>
  <c r="R42" i="8"/>
  <c r="R59" i="8"/>
  <c r="R34" i="8"/>
  <c r="S65" i="8"/>
  <c r="F27" i="17"/>
  <c r="K27" i="17"/>
  <c r="H44" i="17"/>
  <c r="J44" i="17"/>
  <c r="F80" i="17"/>
  <c r="K80" i="17"/>
  <c r="S50" i="8"/>
  <c r="F31" i="17"/>
  <c r="K31" i="17"/>
  <c r="Q36" i="8"/>
  <c r="Q37" i="8"/>
  <c r="R73" i="8"/>
  <c r="R72" i="8"/>
  <c r="Q10" i="8"/>
  <c r="Q17" i="8"/>
  <c r="R44" i="8"/>
  <c r="S64" i="8"/>
  <c r="S7" i="8"/>
  <c r="Q87" i="8"/>
  <c r="H86" i="17"/>
  <c r="J86" i="17"/>
  <c r="R31" i="8"/>
  <c r="R94" i="8"/>
  <c r="R95" i="8"/>
  <c r="S54" i="8"/>
  <c r="Q24" i="8"/>
  <c r="Q25" i="8"/>
  <c r="Q28" i="8"/>
  <c r="C79" i="17"/>
  <c r="H19" i="17"/>
  <c r="J19" i="17"/>
  <c r="K19" i="17"/>
  <c r="F19" i="17"/>
  <c r="F65" i="17"/>
  <c r="K65" i="17"/>
  <c r="C58" i="17"/>
  <c r="F24" i="17"/>
  <c r="K24" i="17"/>
  <c r="C73" i="17"/>
  <c r="S75" i="8"/>
  <c r="Q66" i="8"/>
  <c r="Q67" i="8"/>
  <c r="Q20" i="8"/>
  <c r="R20" i="8"/>
  <c r="S52" i="8"/>
  <c r="R77" i="8"/>
  <c r="R38" i="8"/>
  <c r="R62" i="8"/>
  <c r="S76" i="8"/>
  <c r="Q64" i="8"/>
  <c r="R15" i="8"/>
  <c r="R87" i="8"/>
  <c r="Q42" i="8"/>
  <c r="S42" i="8"/>
  <c r="S59" i="8"/>
  <c r="S34" i="8"/>
  <c r="Q16" i="8"/>
  <c r="Q65" i="8"/>
  <c r="J74" i="17"/>
  <c r="H74" i="17"/>
  <c r="F51" i="17"/>
  <c r="K51" i="17"/>
  <c r="R43" i="8"/>
  <c r="Q47" i="8"/>
  <c r="Q48" i="8"/>
  <c r="Q72" i="8"/>
  <c r="R66" i="8"/>
  <c r="S20" i="8"/>
  <c r="Q44" i="8"/>
  <c r="R30" i="8"/>
  <c r="S2" i="1"/>
  <c r="G2" i="17" s="1"/>
  <c r="I2" i="17"/>
  <c r="Q76" i="8"/>
  <c r="R64" i="8"/>
  <c r="S87" i="8"/>
  <c r="R23" i="8"/>
  <c r="Q31" i="8"/>
  <c r="Q94" i="8"/>
  <c r="F23" i="17"/>
  <c r="K23" i="17"/>
  <c r="G49" i="17"/>
  <c r="I49" i="17"/>
  <c r="Q55" i="8"/>
  <c r="S73" i="8"/>
  <c r="S72" i="8"/>
  <c r="Q7" i="8"/>
  <c r="R17" i="8"/>
  <c r="S30" i="8"/>
  <c r="R9" i="8"/>
  <c r="Q38" i="8"/>
  <c r="R57" i="8"/>
  <c r="J2" i="17"/>
  <c r="T2" i="1"/>
  <c r="H2" i="17" s="1"/>
  <c r="R45" i="8"/>
  <c r="R89" i="8"/>
  <c r="R70" i="8"/>
  <c r="S31" i="8"/>
  <c r="S95" i="8"/>
  <c r="S94" i="8"/>
  <c r="R24" i="8"/>
  <c r="R25" i="8"/>
  <c r="H79" i="17"/>
  <c r="J79" i="17"/>
  <c r="H33" i="17"/>
  <c r="J33" i="17"/>
  <c r="C69" i="17"/>
  <c r="I4" i="17"/>
  <c r="G4" i="17"/>
  <c r="Q59" i="8"/>
  <c r="C27" i="17"/>
  <c r="J63" i="17"/>
  <c r="H63" i="17"/>
  <c r="Q69" i="8"/>
  <c r="R69" i="8"/>
  <c r="H55" i="17"/>
  <c r="J55" i="17"/>
  <c r="S24" i="8"/>
  <c r="S25" i="8"/>
  <c r="S16" i="8"/>
  <c r="S51" i="8"/>
  <c r="S40" i="8"/>
  <c r="R28" i="8"/>
  <c r="R29" i="8"/>
  <c r="H67" i="17"/>
  <c r="J67" i="17"/>
  <c r="F87" i="17"/>
  <c r="K87" i="17"/>
  <c r="F45" i="17"/>
  <c r="K45" i="17"/>
  <c r="H15" i="17"/>
  <c r="J15" i="17"/>
  <c r="R55" i="8"/>
  <c r="Q61" i="8"/>
  <c r="S88" i="8"/>
  <c r="S2" i="8"/>
  <c r="S17" i="8"/>
  <c r="S18" i="8"/>
  <c r="Q12" i="8"/>
  <c r="Q11" i="8"/>
  <c r="S9" i="8"/>
  <c r="Q27" i="8"/>
  <c r="Q54" i="8"/>
  <c r="S45" i="8"/>
  <c r="R81" i="8"/>
  <c r="R53" i="8"/>
  <c r="S70" i="8"/>
  <c r="R10" i="8"/>
  <c r="R16" i="8"/>
  <c r="Q84" i="8"/>
  <c r="S28" i="8"/>
  <c r="G59" i="17"/>
  <c r="F71" i="17"/>
  <c r="K71" i="17"/>
  <c r="F64" i="17"/>
  <c r="K64" i="17"/>
  <c r="G55" i="17"/>
  <c r="I55" i="17"/>
  <c r="G9" i="17"/>
  <c r="S92" i="8"/>
  <c r="G26" i="17"/>
  <c r="I26" i="17"/>
  <c r="F75" i="17"/>
  <c r="K75" i="17"/>
  <c r="F53" i="17"/>
  <c r="K53" i="17"/>
  <c r="C44" i="17"/>
  <c r="I8" i="17" l="1"/>
  <c r="I47" i="17"/>
  <c r="I44" i="17"/>
  <c r="I30" i="17"/>
  <c r="I75" i="17"/>
  <c r="I9" i="17"/>
  <c r="I11" i="17"/>
  <c r="I3" i="17"/>
  <c r="I14" i="17"/>
  <c r="I42" i="17"/>
  <c r="S36" i="1"/>
  <c r="G36" i="17" s="1"/>
  <c r="I36" i="17"/>
  <c r="S64" i="1"/>
  <c r="G64" i="17" s="1"/>
  <c r="I64" i="17"/>
  <c r="S20" i="1"/>
  <c r="G20" i="17" s="1"/>
  <c r="I20" i="17"/>
  <c r="I79" i="17"/>
  <c r="G17" i="17"/>
  <c r="I32" i="17"/>
  <c r="G3" i="17"/>
  <c r="I15" i="17"/>
  <c r="I50" i="17"/>
  <c r="G57" i="17"/>
  <c r="I57" i="17"/>
  <c r="I58" i="17"/>
  <c r="G58" i="17"/>
  <c r="J51" i="17"/>
  <c r="H51" i="17"/>
  <c r="G35" i="17"/>
  <c r="I35" i="17"/>
  <c r="H57" i="17"/>
  <c r="J57" i="17"/>
  <c r="H80" i="17"/>
  <c r="J80" i="17"/>
  <c r="G87" i="17"/>
  <c r="I87" i="17"/>
  <c r="H23" i="17"/>
  <c r="J23" i="17"/>
  <c r="G51" i="17"/>
  <c r="I51" i="17"/>
  <c r="H7" i="17"/>
  <c r="J7" i="17"/>
  <c r="H71" i="17"/>
  <c r="J71" i="17"/>
  <c r="H76" i="17"/>
  <c r="J76" i="17"/>
  <c r="G12" i="17"/>
  <c r="I12" i="17"/>
  <c r="G32" i="17"/>
  <c r="G31" i="17"/>
  <c r="I31" i="17"/>
  <c r="J35" i="17"/>
  <c r="H35" i="17"/>
  <c r="H53" i="17"/>
  <c r="J53" i="17"/>
  <c r="G85" i="17"/>
  <c r="I85" i="17"/>
  <c r="G88" i="17"/>
  <c r="I88" i="17"/>
  <c r="H10" i="17"/>
  <c r="J10" i="17"/>
  <c r="I60" i="17"/>
  <c r="G60" i="17"/>
  <c r="I46" i="17"/>
  <c r="G46" i="17"/>
  <c r="G48" i="17"/>
  <c r="I48" i="17"/>
  <c r="G76" i="17"/>
  <c r="I76" i="17"/>
  <c r="G69" i="17"/>
  <c r="I69" i="17"/>
  <c r="G65" i="17"/>
  <c r="I65" i="17"/>
  <c r="G45" i="17"/>
  <c r="I45" i="17"/>
  <c r="J60" i="17"/>
  <c r="H60" i="17"/>
  <c r="I37" i="17"/>
  <c r="G37" i="17"/>
  <c r="G81" i="17"/>
  <c r="I81" i="17"/>
  <c r="H20" i="17"/>
  <c r="J20" i="17"/>
  <c r="G53" i="17"/>
  <c r="I53" i="17"/>
  <c r="H29" i="17"/>
  <c r="J29" i="17"/>
  <c r="G70" i="17"/>
  <c r="I70" i="17"/>
  <c r="H32" i="17"/>
  <c r="J32" i="17"/>
  <c r="G39" i="17"/>
  <c r="I39" i="17"/>
  <c r="H77" i="17"/>
  <c r="J77" i="17"/>
  <c r="H65" i="17"/>
  <c r="J65" i="17"/>
  <c r="H40" i="17"/>
  <c r="J40" i="17"/>
  <c r="H22" i="17"/>
  <c r="J22" i="17"/>
  <c r="G6" i="17"/>
  <c r="I6" i="17"/>
  <c r="H21" i="17"/>
  <c r="J21" i="17"/>
  <c r="G62" i="17"/>
  <c r="I62" i="17"/>
  <c r="H73" i="17"/>
  <c r="J73" i="17"/>
  <c r="G22" i="17"/>
  <c r="I22" i="17"/>
  <c r="H69" i="17"/>
  <c r="J69" i="17"/>
  <c r="J46" i="17"/>
  <c r="H46" i="17"/>
  <c r="I83" i="17"/>
  <c r="G83" i="17"/>
  <c r="G63" i="17"/>
  <c r="I63" i="17"/>
  <c r="G68" i="17"/>
  <c r="I68" i="17"/>
  <c r="H16" i="17"/>
  <c r="J16" i="17"/>
  <c r="H17" i="17"/>
  <c r="J17" i="17"/>
  <c r="G71" i="17"/>
  <c r="I71" i="17"/>
  <c r="H54" i="17"/>
  <c r="J54" i="17"/>
  <c r="H84" i="17"/>
  <c r="J84" i="17"/>
  <c r="P7" i="3"/>
  <c r="V8" i="3"/>
  <c r="G7" i="3"/>
  <c r="G8" i="13" s="1"/>
  <c r="H88" i="17"/>
  <c r="J88" i="17"/>
  <c r="J43" i="17"/>
  <c r="H43" i="17"/>
  <c r="G21" i="17"/>
  <c r="I21" i="17"/>
  <c r="G28" i="17"/>
  <c r="I28" i="17"/>
  <c r="G27" i="17"/>
  <c r="I27" i="17"/>
  <c r="J31" i="17"/>
  <c r="H31" i="17"/>
  <c r="G77" i="17"/>
  <c r="I77" i="17"/>
  <c r="G66" i="17"/>
  <c r="I66" i="17"/>
  <c r="G67" i="17"/>
  <c r="I67" i="17"/>
  <c r="J66" i="17"/>
  <c r="H66" i="17"/>
  <c r="I24" i="17"/>
  <c r="G24" i="17"/>
  <c r="H62" i="17"/>
  <c r="J62" i="17"/>
  <c r="G13" i="17"/>
  <c r="I13" i="17"/>
  <c r="H18" i="17"/>
  <c r="J18" i="17"/>
  <c r="H25" i="17"/>
  <c r="J25" i="17"/>
  <c r="G72" i="17"/>
  <c r="I72" i="17"/>
  <c r="G61" i="17"/>
  <c r="I61" i="17"/>
  <c r="H82" i="17"/>
  <c r="J82" i="17"/>
  <c r="H87" i="17"/>
  <c r="J87" i="17"/>
  <c r="G52" i="17"/>
  <c r="I52" i="17"/>
  <c r="I17" i="17" l="1"/>
  <c r="G18" i="17"/>
  <c r="I18" i="17"/>
  <c r="G82" i="17"/>
  <c r="I82" i="17"/>
  <c r="G43" i="17"/>
  <c r="I43" i="17"/>
  <c r="G73" i="17"/>
  <c r="I73" i="17"/>
  <c r="G29" i="17"/>
  <c r="I29" i="17"/>
  <c r="G16" i="17"/>
  <c r="I16" i="17"/>
  <c r="I56" i="17"/>
  <c r="G56" i="17"/>
  <c r="G80" i="17"/>
  <c r="I80" i="17"/>
  <c r="G54" i="17"/>
  <c r="I54" i="17"/>
  <c r="G40" i="17"/>
  <c r="I40" i="17"/>
  <c r="G7" i="17"/>
  <c r="I7" i="17"/>
  <c r="G23" i="17"/>
  <c r="I23" i="17"/>
  <c r="G78" i="17"/>
  <c r="I78" i="17"/>
  <c r="G84" i="17"/>
  <c r="I84" i="17"/>
  <c r="G34" i="17"/>
  <c r="I34" i="17"/>
  <c r="G25" i="17"/>
  <c r="I25" i="17"/>
  <c r="V9" i="3"/>
  <c r="G8" i="3"/>
  <c r="G9" i="13" s="1"/>
  <c r="P8" i="3"/>
  <c r="G10" i="17"/>
  <c r="I10" i="17"/>
  <c r="G9" i="3" l="1"/>
  <c r="G10" i="13" s="1"/>
  <c r="V10" i="3"/>
  <c r="P9" i="3"/>
  <c r="G10" i="3" l="1"/>
  <c r="G11" i="13" s="1"/>
  <c r="V11" i="3"/>
  <c r="P10" i="3"/>
  <c r="G11" i="3" l="1"/>
  <c r="G12" i="13" s="1"/>
  <c r="V12" i="3"/>
  <c r="P11" i="3"/>
  <c r="V13" i="3" l="1"/>
  <c r="P12" i="3"/>
  <c r="G12" i="3"/>
  <c r="G13" i="13" s="1"/>
  <c r="V14" i="3" l="1"/>
  <c r="P13" i="3"/>
  <c r="G13" i="3"/>
  <c r="G14" i="13" s="1"/>
  <c r="P14" i="3" l="1"/>
  <c r="V15" i="3"/>
  <c r="G14" i="3"/>
  <c r="G15" i="13" s="1"/>
  <c r="G15" i="3" l="1"/>
  <c r="G16" i="13" s="1"/>
  <c r="P15" i="3"/>
  <c r="V16" i="3"/>
  <c r="P16" i="3" l="1"/>
  <c r="G16" i="3"/>
  <c r="G17" i="13" s="1"/>
  <c r="V17" i="3"/>
  <c r="P17" i="3" l="1"/>
  <c r="G17" i="3"/>
  <c r="G18" i="13" s="1"/>
  <c r="V18" i="3"/>
  <c r="P18" i="3" l="1"/>
  <c r="V19" i="3"/>
  <c r="G18" i="3"/>
  <c r="G19" i="13" s="1"/>
  <c r="V20" i="3" l="1"/>
  <c r="P19" i="3"/>
  <c r="G19" i="3"/>
  <c r="G20" i="13" s="1"/>
  <c r="G20" i="3" l="1"/>
  <c r="G21" i="13" s="1"/>
  <c r="V21" i="3"/>
  <c r="P20" i="3"/>
  <c r="G21" i="3" l="1"/>
  <c r="G22" i="13" s="1"/>
  <c r="P21" i="3"/>
  <c r="V22" i="3"/>
  <c r="G22" i="3" l="1"/>
  <c r="G23" i="13" s="1"/>
  <c r="V23" i="3"/>
  <c r="P22" i="3"/>
  <c r="V24" i="3" l="1"/>
  <c r="P23" i="3"/>
  <c r="G23" i="3"/>
  <c r="G24" i="13" s="1"/>
  <c r="V25" i="3" l="1"/>
  <c r="P24" i="3"/>
  <c r="G24" i="3"/>
  <c r="G25" i="13" s="1"/>
  <c r="V26" i="3" l="1"/>
  <c r="G25" i="3"/>
  <c r="G26" i="13" s="1"/>
  <c r="P25" i="3"/>
  <c r="G26" i="3" l="1"/>
  <c r="G27" i="13" s="1"/>
  <c r="V27" i="3"/>
  <c r="P26" i="3"/>
  <c r="P27" i="3" l="1"/>
  <c r="G27" i="3"/>
  <c r="G28" i="13" s="1"/>
  <c r="V28" i="3"/>
  <c r="P28" i="3" l="1"/>
  <c r="G28" i="3"/>
  <c r="G29" i="13" s="1"/>
  <c r="V29" i="3"/>
  <c r="P29" i="3" l="1"/>
  <c r="V30" i="3"/>
  <c r="G29" i="3"/>
  <c r="G30" i="13" s="1"/>
  <c r="V31" i="3" l="1"/>
  <c r="P30" i="3"/>
  <c r="G30" i="3"/>
  <c r="G31" i="13" s="1"/>
  <c r="G31" i="3" l="1"/>
  <c r="G32" i="13" s="1"/>
  <c r="P31" i="3"/>
  <c r="V32" i="3"/>
  <c r="G32" i="3" l="1"/>
  <c r="G33" i="13" s="1"/>
  <c r="P32" i="3"/>
  <c r="V33" i="3"/>
  <c r="G33" i="3" l="1"/>
  <c r="G34" i="13" s="1"/>
  <c r="V34" i="3"/>
  <c r="P33" i="3"/>
  <c r="V35" i="3" l="1"/>
  <c r="P34" i="3"/>
  <c r="G34" i="3"/>
  <c r="G35" i="13" s="1"/>
  <c r="V36" i="3" l="1"/>
  <c r="P35" i="3"/>
  <c r="G35" i="3"/>
  <c r="G36" i="13" s="1"/>
  <c r="G36" i="3" l="1"/>
  <c r="G37" i="13" s="1"/>
  <c r="P36" i="3"/>
  <c r="V37" i="3"/>
  <c r="G37" i="3" l="1"/>
  <c r="G38" i="13" s="1"/>
  <c r="P37" i="3"/>
  <c r="V38" i="3"/>
  <c r="P38" i="3" l="1"/>
  <c r="G38" i="3"/>
  <c r="G39" i="13" s="1"/>
  <c r="V39" i="3"/>
  <c r="P39" i="3" l="1"/>
  <c r="G39" i="3"/>
  <c r="G40" i="13" s="1"/>
  <c r="V40" i="3"/>
  <c r="P40" i="3" l="1"/>
  <c r="V41" i="3"/>
  <c r="G40" i="3"/>
  <c r="G41" i="13" s="1"/>
  <c r="V42" i="3" l="1"/>
  <c r="P41" i="3"/>
  <c r="G41" i="3"/>
  <c r="G42" i="13" s="1"/>
  <c r="G42" i="3" l="1"/>
  <c r="G43" i="13" s="1"/>
  <c r="P42" i="3"/>
  <c r="V43" i="3"/>
  <c r="P43" i="3" l="1"/>
  <c r="G43" i="3"/>
  <c r="G44" i="13" s="1"/>
  <c r="V44" i="3"/>
  <c r="V45" i="3" l="1"/>
  <c r="P44" i="3"/>
  <c r="G44" i="3"/>
  <c r="G45" i="13" s="1"/>
  <c r="G45" i="3" l="1"/>
  <c r="G46" i="13" s="1"/>
  <c r="V46" i="3"/>
  <c r="P45" i="3"/>
  <c r="V47" i="3" l="1"/>
  <c r="P46" i="3"/>
  <c r="G46" i="3"/>
  <c r="G47" i="13" s="1"/>
  <c r="V48" i="3" l="1"/>
  <c r="G47" i="3"/>
  <c r="G48" i="13" s="1"/>
  <c r="P47" i="3"/>
  <c r="V49" i="3" l="1"/>
  <c r="G48" i="3"/>
  <c r="G49" i="13" s="1"/>
  <c r="P48" i="3"/>
  <c r="P49" i="3" l="1"/>
  <c r="V50" i="3"/>
  <c r="G49" i="3"/>
  <c r="G50" i="13" s="1"/>
  <c r="V51" i="3" l="1"/>
  <c r="G50" i="3"/>
  <c r="G51" i="13" s="1"/>
  <c r="P50" i="3"/>
  <c r="V52" i="3" l="1"/>
  <c r="P51" i="3"/>
  <c r="G51" i="3"/>
  <c r="G52" i="13" s="1"/>
  <c r="P52" i="3" l="1"/>
  <c r="V53" i="3"/>
  <c r="G52" i="3"/>
  <c r="G53" i="13" s="1"/>
  <c r="G53" i="3" l="1"/>
  <c r="G54" i="13" s="1"/>
  <c r="V54" i="3"/>
  <c r="P53" i="3"/>
  <c r="P54" i="3" l="1"/>
  <c r="G54" i="3"/>
  <c r="G55" i="13" s="1"/>
  <c r="V55" i="3"/>
  <c r="V56" i="3" l="1"/>
  <c r="G55" i="3"/>
  <c r="G56" i="13" s="1"/>
  <c r="P55" i="3"/>
  <c r="G56" i="3" l="1"/>
  <c r="G57" i="13" s="1"/>
  <c r="V57" i="3"/>
  <c r="P56" i="3"/>
  <c r="G57" i="3" l="1"/>
  <c r="G58" i="13" s="1"/>
  <c r="P57" i="3"/>
  <c r="V58" i="3"/>
  <c r="V59" i="3" l="1"/>
  <c r="G58" i="3"/>
  <c r="G59" i="13" s="1"/>
  <c r="P58" i="3"/>
  <c r="P59" i="3" l="1"/>
  <c r="V60" i="3"/>
  <c r="G59" i="3"/>
  <c r="G60" i="13" s="1"/>
  <c r="P60" i="3" l="1"/>
  <c r="V61" i="3"/>
  <c r="G60" i="3"/>
  <c r="G61" i="13" s="1"/>
  <c r="V62" i="3" l="1"/>
  <c r="P61" i="3"/>
  <c r="G61" i="3"/>
  <c r="G62" i="13" s="1"/>
  <c r="G62" i="3" l="1"/>
  <c r="G63" i="13" s="1"/>
  <c r="V63" i="3"/>
  <c r="P62" i="3"/>
  <c r="P63" i="3" l="1"/>
  <c r="V64" i="3"/>
  <c r="G63" i="3"/>
  <c r="G64" i="13" s="1"/>
  <c r="G64" i="3" l="1"/>
  <c r="G65" i="13" s="1"/>
  <c r="V65" i="3"/>
  <c r="P64" i="3"/>
  <c r="P65" i="3" l="1"/>
  <c r="V66" i="3"/>
  <c r="G65" i="3"/>
  <c r="G66" i="13" s="1"/>
  <c r="V67" i="3" l="1"/>
  <c r="P66" i="3"/>
  <c r="G66" i="3"/>
  <c r="G67" i="13" s="1"/>
  <c r="G67" i="3" l="1"/>
  <c r="G68" i="13" s="1"/>
  <c r="V68" i="3"/>
  <c r="P67" i="3"/>
  <c r="V69" i="3" l="1"/>
  <c r="P68" i="3"/>
  <c r="G68" i="3"/>
  <c r="G69" i="13" s="1"/>
  <c r="V70" i="3" l="1"/>
  <c r="G69" i="3"/>
  <c r="G70" i="13" s="1"/>
  <c r="P69" i="3"/>
  <c r="V71" i="3" l="1"/>
  <c r="G70" i="3"/>
  <c r="G71" i="13" s="1"/>
  <c r="P70" i="3"/>
  <c r="P71" i="3" l="1"/>
  <c r="V72" i="3"/>
  <c r="G71" i="3"/>
  <c r="G72" i="13" s="1"/>
  <c r="G72" i="3" l="1"/>
  <c r="G73" i="13" s="1"/>
  <c r="V73" i="3"/>
  <c r="P72" i="3"/>
  <c r="V74" i="3" l="1"/>
  <c r="P73" i="3"/>
  <c r="G73" i="3"/>
  <c r="G74" i="13" s="1"/>
  <c r="P74" i="3" l="1"/>
  <c r="G74" i="3"/>
  <c r="G75" i="13" s="1"/>
  <c r="V75" i="3"/>
  <c r="G75" i="3" l="1"/>
  <c r="G76" i="13" s="1"/>
  <c r="V76" i="3"/>
  <c r="P75" i="3"/>
  <c r="P76" i="3" l="1"/>
  <c r="V77" i="3"/>
  <c r="G76" i="3"/>
  <c r="G77" i="13" s="1"/>
  <c r="V78" i="3" l="1"/>
  <c r="G77" i="3"/>
  <c r="G78" i="13" s="1"/>
  <c r="P77" i="3"/>
  <c r="G78" i="3" l="1"/>
  <c r="G79" i="13" s="1"/>
  <c r="V79" i="3"/>
  <c r="P78" i="3"/>
  <c r="P79" i="3" l="1"/>
  <c r="G79" i="3"/>
  <c r="G80" i="13" s="1"/>
  <c r="V80" i="3"/>
  <c r="V81" i="3" l="1"/>
  <c r="G80" i="3"/>
  <c r="G81" i="13" s="1"/>
  <c r="P80" i="3"/>
  <c r="V82" i="3" l="1"/>
  <c r="P81" i="3"/>
  <c r="G81" i="3"/>
  <c r="G82" i="13" s="1"/>
  <c r="P82" i="3" l="1"/>
  <c r="V83" i="3"/>
  <c r="G82" i="3"/>
  <c r="G83" i="13" s="1"/>
  <c r="V84" i="3" l="1"/>
  <c r="P83" i="3"/>
  <c r="G83" i="3"/>
  <c r="G84" i="13" s="1"/>
  <c r="G84" i="3" l="1"/>
  <c r="G85" i="13" s="1"/>
  <c r="V85" i="3"/>
  <c r="P84" i="3"/>
  <c r="P85" i="3" l="1"/>
  <c r="V86" i="3"/>
  <c r="G85" i="3"/>
  <c r="G86" i="13" s="1"/>
  <c r="G86" i="3" l="1"/>
  <c r="G87" i="13" s="1"/>
  <c r="V87" i="3"/>
  <c r="P86" i="3"/>
  <c r="P87" i="3" l="1"/>
  <c r="G87" i="3"/>
  <c r="G88" i="13" s="1"/>
  <c r="V88" i="3"/>
  <c r="V89" i="3" l="1"/>
  <c r="P88" i="3"/>
  <c r="G88" i="3"/>
  <c r="G89" i="13" s="1"/>
  <c r="P89" i="3" l="1"/>
  <c r="G89" i="3"/>
  <c r="G90" i="13" s="1"/>
  <c r="V90" i="3"/>
  <c r="P90" i="3" l="1"/>
  <c r="G90" i="3"/>
  <c r="G91" i="13" s="1"/>
  <c r="V91" i="3"/>
  <c r="V92" i="3" l="1"/>
  <c r="G91" i="3"/>
  <c r="G92" i="13" s="1"/>
  <c r="P91" i="3"/>
  <c r="V93" i="3" l="1"/>
  <c r="P92" i="3"/>
  <c r="G92" i="3"/>
  <c r="G93" i="13" s="1"/>
  <c r="P93" i="3" l="1"/>
  <c r="G93" i="3"/>
  <c r="G94" i="13" s="1"/>
  <c r="V94" i="3"/>
  <c r="V95" i="3" l="1"/>
  <c r="P94" i="3"/>
  <c r="G94" i="3"/>
  <c r="G95" i="13" s="1"/>
  <c r="V96" i="3" l="1"/>
  <c r="G95" i="3"/>
  <c r="G96" i="13" s="1"/>
  <c r="P95" i="3"/>
  <c r="P96" i="3" l="1"/>
  <c r="G96" i="3"/>
  <c r="G97" i="13" s="1"/>
  <c r="V97" i="3"/>
  <c r="G97" i="3" l="1"/>
  <c r="G98" i="13" s="1"/>
  <c r="V98" i="3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P97" i="3"/>
</calcChain>
</file>

<file path=xl/sharedStrings.xml><?xml version="1.0" encoding="utf-8"?>
<sst xmlns="http://schemas.openxmlformats.org/spreadsheetml/2006/main" count="2167" uniqueCount="242">
  <si>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</si>
  <si>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</si>
  <si>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</si>
  <si>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</si>
  <si>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</si>
  <si>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</si>
  <si>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</si>
  <si>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</si>
  <si>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</si>
  <si>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</si>
  <si>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</si>
  <si>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</si>
  <si>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</si>
  <si>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</si>
  <si>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</si>
  <si>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</si>
  <si>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</si>
  <si>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</si>
  <si>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</si>
  <si>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</si>
  <si>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</si>
  <si>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</si>
  <si>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</si>
  <si>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</si>
  <si>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</si>
  <si>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</si>
  <si>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</si>
  <si>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</si>
  <si>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</si>
  <si>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</si>
  <si>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</si>
  <si>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</si>
  <si>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</si>
  <si>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</si>
  <si>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</si>
  <si>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</si>
  <si>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</si>
  <si>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</si>
  <si>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</si>
  <si>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</si>
  <si>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</si>
  <si>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</si>
  <si>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</si>
  <si>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</si>
  <si>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</si>
  <si>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</si>
  <si>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</si>
  <si>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</si>
  <si>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</si>
  <si>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</si>
  <si>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</si>
  <si>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</si>
  <si>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</si>
  <si>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</si>
  <si>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</si>
  <si>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</si>
  <si>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</si>
  <si>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</si>
  <si>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</si>
  <si>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</si>
  <si>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</si>
  <si>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</si>
  <si>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</si>
  <si>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</si>
  <si>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</si>
  <si>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</si>
  <si>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</si>
  <si>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</si>
  <si>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</si>
  <si>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</si>
  <si>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</si>
  <si>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</si>
  <si>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</si>
  <si>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</si>
  <si>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</si>
  <si>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</si>
  <si>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</si>
  <si>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</si>
  <si>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</si>
  <si>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</si>
  <si>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</si>
  <si>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</si>
  <si>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</si>
  <si>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</si>
  <si>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Quarter</t>
  </si>
  <si>
    <t>observation_date</t>
  </si>
  <si>
    <t>IR3TIB01GBM156N</t>
  </si>
  <si>
    <t>IB_RATE_3M</t>
  </si>
  <si>
    <t>index</t>
  </si>
  <si>
    <t>Growth rates_qoq</t>
  </si>
  <si>
    <t>CONS_LEVEL_SA_QOQ_CP</t>
  </si>
  <si>
    <t>1999 Q4</t>
  </si>
  <si>
    <t>NonDurables</t>
  </si>
  <si>
    <t>Services</t>
  </si>
  <si>
    <t>Semindurables</t>
  </si>
  <si>
    <t>--&gt; SA_VALUES</t>
  </si>
  <si>
    <t>--&gt;  GROWTH RATES</t>
  </si>
  <si>
    <t>Nominal non-durable goods expenditure per head</t>
  </si>
  <si>
    <t>Nominal services expenditure per head</t>
  </si>
  <si>
    <t>-&gt;SA</t>
  </si>
  <si>
    <t>-&gt; Growth rates</t>
  </si>
  <si>
    <t>Variable</t>
  </si>
  <si>
    <t>Modification</t>
  </si>
  <si>
    <t>Sheet</t>
  </si>
  <si>
    <t>Original Data Explanation</t>
  </si>
  <si>
    <t>POP</t>
  </si>
  <si>
    <t>Source</t>
  </si>
  <si>
    <t>Seasonal adjustment</t>
  </si>
  <si>
    <t>-</t>
  </si>
  <si>
    <t>NDE</t>
  </si>
  <si>
    <t>SERV</t>
  </si>
  <si>
    <t>Non-Durable</t>
  </si>
  <si>
    <t>Semi-Durables</t>
  </si>
  <si>
    <t>--&gt; Growth Rates</t>
  </si>
  <si>
    <t>NDG_DEFL</t>
  </si>
  <si>
    <t>SERV_DEFL</t>
  </si>
  <si>
    <t>HFCE_PH</t>
  </si>
  <si>
    <t>HFCE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</si>
  <si>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</si>
  <si>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</si>
  <si>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</si>
  <si>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</si>
  <si>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</si>
  <si>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</si>
  <si>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</si>
  <si>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</si>
  <si>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</si>
  <si>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</si>
  <si>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</si>
  <si>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</si>
  <si>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</si>
  <si>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</si>
  <si>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</si>
  <si>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</si>
  <si>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</si>
  <si>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</si>
  <si>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</si>
  <si>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</si>
  <si>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</si>
  <si>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</si>
  <si>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Year</t>
  </si>
  <si>
    <t>Population</t>
  </si>
  <si>
    <t>--&gt;per capita</t>
  </si>
  <si>
    <t>Non-Durable(in Millions)</t>
  </si>
  <si>
    <t>Services (in Millions)</t>
  </si>
  <si>
    <t>Semi-Durables (in Millions)</t>
  </si>
  <si>
    <t>Pop_div_million</t>
  </si>
  <si>
    <t>CONS_LEVEL_SA_CP (in Million)</t>
  </si>
  <si>
    <t>Pop_16over</t>
  </si>
  <si>
    <t>Pop_div_thousands</t>
  </si>
  <si>
    <t>POP_SA</t>
  </si>
  <si>
    <t>IB</t>
  </si>
  <si>
    <t>NDE_PH</t>
  </si>
  <si>
    <t>SERV_PH</t>
  </si>
  <si>
    <t>Data from various sources</t>
  </si>
  <si>
    <t>Mnemonic in the dataset</t>
  </si>
  <si>
    <t>Description</t>
  </si>
  <si>
    <t>Transformations applied</t>
  </si>
  <si>
    <t>HFCE_DEFL</t>
  </si>
  <si>
    <t>Real Household final consumption expenditure: Implied deflator</t>
  </si>
  <si>
    <t>Office for National Statistics</t>
  </si>
  <si>
    <t>Household final consumption expenditure at current prices</t>
  </si>
  <si>
    <t>Household final consumption expenditure per head at current prices</t>
  </si>
  <si>
    <t>3-Month Interbank Rates for the United Kingdom, growth rates</t>
  </si>
  <si>
    <t>Federal Reserve Economic Data</t>
  </si>
  <si>
    <t>Nominal non-durable goods expenditure at current prices</t>
  </si>
  <si>
    <t>Labor Force Survey, ONS</t>
  </si>
  <si>
    <t>Nominal services expenditure at current prices</t>
  </si>
  <si>
    <t>Variables calculated by us</t>
  </si>
  <si>
    <r>
      <t>-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Calibri"/>
        <family val="2"/>
      </rPr>
      <t> </t>
    </r>
  </si>
  <si>
    <t>RHFCE</t>
  </si>
  <si>
    <t>Real Household final consumption expenditure per head</t>
  </si>
  <si>
    <t>Log transformation</t>
  </si>
  <si>
    <t>RNGSERV</t>
  </si>
  <si>
    <t>Real Household non-durables and services consumption expenditure per head</t>
  </si>
  <si>
    <t>HFCE_PH_%</t>
  </si>
  <si>
    <t>NDG_PH</t>
  </si>
  <si>
    <t>SDG_PH</t>
  </si>
  <si>
    <t>SDG_DEFL</t>
  </si>
  <si>
    <t>CONS_COMP</t>
  </si>
  <si>
    <t>CONS_COMP_DEFL</t>
  </si>
  <si>
    <t>--&gt;quarterly</t>
  </si>
  <si>
    <t>NDG</t>
  </si>
  <si>
    <t>RNDGSERV</t>
  </si>
  <si>
    <t>HCFE</t>
  </si>
  <si>
    <t>INFL_NDGS</t>
  </si>
  <si>
    <t>INFL_HFCE</t>
  </si>
  <si>
    <t>RHCFE_log</t>
  </si>
  <si>
    <t>RNDGSERV_log</t>
  </si>
  <si>
    <t>RHFCE_PH</t>
  </si>
  <si>
    <t>RNDGSERV_PH</t>
  </si>
  <si>
    <t>CONS_ALL_LOG</t>
  </si>
  <si>
    <t>CONS_NDGSERV_LOG</t>
  </si>
  <si>
    <t>P_NDGSERV (defl)</t>
  </si>
  <si>
    <t>CPI_INFL</t>
  </si>
  <si>
    <t>INFL_EXP</t>
  </si>
  <si>
    <t>Official CPI inflation</t>
  </si>
  <si>
    <t>Stadandardized</t>
  </si>
  <si>
    <t>Stationary</t>
  </si>
  <si>
    <t>2021 Q1</t>
  </si>
  <si>
    <t>2021 Q2</t>
  </si>
  <si>
    <t>2021 Q3</t>
  </si>
  <si>
    <t>CPI_INFL_INDEX(2005=100)_NSA</t>
  </si>
  <si>
    <t>Quarter average of yield from British Government Securities, 5 year Inflation Implied Forward</t>
  </si>
  <si>
    <t>INFL_ATT</t>
  </si>
  <si>
    <t>Bank of England</t>
  </si>
  <si>
    <t>CPI_EXP</t>
  </si>
  <si>
    <t>Note</t>
  </si>
  <si>
    <t>?</t>
  </si>
  <si>
    <t>PUBLIC ATTITUDES TO INFLATION: Median value from survey  question:  "How much would you expect prices in the 
shops generally to change over the next 12 months? "</t>
  </si>
  <si>
    <t>2021 Q4</t>
  </si>
  <si>
    <t>HFCE_PH_%_fromsource</t>
  </si>
  <si>
    <t>https://www.ons.gov.uk/economy/grossdomesticproductgdp/timeseries/crxo/ukea</t>
  </si>
  <si>
    <t>SEMID_DEFL</t>
  </si>
  <si>
    <t>Implied Deflators for Semi Durable Goods: 2019 Index</t>
  </si>
  <si>
    <t>Implied Deflators for Nondurable goods, 2019 Index</t>
  </si>
  <si>
    <t>Implied Deflators for Services, 2019 Index</t>
  </si>
  <si>
    <t>SDG</t>
  </si>
  <si>
    <t>Household final consumption components expenditure at current prices</t>
  </si>
  <si>
    <t>NDGS, SERV, SDG</t>
  </si>
  <si>
    <t>from consumer trends dataset too</t>
  </si>
  <si>
    <t>INFL_ATT_SATE</t>
  </si>
  <si>
    <t>CONS_SDG_LOG</t>
  </si>
  <si>
    <t>RSDG_PH</t>
  </si>
  <si>
    <t>RSDG_log</t>
  </si>
  <si>
    <t>INFL_SDG</t>
  </si>
  <si>
    <t>CPI_INFL_LEVEL</t>
  </si>
  <si>
    <t>CPI_INFL(quarterly rate)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</si>
  <si>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</si>
  <si>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</si>
  <si>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</si>
  <si>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</si>
  <si>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</si>
  <si>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</si>
  <si>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</si>
  <si>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</si>
  <si>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Original series sumamrize the values quarterly but do not follow standard quarters. Rather Q3 would end in Aug  and Q4 in Nov (so slight difference) /EXPOR THE Long-run summary results data (XLSX LINK UNDERNEATH)</t>
  </si>
  <si>
    <t>89i9</t>
  </si>
  <si>
    <t>v</t>
  </si>
  <si>
    <t>ODS sheet(index)</t>
  </si>
  <si>
    <t>ODs sheet(index) - deflator excel https://www.ons.gov.uk/economy/nationalaccounts/satelliteaccounts/datasets/consumertrendsimplieddeflatorseasonallyadjusted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</si>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</sst>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#,##0.0_ ;\-#,##0.0\ "/>
    <numFmt numFmtId="168" formatCode="yyyy\-mm\-dd"/>
    <numFmt numFmtId="169" formatCode="0.00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9"/>
      <color theme="1"/>
      <name val="Calibri"/>
      <family val="2"/>
    </font>
    <font>
      <sz val="12"/>
      <color theme="1"/>
      <name val="Calibri"/>
      <family val="2"/>
    </font>
    <font>
      <i/>
      <sz val="9"/>
      <color rgb="FF000000"/>
      <name val="Calibri"/>
      <family val="2"/>
    </font>
    <font>
      <b/>
      <sz val="9"/>
      <color theme="1"/>
      <name val="Calibri (Body)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 (Body)"/>
    </font>
    <font>
      <sz val="9"/>
      <color theme="1"/>
      <name val="Calibri (Body)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rgb="FF000000"/>
      <name val="Helvetica Neue"/>
      <family val="2"/>
    </font>
    <font>
      <sz val="7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5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0" fontId="6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2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165" fontId="11" fillId="0" borderId="0" xfId="0" applyNumberFormat="1" applyFont="1"/>
    <xf numFmtId="164" fontId="11" fillId="0" borderId="0" xfId="0" applyNumberFormat="1" applyFont="1"/>
    <xf numFmtId="43" fontId="4" fillId="0" borderId="0" xfId="0" applyNumberFormat="1" applyFont="1"/>
    <xf numFmtId="166" fontId="4" fillId="0" borderId="0" xfId="0" applyNumberFormat="1" applyFont="1"/>
    <xf numFmtId="0" fontId="13" fillId="0" borderId="0" xfId="0" applyFont="1"/>
    <xf numFmtId="167" fontId="12" fillId="0" borderId="0" xfId="0" applyNumberFormat="1" applyFont="1" applyAlignment="1">
      <alignment horizontal="right" wrapText="1"/>
    </xf>
    <xf numFmtId="167" fontId="12" fillId="0" borderId="13" xfId="0" applyNumberFormat="1" applyFont="1" applyBorder="1" applyAlignment="1">
      <alignment horizontal="right" wrapText="1"/>
    </xf>
    <xf numFmtId="10" fontId="4" fillId="0" borderId="0" xfId="0" applyNumberFormat="1" applyFont="1"/>
    <xf numFmtId="3" fontId="12" fillId="0" borderId="0" xfId="0" applyNumberFormat="1" applyFont="1" applyAlignment="1">
      <alignment horizontal="right" wrapText="1"/>
    </xf>
    <xf numFmtId="3" fontId="12" fillId="0" borderId="13" xfId="0" applyNumberFormat="1" applyFont="1" applyBorder="1" applyAlignment="1">
      <alignment horizontal="right" wrapText="1"/>
    </xf>
    <xf numFmtId="168" fontId="4" fillId="0" borderId="0" xfId="0" applyNumberFormat="1" applyFont="1"/>
    <xf numFmtId="169" fontId="4" fillId="0" borderId="0" xfId="0" applyNumberFormat="1" applyFon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s.gov.uk/economy/nationalaccounts/satelliteaccounts/datasets/consumertrendscurrentpriceseasonallyadjusted" TargetMode="External"/><Relationship Id="rId13" Type="http://schemas.openxmlformats.org/officeDocument/2006/relationships/hyperlink" Target="https://www.ons.gov.uk/economy/grossdomesticproductgdp/timeseries/crxo/ukea" TargetMode="External"/><Relationship Id="rId3" Type="http://schemas.openxmlformats.org/officeDocument/2006/relationships/hyperlink" Target="https://www.ons.gov.uk/economy/grossdomesticproductgdp/timeseries/crxq/ukea" TargetMode="External"/><Relationship Id="rId7" Type="http://schemas.openxmlformats.org/officeDocument/2006/relationships/hyperlink" Target="https://www.ons.gov.uk/employmentandlabourmarket/peopleinwork/employmentandemployeetypes/timeseries/mgsl/lms" TargetMode="External"/><Relationship Id="rId12" Type="http://schemas.openxmlformats.org/officeDocument/2006/relationships/hyperlink" Target="https://www.bankofengland.co.uk/inflation-attitudes-survey/2021/august-2021" TargetMode="External"/><Relationship Id="rId2" Type="http://schemas.openxmlformats.org/officeDocument/2006/relationships/hyperlink" Target="https://www.ons.gov.uk/economy/nationalaccounts/satelliteaccounts/datasets/consumertrendscurrentpriceseasonallyadjusted" TargetMode="External"/><Relationship Id="rId1" Type="http://schemas.openxmlformats.org/officeDocument/2006/relationships/hyperlink" Target="https://www.ons.gov.uk/economy/nationalaccounts/satelliteaccounts/datasets/consumertrendsimplieddeflatornotseasonallyadjusted" TargetMode="External"/><Relationship Id="rId6" Type="http://schemas.openxmlformats.org/officeDocument/2006/relationships/hyperlink" Target="https://www.ons.gov.uk/economy/nationalaccounts/satelliteaccounts/datasets/consumertrendsimplieddeflatornotseasonallyadjusted" TargetMode="External"/><Relationship Id="rId11" Type="http://schemas.openxmlformats.org/officeDocument/2006/relationships/hyperlink" Target="https://www.bankofengland.co.uk/boeapps/database/fromshowcolumns.asp?Travel=NIxAZxSUx&amp;FromSeries=1&amp;ToSeries=50&amp;DAT=RNG&amp;FD=1&amp;FM=Jan&amp;FY=1999&amp;TD=31&amp;TM=Dec&amp;TY=2025&amp;FNY=Y&amp;CSVF=TT&amp;html.x=66&amp;html.y=26&amp;SeriesCodes=IUQASIIF&amp;UsingCodes=Y&amp;Filter=N&amp;title=IUQASIIF&amp;VPD=Y" TargetMode="External"/><Relationship Id="rId5" Type="http://schemas.openxmlformats.org/officeDocument/2006/relationships/hyperlink" Target="https://www.ons.gov.uk/economy/nationalaccounts/satelliteaccounts/datasets/consumertrendscurrentpriceseasonallyadjusted" TargetMode="External"/><Relationship Id="rId10" Type="http://schemas.openxmlformats.org/officeDocument/2006/relationships/hyperlink" Target="https://www.ons.gov.uk/economy/inflationandpriceindices/timeseries/d7bt/mm23" TargetMode="External"/><Relationship Id="rId4" Type="http://schemas.openxmlformats.org/officeDocument/2006/relationships/hyperlink" Target="https://fred.stlouisfed.org/series/IR3TIB01GBM156N" TargetMode="External"/><Relationship Id="rId9" Type="http://schemas.openxmlformats.org/officeDocument/2006/relationships/hyperlink" Target="https://www.ons.gov.uk/economy/nationalaccounts/satelliteaccounts/datasets/consumertrendsimplieddeflatornotseasonallyadjusted" TargetMode="External"/><Relationship Id="rId14" Type="http://schemas.openxmlformats.org/officeDocument/2006/relationships/hyperlink" Target="https://www.ons.gov.uk/economy/nationalaccounts/satelliteaccounts/datasets/consumertrendsimplieddeflatornotseasonallyadjus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125" workbookViewId="0">
      <selection activeCell="A6" sqref="A6"/>
    </sheetView>
  </sheetViews>
  <sheetFormatPr baseColWidth="10" defaultRowHeight="16" x14ac:dyDescent="0.2"/>
  <cols>
    <col min="1" max="1" width="26.6640625" customWidth="1"/>
    <col min="2" max="2" width="43.6640625" customWidth="1"/>
    <col min="3" max="3" width="25.83203125" customWidth="1"/>
    <col min="4" max="4" width="31" customWidth="1"/>
    <col min="5" max="5" width="21.1640625" customWidth="1"/>
    <col min="6" max="6" width="19.5" customWidth="1"/>
    <col min="7" max="7" width="15.33203125" customWidth="1"/>
    <col min="8" max="8" width="17.83203125" customWidth="1"/>
  </cols>
  <sheetData>
    <row r="1" spans="1:8" ht="18" customHeight="1" x14ac:dyDescent="0.2">
      <c r="A1" s="6" t="s">
        <v>101</v>
      </c>
      <c r="B1" s="6" t="s">
        <v>104</v>
      </c>
      <c r="C1" s="1" t="s">
        <v>102</v>
      </c>
      <c r="D1" s="6" t="s">
        <v>103</v>
      </c>
      <c r="E1" s="6" t="s">
        <v>106</v>
      </c>
      <c r="F1" s="6" t="s">
        <v>197</v>
      </c>
      <c r="G1" s="6" t="s">
        <v>198</v>
      </c>
      <c r="H1" s="6" t="s">
        <v>207</v>
      </c>
    </row>
    <row r="2" spans="1:8" ht="17" customHeight="1" x14ac:dyDescent="0.2">
      <c r="A2" s="54" t="s">
        <v>154</v>
      </c>
      <c r="B2" s="55"/>
      <c r="C2" s="55"/>
      <c r="D2" s="55"/>
      <c r="E2" s="55"/>
      <c r="F2" s="55"/>
      <c r="G2" s="56"/>
    </row>
    <row r="3" spans="1:8" x14ac:dyDescent="0.2">
      <c r="A3" s="15" t="s">
        <v>155</v>
      </c>
      <c r="B3" s="16" t="s">
        <v>156</v>
      </c>
      <c r="C3" s="16" t="s">
        <v>157</v>
      </c>
      <c r="D3" s="17" t="s">
        <v>237</v>
      </c>
      <c r="E3" s="11" t="s">
        <v>103</v>
      </c>
      <c r="F3" s="22"/>
      <c r="G3" s="22"/>
    </row>
    <row r="4" spans="1:8" ht="17" customHeight="1" x14ac:dyDescent="0.2">
      <c r="A4" s="7" t="s">
        <v>158</v>
      </c>
      <c r="B4" s="23" t="s">
        <v>159</v>
      </c>
      <c r="C4" s="23" t="s">
        <v>107</v>
      </c>
      <c r="D4" s="8" t="s">
        <v>160</v>
      </c>
      <c r="E4" s="24" t="s">
        <v>158</v>
      </c>
      <c r="F4" s="25"/>
      <c r="G4" s="25"/>
      <c r="H4" t="s">
        <v>240</v>
      </c>
    </row>
    <row r="5" spans="1:8" ht="17" customHeight="1" x14ac:dyDescent="0.2">
      <c r="A5" s="57" t="s">
        <v>117</v>
      </c>
      <c r="B5" s="23" t="s">
        <v>161</v>
      </c>
      <c r="C5" s="23" t="s">
        <v>108</v>
      </c>
      <c r="D5" s="8" t="s">
        <v>160</v>
      </c>
      <c r="E5" s="24" t="s">
        <v>117</v>
      </c>
      <c r="F5" s="25"/>
      <c r="G5" s="25"/>
      <c r="H5" t="s">
        <v>239</v>
      </c>
    </row>
    <row r="6" spans="1:8" ht="26" customHeight="1" x14ac:dyDescent="0.2">
      <c r="A6" s="57" t="s">
        <v>116</v>
      </c>
      <c r="B6" s="23" t="s">
        <v>162</v>
      </c>
      <c r="C6" s="23" t="s">
        <v>108</v>
      </c>
      <c r="D6" s="8" t="s">
        <v>160</v>
      </c>
      <c r="E6" s="24" t="s">
        <v>116</v>
      </c>
      <c r="F6" s="25"/>
      <c r="G6" s="25"/>
      <c r="H6" s="10" t="s">
        <v>212</v>
      </c>
    </row>
    <row r="7" spans="1:8" ht="17" customHeight="1" x14ac:dyDescent="0.2">
      <c r="A7" s="57" t="s">
        <v>151</v>
      </c>
      <c r="B7" s="23" t="s">
        <v>163</v>
      </c>
      <c r="C7" s="23" t="s">
        <v>107</v>
      </c>
      <c r="D7" s="8" t="s">
        <v>164</v>
      </c>
      <c r="E7" s="24" t="s">
        <v>151</v>
      </c>
      <c r="F7" s="25"/>
      <c r="G7" s="25"/>
    </row>
    <row r="8" spans="1:8" ht="17" customHeight="1" x14ac:dyDescent="0.2">
      <c r="A8" s="7" t="s">
        <v>109</v>
      </c>
      <c r="B8" s="23" t="s">
        <v>165</v>
      </c>
      <c r="C8" s="9"/>
      <c r="D8" s="8" t="s">
        <v>160</v>
      </c>
      <c r="E8" s="24" t="s">
        <v>179</v>
      </c>
      <c r="F8" s="25"/>
      <c r="G8" s="25"/>
    </row>
    <row r="9" spans="1:8" x14ac:dyDescent="0.2">
      <c r="A9" s="7" t="s">
        <v>114</v>
      </c>
      <c r="B9" s="23" t="s">
        <v>215</v>
      </c>
      <c r="C9" s="23" t="s">
        <v>107</v>
      </c>
      <c r="D9" s="18" t="s">
        <v>160</v>
      </c>
      <c r="E9" s="24" t="s">
        <v>180</v>
      </c>
      <c r="F9" s="25"/>
      <c r="G9" s="25"/>
    </row>
    <row r="10" spans="1:8" ht="17" customHeight="1" x14ac:dyDescent="0.2">
      <c r="A10" s="7" t="s">
        <v>105</v>
      </c>
      <c r="B10" s="23" t="s">
        <v>241</v>
      </c>
      <c r="C10" s="23" t="s">
        <v>107</v>
      </c>
      <c r="D10" s="8" t="s">
        <v>166</v>
      </c>
      <c r="E10" s="24" t="s">
        <v>105</v>
      </c>
      <c r="F10" s="25"/>
      <c r="G10" s="25"/>
    </row>
    <row r="11" spans="1:8" ht="17" customHeight="1" x14ac:dyDescent="0.2">
      <c r="A11" s="7" t="s">
        <v>110</v>
      </c>
      <c r="B11" s="23" t="s">
        <v>167</v>
      </c>
      <c r="C11" s="23" t="s">
        <v>108</v>
      </c>
      <c r="D11" s="8" t="s">
        <v>160</v>
      </c>
      <c r="E11" s="24" t="s">
        <v>179</v>
      </c>
      <c r="F11" s="25"/>
      <c r="G11" s="25"/>
    </row>
    <row r="12" spans="1:8" ht="17" customHeight="1" x14ac:dyDescent="0.2">
      <c r="A12" s="7" t="s">
        <v>115</v>
      </c>
      <c r="B12" s="23" t="s">
        <v>216</v>
      </c>
      <c r="C12" s="23" t="s">
        <v>107</v>
      </c>
      <c r="D12" s="8" t="s">
        <v>160</v>
      </c>
      <c r="E12" s="24" t="s">
        <v>180</v>
      </c>
      <c r="F12" s="25"/>
      <c r="G12" s="25"/>
    </row>
    <row r="13" spans="1:8" ht="17" customHeight="1" x14ac:dyDescent="0.2">
      <c r="A13" s="7" t="s">
        <v>178</v>
      </c>
      <c r="B13" s="23" t="s">
        <v>214</v>
      </c>
      <c r="C13" s="23" t="s">
        <v>107</v>
      </c>
      <c r="D13" s="8" t="s">
        <v>160</v>
      </c>
      <c r="E13" s="24" t="s">
        <v>180</v>
      </c>
      <c r="F13" s="25"/>
      <c r="G13" s="25"/>
    </row>
    <row r="14" spans="1:8" ht="17" customHeight="1" x14ac:dyDescent="0.2">
      <c r="A14" s="12" t="s">
        <v>194</v>
      </c>
      <c r="B14" s="13" t="s">
        <v>196</v>
      </c>
      <c r="C14" s="9" t="s">
        <v>208</v>
      </c>
      <c r="D14" s="2" t="s">
        <v>160</v>
      </c>
      <c r="E14" s="25" t="s">
        <v>194</v>
      </c>
      <c r="F14" s="25"/>
      <c r="G14" s="25"/>
    </row>
    <row r="15" spans="1:8" ht="51" customHeight="1" x14ac:dyDescent="0.2">
      <c r="A15" s="14" t="s">
        <v>204</v>
      </c>
      <c r="B15" s="4" t="s">
        <v>209</v>
      </c>
      <c r="C15" s="23" t="s">
        <v>108</v>
      </c>
      <c r="D15" s="3" t="s">
        <v>205</v>
      </c>
      <c r="E15" s="26" t="s">
        <v>206</v>
      </c>
      <c r="F15" s="26"/>
      <c r="G15" s="26"/>
      <c r="H15" s="5" t="s">
        <v>236</v>
      </c>
    </row>
    <row r="16" spans="1:8" ht="51" customHeight="1" x14ac:dyDescent="0.2">
      <c r="A16" s="14" t="s">
        <v>219</v>
      </c>
      <c r="B16" s="4" t="s">
        <v>218</v>
      </c>
      <c r="C16" s="23" t="s">
        <v>108</v>
      </c>
      <c r="D16" s="3"/>
      <c r="E16" s="26" t="s">
        <v>179</v>
      </c>
      <c r="F16" s="26"/>
      <c r="G16" s="26"/>
      <c r="H16" s="5" t="s">
        <v>220</v>
      </c>
    </row>
    <row r="17" spans="1:7" ht="27" customHeight="1" x14ac:dyDescent="0.2">
      <c r="A17" s="14" t="s">
        <v>195</v>
      </c>
      <c r="B17" s="4" t="s">
        <v>203</v>
      </c>
      <c r="C17" s="23" t="s">
        <v>107</v>
      </c>
      <c r="D17" s="3" t="s">
        <v>205</v>
      </c>
      <c r="E17" s="26" t="s">
        <v>195</v>
      </c>
      <c r="F17" s="26"/>
      <c r="G17" s="26"/>
    </row>
    <row r="18" spans="1:7" ht="17" customHeight="1" x14ac:dyDescent="0.2">
      <c r="A18" s="48" t="s">
        <v>168</v>
      </c>
      <c r="B18" s="49"/>
      <c r="C18" s="49"/>
      <c r="D18" s="50"/>
      <c r="E18" s="51"/>
      <c r="F18" s="52"/>
      <c r="G18" s="53"/>
    </row>
    <row r="19" spans="1:7" x14ac:dyDescent="0.2">
      <c r="A19" s="19" t="s">
        <v>153</v>
      </c>
      <c r="B19" s="20" t="s">
        <v>98</v>
      </c>
      <c r="C19" s="20" t="s">
        <v>169</v>
      </c>
      <c r="D19" s="20"/>
      <c r="E19" s="27" t="s">
        <v>179</v>
      </c>
      <c r="F19" s="28"/>
      <c r="G19" s="28"/>
    </row>
    <row r="20" spans="1:7" x14ac:dyDescent="0.2">
      <c r="A20" s="7" t="s">
        <v>152</v>
      </c>
      <c r="B20" s="23" t="s">
        <v>97</v>
      </c>
      <c r="C20" s="23" t="s">
        <v>169</v>
      </c>
      <c r="D20" s="23"/>
      <c r="E20" s="24" t="s">
        <v>179</v>
      </c>
      <c r="F20" s="25"/>
      <c r="G20" s="25"/>
    </row>
    <row r="21" spans="1:7" x14ac:dyDescent="0.2">
      <c r="A21" s="7" t="s">
        <v>170</v>
      </c>
      <c r="B21" s="23" t="s">
        <v>171</v>
      </c>
      <c r="C21" s="23" t="s">
        <v>172</v>
      </c>
      <c r="D21" s="23"/>
      <c r="E21" s="21"/>
      <c r="F21" s="25"/>
      <c r="G21" s="25"/>
    </row>
    <row r="22" spans="1:7" ht="26" customHeight="1" x14ac:dyDescent="0.2">
      <c r="A22" s="7" t="s">
        <v>173</v>
      </c>
      <c r="B22" s="23" t="s">
        <v>174</v>
      </c>
      <c r="C22" s="23" t="s">
        <v>172</v>
      </c>
      <c r="D22" s="23"/>
      <c r="E22" s="21"/>
      <c r="F22" s="25"/>
      <c r="G22" s="25"/>
    </row>
  </sheetData>
  <mergeCells count="3">
    <mergeCell ref="A18:D18"/>
    <mergeCell ref="E18:G18"/>
    <mergeCell ref="A2:G2"/>
  </mergeCells>
  <hyperlinks>
    <hyperlink ref="D4" r:id="rId1" display="https://www.ons.gov.uk/economy/nationalaccounts/satelliteaccounts/datasets/consumertrendsimplieddeflatornotseasonallyadjusted" xr:uid="{00000000-0004-0000-0000-000000000000}"/>
    <hyperlink ref="D5" r:id="rId2" display="https://www.ons.gov.uk/economy/nationalaccounts/satelliteaccounts/datasets/consumertrendscurrentpriceseasonallyadjusted" xr:uid="{00000000-0004-0000-0000-000001000000}"/>
    <hyperlink ref="D6" r:id="rId3" display="https://www.ons.gov.uk/economy/grossdomesticproductgdp/timeseries/crxq/ukea" xr:uid="{00000000-0004-0000-0000-000002000000}"/>
    <hyperlink ref="D7" r:id="rId4" display="https://fred.stlouisfed.org/series/IR3TIB01GBM156N" xr:uid="{00000000-0004-0000-0000-000003000000}"/>
    <hyperlink ref="D8" r:id="rId5" display="https://www.ons.gov.uk/economy/nationalaccounts/satelliteaccounts/datasets/consumertrendscurrentpriceseasonallyadjusted" xr:uid="{00000000-0004-0000-0000-000004000000}"/>
    <hyperlink ref="D9" r:id="rId6" display="https://www.ons.gov.uk/economy/nationalaccounts/satelliteaccounts/datasets/consumertrendsimplieddeflatornotseasonallyadjusted" xr:uid="{00000000-0004-0000-0000-000005000000}"/>
    <hyperlink ref="D10" r:id="rId7" display="https://www.ons.gov.uk/employmentandlabourmarket/peopleinwork/employmentandemployeetypes/timeseries/mgsl/lms" xr:uid="{00000000-0004-0000-0000-000006000000}"/>
    <hyperlink ref="D11" r:id="rId8" display="https://www.ons.gov.uk/economy/nationalaccounts/satelliteaccounts/datasets/consumertrendscurrentpriceseasonallyadjusted" xr:uid="{00000000-0004-0000-0000-000007000000}"/>
    <hyperlink ref="D12" r:id="rId9" display="https://www.ons.gov.uk/economy/nationalaccounts/satelliteaccounts/datasets/consumertrendsimplieddeflatornotseasonallyadjusted" xr:uid="{00000000-0004-0000-0000-000008000000}"/>
    <hyperlink ref="D14" r:id="rId10" xr:uid="{00000000-0004-0000-0000-000009000000}"/>
    <hyperlink ref="D17" r:id="rId11" xr:uid="{00000000-0004-0000-0000-00000A000000}"/>
    <hyperlink ref="D15" r:id="rId12" xr:uid="{00000000-0004-0000-0000-00000B000000}"/>
    <hyperlink ref="H6" r:id="rId13" xr:uid="{00000000-0004-0000-0000-00000C000000}"/>
    <hyperlink ref="D13" r:id="rId14" display="https://www.ons.gov.uk/economy/nationalaccounts/satelliteaccounts/datasets/consumertrendsimplieddeflatornotseasonallyadjusted" xr:uid="{00000000-0004-0000-0000-00000D000000}"/>
  </hyperlink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8"/>
  <sheetViews>
    <sheetView workbookViewId="0">
      <selection activeCell="A89" activeCellId="1" sqref="A90:A98 A89"/>
    </sheetView>
  </sheetViews>
  <sheetFormatPr baseColWidth="10" defaultRowHeight="16" x14ac:dyDescent="0.2"/>
  <sheetData>
    <row r="1" spans="1:3" x14ac:dyDescent="0.2">
      <c r="A1" t="s">
        <v>84</v>
      </c>
      <c r="B1" t="s">
        <v>158</v>
      </c>
      <c r="C1" s="29"/>
    </row>
    <row r="2" spans="1:3" x14ac:dyDescent="0.2">
      <c r="A2" t="s">
        <v>91</v>
      </c>
      <c r="B2" s="37">
        <v>72.900000000000006</v>
      </c>
      <c r="C2" s="29"/>
    </row>
    <row r="3" spans="1:3" x14ac:dyDescent="0.2">
      <c r="A3" t="s">
        <v>0</v>
      </c>
      <c r="B3" s="37">
        <v>73.2</v>
      </c>
      <c r="C3" s="29"/>
    </row>
    <row r="4" spans="1:3" x14ac:dyDescent="0.2">
      <c r="A4" t="s">
        <v>1</v>
      </c>
      <c r="B4" s="37">
        <v>73</v>
      </c>
      <c r="C4" s="29"/>
    </row>
    <row r="5" spans="1:3" x14ac:dyDescent="0.2">
      <c r="A5" t="s">
        <v>2</v>
      </c>
      <c r="B5" s="37">
        <v>73.099999999999994</v>
      </c>
      <c r="C5" s="29"/>
    </row>
    <row r="6" spans="1:3" x14ac:dyDescent="0.2">
      <c r="A6" t="s">
        <v>3</v>
      </c>
      <c r="B6" s="37">
        <v>73</v>
      </c>
      <c r="C6" s="29"/>
    </row>
    <row r="7" spans="1:3" x14ac:dyDescent="0.2">
      <c r="A7" t="s">
        <v>4</v>
      </c>
      <c r="B7" s="37">
        <v>73.8</v>
      </c>
      <c r="C7" s="29"/>
    </row>
    <row r="8" spans="1:3" x14ac:dyDescent="0.2">
      <c r="A8" t="s">
        <v>5</v>
      </c>
      <c r="B8" s="37">
        <v>73.8</v>
      </c>
      <c r="C8" s="29"/>
    </row>
    <row r="9" spans="1:3" x14ac:dyDescent="0.2">
      <c r="A9" t="s">
        <v>6</v>
      </c>
      <c r="B9" s="37">
        <v>73.900000000000006</v>
      </c>
      <c r="C9" s="29"/>
    </row>
    <row r="10" spans="1:3" x14ac:dyDescent="0.2">
      <c r="A10" t="s">
        <v>7</v>
      </c>
      <c r="B10" s="37">
        <v>72.900000000000006</v>
      </c>
      <c r="C10" s="29"/>
    </row>
    <row r="11" spans="1:3" x14ac:dyDescent="0.2">
      <c r="A11" t="s">
        <v>8</v>
      </c>
      <c r="B11" s="37">
        <v>73.8</v>
      </c>
      <c r="C11" s="29"/>
    </row>
    <row r="12" spans="1:3" x14ac:dyDescent="0.2">
      <c r="A12" t="s">
        <v>9</v>
      </c>
      <c r="B12" s="37">
        <v>73.900000000000006</v>
      </c>
      <c r="C12" s="29"/>
    </row>
    <row r="13" spans="1:3" x14ac:dyDescent="0.2">
      <c r="A13" t="s">
        <v>10</v>
      </c>
      <c r="B13" s="37">
        <v>74</v>
      </c>
      <c r="C13" s="29"/>
    </row>
    <row r="14" spans="1:3" x14ac:dyDescent="0.2">
      <c r="A14" t="s">
        <v>11</v>
      </c>
      <c r="B14" s="37">
        <v>74.5</v>
      </c>
      <c r="C14" s="29"/>
    </row>
    <row r="15" spans="1:3" x14ac:dyDescent="0.2">
      <c r="A15" t="s">
        <v>12</v>
      </c>
      <c r="B15" s="37">
        <v>74.599999999999994</v>
      </c>
      <c r="C15" s="29"/>
    </row>
    <row r="16" spans="1:3" x14ac:dyDescent="0.2">
      <c r="A16" t="s">
        <v>13</v>
      </c>
      <c r="B16" s="37">
        <v>74.599999999999994</v>
      </c>
      <c r="C16" s="29"/>
    </row>
    <row r="17" spans="1:3" x14ac:dyDescent="0.2">
      <c r="A17" t="s">
        <v>14</v>
      </c>
      <c r="B17" s="37">
        <v>75.2</v>
      </c>
      <c r="C17" s="29"/>
    </row>
    <row r="18" spans="1:3" x14ac:dyDescent="0.2">
      <c r="A18" t="s">
        <v>15</v>
      </c>
      <c r="B18" s="37">
        <v>75.5</v>
      </c>
      <c r="C18" s="29"/>
    </row>
    <row r="19" spans="1:3" x14ac:dyDescent="0.2">
      <c r="A19" t="s">
        <v>16</v>
      </c>
      <c r="B19" s="37">
        <v>75.8</v>
      </c>
      <c r="C19" s="29"/>
    </row>
    <row r="20" spans="1:3" x14ac:dyDescent="0.2">
      <c r="A20" t="s">
        <v>17</v>
      </c>
      <c r="B20" s="37">
        <v>76.2</v>
      </c>
      <c r="C20" s="29"/>
    </row>
    <row r="21" spans="1:3" x14ac:dyDescent="0.2">
      <c r="A21" t="s">
        <v>18</v>
      </c>
      <c r="B21" s="37">
        <v>76.5</v>
      </c>
      <c r="C21" s="29"/>
    </row>
    <row r="22" spans="1:3" x14ac:dyDescent="0.2">
      <c r="A22" t="s">
        <v>19</v>
      </c>
      <c r="B22" s="37">
        <v>77.099999999999994</v>
      </c>
      <c r="C22" s="29"/>
    </row>
    <row r="23" spans="1:3" x14ac:dyDescent="0.2">
      <c r="A23" t="s">
        <v>20</v>
      </c>
      <c r="B23" s="37">
        <v>77.3</v>
      </c>
      <c r="C23" s="29"/>
    </row>
    <row r="24" spans="1:3" x14ac:dyDescent="0.2">
      <c r="A24" t="s">
        <v>21</v>
      </c>
      <c r="B24" s="37">
        <v>77.3</v>
      </c>
      <c r="C24" s="29"/>
    </row>
    <row r="25" spans="1:3" x14ac:dyDescent="0.2">
      <c r="A25" t="s">
        <v>22</v>
      </c>
      <c r="B25" s="37">
        <v>77.900000000000006</v>
      </c>
      <c r="C25" s="29"/>
    </row>
    <row r="26" spans="1:3" x14ac:dyDescent="0.2">
      <c r="A26" t="s">
        <v>23</v>
      </c>
      <c r="B26" s="37">
        <v>78.599999999999994</v>
      </c>
      <c r="C26" s="29"/>
    </row>
    <row r="27" spans="1:3" x14ac:dyDescent="0.2">
      <c r="A27" t="s">
        <v>24</v>
      </c>
      <c r="B27" s="37">
        <v>79.099999999999994</v>
      </c>
      <c r="C27" s="29"/>
    </row>
    <row r="28" spans="1:3" x14ac:dyDescent="0.2">
      <c r="A28" t="s">
        <v>25</v>
      </c>
      <c r="B28" s="37">
        <v>80</v>
      </c>
      <c r="C28" s="29"/>
    </row>
    <row r="29" spans="1:3" x14ac:dyDescent="0.2">
      <c r="A29" t="s">
        <v>26</v>
      </c>
      <c r="B29" s="37">
        <v>80.5</v>
      </c>
      <c r="C29" s="29"/>
    </row>
    <row r="30" spans="1:3" x14ac:dyDescent="0.2">
      <c r="A30" t="s">
        <v>27</v>
      </c>
      <c r="B30" s="37">
        <v>80.7</v>
      </c>
      <c r="C30" s="29"/>
    </row>
    <row r="31" spans="1:3" x14ac:dyDescent="0.2">
      <c r="A31" t="s">
        <v>28</v>
      </c>
      <c r="B31" s="37">
        <v>80.099999999999994</v>
      </c>
      <c r="C31" s="29"/>
    </row>
    <row r="32" spans="1:3" x14ac:dyDescent="0.2">
      <c r="A32" t="s">
        <v>29</v>
      </c>
      <c r="B32" s="37">
        <v>81.3</v>
      </c>
      <c r="C32" s="29"/>
    </row>
    <row r="33" spans="1:3" x14ac:dyDescent="0.2">
      <c r="A33" t="s">
        <v>30</v>
      </c>
      <c r="B33" s="37">
        <v>81.599999999999994</v>
      </c>
      <c r="C33" s="29"/>
    </row>
    <row r="34" spans="1:3" x14ac:dyDescent="0.2">
      <c r="A34" t="s">
        <v>31</v>
      </c>
      <c r="B34" s="37">
        <v>81.8</v>
      </c>
      <c r="C34" s="29"/>
    </row>
    <row r="35" spans="1:3" x14ac:dyDescent="0.2">
      <c r="A35" t="s">
        <v>32</v>
      </c>
      <c r="B35" s="37">
        <v>83</v>
      </c>
      <c r="C35" s="29"/>
    </row>
    <row r="36" spans="1:3" x14ac:dyDescent="0.2">
      <c r="A36" t="s">
        <v>33</v>
      </c>
      <c r="B36" s="37">
        <v>84.3</v>
      </c>
      <c r="C36" s="29"/>
    </row>
    <row r="37" spans="1:3" x14ac:dyDescent="0.2">
      <c r="A37" t="s">
        <v>34</v>
      </c>
      <c r="B37" s="37">
        <v>85.6</v>
      </c>
      <c r="C37" s="29"/>
    </row>
    <row r="38" spans="1:3" x14ac:dyDescent="0.2">
      <c r="A38" t="s">
        <v>35</v>
      </c>
      <c r="B38" s="37">
        <v>84.9</v>
      </c>
      <c r="C38" s="29"/>
    </row>
    <row r="39" spans="1:3" x14ac:dyDescent="0.2">
      <c r="A39" t="s">
        <v>36</v>
      </c>
      <c r="B39" s="37">
        <v>85.1</v>
      </c>
      <c r="C39" s="29"/>
    </row>
    <row r="40" spans="1:3" x14ac:dyDescent="0.2">
      <c r="A40" t="s">
        <v>37</v>
      </c>
      <c r="B40" s="37">
        <v>85.3</v>
      </c>
      <c r="C40" s="29"/>
    </row>
    <row r="41" spans="1:3" x14ac:dyDescent="0.2">
      <c r="A41" t="s">
        <v>38</v>
      </c>
      <c r="B41" s="37">
        <v>85.2</v>
      </c>
      <c r="C41" s="29"/>
    </row>
    <row r="42" spans="1:3" x14ac:dyDescent="0.2">
      <c r="A42" t="s">
        <v>39</v>
      </c>
      <c r="B42" s="37">
        <v>84.9</v>
      </c>
      <c r="C42" s="29"/>
    </row>
    <row r="43" spans="1:3" x14ac:dyDescent="0.2">
      <c r="A43" t="s">
        <v>40</v>
      </c>
      <c r="B43" s="37">
        <v>84.8</v>
      </c>
      <c r="C43" s="29"/>
    </row>
    <row r="44" spans="1:3" x14ac:dyDescent="0.2">
      <c r="A44" t="s">
        <v>41</v>
      </c>
      <c r="B44" s="37">
        <v>85.6</v>
      </c>
      <c r="C44" s="29"/>
    </row>
    <row r="45" spans="1:3" x14ac:dyDescent="0.2">
      <c r="A45" t="s">
        <v>42</v>
      </c>
      <c r="B45" s="37">
        <v>86.2</v>
      </c>
      <c r="C45" s="29"/>
    </row>
    <row r="46" spans="1:3" x14ac:dyDescent="0.2">
      <c r="A46" t="s">
        <v>43</v>
      </c>
      <c r="B46" s="37">
        <v>87</v>
      </c>
      <c r="C46" s="29"/>
    </row>
    <row r="47" spans="1:3" x14ac:dyDescent="0.2">
      <c r="A47" t="s">
        <v>44</v>
      </c>
      <c r="B47" s="37">
        <v>88.5</v>
      </c>
      <c r="C47" s="29"/>
    </row>
    <row r="48" spans="1:3" x14ac:dyDescent="0.2">
      <c r="A48" t="s">
        <v>45</v>
      </c>
      <c r="B48" s="37">
        <v>88.9</v>
      </c>
      <c r="C48" s="29"/>
    </row>
    <row r="49" spans="1:3" x14ac:dyDescent="0.2">
      <c r="A49" t="s">
        <v>46</v>
      </c>
      <c r="B49" s="37">
        <v>89.6</v>
      </c>
      <c r="C49" s="29"/>
    </row>
    <row r="50" spans="1:3" x14ac:dyDescent="0.2">
      <c r="A50" t="s">
        <v>47</v>
      </c>
      <c r="B50" s="37">
        <v>90.3</v>
      </c>
      <c r="C50" s="29"/>
    </row>
    <row r="51" spans="1:3" x14ac:dyDescent="0.2">
      <c r="A51" t="s">
        <v>48</v>
      </c>
      <c r="B51" s="37">
        <v>90.3</v>
      </c>
      <c r="C51" s="29"/>
    </row>
    <row r="52" spans="1:3" x14ac:dyDescent="0.2">
      <c r="A52" t="s">
        <v>49</v>
      </c>
      <c r="B52" s="37">
        <v>90.9</v>
      </c>
      <c r="C52" s="29"/>
    </row>
    <row r="53" spans="1:3" x14ac:dyDescent="0.2">
      <c r="A53" t="s">
        <v>50</v>
      </c>
      <c r="B53" s="37">
        <v>90.8</v>
      </c>
      <c r="C53" s="29"/>
    </row>
    <row r="54" spans="1:3" x14ac:dyDescent="0.2">
      <c r="A54" t="s">
        <v>51</v>
      </c>
      <c r="B54" s="37">
        <v>91.4</v>
      </c>
      <c r="C54" s="29"/>
    </row>
    <row r="55" spans="1:3" x14ac:dyDescent="0.2">
      <c r="A55" t="s">
        <v>52</v>
      </c>
      <c r="B55" s="37">
        <v>92.3</v>
      </c>
      <c r="C55" s="29"/>
    </row>
    <row r="56" spans="1:3" x14ac:dyDescent="0.2">
      <c r="A56" t="s">
        <v>53</v>
      </c>
      <c r="B56" s="37">
        <v>92.9</v>
      </c>
      <c r="C56" s="29"/>
    </row>
    <row r="57" spans="1:3" x14ac:dyDescent="0.2">
      <c r="A57" t="s">
        <v>54</v>
      </c>
      <c r="B57" s="37">
        <v>93.1</v>
      </c>
      <c r="C57" s="29"/>
    </row>
    <row r="58" spans="1:3" x14ac:dyDescent="0.2">
      <c r="A58" t="s">
        <v>55</v>
      </c>
      <c r="B58" s="37">
        <v>93.1</v>
      </c>
      <c r="C58" s="29"/>
    </row>
    <row r="59" spans="1:3" x14ac:dyDescent="0.2">
      <c r="A59" t="s">
        <v>56</v>
      </c>
      <c r="B59" s="37">
        <v>93.6</v>
      </c>
      <c r="C59" s="29"/>
    </row>
    <row r="60" spans="1:3" x14ac:dyDescent="0.2">
      <c r="A60" t="s">
        <v>57</v>
      </c>
      <c r="B60" s="37">
        <v>94.3</v>
      </c>
      <c r="C60" s="29"/>
    </row>
    <row r="61" spans="1:3" x14ac:dyDescent="0.2">
      <c r="A61" t="s">
        <v>58</v>
      </c>
      <c r="B61" s="37">
        <v>94.1</v>
      </c>
      <c r="C61" s="29"/>
    </row>
    <row r="62" spans="1:3" x14ac:dyDescent="0.2">
      <c r="A62" t="s">
        <v>59</v>
      </c>
      <c r="B62" s="37">
        <v>93.8</v>
      </c>
      <c r="C62" s="29"/>
    </row>
    <row r="63" spans="1:3" x14ac:dyDescent="0.2">
      <c r="A63" t="s">
        <v>60</v>
      </c>
      <c r="B63" s="37">
        <v>93.3</v>
      </c>
      <c r="C63" s="29"/>
    </row>
    <row r="64" spans="1:3" x14ac:dyDescent="0.2">
      <c r="A64" t="s">
        <v>61</v>
      </c>
      <c r="B64" s="37">
        <v>93.5</v>
      </c>
      <c r="C64" s="29"/>
    </row>
    <row r="65" spans="1:3" x14ac:dyDescent="0.2">
      <c r="A65" t="s">
        <v>62</v>
      </c>
      <c r="B65" s="37">
        <v>93.7</v>
      </c>
      <c r="C65" s="29"/>
    </row>
    <row r="66" spans="1:3" x14ac:dyDescent="0.2">
      <c r="A66" t="s">
        <v>63</v>
      </c>
      <c r="B66" s="37">
        <v>93.8</v>
      </c>
      <c r="C66" s="29"/>
    </row>
    <row r="67" spans="1:3" x14ac:dyDescent="0.2">
      <c r="A67" t="s">
        <v>64</v>
      </c>
      <c r="B67" s="37">
        <v>94</v>
      </c>
      <c r="C67" s="29"/>
    </row>
    <row r="68" spans="1:3" x14ac:dyDescent="0.2">
      <c r="A68" t="s">
        <v>65</v>
      </c>
      <c r="B68" s="37">
        <v>94.4</v>
      </c>
      <c r="C68" s="29"/>
    </row>
    <row r="69" spans="1:3" x14ac:dyDescent="0.2">
      <c r="A69" t="s">
        <v>66</v>
      </c>
      <c r="B69" s="37">
        <v>95.1</v>
      </c>
      <c r="C69" s="29"/>
    </row>
    <row r="70" spans="1:3" x14ac:dyDescent="0.2">
      <c r="A70" t="s">
        <v>67</v>
      </c>
      <c r="B70" s="37">
        <v>95.6</v>
      </c>
      <c r="C70" s="29"/>
    </row>
    <row r="71" spans="1:3" x14ac:dyDescent="0.2">
      <c r="A71" t="s">
        <v>68</v>
      </c>
      <c r="B71" s="37">
        <v>95.6</v>
      </c>
      <c r="C71" s="29"/>
    </row>
    <row r="72" spans="1:3" x14ac:dyDescent="0.2">
      <c r="A72" t="s">
        <v>69</v>
      </c>
      <c r="B72" s="37">
        <v>96.3</v>
      </c>
      <c r="C72" s="29"/>
    </row>
    <row r="73" spans="1:3" x14ac:dyDescent="0.2">
      <c r="A73" t="s">
        <v>70</v>
      </c>
      <c r="B73" s="37">
        <v>96.8</v>
      </c>
      <c r="C73" s="29"/>
    </row>
    <row r="74" spans="1:3" x14ac:dyDescent="0.2">
      <c r="A74" t="s">
        <v>71</v>
      </c>
      <c r="B74" s="37">
        <v>97.4</v>
      </c>
      <c r="C74" s="29"/>
    </row>
    <row r="75" spans="1:3" x14ac:dyDescent="0.2">
      <c r="A75" t="s">
        <v>72</v>
      </c>
      <c r="B75" s="37">
        <v>97.9</v>
      </c>
      <c r="C75" s="29"/>
    </row>
    <row r="76" spans="1:3" x14ac:dyDescent="0.2">
      <c r="A76" t="s">
        <v>73</v>
      </c>
      <c r="B76" s="37">
        <v>98.2</v>
      </c>
      <c r="C76" s="29"/>
    </row>
    <row r="77" spans="1:3" x14ac:dyDescent="0.2">
      <c r="A77" t="s">
        <v>74</v>
      </c>
      <c r="B77" s="37">
        <v>98.8</v>
      </c>
      <c r="C77" s="29"/>
    </row>
    <row r="78" spans="1:3" x14ac:dyDescent="0.2">
      <c r="A78" t="s">
        <v>75</v>
      </c>
      <c r="B78" s="37">
        <v>99.3</v>
      </c>
      <c r="C78" s="29"/>
    </row>
    <row r="79" spans="1:3" x14ac:dyDescent="0.2">
      <c r="A79" t="s">
        <v>76</v>
      </c>
      <c r="B79" s="37">
        <v>99.4</v>
      </c>
      <c r="C79" s="29"/>
    </row>
    <row r="80" spans="1:3" x14ac:dyDescent="0.2">
      <c r="A80" t="s">
        <v>77</v>
      </c>
      <c r="B80" s="37">
        <v>99.9</v>
      </c>
      <c r="C80" s="29"/>
    </row>
    <row r="81" spans="1:3" x14ac:dyDescent="0.2">
      <c r="A81" t="s">
        <v>78</v>
      </c>
      <c r="B81" s="37">
        <v>100.3</v>
      </c>
      <c r="C81" s="29"/>
    </row>
    <row r="82" spans="1:3" x14ac:dyDescent="0.2">
      <c r="A82" t="s">
        <v>79</v>
      </c>
      <c r="B82" s="37">
        <v>100.4</v>
      </c>
      <c r="C82" s="29"/>
    </row>
    <row r="83" spans="1:3" x14ac:dyDescent="0.2">
      <c r="A83" t="s">
        <v>80</v>
      </c>
      <c r="B83" s="37">
        <v>99.9</v>
      </c>
      <c r="C83" s="29"/>
    </row>
    <row r="84" spans="1:3" x14ac:dyDescent="0.2">
      <c r="A84" t="s">
        <v>81</v>
      </c>
      <c r="B84" s="37">
        <v>99.9</v>
      </c>
      <c r="C84" s="29"/>
    </row>
    <row r="85" spans="1:3" x14ac:dyDescent="0.2">
      <c r="A85" t="s">
        <v>82</v>
      </c>
      <c r="B85" s="37">
        <v>100.4</v>
      </c>
      <c r="C85" s="29"/>
    </row>
    <row r="86" spans="1:3" x14ac:dyDescent="0.2">
      <c r="A86" t="s">
        <v>83</v>
      </c>
      <c r="B86" s="37">
        <v>100.4</v>
      </c>
      <c r="C86" s="29"/>
    </row>
    <row r="87" spans="1:3" x14ac:dyDescent="0.2">
      <c r="A87" t="s">
        <v>199</v>
      </c>
      <c r="B87" s="37">
        <v>101.4</v>
      </c>
    </row>
    <row r="88" spans="1:3" x14ac:dyDescent="0.2">
      <c r="A88" t="s">
        <v>200</v>
      </c>
      <c r="B88" s="37">
        <v>101.6</v>
      </c>
    </row>
    <row r="89" spans="1:3" x14ac:dyDescent="0.2">
      <c r="A89" t="s">
        <v>201</v>
      </c>
      <c r="B89" s="37">
        <v>102.9</v>
      </c>
    </row>
    <row r="90" spans="1:3" x14ac:dyDescent="0.2">
      <c r="A90" t="s">
        <v>210</v>
      </c>
      <c r="B90" s="37">
        <v>104.3</v>
      </c>
    </row>
    <row r="91" spans="1:3" x14ac:dyDescent="0.2">
      <c r="A91" t="s">
        <v>228</v>
      </c>
      <c r="B91" s="37">
        <v>106.7</v>
      </c>
    </row>
    <row r="92" spans="1:3" x14ac:dyDescent="0.2">
      <c r="A92" t="s">
        <v>229</v>
      </c>
      <c r="B92" s="37">
        <v>109.9</v>
      </c>
    </row>
    <row r="93" spans="1:3" x14ac:dyDescent="0.2">
      <c r="A93" t="s">
        <v>230</v>
      </c>
      <c r="B93" s="37">
        <v>112.5</v>
      </c>
    </row>
    <row r="94" spans="1:3" x14ac:dyDescent="0.2">
      <c r="A94" t="s">
        <v>231</v>
      </c>
      <c r="B94" s="37">
        <v>115.2</v>
      </c>
    </row>
    <row r="95" spans="1:3" x14ac:dyDescent="0.2">
      <c r="A95" t="s">
        <v>232</v>
      </c>
      <c r="B95" s="37">
        <v>117.2</v>
      </c>
    </row>
    <row r="96" spans="1:3" x14ac:dyDescent="0.2">
      <c r="A96" t="s">
        <v>233</v>
      </c>
      <c r="B96" s="37">
        <v>118.7</v>
      </c>
    </row>
    <row r="97" spans="1:2" x14ac:dyDescent="0.2">
      <c r="A97" t="s">
        <v>234</v>
      </c>
      <c r="B97" s="37">
        <v>119.5</v>
      </c>
    </row>
    <row r="98" spans="1:2" x14ac:dyDescent="0.2">
      <c r="A98" t="s">
        <v>235</v>
      </c>
      <c r="B98" s="38">
        <v>120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8"/>
  <sheetViews>
    <sheetView workbookViewId="0">
      <selection activeCell="A89" activeCellId="1" sqref="A90:A98 A89"/>
    </sheetView>
  </sheetViews>
  <sheetFormatPr baseColWidth="10" defaultRowHeight="16" x14ac:dyDescent="0.2"/>
  <sheetData>
    <row r="1" spans="1:7" x14ac:dyDescent="0.2">
      <c r="A1" t="s">
        <v>84</v>
      </c>
      <c r="B1" t="s">
        <v>147</v>
      </c>
      <c r="E1" t="s">
        <v>89</v>
      </c>
      <c r="F1" t="s">
        <v>84</v>
      </c>
      <c r="G1" s="39" t="s">
        <v>90</v>
      </c>
    </row>
    <row r="2" spans="1:7" x14ac:dyDescent="0.2">
      <c r="A2" t="s">
        <v>91</v>
      </c>
      <c r="B2" s="40">
        <v>171597</v>
      </c>
      <c r="C2" s="40"/>
      <c r="F2" t="s">
        <v>0</v>
      </c>
      <c r="G2" s="39">
        <f t="shared" ref="G2:G33" si="0">(B3-B2)/B2</f>
        <v>1.7937376527561669E-2</v>
      </c>
    </row>
    <row r="3" spans="1:7" x14ac:dyDescent="0.2">
      <c r="A3" t="s">
        <v>0</v>
      </c>
      <c r="B3" s="40">
        <v>174675</v>
      </c>
      <c r="C3" s="40"/>
      <c r="F3" t="s">
        <v>1</v>
      </c>
      <c r="G3" s="39">
        <f t="shared" si="0"/>
        <v>8.6675254043223123E-3</v>
      </c>
    </row>
    <row r="4" spans="1:7" x14ac:dyDescent="0.2">
      <c r="A4" t="s">
        <v>1</v>
      </c>
      <c r="B4">
        <v>176189</v>
      </c>
      <c r="C4" s="40"/>
      <c r="F4" t="s">
        <v>2</v>
      </c>
      <c r="G4" s="39">
        <f t="shared" si="0"/>
        <v>1.3213083677187565E-2</v>
      </c>
    </row>
    <row r="5" spans="1:7" x14ac:dyDescent="0.2">
      <c r="A5" t="s">
        <v>2</v>
      </c>
      <c r="B5">
        <v>178517</v>
      </c>
      <c r="C5" s="40"/>
      <c r="F5" t="s">
        <v>3</v>
      </c>
      <c r="G5" s="39">
        <f t="shared" si="0"/>
        <v>8.3801542710218082E-3</v>
      </c>
    </row>
    <row r="6" spans="1:7" x14ac:dyDescent="0.2">
      <c r="A6" t="s">
        <v>3</v>
      </c>
      <c r="B6">
        <v>180013</v>
      </c>
      <c r="C6" s="40"/>
      <c r="F6" t="s">
        <v>4</v>
      </c>
      <c r="G6" s="39">
        <f t="shared" si="0"/>
        <v>1.2776855004916312E-2</v>
      </c>
    </row>
    <row r="7" spans="1:7" x14ac:dyDescent="0.2">
      <c r="A7" t="s">
        <v>4</v>
      </c>
      <c r="B7">
        <v>182313</v>
      </c>
      <c r="C7" s="40"/>
      <c r="F7" t="s">
        <v>5</v>
      </c>
      <c r="G7" s="39">
        <f t="shared" si="0"/>
        <v>6.5491764163828139E-3</v>
      </c>
    </row>
    <row r="8" spans="1:7" x14ac:dyDescent="0.2">
      <c r="A8" t="s">
        <v>5</v>
      </c>
      <c r="B8">
        <v>183507</v>
      </c>
      <c r="C8" s="40"/>
      <c r="F8" t="s">
        <v>6</v>
      </c>
      <c r="G8" s="39">
        <f t="shared" si="0"/>
        <v>1.5993940285656677E-2</v>
      </c>
    </row>
    <row r="9" spans="1:7" x14ac:dyDescent="0.2">
      <c r="A9" t="s">
        <v>6</v>
      </c>
      <c r="B9">
        <v>186442</v>
      </c>
      <c r="C9" s="40"/>
      <c r="F9" t="s">
        <v>7</v>
      </c>
      <c r="G9" s="39">
        <f t="shared" si="0"/>
        <v>-4.5590585812209693E-3</v>
      </c>
    </row>
    <row r="10" spans="1:7" x14ac:dyDescent="0.2">
      <c r="A10" t="s">
        <v>7</v>
      </c>
      <c r="B10">
        <v>185592</v>
      </c>
      <c r="C10" s="40"/>
      <c r="F10" t="s">
        <v>8</v>
      </c>
      <c r="G10" s="39">
        <f t="shared" si="0"/>
        <v>1.2823828613302297E-2</v>
      </c>
    </row>
    <row r="11" spans="1:7" x14ac:dyDescent="0.2">
      <c r="A11" t="s">
        <v>8</v>
      </c>
      <c r="B11">
        <v>187972</v>
      </c>
      <c r="C11" s="40"/>
      <c r="F11" t="s">
        <v>9</v>
      </c>
      <c r="G11" s="39">
        <f t="shared" si="0"/>
        <v>5.8200157470261532E-3</v>
      </c>
    </row>
    <row r="12" spans="1:7" x14ac:dyDescent="0.2">
      <c r="A12" t="s">
        <v>9</v>
      </c>
      <c r="B12">
        <v>189066</v>
      </c>
      <c r="C12" s="40"/>
      <c r="F12" t="s">
        <v>10</v>
      </c>
      <c r="G12" s="39">
        <f t="shared" si="0"/>
        <v>1.0863931114002518E-2</v>
      </c>
    </row>
    <row r="13" spans="1:7" x14ac:dyDescent="0.2">
      <c r="A13" t="s">
        <v>10</v>
      </c>
      <c r="B13">
        <v>191120</v>
      </c>
      <c r="C13" s="40"/>
      <c r="F13" t="s">
        <v>11</v>
      </c>
      <c r="G13" s="39">
        <f t="shared" si="0"/>
        <v>1.5158015906236919E-2</v>
      </c>
    </row>
    <row r="14" spans="1:7" x14ac:dyDescent="0.2">
      <c r="A14" t="s">
        <v>11</v>
      </c>
      <c r="B14">
        <v>194017</v>
      </c>
      <c r="C14" s="40"/>
      <c r="F14" t="s">
        <v>12</v>
      </c>
      <c r="G14" s="39">
        <f t="shared" si="0"/>
        <v>8.731193658287676E-3</v>
      </c>
    </row>
    <row r="15" spans="1:7" x14ac:dyDescent="0.2">
      <c r="A15" t="s">
        <v>12</v>
      </c>
      <c r="B15">
        <v>195711</v>
      </c>
      <c r="C15" s="40"/>
      <c r="F15" t="s">
        <v>13</v>
      </c>
      <c r="G15" s="39">
        <f t="shared" si="0"/>
        <v>1.2242541298138582E-2</v>
      </c>
    </row>
    <row r="16" spans="1:7" x14ac:dyDescent="0.2">
      <c r="A16" t="s">
        <v>13</v>
      </c>
      <c r="B16">
        <v>198107</v>
      </c>
      <c r="C16" s="40"/>
      <c r="F16" t="s">
        <v>14</v>
      </c>
      <c r="G16" s="39">
        <f t="shared" si="0"/>
        <v>1.3891482885511366E-2</v>
      </c>
    </row>
    <row r="17" spans="1:7" x14ac:dyDescent="0.2">
      <c r="A17" t="s">
        <v>14</v>
      </c>
      <c r="B17">
        <v>200859</v>
      </c>
      <c r="C17" s="40"/>
      <c r="F17" t="s">
        <v>15</v>
      </c>
      <c r="G17" s="39">
        <f t="shared" si="0"/>
        <v>9.6883883719425072E-3</v>
      </c>
    </row>
    <row r="18" spans="1:7" x14ac:dyDescent="0.2">
      <c r="A18" t="s">
        <v>15</v>
      </c>
      <c r="B18">
        <v>202805</v>
      </c>
      <c r="C18" s="40"/>
      <c r="F18" t="s">
        <v>16</v>
      </c>
      <c r="G18" s="39">
        <f t="shared" si="0"/>
        <v>9.2058874288109271E-3</v>
      </c>
    </row>
    <row r="19" spans="1:7" x14ac:dyDescent="0.2">
      <c r="A19" t="s">
        <v>16</v>
      </c>
      <c r="B19">
        <v>204672</v>
      </c>
      <c r="C19" s="40"/>
      <c r="F19" t="s">
        <v>17</v>
      </c>
      <c r="G19" s="39">
        <f t="shared" si="0"/>
        <v>1.4286272670419011E-2</v>
      </c>
    </row>
    <row r="20" spans="1:7" x14ac:dyDescent="0.2">
      <c r="A20" t="s">
        <v>17</v>
      </c>
      <c r="B20">
        <v>207596</v>
      </c>
      <c r="C20" s="40"/>
      <c r="F20" t="s">
        <v>18</v>
      </c>
      <c r="G20" s="39">
        <f t="shared" si="0"/>
        <v>9.8123277905161951E-3</v>
      </c>
    </row>
    <row r="21" spans="1:7" x14ac:dyDescent="0.2">
      <c r="A21" t="s">
        <v>18</v>
      </c>
      <c r="B21">
        <v>209633</v>
      </c>
      <c r="C21" s="40"/>
      <c r="F21" t="s">
        <v>19</v>
      </c>
      <c r="G21" s="39">
        <f t="shared" si="0"/>
        <v>1.5512824793806319E-2</v>
      </c>
    </row>
    <row r="22" spans="1:7" x14ac:dyDescent="0.2">
      <c r="A22" t="s">
        <v>19</v>
      </c>
      <c r="B22">
        <v>212885</v>
      </c>
      <c r="C22" s="40"/>
      <c r="F22" t="s">
        <v>20</v>
      </c>
      <c r="G22" s="39">
        <f t="shared" si="0"/>
        <v>1.3711628343941564E-2</v>
      </c>
    </row>
    <row r="23" spans="1:7" x14ac:dyDescent="0.2">
      <c r="A23" t="s">
        <v>20</v>
      </c>
      <c r="B23">
        <v>215804</v>
      </c>
      <c r="C23" s="40"/>
      <c r="F23" t="s">
        <v>21</v>
      </c>
      <c r="G23" s="39">
        <f t="shared" si="0"/>
        <v>-7.5068117365757812E-4</v>
      </c>
    </row>
    <row r="24" spans="1:7" x14ac:dyDescent="0.2">
      <c r="A24" t="s">
        <v>21</v>
      </c>
      <c r="B24">
        <v>215642</v>
      </c>
      <c r="C24" s="40"/>
      <c r="F24" t="s">
        <v>22</v>
      </c>
      <c r="G24" s="39">
        <f t="shared" si="0"/>
        <v>1.902690570482559E-2</v>
      </c>
    </row>
    <row r="25" spans="1:7" x14ac:dyDescent="0.2">
      <c r="A25" t="s">
        <v>22</v>
      </c>
      <c r="B25">
        <v>219745</v>
      </c>
      <c r="C25" s="40"/>
      <c r="F25" t="s">
        <v>23</v>
      </c>
      <c r="G25" s="39">
        <f t="shared" si="0"/>
        <v>1.4589637989487815E-2</v>
      </c>
    </row>
    <row r="26" spans="1:7" x14ac:dyDescent="0.2">
      <c r="A26" t="s">
        <v>23</v>
      </c>
      <c r="B26">
        <v>222951</v>
      </c>
      <c r="C26" s="40"/>
      <c r="F26" t="s">
        <v>24</v>
      </c>
      <c r="G26" s="39">
        <f t="shared" si="0"/>
        <v>1.0719844270714192E-3</v>
      </c>
    </row>
    <row r="27" spans="1:7" x14ac:dyDescent="0.2">
      <c r="A27" t="s">
        <v>24</v>
      </c>
      <c r="B27">
        <v>223190</v>
      </c>
      <c r="C27" s="40"/>
      <c r="F27" t="s">
        <v>25</v>
      </c>
      <c r="G27" s="39">
        <f t="shared" si="0"/>
        <v>1.1662708902728617E-2</v>
      </c>
    </row>
    <row r="28" spans="1:7" x14ac:dyDescent="0.2">
      <c r="A28" t="s">
        <v>25</v>
      </c>
      <c r="B28">
        <v>225793</v>
      </c>
      <c r="C28" s="40"/>
      <c r="F28" t="s">
        <v>26</v>
      </c>
      <c r="G28" s="39">
        <f t="shared" si="0"/>
        <v>1.3476945698050869E-2</v>
      </c>
    </row>
    <row r="29" spans="1:7" x14ac:dyDescent="0.2">
      <c r="A29" t="s">
        <v>26</v>
      </c>
      <c r="B29">
        <v>228836</v>
      </c>
      <c r="C29" s="40"/>
      <c r="F29" t="s">
        <v>27</v>
      </c>
      <c r="G29" s="39">
        <f t="shared" si="0"/>
        <v>3.8455487772902867E-3</v>
      </c>
    </row>
    <row r="30" spans="1:7" x14ac:dyDescent="0.2">
      <c r="A30" t="s">
        <v>27</v>
      </c>
      <c r="B30">
        <v>229716</v>
      </c>
      <c r="C30" s="40"/>
      <c r="F30" t="s">
        <v>28</v>
      </c>
      <c r="G30" s="39">
        <f t="shared" si="0"/>
        <v>2.9645301154468998E-3</v>
      </c>
    </row>
    <row r="31" spans="1:7" x14ac:dyDescent="0.2">
      <c r="A31" t="s">
        <v>28</v>
      </c>
      <c r="B31">
        <v>230397</v>
      </c>
      <c r="C31" s="40"/>
      <c r="F31" t="s">
        <v>29</v>
      </c>
      <c r="G31" s="39">
        <f t="shared" si="0"/>
        <v>2.6133152775426764E-2</v>
      </c>
    </row>
    <row r="32" spans="1:7" x14ac:dyDescent="0.2">
      <c r="A32" t="s">
        <v>29</v>
      </c>
      <c r="B32">
        <v>236418</v>
      </c>
      <c r="C32" s="40"/>
      <c r="F32" t="s">
        <v>30</v>
      </c>
      <c r="G32" s="39">
        <f t="shared" si="0"/>
        <v>2.4211354465396035E-2</v>
      </c>
    </row>
    <row r="33" spans="1:7" x14ac:dyDescent="0.2">
      <c r="A33" t="s">
        <v>30</v>
      </c>
      <c r="B33">
        <v>242142</v>
      </c>
      <c r="C33" s="40"/>
      <c r="F33" t="s">
        <v>31</v>
      </c>
      <c r="G33" s="39">
        <f t="shared" si="0"/>
        <v>1.6188847866128141E-3</v>
      </c>
    </row>
    <row r="34" spans="1:7" x14ac:dyDescent="0.2">
      <c r="A34" t="s">
        <v>31</v>
      </c>
      <c r="B34">
        <v>242534</v>
      </c>
      <c r="C34" s="40"/>
      <c r="D34" t="s">
        <v>238</v>
      </c>
      <c r="F34" t="s">
        <v>32</v>
      </c>
      <c r="G34" s="39">
        <f t="shared" ref="G34:G65" si="1">(B35-B34)/B34</f>
        <v>1.9687961275532503E-2</v>
      </c>
    </row>
    <row r="35" spans="1:7" x14ac:dyDescent="0.2">
      <c r="A35" t="s">
        <v>32</v>
      </c>
      <c r="B35">
        <v>247309</v>
      </c>
      <c r="C35" s="40"/>
      <c r="F35" t="s">
        <v>33</v>
      </c>
      <c r="G35" s="39">
        <f t="shared" si="1"/>
        <v>1.7993684014734604E-3</v>
      </c>
    </row>
    <row r="36" spans="1:7" x14ac:dyDescent="0.2">
      <c r="A36" t="s">
        <v>33</v>
      </c>
      <c r="B36">
        <v>247754</v>
      </c>
      <c r="C36" s="40"/>
      <c r="F36" t="s">
        <v>34</v>
      </c>
      <c r="G36" s="39">
        <f t="shared" si="1"/>
        <v>-2.4944097774405255E-3</v>
      </c>
    </row>
    <row r="37" spans="1:7" x14ac:dyDescent="0.2">
      <c r="A37" t="s">
        <v>34</v>
      </c>
      <c r="B37">
        <v>247136</v>
      </c>
      <c r="C37" s="40"/>
      <c r="F37" t="s">
        <v>35</v>
      </c>
      <c r="G37" s="39">
        <f t="shared" si="1"/>
        <v>-3.3414799948206654E-2</v>
      </c>
    </row>
    <row r="38" spans="1:7" x14ac:dyDescent="0.2">
      <c r="A38" t="s">
        <v>35</v>
      </c>
      <c r="B38">
        <v>238878</v>
      </c>
      <c r="C38" s="40"/>
      <c r="F38" t="s">
        <v>36</v>
      </c>
      <c r="G38" s="39">
        <f t="shared" si="1"/>
        <v>-1.6577499811619321E-3</v>
      </c>
    </row>
    <row r="39" spans="1:7" x14ac:dyDescent="0.2">
      <c r="A39" t="s">
        <v>36</v>
      </c>
      <c r="B39">
        <v>238482</v>
      </c>
      <c r="C39" s="40"/>
      <c r="F39" t="s">
        <v>37</v>
      </c>
      <c r="G39" s="39">
        <f t="shared" si="1"/>
        <v>4.0673929269294956E-4</v>
      </c>
    </row>
    <row r="40" spans="1:7" x14ac:dyDescent="0.2">
      <c r="A40" t="s">
        <v>37</v>
      </c>
      <c r="B40">
        <v>238579</v>
      </c>
      <c r="C40" s="40"/>
      <c r="F40" t="s">
        <v>38</v>
      </c>
      <c r="G40" s="39">
        <f t="shared" si="1"/>
        <v>4.3968664467534859E-3</v>
      </c>
    </row>
    <row r="41" spans="1:7" x14ac:dyDescent="0.2">
      <c r="A41" t="s">
        <v>38</v>
      </c>
      <c r="B41">
        <v>239628</v>
      </c>
      <c r="C41" s="40"/>
      <c r="F41" t="s">
        <v>39</v>
      </c>
      <c r="G41" s="39">
        <f t="shared" si="1"/>
        <v>3.050561703974494E-3</v>
      </c>
    </row>
    <row r="42" spans="1:7" x14ac:dyDescent="0.2">
      <c r="A42" t="s">
        <v>39</v>
      </c>
      <c r="B42">
        <v>240359</v>
      </c>
      <c r="C42" s="40"/>
      <c r="F42" t="s">
        <v>40</v>
      </c>
      <c r="G42" s="39">
        <f t="shared" si="1"/>
        <v>-4.9010022507998451E-3</v>
      </c>
    </row>
    <row r="43" spans="1:7" x14ac:dyDescent="0.2">
      <c r="A43" t="s">
        <v>40</v>
      </c>
      <c r="B43">
        <v>239181</v>
      </c>
      <c r="C43" s="40"/>
      <c r="F43" t="s">
        <v>41</v>
      </c>
      <c r="G43" s="39">
        <f t="shared" si="1"/>
        <v>3.4563782240228109E-2</v>
      </c>
    </row>
    <row r="44" spans="1:7" x14ac:dyDescent="0.2">
      <c r="A44" t="s">
        <v>41</v>
      </c>
      <c r="B44">
        <v>247448</v>
      </c>
      <c r="C44" s="40"/>
      <c r="F44" t="s">
        <v>42</v>
      </c>
      <c r="G44" s="39">
        <f t="shared" si="1"/>
        <v>7.3874106883062302E-3</v>
      </c>
    </row>
    <row r="45" spans="1:7" x14ac:dyDescent="0.2">
      <c r="A45" t="s">
        <v>42</v>
      </c>
      <c r="B45">
        <v>249276</v>
      </c>
      <c r="C45" s="40"/>
      <c r="F45" t="s">
        <v>43</v>
      </c>
      <c r="G45" s="39">
        <f t="shared" si="1"/>
        <v>7.3773648486015501E-3</v>
      </c>
    </row>
    <row r="46" spans="1:7" x14ac:dyDescent="0.2">
      <c r="A46" t="s">
        <v>43</v>
      </c>
      <c r="B46">
        <v>251115</v>
      </c>
      <c r="C46" s="40"/>
      <c r="F46" t="s">
        <v>44</v>
      </c>
      <c r="G46" s="39">
        <f t="shared" si="1"/>
        <v>9.7564860721183529E-3</v>
      </c>
    </row>
    <row r="47" spans="1:7" x14ac:dyDescent="0.2">
      <c r="A47" t="s">
        <v>44</v>
      </c>
      <c r="B47">
        <v>253565</v>
      </c>
      <c r="C47" s="40"/>
      <c r="F47" t="s">
        <v>45</v>
      </c>
      <c r="G47" s="39">
        <f t="shared" si="1"/>
        <v>1.5775047818113698E-4</v>
      </c>
    </row>
    <row r="48" spans="1:7" x14ac:dyDescent="0.2">
      <c r="A48" t="s">
        <v>45</v>
      </c>
      <c r="B48">
        <v>253605</v>
      </c>
      <c r="C48" s="40"/>
      <c r="F48" t="s">
        <v>46</v>
      </c>
      <c r="G48" s="39">
        <f t="shared" si="1"/>
        <v>1.1202460519311527E-2</v>
      </c>
    </row>
    <row r="49" spans="1:7" x14ac:dyDescent="0.2">
      <c r="A49" t="s">
        <v>46</v>
      </c>
      <c r="B49">
        <v>256446</v>
      </c>
      <c r="C49" s="40"/>
      <c r="F49" t="s">
        <v>47</v>
      </c>
      <c r="G49" s="39">
        <f t="shared" si="1"/>
        <v>9.9397144038121093E-3</v>
      </c>
    </row>
    <row r="50" spans="1:7" x14ac:dyDescent="0.2">
      <c r="A50" t="s">
        <v>47</v>
      </c>
      <c r="B50">
        <v>258995</v>
      </c>
      <c r="C50" s="40"/>
      <c r="F50" t="s">
        <v>48</v>
      </c>
      <c r="G50" s="39">
        <f t="shared" si="1"/>
        <v>8.0696538543215124E-4</v>
      </c>
    </row>
    <row r="51" spans="1:7" x14ac:dyDescent="0.2">
      <c r="A51" t="s">
        <v>48</v>
      </c>
      <c r="B51">
        <v>259204</v>
      </c>
      <c r="C51" s="40"/>
      <c r="F51" t="s">
        <v>49</v>
      </c>
      <c r="G51" s="39">
        <f t="shared" si="1"/>
        <v>1.3132513387139087E-2</v>
      </c>
    </row>
    <row r="52" spans="1:7" x14ac:dyDescent="0.2">
      <c r="A52" t="s">
        <v>49</v>
      </c>
      <c r="B52">
        <v>262608</v>
      </c>
      <c r="C52" s="40"/>
      <c r="F52" t="s">
        <v>50</v>
      </c>
      <c r="G52" s="39">
        <f t="shared" si="1"/>
        <v>1.0049198805824651E-2</v>
      </c>
    </row>
    <row r="53" spans="1:7" x14ac:dyDescent="0.2">
      <c r="A53" t="s">
        <v>50</v>
      </c>
      <c r="B53">
        <v>265247</v>
      </c>
      <c r="C53" s="40"/>
      <c r="F53" t="s">
        <v>51</v>
      </c>
      <c r="G53" s="39">
        <f t="shared" si="1"/>
        <v>2.1971973292817637E-2</v>
      </c>
    </row>
    <row r="54" spans="1:7" x14ac:dyDescent="0.2">
      <c r="A54" t="s">
        <v>51</v>
      </c>
      <c r="B54">
        <v>271075</v>
      </c>
      <c r="C54" s="40"/>
      <c r="F54" t="s">
        <v>52</v>
      </c>
      <c r="G54" s="39">
        <f t="shared" si="1"/>
        <v>4.7551415659872727E-3</v>
      </c>
    </row>
    <row r="55" spans="1:7" x14ac:dyDescent="0.2">
      <c r="A55" t="s">
        <v>52</v>
      </c>
      <c r="B55">
        <v>272364</v>
      </c>
      <c r="C55" s="40"/>
      <c r="F55" t="s">
        <v>53</v>
      </c>
      <c r="G55" s="39">
        <f t="shared" si="1"/>
        <v>1.6162194710020415E-2</v>
      </c>
    </row>
    <row r="56" spans="1:7" x14ac:dyDescent="0.2">
      <c r="A56" t="s">
        <v>53</v>
      </c>
      <c r="B56">
        <v>276766</v>
      </c>
      <c r="C56" s="40"/>
      <c r="F56" t="s">
        <v>54</v>
      </c>
      <c r="G56" s="39">
        <f t="shared" si="1"/>
        <v>1.4788666237904945E-2</v>
      </c>
    </row>
    <row r="57" spans="1:7" x14ac:dyDescent="0.2">
      <c r="A57" t="s">
        <v>54</v>
      </c>
      <c r="B57">
        <v>280859</v>
      </c>
      <c r="C57" s="40"/>
      <c r="F57" t="s">
        <v>55</v>
      </c>
      <c r="G57" s="39">
        <f t="shared" si="1"/>
        <v>4.9277395419053691E-3</v>
      </c>
    </row>
    <row r="58" spans="1:7" x14ac:dyDescent="0.2">
      <c r="A58" t="s">
        <v>55</v>
      </c>
      <c r="B58">
        <v>282243</v>
      </c>
      <c r="C58" s="40"/>
      <c r="F58" t="s">
        <v>56</v>
      </c>
      <c r="G58" s="39">
        <f t="shared" si="1"/>
        <v>8.067516289155089E-3</v>
      </c>
    </row>
    <row r="59" spans="1:7" x14ac:dyDescent="0.2">
      <c r="A59" t="s">
        <v>56</v>
      </c>
      <c r="B59">
        <v>284520</v>
      </c>
      <c r="C59" s="40"/>
      <c r="F59" t="s">
        <v>57</v>
      </c>
      <c r="G59" s="39">
        <f t="shared" si="1"/>
        <v>1.4093912554477717E-2</v>
      </c>
    </row>
    <row r="60" spans="1:7" x14ac:dyDescent="0.2">
      <c r="A60" t="s">
        <v>57</v>
      </c>
      <c r="B60">
        <v>288530</v>
      </c>
      <c r="C60" s="40"/>
      <c r="F60" t="s">
        <v>58</v>
      </c>
      <c r="G60" s="39">
        <f t="shared" si="1"/>
        <v>1.3641562402523134E-2</v>
      </c>
    </row>
    <row r="61" spans="1:7" x14ac:dyDescent="0.2">
      <c r="A61" t="s">
        <v>58</v>
      </c>
      <c r="B61">
        <v>292466</v>
      </c>
      <c r="C61" s="40"/>
      <c r="F61" t="s">
        <v>59</v>
      </c>
      <c r="G61" s="39">
        <f t="shared" si="1"/>
        <v>3.3850088557302385E-3</v>
      </c>
    </row>
    <row r="62" spans="1:7" x14ac:dyDescent="0.2">
      <c r="A62" t="s">
        <v>59</v>
      </c>
      <c r="B62">
        <v>293456</v>
      </c>
      <c r="C62" s="40"/>
      <c r="F62" t="s">
        <v>60</v>
      </c>
      <c r="G62" s="39">
        <f t="shared" si="1"/>
        <v>-3.0328226378060087E-4</v>
      </c>
    </row>
    <row r="63" spans="1:7" x14ac:dyDescent="0.2">
      <c r="A63" t="s">
        <v>60</v>
      </c>
      <c r="B63">
        <v>293367</v>
      </c>
      <c r="C63" s="40"/>
      <c r="F63" t="s">
        <v>61</v>
      </c>
      <c r="G63" s="39">
        <f t="shared" si="1"/>
        <v>6.5856077881970366E-3</v>
      </c>
    </row>
    <row r="64" spans="1:7" x14ac:dyDescent="0.2">
      <c r="A64" t="s">
        <v>61</v>
      </c>
      <c r="B64">
        <v>295299</v>
      </c>
      <c r="C64" s="40"/>
      <c r="F64" t="s">
        <v>62</v>
      </c>
      <c r="G64" s="39">
        <f t="shared" si="1"/>
        <v>1.5499544529443039E-2</v>
      </c>
    </row>
    <row r="65" spans="1:7" x14ac:dyDescent="0.2">
      <c r="A65" t="s">
        <v>62</v>
      </c>
      <c r="B65">
        <v>299876</v>
      </c>
      <c r="C65" s="40"/>
      <c r="F65" t="s">
        <v>63</v>
      </c>
      <c r="G65" s="39">
        <f t="shared" si="1"/>
        <v>-1.2905334204804653E-3</v>
      </c>
    </row>
    <row r="66" spans="1:7" x14ac:dyDescent="0.2">
      <c r="A66" t="s">
        <v>63</v>
      </c>
      <c r="B66">
        <v>299489</v>
      </c>
      <c r="C66" s="40"/>
      <c r="F66" t="s">
        <v>64</v>
      </c>
      <c r="G66" s="39">
        <f t="shared" ref="G66:G87" si="2">(B67-B66)/B66</f>
        <v>2.2875631492308566E-2</v>
      </c>
    </row>
    <row r="67" spans="1:7" x14ac:dyDescent="0.2">
      <c r="A67" t="s">
        <v>64</v>
      </c>
      <c r="B67">
        <v>306340</v>
      </c>
      <c r="C67" s="40"/>
      <c r="F67" t="s">
        <v>65</v>
      </c>
      <c r="G67" s="39">
        <f t="shared" si="2"/>
        <v>1.31194098060978E-2</v>
      </c>
    </row>
    <row r="68" spans="1:7" x14ac:dyDescent="0.2">
      <c r="A68" t="s">
        <v>65</v>
      </c>
      <c r="B68">
        <v>310359</v>
      </c>
      <c r="C68" s="40"/>
      <c r="F68" t="s">
        <v>66</v>
      </c>
      <c r="G68" s="39">
        <f t="shared" si="2"/>
        <v>1.6748346269964784E-2</v>
      </c>
    </row>
    <row r="69" spans="1:7" x14ac:dyDescent="0.2">
      <c r="A69" t="s">
        <v>66</v>
      </c>
      <c r="B69">
        <v>315557</v>
      </c>
      <c r="C69" s="40"/>
      <c r="F69" t="s">
        <v>67</v>
      </c>
      <c r="G69" s="39">
        <f t="shared" si="2"/>
        <v>4.8549073542973218E-3</v>
      </c>
    </row>
    <row r="70" spans="1:7" x14ac:dyDescent="0.2">
      <c r="A70" t="s">
        <v>67</v>
      </c>
      <c r="B70">
        <v>317089</v>
      </c>
      <c r="C70" s="40"/>
      <c r="F70" t="s">
        <v>68</v>
      </c>
      <c r="G70" s="39">
        <f t="shared" si="2"/>
        <v>6.9759594309484092E-3</v>
      </c>
    </row>
    <row r="71" spans="1:7" x14ac:dyDescent="0.2">
      <c r="A71" t="s">
        <v>68</v>
      </c>
      <c r="B71">
        <v>319301</v>
      </c>
      <c r="C71" s="40"/>
      <c r="F71" t="s">
        <v>69</v>
      </c>
      <c r="G71" s="39">
        <f t="shared" si="2"/>
        <v>7.1218066965026729E-3</v>
      </c>
    </row>
    <row r="72" spans="1:7" x14ac:dyDescent="0.2">
      <c r="A72" t="s">
        <v>69</v>
      </c>
      <c r="B72">
        <v>321575</v>
      </c>
      <c r="C72" s="40"/>
      <c r="F72" t="s">
        <v>70</v>
      </c>
      <c r="G72" s="39">
        <f t="shared" si="2"/>
        <v>1.0843504625670528E-2</v>
      </c>
    </row>
    <row r="73" spans="1:7" x14ac:dyDescent="0.2">
      <c r="A73" t="s">
        <v>70</v>
      </c>
      <c r="B73">
        <v>325062</v>
      </c>
      <c r="C73" s="40"/>
      <c r="F73" t="s">
        <v>71</v>
      </c>
      <c r="G73" s="39">
        <f t="shared" si="2"/>
        <v>1.097944392146729E-2</v>
      </c>
    </row>
    <row r="74" spans="1:7" x14ac:dyDescent="0.2">
      <c r="A74" t="s">
        <v>71</v>
      </c>
      <c r="B74">
        <v>328631</v>
      </c>
      <c r="C74" s="40"/>
      <c r="F74" t="s">
        <v>72</v>
      </c>
      <c r="G74" s="39">
        <f t="shared" si="2"/>
        <v>1.1374459500168882E-2</v>
      </c>
    </row>
    <row r="75" spans="1:7" x14ac:dyDescent="0.2">
      <c r="A75" t="s">
        <v>72</v>
      </c>
      <c r="B75">
        <v>332369</v>
      </c>
      <c r="C75" s="40"/>
      <c r="F75" t="s">
        <v>73</v>
      </c>
      <c r="G75" s="39">
        <f t="shared" si="2"/>
        <v>3.0989653066320868E-4</v>
      </c>
    </row>
    <row r="76" spans="1:7" x14ac:dyDescent="0.2">
      <c r="A76" t="s">
        <v>73</v>
      </c>
      <c r="B76">
        <v>332472</v>
      </c>
      <c r="C76" s="40"/>
      <c r="F76" t="s">
        <v>74</v>
      </c>
      <c r="G76" s="39">
        <f t="shared" si="2"/>
        <v>1.2885295603840323E-2</v>
      </c>
    </row>
    <row r="77" spans="1:7" x14ac:dyDescent="0.2">
      <c r="A77" t="s">
        <v>74</v>
      </c>
      <c r="B77">
        <v>336756</v>
      </c>
      <c r="C77" s="40"/>
      <c r="F77" t="s">
        <v>75</v>
      </c>
      <c r="G77" s="39">
        <f t="shared" si="2"/>
        <v>1.5970019836320661E-2</v>
      </c>
    </row>
    <row r="78" spans="1:7" x14ac:dyDescent="0.2">
      <c r="A78" t="s">
        <v>75</v>
      </c>
      <c r="B78">
        <v>342134</v>
      </c>
      <c r="C78" s="40"/>
      <c r="F78" t="s">
        <v>76</v>
      </c>
      <c r="G78" s="39">
        <f t="shared" si="2"/>
        <v>-1.9875253555624406E-4</v>
      </c>
    </row>
    <row r="79" spans="1:7" x14ac:dyDescent="0.2">
      <c r="A79" t="s">
        <v>76</v>
      </c>
      <c r="B79">
        <v>342066</v>
      </c>
      <c r="C79" s="40"/>
      <c r="F79" t="s">
        <v>77</v>
      </c>
      <c r="G79" s="39">
        <f t="shared" si="2"/>
        <v>8.36680640578134E-3</v>
      </c>
    </row>
    <row r="80" spans="1:7" x14ac:dyDescent="0.2">
      <c r="A80" t="s">
        <v>77</v>
      </c>
      <c r="B80">
        <v>344928</v>
      </c>
      <c r="C80" s="40"/>
      <c r="F80" t="s">
        <v>78</v>
      </c>
      <c r="G80" s="39">
        <f t="shared" si="2"/>
        <v>2.904954077372669E-3</v>
      </c>
    </row>
    <row r="81" spans="1:7" x14ac:dyDescent="0.2">
      <c r="A81" t="s">
        <v>78</v>
      </c>
      <c r="B81">
        <v>345930</v>
      </c>
      <c r="C81" s="40"/>
      <c r="F81" t="s">
        <v>79</v>
      </c>
      <c r="G81" s="39">
        <f t="shared" si="2"/>
        <v>-5.9260544040701875E-4</v>
      </c>
    </row>
    <row r="82" spans="1:7" x14ac:dyDescent="0.2">
      <c r="A82" t="s">
        <v>79</v>
      </c>
      <c r="B82">
        <v>345725</v>
      </c>
      <c r="C82" s="40"/>
      <c r="F82" t="s">
        <v>80</v>
      </c>
      <c r="G82" s="39">
        <f t="shared" si="2"/>
        <v>-3.422951768023718E-2</v>
      </c>
    </row>
    <row r="83" spans="1:7" x14ac:dyDescent="0.2">
      <c r="A83" t="s">
        <v>80</v>
      </c>
      <c r="B83">
        <v>333891</v>
      </c>
      <c r="C83" s="40"/>
      <c r="F83" t="s">
        <v>81</v>
      </c>
      <c r="G83" s="39">
        <f t="shared" si="2"/>
        <v>-0.23160552395841758</v>
      </c>
    </row>
    <row r="84" spans="1:7" x14ac:dyDescent="0.2">
      <c r="A84" t="s">
        <v>81</v>
      </c>
      <c r="B84">
        <v>256560</v>
      </c>
      <c r="C84" s="40"/>
      <c r="F84" t="s">
        <v>82</v>
      </c>
      <c r="G84" s="39">
        <f t="shared" si="2"/>
        <v>0.20188260056127222</v>
      </c>
    </row>
    <row r="85" spans="1:7" x14ac:dyDescent="0.2">
      <c r="A85" t="s">
        <v>82</v>
      </c>
      <c r="B85">
        <v>308355</v>
      </c>
      <c r="C85" s="40"/>
      <c r="F85" t="s">
        <v>83</v>
      </c>
      <c r="G85" s="39">
        <f t="shared" si="2"/>
        <v>-1.7427964521412008E-2</v>
      </c>
    </row>
    <row r="86" spans="1:7" x14ac:dyDescent="0.2">
      <c r="A86" t="s">
        <v>83</v>
      </c>
      <c r="B86">
        <v>302981</v>
      </c>
      <c r="C86" s="40"/>
      <c r="F86" t="s">
        <v>199</v>
      </c>
      <c r="G86" s="39">
        <f t="shared" si="2"/>
        <v>-2.4146728672755056E-2</v>
      </c>
    </row>
    <row r="87" spans="1:7" x14ac:dyDescent="0.2">
      <c r="A87" t="s">
        <v>199</v>
      </c>
      <c r="B87">
        <v>295665</v>
      </c>
      <c r="C87" s="40"/>
      <c r="F87" t="s">
        <v>200</v>
      </c>
      <c r="G87" s="39">
        <f t="shared" si="2"/>
        <v>0.12045389207379974</v>
      </c>
    </row>
    <row r="88" spans="1:7" x14ac:dyDescent="0.2">
      <c r="A88" t="s">
        <v>200</v>
      </c>
      <c r="B88">
        <v>331279</v>
      </c>
      <c r="C88" s="40"/>
      <c r="F88" t="s">
        <v>201</v>
      </c>
      <c r="G88" s="39">
        <f t="shared" ref="G88:G96" si="3">(B89-B88)/B88</f>
        <v>4.2000851246230521E-2</v>
      </c>
    </row>
    <row r="89" spans="1:7" x14ac:dyDescent="0.2">
      <c r="A89" t="s">
        <v>201</v>
      </c>
      <c r="B89">
        <v>345193</v>
      </c>
      <c r="C89" s="40"/>
      <c r="F89" t="s">
        <v>210</v>
      </c>
      <c r="G89" s="39">
        <f t="shared" si="3"/>
        <v>1.6327098174064945E-2</v>
      </c>
    </row>
    <row r="90" spans="1:7" x14ac:dyDescent="0.2">
      <c r="A90" t="s">
        <v>210</v>
      </c>
      <c r="B90">
        <v>350829</v>
      </c>
      <c r="C90" s="40"/>
      <c r="F90" t="s">
        <v>228</v>
      </c>
      <c r="G90" s="39">
        <f t="shared" si="3"/>
        <v>2.992055958885953E-2</v>
      </c>
    </row>
    <row r="91" spans="1:7" x14ac:dyDescent="0.2">
      <c r="A91" t="s">
        <v>228</v>
      </c>
      <c r="B91">
        <v>361326</v>
      </c>
      <c r="C91" s="40"/>
      <c r="F91" t="s">
        <v>229</v>
      </c>
      <c r="G91" s="39">
        <f t="shared" si="3"/>
        <v>3.3357688071160116E-2</v>
      </c>
    </row>
    <row r="92" spans="1:7" x14ac:dyDescent="0.2">
      <c r="A92" t="s">
        <v>229</v>
      </c>
      <c r="B92">
        <v>373379</v>
      </c>
      <c r="C92" s="40"/>
      <c r="F92" t="s">
        <v>230</v>
      </c>
      <c r="G92" s="39">
        <f t="shared" si="3"/>
        <v>1.3972398019170868E-2</v>
      </c>
    </row>
    <row r="93" spans="1:7" x14ac:dyDescent="0.2">
      <c r="A93" t="s">
        <v>230</v>
      </c>
      <c r="B93">
        <v>378596</v>
      </c>
      <c r="C93" s="40"/>
      <c r="F93" t="s">
        <v>231</v>
      </c>
      <c r="G93" s="39">
        <f t="shared" si="3"/>
        <v>2.2456655643482763E-2</v>
      </c>
    </row>
    <row r="94" spans="1:7" x14ac:dyDescent="0.2">
      <c r="A94" t="s">
        <v>231</v>
      </c>
      <c r="B94">
        <v>387098</v>
      </c>
      <c r="C94" s="40"/>
      <c r="F94" t="s">
        <v>232</v>
      </c>
      <c r="G94" s="39">
        <f t="shared" si="3"/>
        <v>2.6210417000346167E-2</v>
      </c>
    </row>
    <row r="95" spans="1:7" x14ac:dyDescent="0.2">
      <c r="A95" t="s">
        <v>232</v>
      </c>
      <c r="B95">
        <v>397244</v>
      </c>
      <c r="C95" s="40"/>
      <c r="F95" t="s">
        <v>233</v>
      </c>
      <c r="G95" s="39">
        <f t="shared" si="3"/>
        <v>1.6659785925023412E-2</v>
      </c>
    </row>
    <row r="96" spans="1:7" x14ac:dyDescent="0.2">
      <c r="A96" t="s">
        <v>233</v>
      </c>
      <c r="B96">
        <v>403862</v>
      </c>
      <c r="C96" s="40"/>
      <c r="F96" t="s">
        <v>234</v>
      </c>
      <c r="G96" s="39">
        <f t="shared" si="3"/>
        <v>-2.3646691196497812E-3</v>
      </c>
    </row>
    <row r="97" spans="1:7" x14ac:dyDescent="0.2">
      <c r="A97" t="s">
        <v>234</v>
      </c>
      <c r="B97">
        <v>402907</v>
      </c>
      <c r="C97" s="40"/>
      <c r="F97" t="s">
        <v>235</v>
      </c>
      <c r="G97" s="39">
        <f>(B98-B97)/B97</f>
        <v>3.2935640234595079E-3</v>
      </c>
    </row>
    <row r="98" spans="1:7" x14ac:dyDescent="0.2">
      <c r="A98" t="s">
        <v>235</v>
      </c>
      <c r="B98">
        <v>404234</v>
      </c>
      <c r="C98" s="41"/>
      <c r="G98" s="39"/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9"/>
  <sheetViews>
    <sheetView zoomScale="84" workbookViewId="0">
      <selection activeCell="A89" activeCellId="1" sqref="A90:A98 A89"/>
    </sheetView>
  </sheetViews>
  <sheetFormatPr baseColWidth="10" defaultRowHeight="16" x14ac:dyDescent="0.2"/>
  <cols>
    <col min="7" max="7" width="15.33203125" customWidth="1"/>
  </cols>
  <sheetData>
    <row r="1" spans="1:22" x14ac:dyDescent="0.2">
      <c r="A1" t="s">
        <v>85</v>
      </c>
      <c r="B1" s="29" t="s">
        <v>86</v>
      </c>
      <c r="D1" s="44" t="s">
        <v>181</v>
      </c>
      <c r="F1" t="s">
        <v>84</v>
      </c>
      <c r="G1" s="30" t="s">
        <v>87</v>
      </c>
      <c r="I1" s="44" t="s">
        <v>99</v>
      </c>
      <c r="J1" t="s">
        <v>85</v>
      </c>
      <c r="K1" t="s">
        <v>86</v>
      </c>
      <c r="M1" s="44" t="s">
        <v>100</v>
      </c>
      <c r="O1" t="s">
        <v>84</v>
      </c>
      <c r="P1" s="30" t="s">
        <v>87</v>
      </c>
      <c r="V1" t="s">
        <v>88</v>
      </c>
    </row>
    <row r="2" spans="1:22" x14ac:dyDescent="0.2">
      <c r="A2" s="42">
        <v>36526</v>
      </c>
      <c r="B2" s="29">
        <v>6.1363199999999898</v>
      </c>
      <c r="F2" t="s">
        <v>0</v>
      </c>
      <c r="G2" s="30">
        <f ca="1">AVERAGE(OFFSET($B$1,V2,0,3,1))</f>
        <v>6.200836666666663</v>
      </c>
      <c r="J2" s="42">
        <v>36526</v>
      </c>
      <c r="K2" s="43"/>
      <c r="O2" t="s">
        <v>0</v>
      </c>
      <c r="P2" s="30">
        <f ca="1">AVERAGE(OFFSET($B$1,V2,0,3,1))</f>
        <v>6.200836666666663</v>
      </c>
      <c r="V2">
        <v>1</v>
      </c>
    </row>
    <row r="3" spans="1:22" x14ac:dyDescent="0.2">
      <c r="A3" s="42">
        <v>36557</v>
      </c>
      <c r="B3" s="29">
        <v>6.2378099999999996</v>
      </c>
      <c r="F3" t="s">
        <v>1</v>
      </c>
      <c r="G3" s="30">
        <f t="shared" ref="G3:G66" ca="1" si="0">AVERAGE(OFFSET($B$1,V3,0,3,1))</f>
        <v>6.2756166666666635</v>
      </c>
      <c r="J3" s="42">
        <v>36557</v>
      </c>
      <c r="K3" s="43"/>
      <c r="O3" t="s">
        <v>1</v>
      </c>
      <c r="P3" s="30">
        <f ca="1">AVERAGE(OFFSET($B$1,V3,0,3,1))</f>
        <v>6.2756166666666635</v>
      </c>
      <c r="V3">
        <f>V2+3</f>
        <v>4</v>
      </c>
    </row>
    <row r="4" spans="1:22" x14ac:dyDescent="0.2">
      <c r="A4" s="42">
        <v>36586</v>
      </c>
      <c r="B4" s="29">
        <v>6.2283799999999996</v>
      </c>
      <c r="F4" t="s">
        <v>2</v>
      </c>
      <c r="G4" s="30">
        <f t="shared" ca="1" si="0"/>
        <v>6.2052333333333332</v>
      </c>
      <c r="J4" s="42">
        <v>36586</v>
      </c>
      <c r="K4" s="43"/>
      <c r="O4" t="s">
        <v>2</v>
      </c>
      <c r="P4" s="30">
        <f t="shared" ref="P4:P33" ca="1" si="1">AVERAGE(OFFSET($B$1,V4,0,3,1))</f>
        <v>6.2052333333333332</v>
      </c>
      <c r="V4">
        <f>V3+3</f>
        <v>7</v>
      </c>
    </row>
    <row r="5" spans="1:22" x14ac:dyDescent="0.2">
      <c r="A5" s="42">
        <v>36617</v>
      </c>
      <c r="B5" s="29">
        <v>6.2964699999999896</v>
      </c>
      <c r="F5" t="s">
        <v>3</v>
      </c>
      <c r="G5" s="30">
        <f t="shared" ca="1" si="0"/>
        <v>6.0681400000000005</v>
      </c>
      <c r="J5" s="42">
        <v>36617</v>
      </c>
      <c r="K5" s="43"/>
      <c r="O5" t="s">
        <v>3</v>
      </c>
      <c r="P5" s="30">
        <f t="shared" ca="1" si="1"/>
        <v>6.0681400000000005</v>
      </c>
      <c r="V5">
        <f>V4+3</f>
        <v>10</v>
      </c>
    </row>
    <row r="6" spans="1:22" x14ac:dyDescent="0.2">
      <c r="A6" s="42">
        <v>36647</v>
      </c>
      <c r="B6" s="29">
        <v>6.3035600000000001</v>
      </c>
      <c r="F6" t="s">
        <v>4</v>
      </c>
      <c r="G6" s="30">
        <f t="shared" ca="1" si="0"/>
        <v>5.7178633333333337</v>
      </c>
      <c r="J6" s="42">
        <v>36647</v>
      </c>
      <c r="K6" s="43"/>
      <c r="O6" t="s">
        <v>4</v>
      </c>
      <c r="P6" s="30">
        <f t="shared" ca="1" si="1"/>
        <v>5.7178633333333337</v>
      </c>
      <c r="V6">
        <f t="shared" ref="V6:V22" si="2">V5+3</f>
        <v>13</v>
      </c>
    </row>
    <row r="7" spans="1:22" x14ac:dyDescent="0.2">
      <c r="A7" s="42">
        <v>36678</v>
      </c>
      <c r="B7" s="29">
        <v>6.22682</v>
      </c>
      <c r="F7" t="s">
        <v>5</v>
      </c>
      <c r="G7" s="30">
        <f t="shared" ca="1" si="0"/>
        <v>5.3038699999999999</v>
      </c>
      <c r="J7" s="42">
        <v>36678</v>
      </c>
      <c r="K7" s="43"/>
      <c r="O7" t="s">
        <v>5</v>
      </c>
      <c r="P7" s="30">
        <f t="shared" ca="1" si="1"/>
        <v>5.3038699999999999</v>
      </c>
      <c r="V7">
        <f t="shared" si="2"/>
        <v>16</v>
      </c>
    </row>
    <row r="8" spans="1:22" x14ac:dyDescent="0.2">
      <c r="A8" s="42">
        <v>36708</v>
      </c>
      <c r="B8" s="29">
        <v>6.1924700000000001</v>
      </c>
      <c r="F8" t="s">
        <v>6</v>
      </c>
      <c r="G8" s="30">
        <f t="shared" ca="1" si="0"/>
        <v>4.9934666666666629</v>
      </c>
      <c r="J8" s="42">
        <v>36708</v>
      </c>
      <c r="K8" s="43"/>
      <c r="O8" t="s">
        <v>6</v>
      </c>
      <c r="P8" s="30">
        <f t="shared" ca="1" si="1"/>
        <v>4.9934666666666629</v>
      </c>
      <c r="V8">
        <f t="shared" si="2"/>
        <v>19</v>
      </c>
    </row>
    <row r="9" spans="1:22" x14ac:dyDescent="0.2">
      <c r="A9" s="42">
        <v>36739</v>
      </c>
      <c r="B9" s="29">
        <v>6.2175399999999996</v>
      </c>
      <c r="F9" t="s">
        <v>7</v>
      </c>
      <c r="G9" s="30">
        <f t="shared" ca="1" si="0"/>
        <v>4.1585200000000002</v>
      </c>
      <c r="J9" s="42">
        <v>36739</v>
      </c>
      <c r="K9" s="43"/>
      <c r="O9" t="s">
        <v>7</v>
      </c>
      <c r="P9" s="30">
        <f t="shared" ca="1" si="1"/>
        <v>4.1585200000000002</v>
      </c>
      <c r="V9">
        <f t="shared" si="2"/>
        <v>22</v>
      </c>
    </row>
    <row r="10" spans="1:22" x14ac:dyDescent="0.2">
      <c r="A10" s="42">
        <v>36770</v>
      </c>
      <c r="B10" s="29">
        <v>6.2056899999999997</v>
      </c>
      <c r="F10" t="s">
        <v>8</v>
      </c>
      <c r="G10" s="30">
        <f t="shared" ca="1" si="0"/>
        <v>4.0766666666666636</v>
      </c>
      <c r="J10" s="42">
        <v>36770</v>
      </c>
      <c r="K10" s="43"/>
      <c r="O10" t="s">
        <v>8</v>
      </c>
      <c r="P10" s="30">
        <f t="shared" ca="1" si="1"/>
        <v>4.0766666666666636</v>
      </c>
      <c r="V10">
        <f t="shared" si="2"/>
        <v>25</v>
      </c>
    </row>
    <row r="11" spans="1:22" x14ac:dyDescent="0.2">
      <c r="A11" s="42">
        <v>36800</v>
      </c>
      <c r="B11" s="29">
        <v>6.1627400000000003</v>
      </c>
      <c r="F11" t="s">
        <v>9</v>
      </c>
      <c r="G11" s="30">
        <f t="shared" ca="1" si="0"/>
        <v>4.1681566666666656</v>
      </c>
      <c r="J11" s="42">
        <v>36800</v>
      </c>
      <c r="K11" s="43"/>
      <c r="O11" t="s">
        <v>9</v>
      </c>
      <c r="P11" s="30">
        <f t="shared" ca="1" si="1"/>
        <v>4.1681566666666656</v>
      </c>
      <c r="V11">
        <f t="shared" si="2"/>
        <v>28</v>
      </c>
    </row>
    <row r="12" spans="1:22" x14ac:dyDescent="0.2">
      <c r="A12" s="42">
        <v>36831</v>
      </c>
      <c r="B12" s="29">
        <v>6.08629</v>
      </c>
      <c r="F12" t="s">
        <v>10</v>
      </c>
      <c r="G12" s="30">
        <f t="shared" ca="1" si="0"/>
        <v>4.0119333333333325</v>
      </c>
      <c r="J12" s="42">
        <v>36831</v>
      </c>
      <c r="K12" s="43"/>
      <c r="O12" t="s">
        <v>10</v>
      </c>
      <c r="P12" s="30">
        <f t="shared" ca="1" si="1"/>
        <v>4.0119333333333325</v>
      </c>
      <c r="V12">
        <f t="shared" si="2"/>
        <v>31</v>
      </c>
    </row>
    <row r="13" spans="1:22" x14ac:dyDescent="0.2">
      <c r="A13" s="42">
        <v>36861</v>
      </c>
      <c r="B13" s="29">
        <v>5.9553900000000004</v>
      </c>
      <c r="F13" t="s">
        <v>11</v>
      </c>
      <c r="G13" s="30">
        <f t="shared" ca="1" si="0"/>
        <v>3.9843999999999959</v>
      </c>
      <c r="J13" s="42">
        <v>36861</v>
      </c>
      <c r="K13" s="43"/>
      <c r="O13" t="s">
        <v>11</v>
      </c>
      <c r="P13" s="30">
        <f t="shared" ca="1" si="1"/>
        <v>3.9843999999999959</v>
      </c>
      <c r="V13">
        <f t="shared" si="2"/>
        <v>34</v>
      </c>
    </row>
    <row r="14" spans="1:22" x14ac:dyDescent="0.2">
      <c r="A14" s="42">
        <v>36892</v>
      </c>
      <c r="B14" s="29">
        <v>5.8457800000000004</v>
      </c>
      <c r="F14" t="s">
        <v>12</v>
      </c>
      <c r="G14" s="30">
        <f t="shared" ca="1" si="0"/>
        <v>3.7973033333333333</v>
      </c>
      <c r="J14" s="42">
        <v>36892</v>
      </c>
      <c r="K14" s="43"/>
      <c r="O14" t="s">
        <v>12</v>
      </c>
      <c r="P14" s="30">
        <f t="shared" ca="1" si="1"/>
        <v>3.7973033333333333</v>
      </c>
      <c r="V14">
        <f t="shared" si="2"/>
        <v>37</v>
      </c>
    </row>
    <row r="15" spans="1:22" x14ac:dyDescent="0.2">
      <c r="A15" s="42">
        <v>36923</v>
      </c>
      <c r="B15" s="29">
        <v>5.7565499999999998</v>
      </c>
      <c r="F15" t="s">
        <v>13</v>
      </c>
      <c r="G15" s="30">
        <f t="shared" ca="1" si="0"/>
        <v>3.6393866666666601</v>
      </c>
      <c r="J15" s="42">
        <v>36923</v>
      </c>
      <c r="K15" s="43"/>
      <c r="O15" t="s">
        <v>13</v>
      </c>
      <c r="P15" s="30">
        <f t="shared" ca="1" si="1"/>
        <v>3.6393866666666601</v>
      </c>
      <c r="V15">
        <f t="shared" si="2"/>
        <v>40</v>
      </c>
    </row>
    <row r="16" spans="1:22" x14ac:dyDescent="0.2">
      <c r="A16" s="42">
        <v>36951</v>
      </c>
      <c r="B16" s="29">
        <v>5.5512600000000001</v>
      </c>
      <c r="F16" t="s">
        <v>14</v>
      </c>
      <c r="G16" s="30">
        <f t="shared" ca="1" si="0"/>
        <v>3.5698033333333332</v>
      </c>
      <c r="J16" s="42">
        <v>36951</v>
      </c>
      <c r="K16" s="43"/>
      <c r="O16" t="s">
        <v>14</v>
      </c>
      <c r="P16" s="30">
        <f t="shared" ca="1" si="1"/>
        <v>3.5698033333333332</v>
      </c>
      <c r="V16">
        <f t="shared" si="2"/>
        <v>43</v>
      </c>
    </row>
    <row r="17" spans="1:22" x14ac:dyDescent="0.2">
      <c r="A17" s="42">
        <v>36982</v>
      </c>
      <c r="B17" s="29">
        <v>5.40449</v>
      </c>
      <c r="F17" t="s">
        <v>15</v>
      </c>
      <c r="G17" s="30">
        <f t="shared" ca="1" si="0"/>
        <v>3.9341500000000003</v>
      </c>
      <c r="J17" s="42">
        <v>36982</v>
      </c>
      <c r="K17" s="43"/>
      <c r="O17" t="s">
        <v>15</v>
      </c>
      <c r="P17" s="30">
        <f t="shared" ca="1" si="1"/>
        <v>3.9341500000000003</v>
      </c>
      <c r="V17">
        <f t="shared" si="2"/>
        <v>46</v>
      </c>
    </row>
    <row r="18" spans="1:22" x14ac:dyDescent="0.2">
      <c r="A18" s="42">
        <v>37012</v>
      </c>
      <c r="B18" s="29">
        <v>5.2485799999999996</v>
      </c>
      <c r="F18" t="s">
        <v>16</v>
      </c>
      <c r="G18" s="30">
        <f t="shared" ca="1" si="0"/>
        <v>4.1728599999999965</v>
      </c>
      <c r="J18" s="42">
        <v>37012</v>
      </c>
      <c r="K18" s="43"/>
      <c r="O18" t="s">
        <v>16</v>
      </c>
      <c r="P18" s="30">
        <f t="shared" ca="1" si="1"/>
        <v>4.1728599999999965</v>
      </c>
      <c r="V18">
        <f t="shared" si="2"/>
        <v>49</v>
      </c>
    </row>
    <row r="19" spans="1:22" x14ac:dyDescent="0.2">
      <c r="A19" s="42">
        <v>37043</v>
      </c>
      <c r="B19" s="29">
        <v>5.25854</v>
      </c>
      <c r="F19" t="s">
        <v>17</v>
      </c>
      <c r="G19" s="30">
        <f t="shared" ca="1" si="0"/>
        <v>4.5710599999999966</v>
      </c>
      <c r="J19" s="42">
        <v>37043</v>
      </c>
      <c r="K19" s="43"/>
      <c r="O19" t="s">
        <v>17</v>
      </c>
      <c r="P19" s="30">
        <f t="shared" ca="1" si="1"/>
        <v>4.5710599999999966</v>
      </c>
      <c r="V19">
        <f t="shared" si="2"/>
        <v>52</v>
      </c>
    </row>
    <row r="20" spans="1:22" x14ac:dyDescent="0.2">
      <c r="A20" s="42">
        <v>37073</v>
      </c>
      <c r="B20" s="29">
        <v>5.2543600000000001</v>
      </c>
      <c r="F20" t="s">
        <v>18</v>
      </c>
      <c r="G20" s="30">
        <f t="shared" ca="1" si="0"/>
        <v>4.9222533333333303</v>
      </c>
      <c r="J20" s="42">
        <v>37073</v>
      </c>
      <c r="K20" s="43"/>
      <c r="O20" t="s">
        <v>18</v>
      </c>
      <c r="P20" s="30">
        <f t="shared" ca="1" si="1"/>
        <v>4.9222533333333303</v>
      </c>
      <c r="V20">
        <f t="shared" si="2"/>
        <v>55</v>
      </c>
    </row>
    <row r="21" spans="1:22" x14ac:dyDescent="0.2">
      <c r="A21" s="42">
        <v>37104</v>
      </c>
      <c r="B21" s="29">
        <v>4.9965799999999998</v>
      </c>
      <c r="F21" t="s">
        <v>19</v>
      </c>
      <c r="G21" s="30">
        <f t="shared" ca="1" si="0"/>
        <v>4.8851100000000001</v>
      </c>
      <c r="J21" s="42">
        <v>37104</v>
      </c>
      <c r="K21" s="43"/>
      <c r="O21" t="s">
        <v>19</v>
      </c>
      <c r="P21" s="30">
        <f t="shared" ca="1" si="1"/>
        <v>4.8851100000000001</v>
      </c>
      <c r="V21">
        <f t="shared" si="2"/>
        <v>58</v>
      </c>
    </row>
    <row r="22" spans="1:22" x14ac:dyDescent="0.2">
      <c r="A22" s="42">
        <v>37135</v>
      </c>
      <c r="B22" s="29">
        <v>4.7294599999999898</v>
      </c>
      <c r="F22" t="s">
        <v>20</v>
      </c>
      <c r="G22" s="30">
        <f t="shared" ca="1" si="0"/>
        <v>4.9170699999999963</v>
      </c>
      <c r="J22" s="42">
        <v>37135</v>
      </c>
      <c r="K22" s="43"/>
      <c r="O22" t="s">
        <v>20</v>
      </c>
      <c r="P22" s="30">
        <f t="shared" ca="1" si="1"/>
        <v>4.9170699999999963</v>
      </c>
      <c r="V22">
        <f t="shared" si="2"/>
        <v>61</v>
      </c>
    </row>
    <row r="23" spans="1:22" x14ac:dyDescent="0.2">
      <c r="A23" s="42">
        <v>37165</v>
      </c>
      <c r="B23" s="29">
        <v>4.42821</v>
      </c>
      <c r="F23" t="s">
        <v>21</v>
      </c>
      <c r="G23" s="30">
        <f t="shared" ca="1" si="0"/>
        <v>4.8928500000000001</v>
      </c>
      <c r="J23" s="42">
        <v>37165</v>
      </c>
      <c r="K23" s="43"/>
      <c r="O23" t="s">
        <v>21</v>
      </c>
      <c r="P23" s="30">
        <f t="shared" ca="1" si="1"/>
        <v>4.8928500000000001</v>
      </c>
      <c r="V23">
        <f>V22+3</f>
        <v>64</v>
      </c>
    </row>
    <row r="24" spans="1:22" x14ac:dyDescent="0.2">
      <c r="A24" s="42">
        <v>37196</v>
      </c>
      <c r="B24" s="29">
        <v>3.99675</v>
      </c>
      <c r="F24" t="s">
        <v>22</v>
      </c>
      <c r="G24" s="30">
        <f t="shared" ca="1" si="0"/>
        <v>4.6164833333333304</v>
      </c>
      <c r="J24" s="42">
        <v>37196</v>
      </c>
      <c r="K24" s="43"/>
      <c r="O24" t="s">
        <v>22</v>
      </c>
      <c r="P24" s="30">
        <f t="shared" ca="1" si="1"/>
        <v>4.6164833333333304</v>
      </c>
      <c r="V24">
        <f>V23+3</f>
        <v>67</v>
      </c>
    </row>
    <row r="25" spans="1:22" x14ac:dyDescent="0.2">
      <c r="A25" s="42">
        <v>37226</v>
      </c>
      <c r="B25" s="29">
        <v>4.0506000000000002</v>
      </c>
      <c r="F25" t="s">
        <v>23</v>
      </c>
      <c r="G25" s="30">
        <f t="shared" ca="1" si="0"/>
        <v>4.614266666666663</v>
      </c>
      <c r="J25" s="42">
        <v>37226</v>
      </c>
      <c r="K25" s="43"/>
      <c r="O25" t="s">
        <v>23</v>
      </c>
      <c r="P25" s="30">
        <f t="shared" ca="1" si="1"/>
        <v>4.614266666666663</v>
      </c>
      <c r="V25">
        <f t="shared" ref="V25:V90" si="3">V24+3</f>
        <v>70</v>
      </c>
    </row>
    <row r="26" spans="1:22" x14ac:dyDescent="0.2">
      <c r="A26" s="42">
        <v>37257</v>
      </c>
      <c r="B26" s="29">
        <v>4.0467699999999898</v>
      </c>
      <c r="F26" t="s">
        <v>24</v>
      </c>
      <c r="G26" s="30">
        <f t="shared" ca="1" si="0"/>
        <v>4.591026666666667</v>
      </c>
      <c r="J26" s="42">
        <v>37257</v>
      </c>
      <c r="K26" s="43"/>
      <c r="O26" t="s">
        <v>24</v>
      </c>
      <c r="P26" s="30">
        <f t="shared" ca="1" si="1"/>
        <v>4.591026666666667</v>
      </c>
      <c r="V26">
        <f t="shared" si="3"/>
        <v>73</v>
      </c>
    </row>
    <row r="27" spans="1:22" x14ac:dyDescent="0.2">
      <c r="A27" s="42">
        <v>37288</v>
      </c>
      <c r="B27" s="29">
        <v>4.0526799999999996</v>
      </c>
      <c r="F27" t="s">
        <v>25</v>
      </c>
      <c r="G27" s="30">
        <f t="shared" ca="1" si="0"/>
        <v>4.6886933333333332</v>
      </c>
      <c r="J27" s="42">
        <v>37288</v>
      </c>
      <c r="K27" s="43"/>
      <c r="O27" t="s">
        <v>25</v>
      </c>
      <c r="P27" s="30">
        <f t="shared" ca="1" si="1"/>
        <v>4.6886933333333332</v>
      </c>
      <c r="V27">
        <f t="shared" si="3"/>
        <v>76</v>
      </c>
    </row>
    <row r="28" spans="1:22" x14ac:dyDescent="0.2">
      <c r="A28" s="42">
        <v>37316</v>
      </c>
      <c r="B28" s="29">
        <v>4.1305500000000004</v>
      </c>
      <c r="F28" t="s">
        <v>26</v>
      </c>
      <c r="G28" s="30">
        <f t="shared" ca="1" si="0"/>
        <v>4.9008266666666636</v>
      </c>
      <c r="J28" s="42">
        <v>37316</v>
      </c>
      <c r="K28" s="43"/>
      <c r="O28" t="s">
        <v>26</v>
      </c>
      <c r="P28" s="30">
        <f t="shared" ca="1" si="1"/>
        <v>4.9008266666666636</v>
      </c>
      <c r="V28">
        <f t="shared" si="3"/>
        <v>79</v>
      </c>
    </row>
    <row r="29" spans="1:22" x14ac:dyDescent="0.2">
      <c r="A29" s="42">
        <v>37347</v>
      </c>
      <c r="B29" s="29">
        <v>4.17319</v>
      </c>
      <c r="F29" t="s">
        <v>27</v>
      </c>
      <c r="G29" s="30">
        <f t="shared" ca="1" si="0"/>
        <v>5.2162899999999999</v>
      </c>
      <c r="J29" s="42">
        <v>37347</v>
      </c>
      <c r="K29" s="43"/>
      <c r="O29" t="s">
        <v>27</v>
      </c>
      <c r="P29" s="30">
        <f t="shared" ca="1" si="1"/>
        <v>5.2162899999999999</v>
      </c>
      <c r="V29">
        <f t="shared" si="3"/>
        <v>82</v>
      </c>
    </row>
    <row r="30" spans="1:22" x14ac:dyDescent="0.2">
      <c r="A30" s="42">
        <v>37377</v>
      </c>
      <c r="B30" s="29">
        <v>4.1536999999999997</v>
      </c>
      <c r="F30" t="s">
        <v>28</v>
      </c>
      <c r="G30" s="30">
        <f t="shared" ca="1" si="0"/>
        <v>5.5337966666666665</v>
      </c>
      <c r="J30" s="42">
        <v>37377</v>
      </c>
      <c r="K30" s="43"/>
      <c r="O30" t="s">
        <v>28</v>
      </c>
      <c r="P30" s="30">
        <f t="shared" ca="1" si="1"/>
        <v>5.5337966666666665</v>
      </c>
      <c r="V30">
        <f t="shared" si="3"/>
        <v>85</v>
      </c>
    </row>
    <row r="31" spans="1:22" x14ac:dyDescent="0.2">
      <c r="A31" s="42">
        <v>37408</v>
      </c>
      <c r="B31" s="29">
        <v>4.1775799999999998</v>
      </c>
      <c r="F31" t="s">
        <v>29</v>
      </c>
      <c r="G31" s="30">
        <f t="shared" ca="1" si="0"/>
        <v>5.7655299999999974</v>
      </c>
      <c r="J31" s="42">
        <v>37408</v>
      </c>
      <c r="K31" s="43"/>
      <c r="O31" t="s">
        <v>29</v>
      </c>
      <c r="P31" s="30">
        <f t="shared" ca="1" si="1"/>
        <v>5.7655299999999974</v>
      </c>
      <c r="V31">
        <f t="shared" si="3"/>
        <v>88</v>
      </c>
    </row>
    <row r="32" spans="1:22" x14ac:dyDescent="0.2">
      <c r="A32" s="42">
        <v>37438</v>
      </c>
      <c r="B32" s="29">
        <v>4.0605399999999996</v>
      </c>
      <c r="F32" t="s">
        <v>30</v>
      </c>
      <c r="G32" s="30">
        <f t="shared" ca="1" si="0"/>
        <v>6.3634533333333332</v>
      </c>
      <c r="J32" s="42">
        <v>37438</v>
      </c>
      <c r="K32" s="43"/>
      <c r="O32" t="s">
        <v>30</v>
      </c>
      <c r="P32" s="30">
        <f t="shared" ca="1" si="1"/>
        <v>6.3634533333333332</v>
      </c>
      <c r="V32">
        <f t="shared" si="3"/>
        <v>91</v>
      </c>
    </row>
    <row r="33" spans="1:22" x14ac:dyDescent="0.2">
      <c r="A33" s="42">
        <v>37469</v>
      </c>
      <c r="B33" s="29">
        <v>3.9865400000000002</v>
      </c>
      <c r="F33" t="s">
        <v>31</v>
      </c>
      <c r="G33" s="30">
        <f t="shared" ca="1" si="0"/>
        <v>6.3460499999999991</v>
      </c>
      <c r="J33" s="42">
        <v>37469</v>
      </c>
      <c r="K33" s="43"/>
      <c r="O33" t="s">
        <v>31</v>
      </c>
      <c r="P33" s="30">
        <f t="shared" ca="1" si="1"/>
        <v>6.3460499999999991</v>
      </c>
      <c r="V33">
        <f t="shared" si="3"/>
        <v>94</v>
      </c>
    </row>
    <row r="34" spans="1:22" x14ac:dyDescent="0.2">
      <c r="A34" s="42">
        <v>37500</v>
      </c>
      <c r="B34" s="29">
        <v>3.9887199999999998</v>
      </c>
      <c r="F34" t="s">
        <v>32</v>
      </c>
      <c r="G34" s="30">
        <f t="shared" ca="1" si="0"/>
        <v>5.7336533333333328</v>
      </c>
      <c r="J34" s="42">
        <v>37500</v>
      </c>
      <c r="K34" s="43"/>
      <c r="O34" t="s">
        <v>32</v>
      </c>
      <c r="P34" s="30">
        <f t="shared" ref="P34:P65" ca="1" si="4">AVERAGE(OFFSET($B$1,V34,0,3,1))</f>
        <v>5.7336533333333328</v>
      </c>
      <c r="V34">
        <f t="shared" si="3"/>
        <v>97</v>
      </c>
    </row>
    <row r="35" spans="1:22" x14ac:dyDescent="0.2">
      <c r="A35" s="42">
        <v>37530</v>
      </c>
      <c r="B35" s="29">
        <v>3.96401</v>
      </c>
      <c r="F35" t="s">
        <v>33</v>
      </c>
      <c r="G35" s="30">
        <f t="shared" ca="1" si="0"/>
        <v>5.8915466666666667</v>
      </c>
      <c r="J35" s="42">
        <v>37530</v>
      </c>
      <c r="K35" s="43"/>
      <c r="O35" t="s">
        <v>33</v>
      </c>
      <c r="P35" s="30">
        <f t="shared" ca="1" si="4"/>
        <v>5.8915466666666667</v>
      </c>
      <c r="V35">
        <f t="shared" si="3"/>
        <v>100</v>
      </c>
    </row>
    <row r="36" spans="1:22" x14ac:dyDescent="0.2">
      <c r="A36" s="42">
        <v>37561</v>
      </c>
      <c r="B36" s="29">
        <v>3.97141999999999</v>
      </c>
      <c r="F36" t="s">
        <v>34</v>
      </c>
      <c r="G36" s="30">
        <f t="shared" ca="1" si="0"/>
        <v>5.8363300000000002</v>
      </c>
      <c r="J36" s="42">
        <v>37561</v>
      </c>
      <c r="K36" s="43"/>
      <c r="O36" t="s">
        <v>34</v>
      </c>
      <c r="P36" s="30">
        <f t="shared" ca="1" si="4"/>
        <v>5.8363300000000002</v>
      </c>
      <c r="V36">
        <f t="shared" si="3"/>
        <v>103</v>
      </c>
    </row>
    <row r="37" spans="1:22" x14ac:dyDescent="0.2">
      <c r="A37" s="42">
        <v>37591</v>
      </c>
      <c r="B37" s="29">
        <v>4.0177699999999996</v>
      </c>
      <c r="F37" t="s">
        <v>35</v>
      </c>
      <c r="G37" s="30">
        <f t="shared" ca="1" si="0"/>
        <v>4.5841166666666666</v>
      </c>
      <c r="J37" s="42">
        <v>37591</v>
      </c>
      <c r="K37" s="43"/>
      <c r="O37" t="s">
        <v>35</v>
      </c>
      <c r="P37" s="30">
        <f t="shared" ca="1" si="4"/>
        <v>4.5841166666666666</v>
      </c>
      <c r="V37">
        <f t="shared" si="3"/>
        <v>106</v>
      </c>
    </row>
    <row r="38" spans="1:22" x14ac:dyDescent="0.2">
      <c r="A38" s="42">
        <v>37622</v>
      </c>
      <c r="B38" s="29">
        <v>3.9826299999999999</v>
      </c>
      <c r="F38" t="s">
        <v>36</v>
      </c>
      <c r="G38" s="30">
        <f t="shared" ca="1" si="0"/>
        <v>2.0881766666666635</v>
      </c>
      <c r="J38" s="42">
        <v>37622</v>
      </c>
      <c r="K38" s="43"/>
      <c r="O38" t="s">
        <v>36</v>
      </c>
      <c r="P38" s="30">
        <f t="shared" ca="1" si="4"/>
        <v>2.0881766666666635</v>
      </c>
      <c r="V38">
        <f t="shared" si="3"/>
        <v>109</v>
      </c>
    </row>
    <row r="39" spans="1:22" x14ac:dyDescent="0.2">
      <c r="A39" s="42">
        <v>37653</v>
      </c>
      <c r="B39" s="29">
        <v>3.7542499999999999</v>
      </c>
      <c r="F39" t="s">
        <v>37</v>
      </c>
      <c r="G39" s="30">
        <f t="shared" ca="1" si="0"/>
        <v>1.37775</v>
      </c>
      <c r="J39" s="42">
        <v>37653</v>
      </c>
      <c r="K39" s="43"/>
      <c r="O39" t="s">
        <v>37</v>
      </c>
      <c r="P39" s="30">
        <f t="shared" ca="1" si="4"/>
        <v>1.37775</v>
      </c>
      <c r="V39">
        <f t="shared" si="3"/>
        <v>112</v>
      </c>
    </row>
    <row r="40" spans="1:22" x14ac:dyDescent="0.2">
      <c r="A40" s="42">
        <v>37681</v>
      </c>
      <c r="B40" s="29">
        <v>3.65503</v>
      </c>
      <c r="F40" t="s">
        <v>38</v>
      </c>
      <c r="G40" s="30">
        <f t="shared" ca="1" si="0"/>
        <v>0.79347333333333003</v>
      </c>
      <c r="J40" s="42">
        <v>37681</v>
      </c>
      <c r="K40" s="43"/>
      <c r="O40" t="s">
        <v>38</v>
      </c>
      <c r="P40" s="30">
        <f t="shared" ca="1" si="4"/>
        <v>0.79347333333333003</v>
      </c>
      <c r="V40">
        <f t="shared" si="3"/>
        <v>115</v>
      </c>
    </row>
    <row r="41" spans="1:22" x14ac:dyDescent="0.2">
      <c r="A41" s="42">
        <v>37712</v>
      </c>
      <c r="B41" s="29">
        <v>3.6459800000000002</v>
      </c>
      <c r="F41" t="s">
        <v>39</v>
      </c>
      <c r="G41" s="30">
        <f t="shared" ca="1" si="0"/>
        <v>0.59521333333333326</v>
      </c>
      <c r="J41" s="42">
        <v>37712</v>
      </c>
      <c r="K41" s="43"/>
      <c r="O41" t="s">
        <v>39</v>
      </c>
      <c r="P41" s="30">
        <f t="shared" ca="1" si="4"/>
        <v>0.59521333333333326</v>
      </c>
      <c r="V41">
        <f t="shared" si="3"/>
        <v>118</v>
      </c>
    </row>
    <row r="42" spans="1:22" x14ac:dyDescent="0.2">
      <c r="A42" s="42">
        <v>37742</v>
      </c>
      <c r="B42" s="29">
        <v>3.6325199999999902</v>
      </c>
      <c r="F42" t="s">
        <v>40</v>
      </c>
      <c r="G42" s="30">
        <f t="shared" ca="1" si="0"/>
        <v>0.63041333333333338</v>
      </c>
      <c r="J42" s="42">
        <v>37742</v>
      </c>
      <c r="K42" s="43"/>
      <c r="O42" t="s">
        <v>40</v>
      </c>
      <c r="P42" s="30">
        <f t="shared" ca="1" si="4"/>
        <v>0.63041333333333338</v>
      </c>
      <c r="V42">
        <f t="shared" si="3"/>
        <v>121</v>
      </c>
    </row>
    <row r="43" spans="1:22" x14ac:dyDescent="0.2">
      <c r="A43" s="42">
        <v>37773</v>
      </c>
      <c r="B43" s="29">
        <v>3.6396599999999899</v>
      </c>
      <c r="F43" t="s">
        <v>41</v>
      </c>
      <c r="G43" s="30">
        <f t="shared" ca="1" si="0"/>
        <v>0.69381333333333339</v>
      </c>
      <c r="J43" s="42">
        <v>37773</v>
      </c>
      <c r="K43" s="43"/>
      <c r="O43" t="s">
        <v>41</v>
      </c>
      <c r="P43" s="30">
        <f t="shared" ca="1" si="4"/>
        <v>0.69381333333333339</v>
      </c>
      <c r="V43">
        <f t="shared" si="3"/>
        <v>124</v>
      </c>
    </row>
    <row r="44" spans="1:22" x14ac:dyDescent="0.2">
      <c r="A44" s="42">
        <v>37803</v>
      </c>
      <c r="B44" s="29">
        <v>3.4902199999999999</v>
      </c>
      <c r="F44" t="s">
        <v>42</v>
      </c>
      <c r="G44" s="30">
        <f t="shared" ca="1" si="0"/>
        <v>0.73252666666666666</v>
      </c>
      <c r="J44" s="42">
        <v>37803</v>
      </c>
      <c r="K44" s="43"/>
      <c r="O44" t="s">
        <v>42</v>
      </c>
      <c r="P44" s="30">
        <f t="shared" ca="1" si="4"/>
        <v>0.73252666666666666</v>
      </c>
      <c r="V44">
        <f t="shared" si="3"/>
        <v>127</v>
      </c>
    </row>
    <row r="45" spans="1:22" x14ac:dyDescent="0.2">
      <c r="A45" s="42">
        <v>37834</v>
      </c>
      <c r="B45" s="29">
        <v>3.5224899999999999</v>
      </c>
      <c r="F45" t="s">
        <v>43</v>
      </c>
      <c r="G45" s="30">
        <f t="shared" ca="1" si="0"/>
        <v>0.74234333333333336</v>
      </c>
      <c r="J45" s="42">
        <v>37834</v>
      </c>
      <c r="K45" s="43"/>
      <c r="O45" t="s">
        <v>43</v>
      </c>
      <c r="P45" s="30">
        <f t="shared" ca="1" si="4"/>
        <v>0.74234333333333336</v>
      </c>
      <c r="V45">
        <f t="shared" si="3"/>
        <v>130</v>
      </c>
    </row>
    <row r="46" spans="1:22" x14ac:dyDescent="0.2">
      <c r="A46" s="42">
        <v>37865</v>
      </c>
      <c r="B46" s="29">
        <v>3.6966999999999999</v>
      </c>
      <c r="F46" t="s">
        <v>44</v>
      </c>
      <c r="G46" s="30">
        <f t="shared" ca="1" si="0"/>
        <v>0.79247000000000012</v>
      </c>
      <c r="J46" s="42">
        <v>37865</v>
      </c>
      <c r="K46" s="43"/>
      <c r="O46" t="s">
        <v>44</v>
      </c>
      <c r="P46" s="30">
        <f t="shared" ca="1" si="4"/>
        <v>0.79247000000000012</v>
      </c>
      <c r="V46">
        <f t="shared" si="3"/>
        <v>133</v>
      </c>
    </row>
    <row r="47" spans="1:22" x14ac:dyDescent="0.2">
      <c r="A47" s="42">
        <v>37895</v>
      </c>
      <c r="B47" s="29">
        <v>3.8033800000000002</v>
      </c>
      <c r="F47" t="s">
        <v>45</v>
      </c>
      <c r="G47" s="30">
        <f t="shared" ca="1" si="0"/>
        <v>0.82317333333333342</v>
      </c>
      <c r="J47" s="42">
        <v>37895</v>
      </c>
      <c r="K47" s="43"/>
      <c r="O47" t="s">
        <v>45</v>
      </c>
      <c r="P47" s="30">
        <f t="shared" ca="1" si="4"/>
        <v>0.82317333333333342</v>
      </c>
      <c r="V47">
        <f t="shared" si="3"/>
        <v>136</v>
      </c>
    </row>
    <row r="48" spans="1:22" x14ac:dyDescent="0.2">
      <c r="A48" s="42">
        <v>37926</v>
      </c>
      <c r="B48" s="29">
        <v>3.9804300000000001</v>
      </c>
      <c r="F48" t="s">
        <v>46</v>
      </c>
      <c r="G48" s="30">
        <f t="shared" ca="1" si="0"/>
        <v>0.86827333333333334</v>
      </c>
      <c r="J48" s="42">
        <v>37926</v>
      </c>
      <c r="K48" s="43"/>
      <c r="O48" t="s">
        <v>46</v>
      </c>
      <c r="P48" s="30">
        <f t="shared" ca="1" si="4"/>
        <v>0.86827333333333334</v>
      </c>
      <c r="V48">
        <f t="shared" si="3"/>
        <v>139</v>
      </c>
    </row>
    <row r="49" spans="1:22" x14ac:dyDescent="0.2">
      <c r="A49" s="42">
        <v>37956</v>
      </c>
      <c r="B49" s="29">
        <v>4.0186400000000004</v>
      </c>
      <c r="F49" t="s">
        <v>47</v>
      </c>
      <c r="G49" s="30">
        <f t="shared" ca="1" si="0"/>
        <v>1.0144033333333333</v>
      </c>
      <c r="J49" s="42">
        <v>37956</v>
      </c>
      <c r="K49" s="43"/>
      <c r="O49" t="s">
        <v>47</v>
      </c>
      <c r="P49" s="30">
        <f t="shared" ca="1" si="4"/>
        <v>1.0144033333333333</v>
      </c>
      <c r="V49">
        <f t="shared" si="3"/>
        <v>142</v>
      </c>
    </row>
    <row r="50" spans="1:22" x14ac:dyDescent="0.2">
      <c r="A50" s="42">
        <v>37987</v>
      </c>
      <c r="B50" s="29">
        <v>4.0553099999999898</v>
      </c>
      <c r="F50" t="s">
        <v>48</v>
      </c>
      <c r="G50" s="30">
        <f t="shared" ca="1" si="0"/>
        <v>1.0657166666666666</v>
      </c>
      <c r="J50" s="42">
        <v>37987</v>
      </c>
      <c r="K50" s="43"/>
      <c r="O50" t="s">
        <v>48</v>
      </c>
      <c r="P50" s="30">
        <f t="shared" ca="1" si="4"/>
        <v>1.0657166666666666</v>
      </c>
      <c r="V50">
        <f t="shared" si="3"/>
        <v>145</v>
      </c>
    </row>
    <row r="51" spans="1:22" x14ac:dyDescent="0.2">
      <c r="A51" s="42">
        <v>38018</v>
      </c>
      <c r="B51" s="29">
        <v>4.1665400000000004</v>
      </c>
      <c r="F51" t="s">
        <v>49</v>
      </c>
      <c r="G51" s="30">
        <f t="shared" ca="1" si="0"/>
        <v>0.9909</v>
      </c>
      <c r="J51" s="42">
        <v>38018</v>
      </c>
      <c r="K51" s="43"/>
      <c r="O51" t="s">
        <v>49</v>
      </c>
      <c r="P51" s="30">
        <f t="shared" ca="1" si="4"/>
        <v>0.9909</v>
      </c>
      <c r="V51">
        <f t="shared" si="3"/>
        <v>148</v>
      </c>
    </row>
    <row r="52" spans="1:22" x14ac:dyDescent="0.2">
      <c r="A52" s="42">
        <v>38047</v>
      </c>
      <c r="B52" s="29">
        <v>4.2967300000000002</v>
      </c>
      <c r="F52" t="s">
        <v>50</v>
      </c>
      <c r="G52" s="30">
        <f ca="1">AVERAGE(OFFSET($B$1,V52,0,3,1))</f>
        <v>0.72339666666666658</v>
      </c>
      <c r="J52" s="42">
        <v>38047</v>
      </c>
      <c r="K52" s="43"/>
      <c r="O52" t="s">
        <v>50</v>
      </c>
      <c r="P52" s="30">
        <f t="shared" ca="1" si="4"/>
        <v>0.72339666666666658</v>
      </c>
      <c r="V52">
        <f t="shared" si="3"/>
        <v>151</v>
      </c>
    </row>
    <row r="53" spans="1:22" x14ac:dyDescent="0.2">
      <c r="A53" s="42">
        <v>38078</v>
      </c>
      <c r="B53" s="29">
        <v>4.3947199999999897</v>
      </c>
      <c r="F53" t="s">
        <v>51</v>
      </c>
      <c r="G53" s="30">
        <f t="shared" ca="1" si="0"/>
        <v>0.52898999999999996</v>
      </c>
      <c r="J53" s="42">
        <v>38078</v>
      </c>
      <c r="K53" s="43"/>
      <c r="O53" t="s">
        <v>51</v>
      </c>
      <c r="P53" s="30">
        <f t="shared" ca="1" si="4"/>
        <v>0.52898999999999996</v>
      </c>
      <c r="V53">
        <f t="shared" si="3"/>
        <v>154</v>
      </c>
    </row>
    <row r="54" spans="1:22" x14ac:dyDescent="0.2">
      <c r="A54" s="42">
        <v>38108</v>
      </c>
      <c r="B54" s="29">
        <v>4.5287199999999999</v>
      </c>
      <c r="F54" t="s">
        <v>52</v>
      </c>
      <c r="G54" s="30">
        <f t="shared" ca="1" si="0"/>
        <v>0.50968000000000002</v>
      </c>
      <c r="J54" s="42">
        <v>38108</v>
      </c>
      <c r="K54" s="43"/>
      <c r="O54" t="s">
        <v>52</v>
      </c>
      <c r="P54" s="30">
        <f t="shared" ca="1" si="4"/>
        <v>0.50968000000000002</v>
      </c>
      <c r="V54">
        <f t="shared" si="3"/>
        <v>157</v>
      </c>
    </row>
    <row r="55" spans="1:22" x14ac:dyDescent="0.2">
      <c r="A55" s="42">
        <v>38139</v>
      </c>
      <c r="B55" s="29">
        <v>4.7897400000000001</v>
      </c>
      <c r="F55" t="s">
        <v>53</v>
      </c>
      <c r="G55" s="30">
        <f t="shared" ca="1" si="0"/>
        <v>0.50638000000000005</v>
      </c>
      <c r="J55" s="42">
        <v>38139</v>
      </c>
      <c r="K55" s="43"/>
      <c r="O55" t="s">
        <v>53</v>
      </c>
      <c r="P55" s="30">
        <f t="shared" ca="1" si="4"/>
        <v>0.50638000000000005</v>
      </c>
      <c r="V55">
        <f t="shared" si="3"/>
        <v>160</v>
      </c>
    </row>
    <row r="56" spans="1:22" x14ac:dyDescent="0.2">
      <c r="A56" s="42">
        <v>38169</v>
      </c>
      <c r="B56" s="29">
        <v>4.8570199999999897</v>
      </c>
      <c r="F56" t="s">
        <v>54</v>
      </c>
      <c r="G56" s="30">
        <f t="shared" ca="1" si="0"/>
        <v>0.51297999999999999</v>
      </c>
      <c r="J56" s="42">
        <v>38169</v>
      </c>
      <c r="K56" s="43"/>
      <c r="O56" t="s">
        <v>54</v>
      </c>
      <c r="P56" s="30">
        <f t="shared" ca="1" si="4"/>
        <v>0.51297999999999999</v>
      </c>
      <c r="V56">
        <f t="shared" si="3"/>
        <v>163</v>
      </c>
    </row>
    <row r="57" spans="1:22" x14ac:dyDescent="0.2">
      <c r="A57" s="42">
        <v>38200</v>
      </c>
      <c r="B57" s="29">
        <v>4.9628399999999999</v>
      </c>
      <c r="F57" t="s">
        <v>55</v>
      </c>
      <c r="G57" s="30">
        <f t="shared" ca="1" si="0"/>
        <v>0.52160333333333331</v>
      </c>
      <c r="J57" s="42">
        <v>38200</v>
      </c>
      <c r="K57" s="43"/>
      <c r="O57" t="s">
        <v>55</v>
      </c>
      <c r="P57" s="30">
        <f t="shared" ca="1" si="4"/>
        <v>0.52160333333333331</v>
      </c>
      <c r="V57">
        <f t="shared" si="3"/>
        <v>166</v>
      </c>
    </row>
    <row r="58" spans="1:22" x14ac:dyDescent="0.2">
      <c r="A58" s="42">
        <v>38231</v>
      </c>
      <c r="B58" s="29">
        <v>4.9469000000000003</v>
      </c>
      <c r="F58" t="s">
        <v>56</v>
      </c>
      <c r="G58" s="30">
        <f t="shared" ca="1" si="0"/>
        <v>0.52134333333333338</v>
      </c>
      <c r="J58" s="42">
        <v>38231</v>
      </c>
      <c r="K58" s="43"/>
      <c r="O58" t="s">
        <v>56</v>
      </c>
      <c r="P58" s="30">
        <f t="shared" ca="1" si="4"/>
        <v>0.52134333333333338</v>
      </c>
      <c r="V58">
        <f t="shared" si="3"/>
        <v>169</v>
      </c>
    </row>
    <row r="59" spans="1:22" x14ac:dyDescent="0.2">
      <c r="A59" s="42">
        <v>38261</v>
      </c>
      <c r="B59" s="29">
        <v>4.9007100000000001</v>
      </c>
      <c r="F59" t="s">
        <v>57</v>
      </c>
      <c r="G59" s="30">
        <f t="shared" ca="1" si="0"/>
        <v>0.53267666666666635</v>
      </c>
      <c r="J59" s="42">
        <v>38261</v>
      </c>
      <c r="K59" s="43"/>
      <c r="O59" t="s">
        <v>57</v>
      </c>
      <c r="P59" s="30">
        <f t="shared" ca="1" si="4"/>
        <v>0.53267666666666635</v>
      </c>
      <c r="V59">
        <f t="shared" si="3"/>
        <v>172</v>
      </c>
    </row>
    <row r="60" spans="1:22" x14ac:dyDescent="0.2">
      <c r="A60" s="42">
        <v>38292</v>
      </c>
      <c r="B60" s="29">
        <v>4.8835899999999999</v>
      </c>
      <c r="F60" t="s">
        <v>58</v>
      </c>
      <c r="G60" s="30">
        <f t="shared" ca="1" si="0"/>
        <v>0.56016999999999995</v>
      </c>
      <c r="J60" s="42">
        <v>38292</v>
      </c>
      <c r="K60" s="43"/>
      <c r="O60" t="s">
        <v>58</v>
      </c>
      <c r="P60" s="30">
        <f t="shared" ca="1" si="4"/>
        <v>0.56016999999999995</v>
      </c>
      <c r="V60">
        <f t="shared" si="3"/>
        <v>175</v>
      </c>
    </row>
    <row r="61" spans="1:22" x14ac:dyDescent="0.2">
      <c r="A61" s="42">
        <v>38322</v>
      </c>
      <c r="B61" s="29">
        <v>4.8710300000000002</v>
      </c>
      <c r="F61" t="s">
        <v>59</v>
      </c>
      <c r="G61" s="30">
        <f ca="1">AVERAGE(OFFSET($B$1,V61,0,3,1))</f>
        <v>0.55760666666666669</v>
      </c>
      <c r="J61" s="42">
        <v>38322</v>
      </c>
      <c r="K61" s="43"/>
      <c r="O61" t="s">
        <v>59</v>
      </c>
      <c r="P61" s="30">
        <f t="shared" ca="1" si="4"/>
        <v>0.55760666666666669</v>
      </c>
      <c r="V61">
        <f t="shared" si="3"/>
        <v>178</v>
      </c>
    </row>
    <row r="62" spans="1:22" x14ac:dyDescent="0.2">
      <c r="A62" s="42">
        <v>38353</v>
      </c>
      <c r="B62" s="29">
        <v>4.8731599999999897</v>
      </c>
      <c r="F62" t="s">
        <v>60</v>
      </c>
      <c r="G62" s="30">
        <f ca="1">AVERAGE(OFFSET($B$1,V62,0,3,1))</f>
        <v>0.56352999999999998</v>
      </c>
      <c r="J62" s="42">
        <v>38353</v>
      </c>
      <c r="K62" s="43"/>
      <c r="O62" t="s">
        <v>60</v>
      </c>
      <c r="P62" s="30">
        <f t="shared" ca="1" si="4"/>
        <v>0.56352999999999998</v>
      </c>
      <c r="V62">
        <f t="shared" si="3"/>
        <v>181</v>
      </c>
    </row>
    <row r="63" spans="1:22" x14ac:dyDescent="0.2">
      <c r="A63" s="42">
        <v>38384</v>
      </c>
      <c r="B63" s="29">
        <v>4.8906900000000002</v>
      </c>
      <c r="F63" t="s">
        <v>61</v>
      </c>
      <c r="G63" s="30">
        <f t="shared" ca="1" si="0"/>
        <v>0.56978666666666677</v>
      </c>
      <c r="J63" s="42">
        <v>38384</v>
      </c>
      <c r="K63" s="43"/>
      <c r="O63" t="s">
        <v>61</v>
      </c>
      <c r="P63" s="30">
        <f t="shared" ca="1" si="4"/>
        <v>0.56978666666666677</v>
      </c>
      <c r="V63">
        <f t="shared" si="3"/>
        <v>184</v>
      </c>
    </row>
    <row r="64" spans="1:22" x14ac:dyDescent="0.2">
      <c r="A64" s="42">
        <v>38412</v>
      </c>
      <c r="B64" s="29">
        <v>4.9873599999999998</v>
      </c>
      <c r="F64" t="s">
        <v>62</v>
      </c>
      <c r="G64" s="30">
        <f t="shared" ca="1" si="0"/>
        <v>0.58443333333333303</v>
      </c>
      <c r="J64" s="42">
        <v>38412</v>
      </c>
      <c r="K64" s="43"/>
      <c r="O64" t="s">
        <v>62</v>
      </c>
      <c r="P64" s="30">
        <f t="shared" ca="1" si="4"/>
        <v>0.58443333333333303</v>
      </c>
      <c r="V64">
        <f t="shared" si="3"/>
        <v>187</v>
      </c>
    </row>
    <row r="65" spans="1:22" x14ac:dyDescent="0.2">
      <c r="A65" s="42">
        <v>38443</v>
      </c>
      <c r="B65" s="29">
        <v>4.9433600000000002</v>
      </c>
      <c r="F65" t="s">
        <v>63</v>
      </c>
      <c r="G65" s="30">
        <f t="shared" ca="1" si="0"/>
        <v>0.57884666666666673</v>
      </c>
      <c r="J65" s="42">
        <v>38443</v>
      </c>
      <c r="K65" s="43"/>
      <c r="O65" t="s">
        <v>63</v>
      </c>
      <c r="P65" s="30">
        <f t="shared" ca="1" si="4"/>
        <v>0.57884666666666673</v>
      </c>
      <c r="V65">
        <f t="shared" si="3"/>
        <v>190</v>
      </c>
    </row>
    <row r="66" spans="1:22" x14ac:dyDescent="0.2">
      <c r="A66" s="42">
        <v>38473</v>
      </c>
      <c r="B66" s="29">
        <v>4.8937499999999998</v>
      </c>
      <c r="F66" t="s">
        <v>64</v>
      </c>
      <c r="G66" s="30">
        <f t="shared" ca="1" si="0"/>
        <v>0.58957999999999988</v>
      </c>
      <c r="J66" s="42">
        <v>38473</v>
      </c>
      <c r="K66" s="43"/>
      <c r="O66" t="s">
        <v>64</v>
      </c>
      <c r="P66" s="30">
        <f t="shared" ref="P66:P97" ca="1" si="5">AVERAGE(OFFSET($B$1,V66,0,3,1))</f>
        <v>0.58957999999999988</v>
      </c>
      <c r="V66">
        <f t="shared" si="3"/>
        <v>193</v>
      </c>
    </row>
    <row r="67" spans="1:22" x14ac:dyDescent="0.2">
      <c r="A67" s="42">
        <v>38504</v>
      </c>
      <c r="B67" s="29">
        <v>4.8414400000000004</v>
      </c>
      <c r="F67" t="s">
        <v>65</v>
      </c>
      <c r="G67" s="30">
        <f t="shared" ref="G67:G85" ca="1" si="6">AVERAGE(OFFSET($B$1,V67,0,3,1))</f>
        <v>0.58428999999999987</v>
      </c>
      <c r="J67" s="42">
        <v>38504</v>
      </c>
      <c r="K67" s="43"/>
      <c r="O67" t="s">
        <v>65</v>
      </c>
      <c r="P67" s="30">
        <f t="shared" ca="1" si="5"/>
        <v>0.58428999999999987</v>
      </c>
      <c r="V67">
        <f t="shared" si="3"/>
        <v>196</v>
      </c>
    </row>
    <row r="68" spans="1:22" x14ac:dyDescent="0.2">
      <c r="A68" s="42">
        <v>38534</v>
      </c>
      <c r="B68" s="29">
        <v>4.65794</v>
      </c>
      <c r="F68" t="s">
        <v>66</v>
      </c>
      <c r="G68" s="30">
        <f t="shared" ca="1" si="6"/>
        <v>0.432933333333333</v>
      </c>
      <c r="J68" s="42">
        <v>38534</v>
      </c>
      <c r="K68" s="43"/>
      <c r="O68" t="s">
        <v>66</v>
      </c>
      <c r="P68" s="30">
        <f ca="1">AVERAGE(OFFSET($B$1,V68,0,3,1))</f>
        <v>0.432933333333333</v>
      </c>
      <c r="V68">
        <f t="shared" si="3"/>
        <v>199</v>
      </c>
    </row>
    <row r="69" spans="1:22" x14ac:dyDescent="0.2">
      <c r="A69" s="42">
        <v>38565</v>
      </c>
      <c r="B69" s="29">
        <v>4.5946499999999997</v>
      </c>
      <c r="F69" t="s">
        <v>67</v>
      </c>
      <c r="G69" s="30">
        <f t="shared" ca="1" si="6"/>
        <v>0.38916333333333331</v>
      </c>
      <c r="J69" s="42">
        <v>38565</v>
      </c>
      <c r="K69" s="43"/>
      <c r="O69" t="s">
        <v>67</v>
      </c>
      <c r="P69" s="30">
        <f t="shared" ca="1" si="5"/>
        <v>0.38916333333333331</v>
      </c>
      <c r="V69">
        <f t="shared" si="3"/>
        <v>202</v>
      </c>
    </row>
    <row r="70" spans="1:22" x14ac:dyDescent="0.2">
      <c r="A70" s="42">
        <v>38596</v>
      </c>
      <c r="B70" s="29">
        <v>4.5968599999999897</v>
      </c>
      <c r="F70" t="s">
        <v>68</v>
      </c>
      <c r="G70" s="30">
        <f t="shared" ca="1" si="6"/>
        <v>0.35483666666666663</v>
      </c>
      <c r="J70" s="42">
        <v>38596</v>
      </c>
      <c r="K70" s="43"/>
      <c r="O70" t="s">
        <v>68</v>
      </c>
      <c r="P70" s="30">
        <f t="shared" ca="1" si="5"/>
        <v>0.35483666666666663</v>
      </c>
      <c r="V70">
        <f t="shared" si="3"/>
        <v>205</v>
      </c>
    </row>
    <row r="71" spans="1:22" x14ac:dyDescent="0.2">
      <c r="A71" s="42">
        <v>38626</v>
      </c>
      <c r="B71" s="29">
        <v>4.5870100000000003</v>
      </c>
      <c r="F71" t="s">
        <v>69</v>
      </c>
      <c r="G71" s="30">
        <f t="shared" ca="1" si="6"/>
        <v>0.31345333333333297</v>
      </c>
      <c r="J71" s="42">
        <v>38626</v>
      </c>
      <c r="K71" s="43"/>
      <c r="O71" t="s">
        <v>69</v>
      </c>
      <c r="P71" s="30">
        <f t="shared" ca="1" si="5"/>
        <v>0.31345333333333297</v>
      </c>
      <c r="V71">
        <f t="shared" si="3"/>
        <v>208</v>
      </c>
    </row>
    <row r="72" spans="1:22" x14ac:dyDescent="0.2">
      <c r="A72" s="42">
        <v>38657</v>
      </c>
      <c r="B72" s="29">
        <v>4.6184699999999896</v>
      </c>
      <c r="F72" t="s">
        <v>70</v>
      </c>
      <c r="G72" s="30">
        <f t="shared" ca="1" si="6"/>
        <v>0.29446666666666665</v>
      </c>
      <c r="J72" s="42">
        <v>38657</v>
      </c>
      <c r="K72" s="43"/>
      <c r="O72" t="s">
        <v>70</v>
      </c>
      <c r="P72" s="30">
        <f t="shared" ca="1" si="5"/>
        <v>0.29446666666666665</v>
      </c>
      <c r="V72">
        <f t="shared" si="3"/>
        <v>211</v>
      </c>
    </row>
    <row r="73" spans="1:22" x14ac:dyDescent="0.2">
      <c r="A73" s="42">
        <v>38687</v>
      </c>
      <c r="B73" s="29">
        <v>4.6373199999999999</v>
      </c>
      <c r="F73" t="s">
        <v>71</v>
      </c>
      <c r="G73" s="30">
        <f t="shared" ca="1" si="6"/>
        <v>0.47304999999999997</v>
      </c>
      <c r="J73" s="42">
        <v>38687</v>
      </c>
      <c r="K73" s="43"/>
      <c r="O73" t="s">
        <v>71</v>
      </c>
      <c r="P73" s="30">
        <f t="shared" ca="1" si="5"/>
        <v>0.47304999999999997</v>
      </c>
      <c r="V73">
        <f t="shared" si="3"/>
        <v>214</v>
      </c>
    </row>
    <row r="74" spans="1:22" x14ac:dyDescent="0.2">
      <c r="A74" s="42">
        <v>38718</v>
      </c>
      <c r="B74" s="29">
        <v>4.6036799999999998</v>
      </c>
      <c r="F74" t="s">
        <v>72</v>
      </c>
      <c r="G74" s="30">
        <f t="shared" ca="1" si="6"/>
        <v>0.56591666666666662</v>
      </c>
      <c r="J74" s="42">
        <v>38718</v>
      </c>
      <c r="K74" s="43"/>
      <c r="O74" t="s">
        <v>72</v>
      </c>
      <c r="P74" s="30">
        <f t="shared" ca="1" si="5"/>
        <v>0.56591666666666662</v>
      </c>
      <c r="V74">
        <f t="shared" si="3"/>
        <v>217</v>
      </c>
    </row>
    <row r="75" spans="1:22" x14ac:dyDescent="0.2">
      <c r="A75" s="42">
        <v>38749</v>
      </c>
      <c r="B75" s="29">
        <v>4.5819900000000002</v>
      </c>
      <c r="F75" t="s">
        <v>73</v>
      </c>
      <c r="G75" s="30">
        <f ca="1">AVERAGE(OFFSET($B$1,V75,0,3,1))</f>
        <v>0.6795066666666667</v>
      </c>
      <c r="J75" s="42">
        <v>38749</v>
      </c>
      <c r="K75" s="43"/>
      <c r="O75" t="s">
        <v>73</v>
      </c>
      <c r="P75" s="30">
        <f t="shared" ca="1" si="5"/>
        <v>0.6795066666666667</v>
      </c>
      <c r="V75">
        <f t="shared" si="3"/>
        <v>220</v>
      </c>
    </row>
    <row r="76" spans="1:22" x14ac:dyDescent="0.2">
      <c r="A76" s="42">
        <v>38777</v>
      </c>
      <c r="B76" s="29">
        <v>4.5874100000000002</v>
      </c>
      <c r="F76" t="s">
        <v>74</v>
      </c>
      <c r="G76" s="30">
        <f t="shared" ca="1" si="6"/>
        <v>0.78410333333333304</v>
      </c>
      <c r="J76" s="42">
        <v>38777</v>
      </c>
      <c r="K76" s="43"/>
      <c r="O76" t="s">
        <v>74</v>
      </c>
      <c r="P76" s="30">
        <f t="shared" ca="1" si="5"/>
        <v>0.78410333333333304</v>
      </c>
      <c r="V76">
        <f t="shared" si="3"/>
        <v>223</v>
      </c>
    </row>
    <row r="77" spans="1:22" x14ac:dyDescent="0.2">
      <c r="A77" s="42">
        <v>38808</v>
      </c>
      <c r="B77" s="29">
        <v>4.6295999999999999</v>
      </c>
      <c r="F77" t="s">
        <v>75</v>
      </c>
      <c r="G77" s="30">
        <f t="shared" ca="1" si="6"/>
        <v>0.86181666666666601</v>
      </c>
      <c r="J77" s="42">
        <v>38808</v>
      </c>
      <c r="K77" s="43"/>
      <c r="O77" t="s">
        <v>75</v>
      </c>
      <c r="P77" s="30">
        <f t="shared" ca="1" si="5"/>
        <v>0.86181666666666601</v>
      </c>
      <c r="V77">
        <f t="shared" si="3"/>
        <v>226</v>
      </c>
    </row>
    <row r="78" spans="1:22" x14ac:dyDescent="0.2">
      <c r="A78" s="42">
        <v>38838</v>
      </c>
      <c r="B78" s="29">
        <v>4.7015000000000002</v>
      </c>
      <c r="F78" t="s">
        <v>76</v>
      </c>
      <c r="G78" s="30">
        <f ca="1">AVERAGE(OFFSET($B$1,V78,0,3,1))</f>
        <v>0.87806666666666666</v>
      </c>
      <c r="J78" s="42">
        <v>38838</v>
      </c>
      <c r="K78" s="43"/>
      <c r="O78" t="s">
        <v>76</v>
      </c>
      <c r="P78" s="30">
        <f t="shared" ca="1" si="5"/>
        <v>0.87806666666666666</v>
      </c>
      <c r="V78">
        <f t="shared" si="3"/>
        <v>229</v>
      </c>
    </row>
    <row r="79" spans="1:22" x14ac:dyDescent="0.2">
      <c r="A79" s="42">
        <v>38869</v>
      </c>
      <c r="B79" s="29">
        <v>4.7349800000000002</v>
      </c>
      <c r="F79" t="s">
        <v>77</v>
      </c>
      <c r="G79" s="30">
        <f t="shared" ca="1" si="6"/>
        <v>0.80000000000000016</v>
      </c>
      <c r="J79" s="42">
        <v>38869</v>
      </c>
      <c r="K79" s="43"/>
      <c r="O79" t="s">
        <v>77</v>
      </c>
      <c r="P79" s="30">
        <f t="shared" ca="1" si="5"/>
        <v>0.80000000000000016</v>
      </c>
      <c r="V79">
        <f t="shared" si="3"/>
        <v>232</v>
      </c>
    </row>
    <row r="80" spans="1:22" x14ac:dyDescent="0.2">
      <c r="A80" s="42">
        <v>38899</v>
      </c>
      <c r="B80" s="29">
        <v>4.7332199999999904</v>
      </c>
      <c r="F80" t="s">
        <v>78</v>
      </c>
      <c r="G80" s="30">
        <f t="shared" ca="1" si="6"/>
        <v>0.76666666666666661</v>
      </c>
      <c r="J80" s="42">
        <v>38899</v>
      </c>
      <c r="K80" s="43"/>
      <c r="O80" t="s">
        <v>78</v>
      </c>
      <c r="P80" s="30">
        <f t="shared" ca="1" si="5"/>
        <v>0.76666666666666661</v>
      </c>
      <c r="V80">
        <f t="shared" si="3"/>
        <v>235</v>
      </c>
    </row>
    <row r="81" spans="1:22" x14ac:dyDescent="0.2">
      <c r="A81" s="42">
        <v>38930</v>
      </c>
      <c r="B81" s="29">
        <v>4.9442500000000003</v>
      </c>
      <c r="F81" t="s">
        <v>79</v>
      </c>
      <c r="G81" s="30">
        <f ca="1">AVERAGE(OFFSET($B$1,V81,0,3,1))</f>
        <v>0.78666666666666674</v>
      </c>
      <c r="J81" s="42">
        <v>38930</v>
      </c>
      <c r="K81" s="43"/>
      <c r="O81" t="s">
        <v>79</v>
      </c>
      <c r="P81" s="30">
        <f t="shared" ca="1" si="5"/>
        <v>0.78666666666666674</v>
      </c>
      <c r="V81">
        <f t="shared" si="3"/>
        <v>238</v>
      </c>
    </row>
    <row r="82" spans="1:22" x14ac:dyDescent="0.2">
      <c r="A82" s="42">
        <v>38961</v>
      </c>
      <c r="B82" s="29">
        <v>5.02501</v>
      </c>
      <c r="F82" t="s">
        <v>80</v>
      </c>
      <c r="G82" s="30">
        <f ca="1">AVERAGE(OFFSET($B$1,V82,0,3,1))</f>
        <v>0.67333333333333334</v>
      </c>
      <c r="J82" s="42">
        <v>38961</v>
      </c>
      <c r="K82" s="43"/>
      <c r="O82" t="s">
        <v>80</v>
      </c>
      <c r="P82" s="30">
        <f t="shared" ca="1" si="5"/>
        <v>0.67333333333333334</v>
      </c>
      <c r="V82">
        <f t="shared" si="3"/>
        <v>241</v>
      </c>
    </row>
    <row r="83" spans="1:22" x14ac:dyDescent="0.2">
      <c r="A83" s="42">
        <v>38991</v>
      </c>
      <c r="B83" s="29">
        <v>5.1317599999999999</v>
      </c>
      <c r="F83" t="s">
        <v>81</v>
      </c>
      <c r="G83" s="30">
        <f t="shared" ca="1" si="6"/>
        <v>0.38999999999999996</v>
      </c>
      <c r="J83" s="42">
        <v>38991</v>
      </c>
      <c r="K83" s="43"/>
      <c r="O83" t="s">
        <v>81</v>
      </c>
      <c r="P83" s="30">
        <f t="shared" ca="1" si="5"/>
        <v>0.38999999999999996</v>
      </c>
      <c r="V83">
        <f t="shared" si="3"/>
        <v>244</v>
      </c>
    </row>
    <row r="84" spans="1:22" x14ac:dyDescent="0.2">
      <c r="A84" s="42">
        <v>39022</v>
      </c>
      <c r="B84" s="29">
        <v>5.2254399999999999</v>
      </c>
      <c r="F84" t="s">
        <v>82</v>
      </c>
      <c r="G84" s="30">
        <f t="shared" ca="1" si="6"/>
        <v>7.6666666666666675E-2</v>
      </c>
      <c r="J84" s="42">
        <v>39022</v>
      </c>
      <c r="K84" s="43"/>
      <c r="O84" t="s">
        <v>82</v>
      </c>
      <c r="P84" s="30">
        <f t="shared" ca="1" si="5"/>
        <v>7.6666666666666675E-2</v>
      </c>
      <c r="V84">
        <f t="shared" si="3"/>
        <v>247</v>
      </c>
    </row>
    <row r="85" spans="1:22" x14ac:dyDescent="0.2">
      <c r="A85" s="42">
        <v>39052</v>
      </c>
      <c r="B85" s="29">
        <v>5.2916699999999999</v>
      </c>
      <c r="F85" t="s">
        <v>83</v>
      </c>
      <c r="G85" s="30">
        <f t="shared" ca="1" si="6"/>
        <v>0.04</v>
      </c>
      <c r="J85" s="42">
        <v>39052</v>
      </c>
      <c r="K85" s="43"/>
      <c r="O85" t="s">
        <v>83</v>
      </c>
      <c r="P85" s="30">
        <f t="shared" ca="1" si="5"/>
        <v>0.04</v>
      </c>
      <c r="V85">
        <f t="shared" si="3"/>
        <v>250</v>
      </c>
    </row>
    <row r="86" spans="1:22" x14ac:dyDescent="0.2">
      <c r="A86" s="42">
        <v>39083</v>
      </c>
      <c r="B86" s="29">
        <v>5.4862299999999999</v>
      </c>
      <c r="F86" t="s">
        <v>199</v>
      </c>
      <c r="G86" s="30">
        <f ca="1">AVERAGE(OFFSET($B$1,V86,0,3,1))</f>
        <v>5.3333333333333337E-2</v>
      </c>
      <c r="J86" s="42">
        <v>39083</v>
      </c>
      <c r="K86" s="43"/>
      <c r="O86" t="s">
        <v>199</v>
      </c>
      <c r="P86" s="30">
        <f t="shared" ca="1" si="5"/>
        <v>5.3333333333333337E-2</v>
      </c>
      <c r="V86">
        <f>V85+3</f>
        <v>253</v>
      </c>
    </row>
    <row r="87" spans="1:22" x14ac:dyDescent="0.2">
      <c r="A87" s="42">
        <v>39114</v>
      </c>
      <c r="B87" s="29">
        <v>5.5656999999999996</v>
      </c>
      <c r="F87" t="s">
        <v>200</v>
      </c>
      <c r="G87" s="30">
        <f ca="1">AVERAGE(OFFSET($B$1,V87,0,3,1))</f>
        <v>8.3333333333333329E-2</v>
      </c>
      <c r="J87" s="42">
        <v>39114</v>
      </c>
      <c r="K87" s="43"/>
      <c r="O87" t="s">
        <v>200</v>
      </c>
      <c r="P87" s="30">
        <f t="shared" ca="1" si="5"/>
        <v>8.3333333333333329E-2</v>
      </c>
      <c r="V87">
        <f>V86+3</f>
        <v>256</v>
      </c>
    </row>
    <row r="88" spans="1:22" x14ac:dyDescent="0.2">
      <c r="A88" s="42">
        <v>39142</v>
      </c>
      <c r="B88" s="29">
        <v>5.5494599999999998</v>
      </c>
      <c r="F88" t="s">
        <v>201</v>
      </c>
      <c r="G88" s="30">
        <f ca="1">AVERAGE(OFFSET($B$1,V88,0,3,1))</f>
        <v>7.3333333333333348E-2</v>
      </c>
      <c r="J88" s="42">
        <v>39142</v>
      </c>
      <c r="K88" s="43"/>
      <c r="O88" t="s">
        <v>201</v>
      </c>
      <c r="P88" s="30">
        <f t="shared" ca="1" si="5"/>
        <v>7.3333333333333348E-2</v>
      </c>
      <c r="V88">
        <f t="shared" si="3"/>
        <v>259</v>
      </c>
    </row>
    <row r="89" spans="1:22" x14ac:dyDescent="0.2">
      <c r="A89" s="42">
        <v>39173</v>
      </c>
      <c r="B89" s="29">
        <v>5.6489900000000004</v>
      </c>
      <c r="F89" t="s">
        <v>210</v>
      </c>
      <c r="G89" s="30">
        <f ca="1">AVERAGE(OFFSET($B$1,V89,0,3,1))</f>
        <v>0.15000000000000002</v>
      </c>
      <c r="J89" s="42">
        <v>39173</v>
      </c>
      <c r="K89" s="43"/>
      <c r="O89" t="s">
        <v>210</v>
      </c>
      <c r="P89" s="30">
        <f ca="1">AVERAGE(OFFSET($B$1,V89,0,3,1))</f>
        <v>0.15000000000000002</v>
      </c>
      <c r="V89">
        <f t="shared" ref="V89" si="7">V88+3</f>
        <v>262</v>
      </c>
    </row>
    <row r="90" spans="1:22" x14ac:dyDescent="0.2">
      <c r="A90" s="42">
        <v>39203</v>
      </c>
      <c r="B90" s="29">
        <v>5.7674199999999898</v>
      </c>
      <c r="F90" t="s">
        <v>228</v>
      </c>
      <c r="G90" s="30">
        <f t="shared" ref="G90:G97" ca="1" si="8">AVERAGE(OFFSET($B$1,V90,0,3,1))</f>
        <v>0.77666666666666673</v>
      </c>
      <c r="J90" s="42">
        <v>39203</v>
      </c>
      <c r="K90" s="43"/>
      <c r="O90" t="s">
        <v>228</v>
      </c>
      <c r="P90" s="30">
        <f t="shared" ca="1" si="5"/>
        <v>0.77666666666666673</v>
      </c>
      <c r="V90">
        <f t="shared" si="3"/>
        <v>265</v>
      </c>
    </row>
    <row r="91" spans="1:22" x14ac:dyDescent="0.2">
      <c r="A91" s="42">
        <v>39234</v>
      </c>
      <c r="B91" s="29">
        <v>5.8801800000000002</v>
      </c>
      <c r="F91" t="s">
        <v>229</v>
      </c>
      <c r="G91" s="30">
        <f t="shared" ca="1" si="8"/>
        <v>1.3366666666666667</v>
      </c>
      <c r="J91" s="42">
        <v>39234</v>
      </c>
      <c r="K91" s="43"/>
      <c r="O91" t="s">
        <v>229</v>
      </c>
      <c r="P91" s="30">
        <f t="shared" ca="1" si="5"/>
        <v>1.3366666666666667</v>
      </c>
      <c r="V91">
        <f t="shared" ref="V91:V133" si="9">V90+3</f>
        <v>268</v>
      </c>
    </row>
    <row r="92" spans="1:22" x14ac:dyDescent="0.2">
      <c r="A92" s="42">
        <v>39264</v>
      </c>
      <c r="B92" s="29">
        <v>6.0239599999999998</v>
      </c>
      <c r="F92" t="s">
        <v>230</v>
      </c>
      <c r="G92" s="30">
        <f t="shared" ca="1" si="8"/>
        <v>2.3266666666666667</v>
      </c>
      <c r="J92" s="42">
        <v>39264</v>
      </c>
      <c r="K92" s="43"/>
      <c r="O92" t="s">
        <v>230</v>
      </c>
      <c r="P92" s="30">
        <f t="shared" ca="1" si="5"/>
        <v>2.3266666666666667</v>
      </c>
      <c r="V92">
        <f t="shared" si="9"/>
        <v>271</v>
      </c>
    </row>
    <row r="93" spans="1:22" x14ac:dyDescent="0.2">
      <c r="A93" s="42">
        <v>39295</v>
      </c>
      <c r="B93" s="29">
        <v>6.4194599999999999</v>
      </c>
      <c r="F93" t="s">
        <v>231</v>
      </c>
      <c r="G93" s="30">
        <f t="shared" ca="1" si="8"/>
        <v>3.563333333333333</v>
      </c>
      <c r="J93" s="42">
        <v>39295</v>
      </c>
      <c r="K93" s="43"/>
      <c r="O93" t="s">
        <v>231</v>
      </c>
      <c r="P93" s="30">
        <f t="shared" ca="1" si="5"/>
        <v>3.563333333333333</v>
      </c>
      <c r="V93">
        <f t="shared" si="9"/>
        <v>274</v>
      </c>
    </row>
    <row r="94" spans="1:22" x14ac:dyDescent="0.2">
      <c r="A94" s="42">
        <v>39326</v>
      </c>
      <c r="B94" s="29">
        <v>6.6469399999999998</v>
      </c>
      <c r="F94" t="s">
        <v>232</v>
      </c>
      <c r="G94" s="30">
        <f t="shared" ca="1" si="8"/>
        <v>4.1833333333333327</v>
      </c>
      <c r="J94" s="42">
        <v>39326</v>
      </c>
      <c r="K94" s="43"/>
      <c r="O94" t="s">
        <v>232</v>
      </c>
      <c r="P94" s="30">
        <f t="shared" ca="1" si="5"/>
        <v>4.1833333333333327</v>
      </c>
      <c r="V94">
        <f t="shared" si="9"/>
        <v>277</v>
      </c>
    </row>
    <row r="95" spans="1:22" x14ac:dyDescent="0.2">
      <c r="A95" s="42">
        <v>39356</v>
      </c>
      <c r="B95" s="29">
        <v>6.2701399999999996</v>
      </c>
      <c r="F95" t="s">
        <v>233</v>
      </c>
      <c r="G95" s="30">
        <f t="shared" ca="1" si="8"/>
        <v>4.78</v>
      </c>
      <c r="J95" s="42">
        <v>39356</v>
      </c>
      <c r="K95" s="43"/>
      <c r="O95" t="s">
        <v>233</v>
      </c>
      <c r="P95" s="30">
        <f t="shared" ca="1" si="5"/>
        <v>4.78</v>
      </c>
      <c r="V95">
        <f t="shared" si="9"/>
        <v>280</v>
      </c>
    </row>
    <row r="96" spans="1:22" x14ac:dyDescent="0.2">
      <c r="A96" s="42">
        <v>39387</v>
      </c>
      <c r="B96" s="29">
        <v>6.4085799999999997</v>
      </c>
      <c r="F96" t="s">
        <v>234</v>
      </c>
      <c r="G96" s="30">
        <f t="shared" ca="1" si="8"/>
        <v>5.5133333333333328</v>
      </c>
      <c r="J96" s="42">
        <v>39387</v>
      </c>
      <c r="K96" s="43"/>
      <c r="O96" t="s">
        <v>234</v>
      </c>
      <c r="P96" s="30">
        <f t="shared" ca="1" si="5"/>
        <v>5.5133333333333328</v>
      </c>
      <c r="V96">
        <f t="shared" si="9"/>
        <v>283</v>
      </c>
    </row>
    <row r="97" spans="1:22" x14ac:dyDescent="0.2">
      <c r="A97" s="42">
        <v>39417</v>
      </c>
      <c r="B97" s="29">
        <v>6.3594299999999997</v>
      </c>
      <c r="F97" t="s">
        <v>235</v>
      </c>
      <c r="G97" s="30">
        <f t="shared" ca="1" si="8"/>
        <v>5.3666666666666671</v>
      </c>
      <c r="J97" s="42">
        <v>39417</v>
      </c>
      <c r="K97" s="43"/>
      <c r="O97" t="s">
        <v>235</v>
      </c>
      <c r="P97" s="30">
        <f t="shared" ca="1" si="5"/>
        <v>5.3666666666666671</v>
      </c>
      <c r="V97">
        <f t="shared" si="9"/>
        <v>286</v>
      </c>
    </row>
    <row r="98" spans="1:22" x14ac:dyDescent="0.2">
      <c r="A98" s="42">
        <v>39448</v>
      </c>
      <c r="B98" s="29">
        <v>5.6596500000000001</v>
      </c>
      <c r="J98" s="42">
        <v>39448</v>
      </c>
      <c r="K98" s="43"/>
      <c r="V98">
        <f t="shared" si="9"/>
        <v>289</v>
      </c>
    </row>
    <row r="99" spans="1:22" x14ac:dyDescent="0.2">
      <c r="A99" s="42">
        <v>39479</v>
      </c>
      <c r="B99" s="29">
        <v>5.6420199999999996</v>
      </c>
      <c r="J99" s="42">
        <v>39479</v>
      </c>
      <c r="K99" s="43"/>
      <c r="V99">
        <f t="shared" si="9"/>
        <v>292</v>
      </c>
    </row>
    <row r="100" spans="1:22" x14ac:dyDescent="0.2">
      <c r="A100" s="42">
        <v>39508</v>
      </c>
      <c r="B100" s="29">
        <v>5.8992899999999997</v>
      </c>
      <c r="J100" s="42">
        <v>39508</v>
      </c>
      <c r="K100" s="43"/>
      <c r="V100">
        <f t="shared" si="9"/>
        <v>295</v>
      </c>
    </row>
    <row r="101" spans="1:22" x14ac:dyDescent="0.2">
      <c r="A101" s="42">
        <v>39539</v>
      </c>
      <c r="B101" s="29">
        <v>5.9188099999999997</v>
      </c>
      <c r="J101" s="42">
        <v>39539</v>
      </c>
      <c r="K101" s="43"/>
      <c r="V101">
        <f t="shared" si="9"/>
        <v>298</v>
      </c>
    </row>
    <row r="102" spans="1:22" x14ac:dyDescent="0.2">
      <c r="A102" s="42">
        <v>39569</v>
      </c>
      <c r="B102" s="29">
        <v>5.82639</v>
      </c>
      <c r="J102" s="42">
        <v>39569</v>
      </c>
      <c r="K102" s="43"/>
      <c r="V102">
        <f t="shared" si="9"/>
        <v>301</v>
      </c>
    </row>
    <row r="103" spans="1:22" x14ac:dyDescent="0.2">
      <c r="A103" s="42">
        <v>39600</v>
      </c>
      <c r="B103" s="29">
        <v>5.9294399999999996</v>
      </c>
      <c r="J103" s="42">
        <v>39600</v>
      </c>
      <c r="K103" s="43"/>
      <c r="V103">
        <f t="shared" si="9"/>
        <v>304</v>
      </c>
    </row>
    <row r="104" spans="1:22" x14ac:dyDescent="0.2">
      <c r="A104" s="42">
        <v>39630</v>
      </c>
      <c r="B104" s="29">
        <v>5.8322000000000003</v>
      </c>
      <c r="J104" s="42">
        <v>39630</v>
      </c>
      <c r="K104" s="43"/>
      <c r="V104">
        <f t="shared" si="9"/>
        <v>307</v>
      </c>
    </row>
    <row r="105" spans="1:22" x14ac:dyDescent="0.2">
      <c r="A105" s="42">
        <v>39661</v>
      </c>
      <c r="B105" s="29">
        <v>5.7661899999999999</v>
      </c>
      <c r="J105" s="42">
        <v>39661</v>
      </c>
      <c r="K105" s="43"/>
      <c r="V105">
        <f t="shared" si="9"/>
        <v>310</v>
      </c>
    </row>
    <row r="106" spans="1:22" x14ac:dyDescent="0.2">
      <c r="A106" s="42">
        <v>39692</v>
      </c>
      <c r="B106" s="29">
        <v>5.9105999999999996</v>
      </c>
      <c r="J106" s="42">
        <v>39692</v>
      </c>
      <c r="K106" s="43"/>
      <c r="V106">
        <f t="shared" si="9"/>
        <v>313</v>
      </c>
    </row>
    <row r="107" spans="1:22" x14ac:dyDescent="0.2">
      <c r="A107" s="42">
        <v>39722</v>
      </c>
      <c r="B107" s="29">
        <v>6.1330400000000003</v>
      </c>
      <c r="J107" s="42">
        <v>39722</v>
      </c>
      <c r="K107" s="43"/>
      <c r="V107">
        <f t="shared" si="9"/>
        <v>316</v>
      </c>
    </row>
    <row r="108" spans="1:22" x14ac:dyDescent="0.2">
      <c r="A108" s="42">
        <v>39753</v>
      </c>
      <c r="B108" s="29">
        <v>4.4468399999999999</v>
      </c>
      <c r="J108" s="42">
        <v>39753</v>
      </c>
      <c r="K108" s="43"/>
      <c r="V108">
        <f t="shared" si="9"/>
        <v>319</v>
      </c>
    </row>
    <row r="109" spans="1:22" x14ac:dyDescent="0.2">
      <c r="A109" s="42">
        <v>39783</v>
      </c>
      <c r="B109" s="29">
        <v>3.1724700000000001</v>
      </c>
      <c r="J109" s="42">
        <v>39783</v>
      </c>
      <c r="K109" s="43"/>
      <c r="V109">
        <f t="shared" si="9"/>
        <v>322</v>
      </c>
    </row>
    <row r="110" spans="1:22" x14ac:dyDescent="0.2">
      <c r="A110" s="42">
        <v>39814</v>
      </c>
      <c r="B110" s="29">
        <v>2.34275999999999</v>
      </c>
      <c r="J110" s="42">
        <v>39814</v>
      </c>
      <c r="K110" s="43"/>
      <c r="V110">
        <f t="shared" si="9"/>
        <v>325</v>
      </c>
    </row>
    <row r="111" spans="1:22" x14ac:dyDescent="0.2">
      <c r="A111" s="42">
        <v>39845</v>
      </c>
      <c r="B111" s="29">
        <v>2.0903800000000001</v>
      </c>
      <c r="J111" s="42">
        <v>39845</v>
      </c>
      <c r="K111" s="43"/>
      <c r="V111">
        <f t="shared" si="9"/>
        <v>328</v>
      </c>
    </row>
    <row r="112" spans="1:22" x14ac:dyDescent="0.2">
      <c r="A112" s="42">
        <v>39873</v>
      </c>
      <c r="B112" s="29">
        <v>1.8313900000000001</v>
      </c>
      <c r="J112" s="42">
        <v>39873</v>
      </c>
      <c r="K112" s="43"/>
      <c r="V112">
        <f t="shared" si="9"/>
        <v>331</v>
      </c>
    </row>
    <row r="113" spans="1:22" x14ac:dyDescent="0.2">
      <c r="A113" s="42">
        <v>39904</v>
      </c>
      <c r="B113" s="29">
        <v>1.53413</v>
      </c>
      <c r="J113" s="42">
        <v>39904</v>
      </c>
      <c r="K113" s="43"/>
      <c r="V113">
        <f t="shared" si="9"/>
        <v>334</v>
      </c>
    </row>
    <row r="114" spans="1:22" x14ac:dyDescent="0.2">
      <c r="A114" s="42">
        <v>39934</v>
      </c>
      <c r="B114" s="29">
        <v>1.35795</v>
      </c>
      <c r="J114" s="42">
        <v>39934</v>
      </c>
      <c r="K114" s="43"/>
      <c r="V114">
        <f t="shared" si="9"/>
        <v>337</v>
      </c>
    </row>
    <row r="115" spans="1:22" x14ac:dyDescent="0.2">
      <c r="A115" s="42">
        <v>39965</v>
      </c>
      <c r="B115" s="29">
        <v>1.2411700000000001</v>
      </c>
      <c r="J115" s="42">
        <v>39965</v>
      </c>
      <c r="K115" s="43"/>
      <c r="V115">
        <f t="shared" si="9"/>
        <v>340</v>
      </c>
    </row>
    <row r="116" spans="1:22" x14ac:dyDescent="0.2">
      <c r="A116" s="42">
        <v>39995</v>
      </c>
      <c r="B116" s="29">
        <v>1.0011299999999901</v>
      </c>
      <c r="J116" s="42">
        <v>39995</v>
      </c>
      <c r="K116" s="43"/>
      <c r="V116">
        <f t="shared" si="9"/>
        <v>343</v>
      </c>
    </row>
    <row r="117" spans="1:22" x14ac:dyDescent="0.2">
      <c r="A117" s="42">
        <v>40026</v>
      </c>
      <c r="B117" s="29">
        <v>0.77368999999999999</v>
      </c>
      <c r="J117" s="42">
        <v>40026</v>
      </c>
      <c r="K117" s="43"/>
      <c r="V117">
        <f t="shared" si="9"/>
        <v>346</v>
      </c>
    </row>
    <row r="118" spans="1:22" x14ac:dyDescent="0.2">
      <c r="A118" s="42">
        <v>40057</v>
      </c>
      <c r="B118" s="29">
        <v>0.60560000000000003</v>
      </c>
      <c r="J118" s="42">
        <v>40057</v>
      </c>
      <c r="K118" s="43"/>
      <c r="V118">
        <f t="shared" si="9"/>
        <v>349</v>
      </c>
    </row>
    <row r="119" spans="1:22" x14ac:dyDescent="0.2">
      <c r="A119" s="42">
        <v>40087</v>
      </c>
      <c r="B119" s="29">
        <v>0.57086999999999999</v>
      </c>
      <c r="J119" s="42">
        <v>40087</v>
      </c>
      <c r="K119" s="43"/>
      <c r="V119">
        <f t="shared" si="9"/>
        <v>352</v>
      </c>
    </row>
    <row r="120" spans="1:22" x14ac:dyDescent="0.2">
      <c r="A120" s="42">
        <v>40118</v>
      </c>
      <c r="B120" s="29">
        <v>0.60936000000000001</v>
      </c>
      <c r="J120" s="42">
        <v>40118</v>
      </c>
      <c r="K120" s="43"/>
      <c r="V120">
        <f t="shared" si="9"/>
        <v>355</v>
      </c>
    </row>
    <row r="121" spans="1:22" x14ac:dyDescent="0.2">
      <c r="A121" s="42">
        <v>40148</v>
      </c>
      <c r="B121" s="29">
        <v>0.60541</v>
      </c>
      <c r="J121" s="42">
        <v>40148</v>
      </c>
      <c r="K121" s="43"/>
      <c r="V121">
        <f t="shared" si="9"/>
        <v>358</v>
      </c>
    </row>
    <row r="122" spans="1:22" x14ac:dyDescent="0.2">
      <c r="A122" s="42">
        <v>40179</v>
      </c>
      <c r="B122" s="29">
        <v>0.61265000000000003</v>
      </c>
      <c r="J122" s="42">
        <v>40179</v>
      </c>
      <c r="K122" s="43"/>
      <c r="V122">
        <f t="shared" si="9"/>
        <v>361</v>
      </c>
    </row>
    <row r="123" spans="1:22" x14ac:dyDescent="0.2">
      <c r="A123" s="42">
        <v>40210</v>
      </c>
      <c r="B123" s="29">
        <v>0.6331</v>
      </c>
      <c r="J123" s="42">
        <v>40210</v>
      </c>
      <c r="K123" s="43"/>
      <c r="V123">
        <f t="shared" si="9"/>
        <v>364</v>
      </c>
    </row>
    <row r="124" spans="1:22" x14ac:dyDescent="0.2">
      <c r="A124" s="42">
        <v>40238</v>
      </c>
      <c r="B124" s="29">
        <v>0.64549000000000001</v>
      </c>
      <c r="J124" s="42">
        <v>40238</v>
      </c>
      <c r="K124" s="43"/>
      <c r="V124">
        <f t="shared" si="9"/>
        <v>367</v>
      </c>
    </row>
    <row r="125" spans="1:22" x14ac:dyDescent="0.2">
      <c r="A125" s="42">
        <v>40269</v>
      </c>
      <c r="B125" s="29">
        <v>0.65591999999999995</v>
      </c>
      <c r="J125" s="42">
        <v>40269</v>
      </c>
      <c r="K125" s="43"/>
      <c r="V125">
        <f t="shared" si="9"/>
        <v>370</v>
      </c>
    </row>
    <row r="126" spans="1:22" x14ac:dyDescent="0.2">
      <c r="A126" s="42">
        <v>40299</v>
      </c>
      <c r="B126" s="29">
        <v>0.69713000000000003</v>
      </c>
      <c r="J126" s="42">
        <v>40299</v>
      </c>
      <c r="K126" s="43"/>
      <c r="V126">
        <f t="shared" si="9"/>
        <v>373</v>
      </c>
    </row>
    <row r="127" spans="1:22" x14ac:dyDescent="0.2">
      <c r="A127" s="42">
        <v>40330</v>
      </c>
      <c r="B127" s="29">
        <v>0.72838999999999998</v>
      </c>
      <c r="J127" s="42">
        <v>40330</v>
      </c>
      <c r="K127" s="43"/>
      <c r="V127">
        <f>V126+3</f>
        <v>376</v>
      </c>
    </row>
    <row r="128" spans="1:22" x14ac:dyDescent="0.2">
      <c r="A128" s="42">
        <v>40360</v>
      </c>
      <c r="B128" s="29">
        <v>0.73602999999999996</v>
      </c>
      <c r="J128" s="42">
        <v>40360</v>
      </c>
      <c r="K128" s="43"/>
      <c r="V128">
        <f t="shared" si="9"/>
        <v>379</v>
      </c>
    </row>
    <row r="129" spans="1:22" x14ac:dyDescent="0.2">
      <c r="A129" s="42">
        <v>40391</v>
      </c>
      <c r="B129" s="29">
        <v>0.73295999999999994</v>
      </c>
      <c r="J129" s="42">
        <v>40391</v>
      </c>
      <c r="K129" s="43"/>
      <c r="V129">
        <f t="shared" si="9"/>
        <v>382</v>
      </c>
    </row>
    <row r="130" spans="1:22" x14ac:dyDescent="0.2">
      <c r="A130" s="42">
        <v>40422</v>
      </c>
      <c r="B130" s="29">
        <v>0.72858999999999996</v>
      </c>
      <c r="J130" s="42">
        <v>40422</v>
      </c>
      <c r="K130" s="43"/>
      <c r="V130">
        <f t="shared" si="9"/>
        <v>385</v>
      </c>
    </row>
    <row r="131" spans="1:22" x14ac:dyDescent="0.2">
      <c r="A131" s="42">
        <v>40452</v>
      </c>
      <c r="B131" s="29">
        <v>0.73839999999999995</v>
      </c>
      <c r="J131" s="42">
        <v>40452</v>
      </c>
      <c r="K131" s="43"/>
      <c r="V131">
        <f t="shared" si="9"/>
        <v>388</v>
      </c>
    </row>
    <row r="132" spans="1:22" x14ac:dyDescent="0.2">
      <c r="A132" s="42">
        <v>40483</v>
      </c>
      <c r="B132" s="29">
        <v>0.73900999999999994</v>
      </c>
      <c r="J132" s="42">
        <v>40483</v>
      </c>
      <c r="K132" s="43"/>
      <c r="V132">
        <f t="shared" si="9"/>
        <v>391</v>
      </c>
    </row>
    <row r="133" spans="1:22" x14ac:dyDescent="0.2">
      <c r="A133" s="42">
        <v>40513</v>
      </c>
      <c r="B133" s="29">
        <v>0.74961999999999995</v>
      </c>
      <c r="J133" s="42">
        <v>40513</v>
      </c>
      <c r="K133" s="43"/>
      <c r="V133">
        <f t="shared" si="9"/>
        <v>394</v>
      </c>
    </row>
    <row r="134" spans="1:22" x14ac:dyDescent="0.2">
      <c r="A134" s="42">
        <v>40544</v>
      </c>
      <c r="B134" s="29">
        <v>0.76866000000000001</v>
      </c>
      <c r="J134" s="42">
        <v>40544</v>
      </c>
      <c r="K134" s="43"/>
    </row>
    <row r="135" spans="1:22" x14ac:dyDescent="0.2">
      <c r="A135" s="42">
        <v>40575</v>
      </c>
      <c r="B135" s="29">
        <v>0.79962</v>
      </c>
      <c r="J135" s="42">
        <v>40575</v>
      </c>
      <c r="K135" s="43"/>
    </row>
    <row r="136" spans="1:22" x14ac:dyDescent="0.2">
      <c r="A136" s="42">
        <v>40603</v>
      </c>
      <c r="B136" s="29">
        <v>0.80913000000000002</v>
      </c>
      <c r="J136" s="42">
        <v>40603</v>
      </c>
      <c r="K136" s="43"/>
    </row>
    <row r="137" spans="1:22" x14ac:dyDescent="0.2">
      <c r="A137" s="42">
        <v>40634</v>
      </c>
      <c r="B137" s="29">
        <v>0.82096000000000002</v>
      </c>
      <c r="J137" s="42">
        <v>40634</v>
      </c>
      <c r="K137" s="43"/>
    </row>
    <row r="138" spans="1:22" x14ac:dyDescent="0.2">
      <c r="A138" s="42">
        <v>40664</v>
      </c>
      <c r="B138" s="29">
        <v>0.82343999999999995</v>
      </c>
      <c r="J138" s="42">
        <v>40664</v>
      </c>
      <c r="K138" s="43"/>
    </row>
    <row r="139" spans="1:22" x14ac:dyDescent="0.2">
      <c r="A139" s="42">
        <v>40695</v>
      </c>
      <c r="B139" s="29">
        <v>0.82511999999999996</v>
      </c>
      <c r="J139" s="42">
        <v>40695</v>
      </c>
      <c r="K139" s="43"/>
    </row>
    <row r="140" spans="1:22" x14ac:dyDescent="0.2">
      <c r="A140" s="42">
        <v>40725</v>
      </c>
      <c r="B140" s="29">
        <v>0.82889999999999997</v>
      </c>
      <c r="J140" s="42">
        <v>40725</v>
      </c>
      <c r="K140" s="43"/>
    </row>
    <row r="141" spans="1:22" x14ac:dyDescent="0.2">
      <c r="A141" s="42">
        <v>40756</v>
      </c>
      <c r="B141" s="29">
        <v>0.85782000000000003</v>
      </c>
      <c r="J141" s="42">
        <v>40756</v>
      </c>
      <c r="K141" s="43"/>
    </row>
    <row r="142" spans="1:22" x14ac:dyDescent="0.2">
      <c r="A142" s="42">
        <v>40787</v>
      </c>
      <c r="B142" s="29">
        <v>0.91810000000000003</v>
      </c>
      <c r="J142" s="42">
        <v>40787</v>
      </c>
      <c r="K142" s="43"/>
    </row>
    <row r="143" spans="1:22" x14ac:dyDescent="0.2">
      <c r="A143" s="42">
        <v>40817</v>
      </c>
      <c r="B143" s="29">
        <v>0.96991000000000005</v>
      </c>
      <c r="J143" s="42">
        <v>40817</v>
      </c>
      <c r="K143" s="43"/>
    </row>
    <row r="144" spans="1:22" x14ac:dyDescent="0.2">
      <c r="A144" s="42">
        <v>40848</v>
      </c>
      <c r="B144" s="29">
        <v>1.0118199999999999</v>
      </c>
      <c r="J144" s="42">
        <v>40848</v>
      </c>
      <c r="K144" s="43"/>
    </row>
    <row r="145" spans="1:11" x14ac:dyDescent="0.2">
      <c r="A145" s="42">
        <v>40878</v>
      </c>
      <c r="B145" s="29">
        <v>1.06148</v>
      </c>
      <c r="J145" s="42">
        <v>40878</v>
      </c>
      <c r="K145" s="43"/>
    </row>
    <row r="146" spans="1:11" x14ac:dyDescent="0.2">
      <c r="A146" s="42">
        <v>40909</v>
      </c>
      <c r="B146" s="29">
        <v>1.0870899999999999</v>
      </c>
      <c r="J146" s="42">
        <v>40909</v>
      </c>
      <c r="K146" s="43"/>
    </row>
    <row r="147" spans="1:11" x14ac:dyDescent="0.2">
      <c r="A147" s="42">
        <v>40940</v>
      </c>
      <c r="B147" s="29">
        <v>1.0724899999999999</v>
      </c>
      <c r="J147" s="42">
        <v>40940</v>
      </c>
      <c r="K147" s="43"/>
    </row>
    <row r="148" spans="1:11" x14ac:dyDescent="0.2">
      <c r="A148" s="42">
        <v>40969</v>
      </c>
      <c r="B148" s="29">
        <v>1.0375700000000001</v>
      </c>
      <c r="J148" s="42">
        <v>40969</v>
      </c>
      <c r="K148" s="43"/>
    </row>
    <row r="149" spans="1:11" x14ac:dyDescent="0.2">
      <c r="A149" s="42">
        <v>41000</v>
      </c>
      <c r="B149" s="29">
        <v>1.0179199999999999</v>
      </c>
      <c r="J149" s="42">
        <v>41000</v>
      </c>
      <c r="K149" s="43"/>
    </row>
    <row r="150" spans="1:11" x14ac:dyDescent="0.2">
      <c r="A150" s="42">
        <v>41030</v>
      </c>
      <c r="B150" s="29">
        <v>1.0049999999999999</v>
      </c>
      <c r="J150" s="42">
        <v>41030</v>
      </c>
      <c r="K150" s="43"/>
    </row>
    <row r="151" spans="1:11" x14ac:dyDescent="0.2">
      <c r="A151" s="42">
        <v>41061</v>
      </c>
      <c r="B151" s="29">
        <v>0.94977999999999996</v>
      </c>
      <c r="J151" s="42">
        <v>41061</v>
      </c>
      <c r="K151" s="43"/>
    </row>
    <row r="152" spans="1:11" x14ac:dyDescent="0.2">
      <c r="A152" s="42">
        <v>41091</v>
      </c>
      <c r="B152" s="29">
        <v>0.81735000000000002</v>
      </c>
      <c r="J152" s="42">
        <v>41091</v>
      </c>
      <c r="K152" s="43"/>
    </row>
    <row r="153" spans="1:11" x14ac:dyDescent="0.2">
      <c r="A153" s="42">
        <v>41122</v>
      </c>
      <c r="B153" s="29">
        <v>0.70481000000000005</v>
      </c>
      <c r="J153" s="42">
        <v>41122</v>
      </c>
      <c r="K153" s="43"/>
    </row>
    <row r="154" spans="1:11" x14ac:dyDescent="0.2">
      <c r="A154" s="42">
        <v>41153</v>
      </c>
      <c r="B154" s="29">
        <v>0.64802999999999999</v>
      </c>
      <c r="J154" s="42">
        <v>41153</v>
      </c>
      <c r="K154" s="43"/>
    </row>
    <row r="155" spans="1:11" x14ac:dyDescent="0.2">
      <c r="A155" s="42">
        <v>41183</v>
      </c>
      <c r="B155" s="29">
        <v>0.54396999999999995</v>
      </c>
      <c r="J155" s="42">
        <v>41183</v>
      </c>
      <c r="K155" s="43"/>
    </row>
    <row r="156" spans="1:11" x14ac:dyDescent="0.2">
      <c r="A156" s="42">
        <v>41214</v>
      </c>
      <c r="B156" s="29">
        <v>0.52451999999999999</v>
      </c>
      <c r="J156" s="42">
        <v>41214</v>
      </c>
      <c r="K156" s="43"/>
    </row>
    <row r="157" spans="1:11" x14ac:dyDescent="0.2">
      <c r="A157" s="42">
        <v>41244</v>
      </c>
      <c r="B157" s="29">
        <v>0.51848000000000005</v>
      </c>
      <c r="J157" s="42">
        <v>41244</v>
      </c>
      <c r="K157" s="43"/>
    </row>
    <row r="158" spans="1:11" x14ac:dyDescent="0.2">
      <c r="A158" s="42">
        <v>41275</v>
      </c>
      <c r="B158" s="29">
        <v>0.51227999999999996</v>
      </c>
      <c r="J158" s="42">
        <v>41275</v>
      </c>
      <c r="K158" s="43"/>
    </row>
    <row r="159" spans="1:11" x14ac:dyDescent="0.2">
      <c r="A159" s="42">
        <v>41306</v>
      </c>
      <c r="B159" s="29">
        <v>0.50988</v>
      </c>
      <c r="J159" s="42">
        <v>41306</v>
      </c>
      <c r="K159" s="43"/>
    </row>
    <row r="160" spans="1:11" x14ac:dyDescent="0.2">
      <c r="A160" s="42">
        <v>41334</v>
      </c>
      <c r="B160" s="29">
        <v>0.50688</v>
      </c>
      <c r="J160" s="42">
        <v>41334</v>
      </c>
      <c r="K160" s="43"/>
    </row>
    <row r="161" spans="1:11" x14ac:dyDescent="0.2">
      <c r="A161" s="42">
        <v>41365</v>
      </c>
      <c r="B161" s="29">
        <v>0.50556999999999996</v>
      </c>
      <c r="J161" s="42">
        <v>41365</v>
      </c>
      <c r="K161" s="43"/>
    </row>
    <row r="162" spans="1:11" x14ac:dyDescent="0.2">
      <c r="A162" s="42">
        <v>41395</v>
      </c>
      <c r="B162" s="29">
        <v>0.50563000000000002</v>
      </c>
      <c r="J162" s="42">
        <v>41395</v>
      </c>
      <c r="K162" s="43"/>
    </row>
    <row r="163" spans="1:11" x14ac:dyDescent="0.2">
      <c r="A163" s="42">
        <v>41426</v>
      </c>
      <c r="B163" s="29">
        <v>0.50793999999999995</v>
      </c>
      <c r="J163" s="42">
        <v>41426</v>
      </c>
      <c r="K163" s="43"/>
    </row>
    <row r="164" spans="1:11" x14ac:dyDescent="0.2">
      <c r="A164" s="42">
        <v>41456</v>
      </c>
      <c r="B164" s="29">
        <v>0.50944</v>
      </c>
      <c r="J164" s="42">
        <v>41456</v>
      </c>
      <c r="K164" s="43"/>
    </row>
    <row r="165" spans="1:11" x14ac:dyDescent="0.2">
      <c r="A165" s="42">
        <v>41487</v>
      </c>
      <c r="B165" s="29">
        <v>0.51261999999999996</v>
      </c>
      <c r="J165" s="42">
        <v>41487</v>
      </c>
      <c r="K165" s="43"/>
    </row>
    <row r="166" spans="1:11" x14ac:dyDescent="0.2">
      <c r="A166" s="42">
        <v>41518</v>
      </c>
      <c r="B166" s="29">
        <v>0.51688000000000001</v>
      </c>
      <c r="J166" s="42">
        <v>41518</v>
      </c>
      <c r="K166" s="43"/>
    </row>
    <row r="167" spans="1:11" x14ac:dyDescent="0.2">
      <c r="A167" s="42">
        <v>41548</v>
      </c>
      <c r="B167" s="29">
        <v>0.51663000000000003</v>
      </c>
      <c r="J167" s="42">
        <v>41548</v>
      </c>
      <c r="K167" s="43"/>
    </row>
    <row r="168" spans="1:11" x14ac:dyDescent="0.2">
      <c r="A168" s="42">
        <v>41579</v>
      </c>
      <c r="B168" s="29">
        <v>0.52344000000000002</v>
      </c>
      <c r="J168" s="42">
        <v>41579</v>
      </c>
      <c r="K168" s="43"/>
    </row>
    <row r="169" spans="1:11" x14ac:dyDescent="0.2">
      <c r="A169" s="42">
        <v>41609</v>
      </c>
      <c r="B169" s="29">
        <v>0.52473999999999998</v>
      </c>
      <c r="J169" s="42">
        <v>41609</v>
      </c>
      <c r="K169" s="43"/>
    </row>
    <row r="170" spans="1:11" x14ac:dyDescent="0.2">
      <c r="A170" s="42">
        <v>41640</v>
      </c>
      <c r="B170" s="29">
        <v>0.52093</v>
      </c>
      <c r="J170" s="42">
        <v>41640</v>
      </c>
      <c r="K170" s="43"/>
    </row>
    <row r="171" spans="1:11" x14ac:dyDescent="0.2">
      <c r="A171" s="42">
        <v>41671</v>
      </c>
      <c r="B171" s="29">
        <v>0.52153000000000005</v>
      </c>
      <c r="J171" s="42">
        <v>41671</v>
      </c>
      <c r="K171" s="43"/>
    </row>
    <row r="172" spans="1:11" x14ac:dyDescent="0.2">
      <c r="A172" s="42">
        <v>41699</v>
      </c>
      <c r="B172" s="29">
        <v>0.52156999999999998</v>
      </c>
      <c r="J172" s="42">
        <v>41699</v>
      </c>
      <c r="K172" s="43"/>
    </row>
    <row r="173" spans="1:11" x14ac:dyDescent="0.2">
      <c r="A173" s="42">
        <v>41730</v>
      </c>
      <c r="B173" s="29">
        <v>0.52664999999999995</v>
      </c>
      <c r="J173" s="42">
        <v>41730</v>
      </c>
      <c r="K173" s="43"/>
    </row>
    <row r="174" spans="1:11" x14ac:dyDescent="0.2">
      <c r="A174" s="42">
        <v>41760</v>
      </c>
      <c r="B174" s="29">
        <v>0.52743999999999902</v>
      </c>
      <c r="J174" s="42">
        <v>41760</v>
      </c>
      <c r="K174" s="43"/>
    </row>
    <row r="175" spans="1:11" x14ac:dyDescent="0.2">
      <c r="A175" s="42">
        <v>41791</v>
      </c>
      <c r="B175" s="29">
        <v>0.54393999999999998</v>
      </c>
      <c r="J175" s="42">
        <v>41791</v>
      </c>
      <c r="K175" s="43"/>
    </row>
    <row r="176" spans="1:11" x14ac:dyDescent="0.2">
      <c r="A176" s="42">
        <v>41821</v>
      </c>
      <c r="B176" s="29">
        <v>0.55640999999999996</v>
      </c>
      <c r="J176" s="42">
        <v>41821</v>
      </c>
      <c r="K176" s="43"/>
    </row>
    <row r="177" spans="1:11" x14ac:dyDescent="0.2">
      <c r="A177" s="42">
        <v>41852</v>
      </c>
      <c r="B177" s="29">
        <v>0.56118999999999997</v>
      </c>
      <c r="J177" s="42">
        <v>41852</v>
      </c>
      <c r="K177" s="43"/>
    </row>
    <row r="178" spans="1:11" x14ac:dyDescent="0.2">
      <c r="A178" s="42">
        <v>41883</v>
      </c>
      <c r="B178" s="29">
        <v>0.56291000000000002</v>
      </c>
      <c r="J178" s="42">
        <v>41883</v>
      </c>
      <c r="K178" s="43"/>
    </row>
    <row r="179" spans="1:11" x14ac:dyDescent="0.2">
      <c r="A179" s="42">
        <v>41913</v>
      </c>
      <c r="B179" s="29">
        <v>0.55835999999999997</v>
      </c>
      <c r="J179" s="42">
        <v>41913</v>
      </c>
      <c r="K179" s="43"/>
    </row>
    <row r="180" spans="1:11" x14ac:dyDescent="0.2">
      <c r="A180" s="42">
        <v>41944</v>
      </c>
      <c r="B180" s="29">
        <v>0.55628</v>
      </c>
      <c r="J180" s="42">
        <v>41944</v>
      </c>
      <c r="K180" s="43"/>
    </row>
    <row r="181" spans="1:11" x14ac:dyDescent="0.2">
      <c r="A181" s="42">
        <v>41974</v>
      </c>
      <c r="B181" s="29">
        <v>0.55818000000000001</v>
      </c>
      <c r="J181" s="42">
        <v>41974</v>
      </c>
      <c r="K181" s="43"/>
    </row>
    <row r="182" spans="1:11" x14ac:dyDescent="0.2">
      <c r="A182" s="42">
        <v>42005</v>
      </c>
      <c r="B182" s="29">
        <v>0.56259999999999999</v>
      </c>
      <c r="J182" s="42">
        <v>42005</v>
      </c>
      <c r="K182" s="43"/>
    </row>
    <row r="183" spans="1:11" x14ac:dyDescent="0.2">
      <c r="A183" s="42">
        <v>42036</v>
      </c>
      <c r="B183" s="29">
        <v>0.56362999999999996</v>
      </c>
      <c r="J183" s="42">
        <v>42036</v>
      </c>
      <c r="K183" s="43"/>
    </row>
    <row r="184" spans="1:11" x14ac:dyDescent="0.2">
      <c r="A184" s="42">
        <v>42064</v>
      </c>
      <c r="B184" s="29">
        <v>0.56435999999999997</v>
      </c>
      <c r="J184" s="42">
        <v>42064</v>
      </c>
      <c r="K184" s="43"/>
    </row>
    <row r="185" spans="1:11" x14ac:dyDescent="0.2">
      <c r="A185" s="42">
        <v>42095</v>
      </c>
      <c r="B185" s="29">
        <v>0.56950000000000001</v>
      </c>
      <c r="J185" s="42">
        <v>42095</v>
      </c>
      <c r="K185" s="43"/>
    </row>
    <row r="186" spans="1:11" x14ac:dyDescent="0.2">
      <c r="A186" s="42">
        <v>42125</v>
      </c>
      <c r="B186" s="29">
        <v>0.56798000000000004</v>
      </c>
      <c r="J186" s="42">
        <v>42125</v>
      </c>
      <c r="K186" s="43"/>
    </row>
    <row r="187" spans="1:11" x14ac:dyDescent="0.2">
      <c r="A187" s="42">
        <v>42156</v>
      </c>
      <c r="B187" s="29">
        <v>0.57188000000000005</v>
      </c>
      <c r="J187" s="42">
        <v>42156</v>
      </c>
      <c r="K187" s="43"/>
    </row>
    <row r="188" spans="1:11" x14ac:dyDescent="0.2">
      <c r="A188" s="42">
        <v>42186</v>
      </c>
      <c r="B188" s="29">
        <v>0.58083999999999902</v>
      </c>
      <c r="J188" s="42">
        <v>42186</v>
      </c>
      <c r="K188" s="43"/>
    </row>
    <row r="189" spans="1:11" x14ac:dyDescent="0.2">
      <c r="A189" s="42">
        <v>42217</v>
      </c>
      <c r="B189" s="29">
        <v>0.5867</v>
      </c>
      <c r="J189" s="42">
        <v>42217</v>
      </c>
      <c r="K189" s="43"/>
    </row>
    <row r="190" spans="1:11" x14ac:dyDescent="0.2">
      <c r="A190" s="42">
        <v>42248</v>
      </c>
      <c r="B190" s="29">
        <v>0.58575999999999995</v>
      </c>
      <c r="J190" s="42">
        <v>42248</v>
      </c>
      <c r="K190" s="43"/>
    </row>
    <row r="191" spans="1:11" x14ac:dyDescent="0.2">
      <c r="A191" s="42">
        <v>42278</v>
      </c>
      <c r="B191" s="29">
        <v>0.58006000000000002</v>
      </c>
      <c r="J191" s="42">
        <v>42278</v>
      </c>
      <c r="K191" s="43"/>
    </row>
    <row r="192" spans="1:11" x14ac:dyDescent="0.2">
      <c r="A192" s="42">
        <v>42309</v>
      </c>
      <c r="B192" s="29">
        <v>0.57371000000000005</v>
      </c>
      <c r="J192" s="42">
        <v>42309</v>
      </c>
      <c r="K192" s="43"/>
    </row>
    <row r="193" spans="1:11" x14ac:dyDescent="0.2">
      <c r="A193" s="42">
        <v>42339</v>
      </c>
      <c r="B193" s="29">
        <v>0.58277000000000001</v>
      </c>
      <c r="J193" s="42">
        <v>42339</v>
      </c>
      <c r="K193" s="43"/>
    </row>
    <row r="194" spans="1:11" x14ac:dyDescent="0.2">
      <c r="A194" s="42">
        <v>42370</v>
      </c>
      <c r="B194" s="29">
        <v>0.58975999999999995</v>
      </c>
      <c r="J194" s="42">
        <v>42370</v>
      </c>
      <c r="K194" s="43"/>
    </row>
    <row r="195" spans="1:11" x14ac:dyDescent="0.2">
      <c r="A195" s="42">
        <v>42401</v>
      </c>
      <c r="B195" s="29">
        <v>0.59072999999999998</v>
      </c>
      <c r="J195" s="42">
        <v>42401</v>
      </c>
      <c r="K195" s="43"/>
    </row>
    <row r="196" spans="1:11" x14ac:dyDescent="0.2">
      <c r="A196" s="42">
        <v>42430</v>
      </c>
      <c r="B196" s="29">
        <v>0.58825000000000005</v>
      </c>
      <c r="J196" s="42">
        <v>42430</v>
      </c>
      <c r="K196" s="43"/>
    </row>
    <row r="197" spans="1:11" x14ac:dyDescent="0.2">
      <c r="A197" s="42">
        <v>42461</v>
      </c>
      <c r="B197" s="29">
        <v>0.58889999999999998</v>
      </c>
      <c r="J197" s="42">
        <v>42461</v>
      </c>
      <c r="K197" s="43"/>
    </row>
    <row r="198" spans="1:11" x14ac:dyDescent="0.2">
      <c r="A198" s="42">
        <v>42491</v>
      </c>
      <c r="B198" s="29">
        <v>0.58928999999999998</v>
      </c>
      <c r="J198" s="42">
        <v>42491</v>
      </c>
      <c r="K198" s="43"/>
    </row>
    <row r="199" spans="1:11" x14ac:dyDescent="0.2">
      <c r="A199" s="42">
        <v>42522</v>
      </c>
      <c r="B199" s="29">
        <v>0.57467999999999997</v>
      </c>
      <c r="J199" s="42">
        <v>42522</v>
      </c>
      <c r="K199" s="43"/>
    </row>
    <row r="200" spans="1:11" x14ac:dyDescent="0.2">
      <c r="A200" s="42">
        <v>42552</v>
      </c>
      <c r="B200" s="29">
        <v>0.51359999999999995</v>
      </c>
      <c r="J200" s="42">
        <v>42552</v>
      </c>
      <c r="K200" s="43"/>
    </row>
    <row r="201" spans="1:11" x14ac:dyDescent="0.2">
      <c r="A201" s="42">
        <v>42583</v>
      </c>
      <c r="B201" s="29">
        <v>0.40612999999999999</v>
      </c>
      <c r="J201" s="42">
        <v>42583</v>
      </c>
      <c r="K201" s="43"/>
    </row>
    <row r="202" spans="1:11" x14ac:dyDescent="0.2">
      <c r="A202" s="42">
        <v>42614</v>
      </c>
      <c r="B202" s="29">
        <v>0.37906999999999902</v>
      </c>
      <c r="J202" s="42">
        <v>42614</v>
      </c>
      <c r="K202" s="43"/>
    </row>
    <row r="203" spans="1:11" x14ac:dyDescent="0.2">
      <c r="A203" s="42">
        <v>42644</v>
      </c>
      <c r="B203" s="29">
        <v>0.39750000000000002</v>
      </c>
      <c r="J203" s="42">
        <v>42644</v>
      </c>
      <c r="K203" s="43"/>
    </row>
    <row r="204" spans="1:11" x14ac:dyDescent="0.2">
      <c r="A204" s="42">
        <v>42675</v>
      </c>
      <c r="B204" s="29">
        <v>0.39772999999999997</v>
      </c>
      <c r="J204" s="42">
        <v>42675</v>
      </c>
      <c r="K204" s="43"/>
    </row>
    <row r="205" spans="1:11" x14ac:dyDescent="0.2">
      <c r="A205" s="42">
        <v>42705</v>
      </c>
      <c r="B205" s="29">
        <v>0.37225999999999998</v>
      </c>
      <c r="J205" s="42">
        <v>42705</v>
      </c>
      <c r="K205" s="43"/>
    </row>
    <row r="206" spans="1:11" x14ac:dyDescent="0.2">
      <c r="A206" s="42">
        <v>42736</v>
      </c>
      <c r="B206" s="29">
        <v>0.36209999999999998</v>
      </c>
      <c r="J206" s="42">
        <v>42736</v>
      </c>
      <c r="K206" s="43"/>
    </row>
    <row r="207" spans="1:11" x14ac:dyDescent="0.2">
      <c r="A207" s="42">
        <v>42767</v>
      </c>
      <c r="B207" s="29">
        <v>0.35674</v>
      </c>
      <c r="J207" s="42">
        <v>42767</v>
      </c>
      <c r="K207" s="43"/>
    </row>
    <row r="208" spans="1:11" x14ac:dyDescent="0.2">
      <c r="A208" s="42">
        <v>42795</v>
      </c>
      <c r="B208" s="29">
        <v>0.34566999999999998</v>
      </c>
      <c r="J208" s="42">
        <v>42795</v>
      </c>
      <c r="K208" s="43"/>
    </row>
    <row r="209" spans="1:11" x14ac:dyDescent="0.2">
      <c r="A209" s="42">
        <v>42826</v>
      </c>
      <c r="B209" s="29">
        <v>0.33512999999999998</v>
      </c>
      <c r="J209" s="42">
        <v>42826</v>
      </c>
      <c r="K209" s="43"/>
    </row>
    <row r="210" spans="1:11" x14ac:dyDescent="0.2">
      <c r="A210" s="42">
        <v>42856</v>
      </c>
      <c r="B210" s="29">
        <v>0.31080999999999998</v>
      </c>
      <c r="J210" s="42">
        <v>42856</v>
      </c>
      <c r="K210" s="43"/>
    </row>
    <row r="211" spans="1:11" x14ac:dyDescent="0.2">
      <c r="A211" s="42">
        <v>42887</v>
      </c>
      <c r="B211" s="29">
        <v>0.29441999999999902</v>
      </c>
      <c r="J211" s="42">
        <v>42887</v>
      </c>
      <c r="K211" s="43"/>
    </row>
    <row r="212" spans="1:11" x14ac:dyDescent="0.2">
      <c r="A212" s="42">
        <v>42917</v>
      </c>
      <c r="B212" s="29">
        <v>0.29310000000000003</v>
      </c>
      <c r="J212" s="42">
        <v>42917</v>
      </c>
      <c r="K212" s="43"/>
    </row>
    <row r="213" spans="1:11" x14ac:dyDescent="0.2">
      <c r="A213" s="42">
        <v>42948</v>
      </c>
      <c r="B213" s="29">
        <v>0.28119</v>
      </c>
      <c r="J213" s="42">
        <v>42948</v>
      </c>
      <c r="K213" s="43"/>
    </row>
    <row r="214" spans="1:11" x14ac:dyDescent="0.2">
      <c r="A214" s="42">
        <v>42979</v>
      </c>
      <c r="B214" s="29">
        <v>0.30911</v>
      </c>
      <c r="J214" s="42">
        <v>42979</v>
      </c>
      <c r="K214" s="43"/>
    </row>
    <row r="215" spans="1:11" x14ac:dyDescent="0.2">
      <c r="A215" s="42">
        <v>43009</v>
      </c>
      <c r="B215" s="29">
        <v>0.38186999999999999</v>
      </c>
      <c r="J215" s="42">
        <v>43009</v>
      </c>
      <c r="K215" s="43"/>
    </row>
    <row r="216" spans="1:11" x14ac:dyDescent="0.2">
      <c r="A216" s="42">
        <v>43040</v>
      </c>
      <c r="B216" s="29">
        <v>0.51856999999999998</v>
      </c>
      <c r="J216" s="42">
        <v>43040</v>
      </c>
      <c r="K216" s="43"/>
    </row>
    <row r="217" spans="1:11" x14ac:dyDescent="0.2">
      <c r="A217" s="42">
        <v>43070</v>
      </c>
      <c r="B217" s="29">
        <v>0.51871</v>
      </c>
      <c r="J217" s="42">
        <v>43070</v>
      </c>
      <c r="K217" s="43"/>
    </row>
    <row r="218" spans="1:11" x14ac:dyDescent="0.2">
      <c r="A218" s="42">
        <v>43101</v>
      </c>
      <c r="B218" s="29">
        <v>0.52249999999999996</v>
      </c>
      <c r="J218" s="42">
        <v>43101</v>
      </c>
      <c r="K218" s="43"/>
    </row>
    <row r="219" spans="1:11" x14ac:dyDescent="0.2">
      <c r="A219" s="42">
        <v>43132</v>
      </c>
      <c r="B219" s="29">
        <v>0.54683000000000004</v>
      </c>
      <c r="J219" s="42">
        <v>43132</v>
      </c>
      <c r="K219" s="43"/>
    </row>
    <row r="220" spans="1:11" x14ac:dyDescent="0.2">
      <c r="A220" s="42">
        <v>43160</v>
      </c>
      <c r="B220" s="29">
        <v>0.62841999999999998</v>
      </c>
      <c r="J220" s="42">
        <v>43160</v>
      </c>
      <c r="K220" s="43"/>
    </row>
    <row r="221" spans="1:11" x14ac:dyDescent="0.2">
      <c r="A221" s="42">
        <v>43191</v>
      </c>
      <c r="B221" s="29">
        <v>0.75629000000000002</v>
      </c>
      <c r="J221" s="42">
        <v>43191</v>
      </c>
      <c r="K221" s="43"/>
    </row>
    <row r="222" spans="1:11" x14ac:dyDescent="0.2">
      <c r="A222" s="42">
        <v>43221</v>
      </c>
      <c r="B222" s="29">
        <v>0.64354999999999996</v>
      </c>
      <c r="J222" s="42">
        <v>43221</v>
      </c>
      <c r="K222" s="43"/>
    </row>
    <row r="223" spans="1:11" x14ac:dyDescent="0.2">
      <c r="A223" s="42">
        <v>43252</v>
      </c>
      <c r="B223" s="29">
        <v>0.63868000000000003</v>
      </c>
      <c r="J223" s="42">
        <v>43252</v>
      </c>
      <c r="K223" s="43"/>
    </row>
    <row r="224" spans="1:11" x14ac:dyDescent="0.2">
      <c r="A224" s="42">
        <v>43282</v>
      </c>
      <c r="B224" s="29">
        <v>0.74618999999999902</v>
      </c>
      <c r="J224" s="42">
        <v>43282</v>
      </c>
      <c r="K224" s="43"/>
    </row>
    <row r="225" spans="1:11" x14ac:dyDescent="0.2">
      <c r="A225" s="42">
        <v>43313</v>
      </c>
      <c r="B225" s="29">
        <v>0.80518999999999996</v>
      </c>
      <c r="J225" s="42">
        <v>43313</v>
      </c>
      <c r="K225" s="43"/>
    </row>
    <row r="226" spans="1:11" x14ac:dyDescent="0.2">
      <c r="A226" s="42">
        <v>43344</v>
      </c>
      <c r="B226" s="29">
        <v>0.80093000000000003</v>
      </c>
      <c r="J226" s="42">
        <v>43344</v>
      </c>
      <c r="K226" s="43"/>
    </row>
    <row r="227" spans="1:11" x14ac:dyDescent="0.2">
      <c r="A227" s="42">
        <v>43374</v>
      </c>
      <c r="B227" s="29">
        <v>0.80618000000000001</v>
      </c>
      <c r="J227" s="42">
        <v>43374</v>
      </c>
      <c r="K227" s="43"/>
    </row>
    <row r="228" spans="1:11" x14ac:dyDescent="0.2">
      <c r="A228" s="42">
        <v>43405</v>
      </c>
      <c r="B228" s="29">
        <v>0.874829999999999</v>
      </c>
      <c r="J228" s="42">
        <v>43405</v>
      </c>
      <c r="K228" s="43"/>
    </row>
    <row r="229" spans="1:11" x14ac:dyDescent="0.2">
      <c r="A229" s="42">
        <v>43435</v>
      </c>
      <c r="B229" s="29">
        <v>0.90443999999999902</v>
      </c>
      <c r="J229" s="42">
        <v>43435</v>
      </c>
      <c r="K229" s="43"/>
    </row>
    <row r="230" spans="1:11" x14ac:dyDescent="0.2">
      <c r="A230" s="42">
        <v>43466</v>
      </c>
      <c r="B230" s="29">
        <v>0.91822000000000004</v>
      </c>
      <c r="J230" s="42">
        <v>43466</v>
      </c>
      <c r="K230" s="43"/>
    </row>
    <row r="231" spans="1:11" x14ac:dyDescent="0.2">
      <c r="A231" s="42">
        <v>43497</v>
      </c>
      <c r="B231" s="29">
        <v>0.87597999999999998</v>
      </c>
      <c r="J231" s="42">
        <v>43497</v>
      </c>
      <c r="K231" s="43"/>
    </row>
    <row r="232" spans="1:11" x14ac:dyDescent="0.2">
      <c r="A232" s="42">
        <v>43525</v>
      </c>
      <c r="B232" s="29">
        <v>0.84</v>
      </c>
      <c r="J232" s="42">
        <v>43525</v>
      </c>
      <c r="K232" s="43"/>
    </row>
    <row r="233" spans="1:11" x14ac:dyDescent="0.2">
      <c r="A233" s="42">
        <v>43556</v>
      </c>
      <c r="B233" s="29">
        <v>0.82</v>
      </c>
      <c r="J233" s="42">
        <v>43556</v>
      </c>
      <c r="K233" s="43"/>
    </row>
    <row r="234" spans="1:11" x14ac:dyDescent="0.2">
      <c r="A234" s="42">
        <v>43586</v>
      </c>
      <c r="B234" s="29">
        <v>0.8</v>
      </c>
      <c r="J234" s="42">
        <v>43586</v>
      </c>
      <c r="K234" s="43"/>
    </row>
    <row r="235" spans="1:11" x14ac:dyDescent="0.2">
      <c r="A235" s="42">
        <v>43617</v>
      </c>
      <c r="B235" s="29">
        <v>0.78</v>
      </c>
      <c r="J235" s="42">
        <v>43617</v>
      </c>
      <c r="K235" s="43"/>
    </row>
    <row r="236" spans="1:11" x14ac:dyDescent="0.2">
      <c r="A236" s="42">
        <v>43647</v>
      </c>
      <c r="B236" s="29">
        <v>0.77</v>
      </c>
      <c r="J236" s="42">
        <v>43647</v>
      </c>
      <c r="K236" s="43"/>
    </row>
    <row r="237" spans="1:11" x14ac:dyDescent="0.2">
      <c r="A237" s="42">
        <v>43678</v>
      </c>
      <c r="B237" s="29">
        <v>0.76</v>
      </c>
      <c r="J237" s="42">
        <v>43678</v>
      </c>
      <c r="K237" s="43"/>
    </row>
    <row r="238" spans="1:11" x14ac:dyDescent="0.2">
      <c r="A238" s="42">
        <v>43709</v>
      </c>
      <c r="B238" s="29">
        <v>0.77</v>
      </c>
      <c r="J238" s="42">
        <v>43709</v>
      </c>
      <c r="K238" s="43"/>
    </row>
    <row r="239" spans="1:11" x14ac:dyDescent="0.2">
      <c r="A239" s="42">
        <v>43739</v>
      </c>
      <c r="B239" s="29">
        <v>0.78</v>
      </c>
      <c r="J239" s="42">
        <v>43739</v>
      </c>
      <c r="K239" s="43"/>
    </row>
    <row r="240" spans="1:11" x14ac:dyDescent="0.2">
      <c r="A240" s="42">
        <v>43770</v>
      </c>
      <c r="B240" s="29">
        <v>0.79</v>
      </c>
      <c r="J240" s="42">
        <v>43770</v>
      </c>
      <c r="K240" s="43"/>
    </row>
    <row r="241" spans="1:11" x14ac:dyDescent="0.2">
      <c r="A241" s="42">
        <v>43800</v>
      </c>
      <c r="B241" s="29">
        <v>0.79</v>
      </c>
      <c r="J241" s="42">
        <v>43800</v>
      </c>
      <c r="K241" s="43"/>
    </row>
    <row r="242" spans="1:11" x14ac:dyDescent="0.2">
      <c r="A242" s="42">
        <v>43831</v>
      </c>
      <c r="B242" s="29">
        <v>0.74</v>
      </c>
      <c r="J242" s="42">
        <v>43831</v>
      </c>
      <c r="K242" s="43"/>
    </row>
    <row r="243" spans="1:11" x14ac:dyDescent="0.2">
      <c r="A243" s="42">
        <v>43862</v>
      </c>
      <c r="B243" s="29">
        <v>0.75</v>
      </c>
      <c r="J243" s="42">
        <v>43862</v>
      </c>
      <c r="K243" s="43"/>
    </row>
    <row r="244" spans="1:11" x14ac:dyDescent="0.2">
      <c r="A244" s="42">
        <v>43891</v>
      </c>
      <c r="B244" s="29">
        <v>0.53</v>
      </c>
      <c r="J244" s="42">
        <v>43891</v>
      </c>
      <c r="K244" s="43"/>
    </row>
    <row r="245" spans="1:11" x14ac:dyDescent="0.2">
      <c r="A245" s="42">
        <v>43922</v>
      </c>
      <c r="B245" s="29">
        <v>0.65</v>
      </c>
      <c r="J245" s="42">
        <v>43922</v>
      </c>
      <c r="K245" s="43"/>
    </row>
    <row r="246" spans="1:11" x14ac:dyDescent="0.2">
      <c r="A246" s="42">
        <v>43952</v>
      </c>
      <c r="B246" s="29">
        <v>0.33</v>
      </c>
      <c r="J246" s="42">
        <v>43952</v>
      </c>
      <c r="K246" s="43"/>
    </row>
    <row r="247" spans="1:11" x14ac:dyDescent="0.2">
      <c r="A247" s="42">
        <v>43983</v>
      </c>
      <c r="B247" s="29">
        <v>0.19</v>
      </c>
      <c r="J247" s="42">
        <v>43983</v>
      </c>
      <c r="K247" s="43"/>
    </row>
    <row r="248" spans="1:11" x14ac:dyDescent="0.2">
      <c r="A248" s="42">
        <v>44013</v>
      </c>
      <c r="B248" s="29">
        <v>0.1</v>
      </c>
      <c r="J248" s="42">
        <v>44013</v>
      </c>
      <c r="K248" s="43"/>
    </row>
    <row r="249" spans="1:11" x14ac:dyDescent="0.2">
      <c r="A249" s="42">
        <v>44044</v>
      </c>
      <c r="B249" s="29">
        <v>7.0000000000000007E-2</v>
      </c>
      <c r="J249" s="42">
        <v>44044</v>
      </c>
      <c r="K249" s="43"/>
    </row>
    <row r="250" spans="1:11" x14ac:dyDescent="0.2">
      <c r="A250" s="42">
        <v>44075</v>
      </c>
      <c r="B250" s="29">
        <v>0.06</v>
      </c>
      <c r="J250" s="42">
        <v>44075</v>
      </c>
      <c r="K250" s="43"/>
    </row>
    <row r="251" spans="1:11" x14ac:dyDescent="0.2">
      <c r="A251" s="42">
        <v>44105</v>
      </c>
      <c r="B251" s="29">
        <v>0.05</v>
      </c>
      <c r="J251" s="42">
        <v>44105</v>
      </c>
      <c r="K251" s="43"/>
    </row>
    <row r="252" spans="1:11" x14ac:dyDescent="0.2">
      <c r="A252" s="42">
        <v>44136</v>
      </c>
      <c r="B252" s="29">
        <v>0.04</v>
      </c>
      <c r="J252" s="42">
        <v>44136</v>
      </c>
      <c r="K252" s="43"/>
    </row>
    <row r="253" spans="1:11" x14ac:dyDescent="0.2">
      <c r="A253" s="42">
        <v>44166</v>
      </c>
      <c r="B253" s="29">
        <v>0.03</v>
      </c>
      <c r="J253" s="42">
        <v>44166</v>
      </c>
      <c r="K253" s="43"/>
    </row>
    <row r="254" spans="1:11" x14ac:dyDescent="0.2">
      <c r="A254" s="42">
        <v>44197</v>
      </c>
      <c r="B254" s="29">
        <v>0.03</v>
      </c>
      <c r="J254" s="42">
        <v>44197</v>
      </c>
    </row>
    <row r="255" spans="1:11" x14ac:dyDescent="0.2">
      <c r="A255" s="42">
        <v>44228</v>
      </c>
      <c r="B255" s="29">
        <v>0.05</v>
      </c>
      <c r="J255" s="42">
        <v>44228</v>
      </c>
    </row>
    <row r="256" spans="1:11" x14ac:dyDescent="0.2">
      <c r="A256" s="42">
        <v>44256</v>
      </c>
      <c r="B256" s="29">
        <v>0.08</v>
      </c>
      <c r="J256" s="42">
        <v>44256</v>
      </c>
    </row>
    <row r="257" spans="1:10" x14ac:dyDescent="0.2">
      <c r="A257" s="42">
        <v>44287</v>
      </c>
      <c r="B257" s="29">
        <v>0.09</v>
      </c>
      <c r="J257" s="42">
        <v>44287</v>
      </c>
    </row>
    <row r="258" spans="1:10" x14ac:dyDescent="0.2">
      <c r="A258" s="42">
        <v>44317</v>
      </c>
      <c r="B258" s="29">
        <v>0.08</v>
      </c>
      <c r="J258" s="42">
        <v>44317</v>
      </c>
    </row>
    <row r="259" spans="1:10" x14ac:dyDescent="0.2">
      <c r="A259" s="42">
        <v>44348</v>
      </c>
      <c r="B259" s="29">
        <v>0.08</v>
      </c>
      <c r="J259" s="42">
        <v>44348</v>
      </c>
    </row>
    <row r="260" spans="1:10" x14ac:dyDescent="0.2">
      <c r="A260" s="42">
        <v>44378</v>
      </c>
      <c r="B260" s="29">
        <v>0.08</v>
      </c>
      <c r="J260" s="42">
        <v>44378</v>
      </c>
    </row>
    <row r="261" spans="1:10" x14ac:dyDescent="0.2">
      <c r="A261" s="42">
        <v>44409</v>
      </c>
      <c r="B261" s="29">
        <v>7.0000000000000007E-2</v>
      </c>
      <c r="J261" s="42">
        <v>44409</v>
      </c>
    </row>
    <row r="262" spans="1:10" x14ac:dyDescent="0.2">
      <c r="A262" s="42">
        <v>44440</v>
      </c>
      <c r="B262" s="29">
        <v>7.0000000000000007E-2</v>
      </c>
      <c r="J262" s="42">
        <v>44440</v>
      </c>
    </row>
    <row r="263" spans="1:10" x14ac:dyDescent="0.2">
      <c r="A263" s="42">
        <v>44470</v>
      </c>
      <c r="B263" s="29">
        <v>0.16</v>
      </c>
      <c r="J263" s="42">
        <v>44470</v>
      </c>
    </row>
    <row r="264" spans="1:10" x14ac:dyDescent="0.2">
      <c r="A264" s="42">
        <v>44501</v>
      </c>
      <c r="B264" s="29">
        <v>0.13</v>
      </c>
    </row>
    <row r="265" spans="1:10" x14ac:dyDescent="0.2">
      <c r="A265" s="42">
        <v>44531</v>
      </c>
      <c r="B265" s="29">
        <v>0.16</v>
      </c>
    </row>
    <row r="266" spans="1:10" x14ac:dyDescent="0.2">
      <c r="A266" s="42">
        <v>44562</v>
      </c>
      <c r="B266" s="29">
        <v>0.53</v>
      </c>
    </row>
    <row r="267" spans="1:10" x14ac:dyDescent="0.2">
      <c r="A267" s="42">
        <v>44593</v>
      </c>
      <c r="B267" s="29">
        <v>0.81</v>
      </c>
    </row>
    <row r="268" spans="1:10" x14ac:dyDescent="0.2">
      <c r="A268" s="42">
        <v>44621</v>
      </c>
      <c r="B268" s="29">
        <v>0.99</v>
      </c>
    </row>
    <row r="269" spans="1:10" x14ac:dyDescent="0.2">
      <c r="A269" s="42">
        <v>44652</v>
      </c>
      <c r="B269" s="29">
        <v>1.1299999999999999</v>
      </c>
    </row>
    <row r="270" spans="1:10" x14ac:dyDescent="0.2">
      <c r="A270" s="42">
        <v>44682</v>
      </c>
      <c r="B270" s="29">
        <v>1.31</v>
      </c>
    </row>
    <row r="271" spans="1:10" x14ac:dyDescent="0.2">
      <c r="A271" s="42">
        <v>44713</v>
      </c>
      <c r="B271" s="29">
        <v>1.57</v>
      </c>
    </row>
    <row r="272" spans="1:10" x14ac:dyDescent="0.2">
      <c r="A272" s="42">
        <v>44743</v>
      </c>
      <c r="B272" s="29">
        <v>1.84</v>
      </c>
    </row>
    <row r="273" spans="1:2" x14ac:dyDescent="0.2">
      <c r="A273" s="42">
        <v>44774</v>
      </c>
      <c r="B273" s="29">
        <v>2.23</v>
      </c>
    </row>
    <row r="274" spans="1:2" x14ac:dyDescent="0.2">
      <c r="A274" s="42">
        <v>44805</v>
      </c>
      <c r="B274" s="29">
        <v>2.91</v>
      </c>
    </row>
    <row r="275" spans="1:2" x14ac:dyDescent="0.2">
      <c r="A275" s="42">
        <v>44835</v>
      </c>
      <c r="B275" s="29">
        <v>3.39</v>
      </c>
    </row>
    <row r="276" spans="1:2" x14ac:dyDescent="0.2">
      <c r="A276" s="42">
        <v>44866</v>
      </c>
      <c r="B276" s="29">
        <v>3.52</v>
      </c>
    </row>
    <row r="277" spans="1:2" x14ac:dyDescent="0.2">
      <c r="A277" s="42">
        <v>44896</v>
      </c>
      <c r="B277" s="29">
        <v>3.78</v>
      </c>
    </row>
    <row r="278" spans="1:2" x14ac:dyDescent="0.2">
      <c r="A278" s="42">
        <v>44927</v>
      </c>
      <c r="B278" s="29">
        <v>4.01</v>
      </c>
    </row>
    <row r="279" spans="1:2" x14ac:dyDescent="0.2">
      <c r="A279" s="42">
        <v>44958</v>
      </c>
      <c r="B279" s="29">
        <v>4.21</v>
      </c>
    </row>
    <row r="280" spans="1:2" x14ac:dyDescent="0.2">
      <c r="A280" s="42">
        <v>44986</v>
      </c>
      <c r="B280" s="29">
        <v>4.33</v>
      </c>
    </row>
    <row r="281" spans="1:2" x14ac:dyDescent="0.2">
      <c r="A281" s="42">
        <v>45017</v>
      </c>
      <c r="B281" s="29">
        <v>4.5199999999999996</v>
      </c>
    </row>
    <row r="282" spans="1:2" x14ac:dyDescent="0.2">
      <c r="A282" s="42">
        <v>45047</v>
      </c>
      <c r="B282" s="29">
        <v>4.7300000000000004</v>
      </c>
    </row>
    <row r="283" spans="1:2" x14ac:dyDescent="0.2">
      <c r="A283" s="42">
        <v>45078</v>
      </c>
      <c r="B283" s="29">
        <v>5.09</v>
      </c>
    </row>
    <row r="284" spans="1:2" x14ac:dyDescent="0.2">
      <c r="A284" s="42">
        <v>45108</v>
      </c>
      <c r="B284" s="29">
        <v>5.49</v>
      </c>
    </row>
    <row r="285" spans="1:2" x14ac:dyDescent="0.2">
      <c r="A285" s="42">
        <v>45139</v>
      </c>
      <c r="B285" s="29">
        <v>5.53</v>
      </c>
    </row>
    <row r="286" spans="1:2" x14ac:dyDescent="0.2">
      <c r="A286" s="42">
        <v>45170</v>
      </c>
      <c r="B286" s="29">
        <v>5.52</v>
      </c>
    </row>
    <row r="287" spans="1:2" x14ac:dyDescent="0.2">
      <c r="A287" s="42">
        <v>45200</v>
      </c>
      <c r="B287" s="29">
        <v>5.4</v>
      </c>
    </row>
    <row r="288" spans="1:2" x14ac:dyDescent="0.2">
      <c r="A288" s="42">
        <v>45231</v>
      </c>
      <c r="B288" s="29">
        <v>5.36</v>
      </c>
    </row>
    <row r="289" spans="1:2" x14ac:dyDescent="0.2">
      <c r="A289" s="42">
        <v>45261</v>
      </c>
      <c r="B289" s="29">
        <v>5.34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98"/>
  <sheetViews>
    <sheetView workbookViewId="0">
      <selection activeCell="A89" activeCellId="1" sqref="A90:A98 A89"/>
    </sheetView>
  </sheetViews>
  <sheetFormatPr baseColWidth="10" defaultRowHeight="16" x14ac:dyDescent="0.2"/>
  <cols>
    <col min="3" max="3" width="11.33203125" customWidth="1"/>
    <col min="4" max="4" width="13.1640625" customWidth="1"/>
  </cols>
  <sheetData>
    <row r="1" spans="1:14" x14ac:dyDescent="0.2">
      <c r="A1" s="30" t="s">
        <v>84</v>
      </c>
      <c r="B1" s="30" t="s">
        <v>92</v>
      </c>
      <c r="C1" s="30" t="s">
        <v>93</v>
      </c>
      <c r="D1" s="30" t="s">
        <v>94</v>
      </c>
      <c r="F1" s="30" t="s">
        <v>95</v>
      </c>
      <c r="H1" t="s">
        <v>84</v>
      </c>
      <c r="I1" s="29" t="s">
        <v>114</v>
      </c>
      <c r="J1" s="29" t="s">
        <v>115</v>
      </c>
      <c r="K1" s="30" t="s">
        <v>178</v>
      </c>
      <c r="M1" s="30" t="s">
        <v>96</v>
      </c>
      <c r="N1" s="30"/>
    </row>
    <row r="2" spans="1:14" x14ac:dyDescent="0.2">
      <c r="A2" s="30" t="s">
        <v>91</v>
      </c>
      <c r="B2" s="30">
        <v>59.7</v>
      </c>
      <c r="C2" s="30">
        <v>70.900000000000006</v>
      </c>
      <c r="D2">
        <v>105.6</v>
      </c>
      <c r="H2" s="30" t="s">
        <v>0</v>
      </c>
      <c r="I2" s="29">
        <v>59.529769345238101</v>
      </c>
      <c r="J2" s="29">
        <v>65.533757440476194</v>
      </c>
      <c r="K2" s="39"/>
    </row>
    <row r="3" spans="1:14" x14ac:dyDescent="0.2">
      <c r="A3" s="30" t="s">
        <v>0</v>
      </c>
      <c r="B3" s="30">
        <v>59.8</v>
      </c>
      <c r="C3" s="30">
        <v>71.599999999999994</v>
      </c>
      <c r="D3">
        <v>101.7</v>
      </c>
      <c r="H3" s="30" t="s">
        <v>1</v>
      </c>
      <c r="I3" s="29">
        <v>59.779769345238094</v>
      </c>
      <c r="J3" s="29">
        <v>67.13125744047619</v>
      </c>
      <c r="K3" s="39"/>
    </row>
    <row r="4" spans="1:14" x14ac:dyDescent="0.2">
      <c r="A4" s="30" t="s">
        <v>1</v>
      </c>
      <c r="B4" s="30">
        <v>60.4</v>
      </c>
      <c r="C4" s="30">
        <v>71.599999999999994</v>
      </c>
      <c r="D4">
        <v>103.2</v>
      </c>
      <c r="H4" s="30" t="s">
        <v>2</v>
      </c>
      <c r="I4" s="29">
        <v>60.113816964285711</v>
      </c>
      <c r="J4" s="29">
        <v>66.784977678571437</v>
      </c>
      <c r="K4" s="39"/>
    </row>
    <row r="5" spans="1:14" x14ac:dyDescent="0.2">
      <c r="A5" s="30" t="s">
        <v>2</v>
      </c>
      <c r="B5" s="30">
        <v>60.9</v>
      </c>
      <c r="C5" s="30">
        <v>72</v>
      </c>
      <c r="D5">
        <v>100.3</v>
      </c>
      <c r="H5" s="30" t="s">
        <v>3</v>
      </c>
      <c r="I5" s="29">
        <v>60.676644345238095</v>
      </c>
      <c r="J5" s="29">
        <v>66.85000744047619</v>
      </c>
      <c r="K5" s="39"/>
    </row>
    <row r="6" spans="1:14" x14ac:dyDescent="0.2">
      <c r="A6" s="30" t="s">
        <v>3</v>
      </c>
      <c r="B6" s="30">
        <v>60.9</v>
      </c>
      <c r="C6" s="30">
        <v>71.5</v>
      </c>
      <c r="D6">
        <v>103.3</v>
      </c>
      <c r="H6" s="30" t="s">
        <v>4</v>
      </c>
      <c r="I6" s="29">
        <v>60.629769345238095</v>
      </c>
      <c r="J6" s="29">
        <v>66.133757440476188</v>
      </c>
      <c r="K6" s="39"/>
    </row>
    <row r="7" spans="1:14" x14ac:dyDescent="0.2">
      <c r="A7" s="30" t="s">
        <v>4</v>
      </c>
      <c r="B7" s="30">
        <v>60.8</v>
      </c>
      <c r="C7" s="30">
        <v>72.8</v>
      </c>
      <c r="D7">
        <v>100.3</v>
      </c>
      <c r="H7" s="30" t="s">
        <v>5</v>
      </c>
      <c r="I7" s="29">
        <v>60.1797693452381</v>
      </c>
      <c r="J7" s="29">
        <v>68.13125744047619</v>
      </c>
      <c r="K7" s="39"/>
    </row>
    <row r="8" spans="1:14" x14ac:dyDescent="0.2">
      <c r="A8" s="30" t="s">
        <v>5</v>
      </c>
      <c r="B8" s="30">
        <v>62</v>
      </c>
      <c r="C8" s="30">
        <v>73</v>
      </c>
      <c r="D8">
        <v>101</v>
      </c>
      <c r="H8" s="30" t="s">
        <v>6</v>
      </c>
      <c r="I8" s="29">
        <v>61.113816964285711</v>
      </c>
      <c r="J8" s="29">
        <v>67.98497767857144</v>
      </c>
      <c r="K8" s="39"/>
    </row>
    <row r="9" spans="1:14" x14ac:dyDescent="0.2">
      <c r="A9" s="30" t="s">
        <v>6</v>
      </c>
      <c r="B9" s="30">
        <v>61.7</v>
      </c>
      <c r="C9" s="30">
        <v>73.5</v>
      </c>
      <c r="D9">
        <v>98.4</v>
      </c>
      <c r="H9" s="30" t="s">
        <v>7</v>
      </c>
      <c r="I9" s="29">
        <v>61.076644345238094</v>
      </c>
      <c r="J9" s="29">
        <v>68.050007440476193</v>
      </c>
      <c r="K9" s="39"/>
    </row>
    <row r="10" spans="1:14" x14ac:dyDescent="0.2">
      <c r="A10" s="30" t="s">
        <v>7</v>
      </c>
      <c r="B10" s="30">
        <v>61.3</v>
      </c>
      <c r="C10" s="30">
        <v>71.7</v>
      </c>
      <c r="D10">
        <v>100.1</v>
      </c>
      <c r="H10" s="30" t="s">
        <v>8</v>
      </c>
      <c r="I10" s="29">
        <v>60.729769345238097</v>
      </c>
      <c r="J10" s="29">
        <v>67.233757440476182</v>
      </c>
      <c r="K10" s="39"/>
    </row>
    <row r="11" spans="1:14" x14ac:dyDescent="0.2">
      <c r="A11" s="30" t="s">
        <v>8</v>
      </c>
      <c r="B11" s="30">
        <v>61.6</v>
      </c>
      <c r="C11" s="30">
        <v>72.900000000000006</v>
      </c>
      <c r="D11">
        <v>97.7</v>
      </c>
      <c r="H11" s="30" t="s">
        <v>9</v>
      </c>
      <c r="I11" s="29">
        <v>60.879769345238095</v>
      </c>
      <c r="J11" s="29">
        <v>68.13125744047619</v>
      </c>
      <c r="K11" s="39"/>
    </row>
    <row r="12" spans="1:14" x14ac:dyDescent="0.2">
      <c r="A12" s="30" t="s">
        <v>9</v>
      </c>
      <c r="B12" s="30">
        <v>61.4</v>
      </c>
      <c r="C12" s="30">
        <v>73.5</v>
      </c>
      <c r="D12">
        <v>97.6</v>
      </c>
      <c r="H12" s="30" t="s">
        <v>10</v>
      </c>
      <c r="I12" s="29">
        <v>60.613816964285711</v>
      </c>
      <c r="J12" s="29">
        <v>68.384977678571431</v>
      </c>
      <c r="K12" s="39"/>
    </row>
    <row r="13" spans="1:14" x14ac:dyDescent="0.2">
      <c r="A13" s="30" t="s">
        <v>10</v>
      </c>
      <c r="B13" s="30">
        <v>61</v>
      </c>
      <c r="C13" s="30">
        <v>74.5</v>
      </c>
      <c r="D13">
        <v>95.8</v>
      </c>
      <c r="H13" s="30" t="s">
        <v>11</v>
      </c>
      <c r="I13" s="29">
        <v>60.476644345238093</v>
      </c>
      <c r="J13" s="29">
        <v>69.250007440476196</v>
      </c>
      <c r="K13" s="39"/>
    </row>
    <row r="14" spans="1:14" x14ac:dyDescent="0.2">
      <c r="A14" s="30" t="s">
        <v>11</v>
      </c>
      <c r="B14" s="30">
        <v>61.4</v>
      </c>
      <c r="C14" s="30">
        <v>74.8</v>
      </c>
      <c r="D14">
        <v>98.7</v>
      </c>
      <c r="H14" s="30" t="s">
        <v>12</v>
      </c>
      <c r="I14" s="29">
        <v>60.929769345238093</v>
      </c>
      <c r="J14" s="29">
        <v>70.033757440476194</v>
      </c>
      <c r="K14" s="39"/>
    </row>
    <row r="15" spans="1:14" x14ac:dyDescent="0.2">
      <c r="A15" s="30" t="s">
        <v>12</v>
      </c>
      <c r="B15" s="30">
        <v>61.8</v>
      </c>
      <c r="C15" s="30">
        <v>74.2</v>
      </c>
      <c r="D15">
        <v>96.3</v>
      </c>
      <c r="H15" s="30" t="s">
        <v>13</v>
      </c>
      <c r="I15" s="29">
        <v>61.279769345238094</v>
      </c>
      <c r="J15" s="29">
        <v>69.931257440476188</v>
      </c>
      <c r="K15" s="39"/>
    </row>
    <row r="16" spans="1:14" x14ac:dyDescent="0.2">
      <c r="A16" s="30" t="s">
        <v>13</v>
      </c>
      <c r="B16" s="30">
        <v>62.1</v>
      </c>
      <c r="C16" s="30">
        <v>74.400000000000006</v>
      </c>
      <c r="D16">
        <v>96.8</v>
      </c>
      <c r="H16" s="30" t="s">
        <v>14</v>
      </c>
      <c r="I16" s="29">
        <v>61.413816964285715</v>
      </c>
      <c r="J16" s="29">
        <v>70.284977678571437</v>
      </c>
      <c r="K16" s="39"/>
    </row>
    <row r="17" spans="1:11" x14ac:dyDescent="0.2">
      <c r="A17" s="30" t="s">
        <v>14</v>
      </c>
      <c r="B17" s="30">
        <v>62.1</v>
      </c>
      <c r="C17" s="30">
        <v>75.8</v>
      </c>
      <c r="D17">
        <v>95.7</v>
      </c>
      <c r="H17" s="30" t="s">
        <v>15</v>
      </c>
      <c r="I17" s="29">
        <v>61.776644345238097</v>
      </c>
      <c r="J17" s="29">
        <v>70.750007440476196</v>
      </c>
      <c r="K17" s="39"/>
    </row>
    <row r="18" spans="1:11" x14ac:dyDescent="0.2">
      <c r="A18" s="30" t="s">
        <v>15</v>
      </c>
      <c r="B18" s="30">
        <v>62.4</v>
      </c>
      <c r="C18" s="30">
        <v>76</v>
      </c>
      <c r="D18">
        <v>97</v>
      </c>
      <c r="H18" s="30" t="s">
        <v>16</v>
      </c>
      <c r="I18" s="29">
        <v>62.129769345238095</v>
      </c>
      <c r="J18" s="29">
        <v>71.333757440476191</v>
      </c>
      <c r="K18" s="39"/>
    </row>
    <row r="19" spans="1:11" x14ac:dyDescent="0.2">
      <c r="A19" s="30" t="s">
        <v>16</v>
      </c>
      <c r="B19" s="30">
        <v>62.8</v>
      </c>
      <c r="C19" s="30">
        <v>76.2</v>
      </c>
      <c r="D19">
        <v>94.8</v>
      </c>
      <c r="H19" s="30" t="s">
        <v>17</v>
      </c>
      <c r="I19" s="29">
        <v>62.479769345238097</v>
      </c>
      <c r="J19" s="29">
        <v>71.831257440476193</v>
      </c>
      <c r="K19" s="39"/>
    </row>
    <row r="20" spans="1:11" x14ac:dyDescent="0.2">
      <c r="A20" s="30" t="s">
        <v>17</v>
      </c>
      <c r="B20" s="30">
        <v>63.2</v>
      </c>
      <c r="C20" s="30">
        <v>77</v>
      </c>
      <c r="D20">
        <v>95.1</v>
      </c>
      <c r="H20" s="30" t="s">
        <v>18</v>
      </c>
      <c r="I20" s="29">
        <v>62.813816964285714</v>
      </c>
      <c r="J20" s="29">
        <v>72.284977678571437</v>
      </c>
      <c r="K20" s="39"/>
    </row>
    <row r="21" spans="1:11" x14ac:dyDescent="0.2">
      <c r="A21" s="30" t="s">
        <v>18</v>
      </c>
      <c r="B21" s="30">
        <v>63</v>
      </c>
      <c r="C21" s="30">
        <v>78.2</v>
      </c>
      <c r="D21">
        <v>94.3</v>
      </c>
      <c r="H21" s="30" t="s">
        <v>19</v>
      </c>
      <c r="I21" s="29">
        <v>62.876644345238091</v>
      </c>
      <c r="J21" s="29">
        <v>73.35000744047619</v>
      </c>
      <c r="K21" s="39"/>
    </row>
    <row r="22" spans="1:11" x14ac:dyDescent="0.2">
      <c r="A22" s="30" t="s">
        <v>19</v>
      </c>
      <c r="B22" s="30">
        <v>64</v>
      </c>
      <c r="C22" s="30">
        <v>78.400000000000006</v>
      </c>
      <c r="D22">
        <v>96.2</v>
      </c>
      <c r="H22" s="30" t="s">
        <v>20</v>
      </c>
      <c r="I22" s="29">
        <v>63.829769345238098</v>
      </c>
      <c r="J22" s="29">
        <v>74.033757440476194</v>
      </c>
      <c r="K22" s="39"/>
    </row>
    <row r="23" spans="1:11" x14ac:dyDescent="0.2">
      <c r="A23" s="30" t="s">
        <v>20</v>
      </c>
      <c r="B23" s="30">
        <v>64.400000000000006</v>
      </c>
      <c r="C23" s="30">
        <v>78.8</v>
      </c>
      <c r="D23">
        <v>93.8</v>
      </c>
      <c r="H23" s="30" t="s">
        <v>21</v>
      </c>
      <c r="I23" s="29">
        <v>64.079769345238091</v>
      </c>
      <c r="J23" s="29">
        <v>74.231257440476185</v>
      </c>
      <c r="K23" s="39"/>
    </row>
    <row r="24" spans="1:11" x14ac:dyDescent="0.2">
      <c r="A24" s="30" t="s">
        <v>21</v>
      </c>
      <c r="B24" s="30">
        <v>64.7</v>
      </c>
      <c r="C24" s="30">
        <v>79</v>
      </c>
      <c r="D24">
        <v>93.6</v>
      </c>
      <c r="H24" s="30" t="s">
        <v>22</v>
      </c>
      <c r="I24" s="29">
        <v>64.413816964285701</v>
      </c>
      <c r="J24" s="29">
        <v>75.384977678571431</v>
      </c>
      <c r="K24" s="39"/>
    </row>
    <row r="25" spans="1:11" x14ac:dyDescent="0.2">
      <c r="A25" s="30" t="s">
        <v>22</v>
      </c>
      <c r="B25" s="30">
        <v>65.599999999999994</v>
      </c>
      <c r="C25" s="30">
        <v>79.5</v>
      </c>
      <c r="D25">
        <v>92.6</v>
      </c>
      <c r="H25" s="30" t="s">
        <v>23</v>
      </c>
      <c r="I25" s="29">
        <v>65.376644345238091</v>
      </c>
      <c r="J25" s="29">
        <v>75.35000744047619</v>
      </c>
      <c r="K25" s="39"/>
    </row>
    <row r="26" spans="1:11" x14ac:dyDescent="0.2">
      <c r="A26" s="30" t="s">
        <v>23</v>
      </c>
      <c r="B26" s="30">
        <v>66.7</v>
      </c>
      <c r="C26" s="30">
        <v>80.5</v>
      </c>
      <c r="D26">
        <v>94.3</v>
      </c>
      <c r="H26" s="30" t="s">
        <v>24</v>
      </c>
      <c r="I26" s="29">
        <v>66.629769345238103</v>
      </c>
      <c r="J26" s="29">
        <v>77.233757440476182</v>
      </c>
      <c r="K26" s="39"/>
    </row>
    <row r="27" spans="1:11" x14ac:dyDescent="0.2">
      <c r="A27" s="30" t="s">
        <v>24</v>
      </c>
      <c r="B27" s="30">
        <v>67.599999999999994</v>
      </c>
      <c r="C27" s="30">
        <v>80.8</v>
      </c>
      <c r="D27">
        <v>92.2</v>
      </c>
      <c r="H27" s="30" t="s">
        <v>25</v>
      </c>
      <c r="I27" s="29">
        <v>67.579769345238091</v>
      </c>
      <c r="J27" s="29">
        <v>76.831257440476193</v>
      </c>
      <c r="K27" s="39"/>
    </row>
    <row r="28" spans="1:11" x14ac:dyDescent="0.2">
      <c r="A28" s="30" t="s">
        <v>25</v>
      </c>
      <c r="B28" s="30">
        <v>69.599999999999994</v>
      </c>
      <c r="C28" s="30">
        <v>81.900000000000006</v>
      </c>
      <c r="D28">
        <v>93.6</v>
      </c>
      <c r="H28" s="30" t="s">
        <v>26</v>
      </c>
      <c r="I28" s="29">
        <v>69.213816964285712</v>
      </c>
      <c r="J28" s="29">
        <v>77.48497767857144</v>
      </c>
      <c r="K28" s="39"/>
    </row>
    <row r="29" spans="1:11" x14ac:dyDescent="0.2">
      <c r="A29" s="30" t="s">
        <v>26</v>
      </c>
      <c r="B29" s="30">
        <v>69.599999999999994</v>
      </c>
      <c r="C29" s="30">
        <v>82.9</v>
      </c>
      <c r="D29">
        <v>92.2</v>
      </c>
      <c r="H29" s="30" t="s">
        <v>27</v>
      </c>
      <c r="I29" s="29">
        <v>69.776644345238097</v>
      </c>
      <c r="J29" s="29">
        <v>77.85000744047619</v>
      </c>
      <c r="K29" s="39"/>
    </row>
    <row r="30" spans="1:11" x14ac:dyDescent="0.2">
      <c r="A30" s="30" t="s">
        <v>27</v>
      </c>
      <c r="B30" s="30">
        <v>70.099999999999994</v>
      </c>
      <c r="C30" s="30">
        <v>83.2</v>
      </c>
      <c r="D30">
        <v>94.1</v>
      </c>
      <c r="H30" s="30" t="s">
        <v>28</v>
      </c>
      <c r="I30" s="29">
        <v>70.4297693452381</v>
      </c>
      <c r="J30" s="29">
        <v>79.233757440476182</v>
      </c>
      <c r="K30" s="39"/>
    </row>
    <row r="31" spans="1:11" x14ac:dyDescent="0.2">
      <c r="A31" s="30" t="s">
        <v>28</v>
      </c>
      <c r="B31" s="30">
        <v>70.2</v>
      </c>
      <c r="C31" s="30">
        <v>81.8</v>
      </c>
      <c r="D31">
        <v>92</v>
      </c>
      <c r="H31" s="30" t="s">
        <v>29</v>
      </c>
      <c r="I31" s="29">
        <v>70.379769345238103</v>
      </c>
      <c r="J31" s="29">
        <v>79.231257440476185</v>
      </c>
      <c r="K31" s="39"/>
    </row>
    <row r="32" spans="1:11" x14ac:dyDescent="0.2">
      <c r="A32" s="30" t="s">
        <v>29</v>
      </c>
      <c r="B32" s="30">
        <v>71.5</v>
      </c>
      <c r="C32" s="30">
        <v>83.7</v>
      </c>
      <c r="D32">
        <v>93.6</v>
      </c>
      <c r="H32" s="30" t="s">
        <v>30</v>
      </c>
      <c r="I32" s="29">
        <v>71.213816964285712</v>
      </c>
      <c r="J32" s="29">
        <v>79.98497767857144</v>
      </c>
      <c r="K32" s="39"/>
    </row>
    <row r="33" spans="1:11" x14ac:dyDescent="0.2">
      <c r="A33" s="30" t="s">
        <v>30</v>
      </c>
      <c r="B33" s="30">
        <v>71.099999999999994</v>
      </c>
      <c r="C33" s="30">
        <v>84.6</v>
      </c>
      <c r="D33">
        <v>92.6</v>
      </c>
      <c r="H33" s="30" t="s">
        <v>31</v>
      </c>
      <c r="I33" s="29">
        <v>70.9766443452381</v>
      </c>
      <c r="J33" s="29">
        <v>81.050007440476193</v>
      </c>
      <c r="K33" s="39"/>
    </row>
    <row r="34" spans="1:11" x14ac:dyDescent="0.2">
      <c r="A34" s="30" t="s">
        <v>31</v>
      </c>
      <c r="B34" s="30">
        <v>72.900000000000006</v>
      </c>
      <c r="C34" s="30">
        <v>83.3</v>
      </c>
      <c r="D34">
        <v>94.7</v>
      </c>
      <c r="H34" s="30" t="s">
        <v>32</v>
      </c>
      <c r="I34" s="29">
        <v>73.129769345238103</v>
      </c>
      <c r="J34" s="29">
        <v>82.433757440476185</v>
      </c>
      <c r="K34" s="39"/>
    </row>
    <row r="35" spans="1:11" x14ac:dyDescent="0.2">
      <c r="A35" s="30" t="s">
        <v>32</v>
      </c>
      <c r="B35" s="30">
        <v>74.599999999999994</v>
      </c>
      <c r="C35" s="30">
        <v>84.8</v>
      </c>
      <c r="D35">
        <v>92.4</v>
      </c>
      <c r="H35" s="30" t="s">
        <v>33</v>
      </c>
      <c r="I35" s="29">
        <v>75.079769345238091</v>
      </c>
      <c r="J35" s="29">
        <v>81.731257440476185</v>
      </c>
      <c r="K35" s="39"/>
    </row>
    <row r="36" spans="1:11" x14ac:dyDescent="0.2">
      <c r="A36" s="30" t="s">
        <v>33</v>
      </c>
      <c r="B36" s="30">
        <v>77.400000000000006</v>
      </c>
      <c r="C36" s="30">
        <v>86.3</v>
      </c>
      <c r="D36">
        <v>92.6</v>
      </c>
      <c r="H36" s="30" t="s">
        <v>34</v>
      </c>
      <c r="I36" s="29">
        <v>78.113816964285704</v>
      </c>
      <c r="J36" s="29">
        <v>82.284977678571437</v>
      </c>
      <c r="K36" s="39"/>
    </row>
    <row r="37" spans="1:11" x14ac:dyDescent="0.2">
      <c r="A37" s="30" t="s">
        <v>34</v>
      </c>
      <c r="B37" s="30">
        <v>79.2</v>
      </c>
      <c r="C37" s="30">
        <v>87.1</v>
      </c>
      <c r="D37">
        <v>91.8</v>
      </c>
      <c r="H37" s="30" t="s">
        <v>35</v>
      </c>
      <c r="I37" s="29">
        <v>80.576644345238094</v>
      </c>
      <c r="J37" s="29">
        <v>83.050007440476193</v>
      </c>
      <c r="K37" s="39"/>
    </row>
    <row r="38" spans="1:11" x14ac:dyDescent="0.2">
      <c r="A38" s="30" t="s">
        <v>35</v>
      </c>
      <c r="B38" s="30">
        <v>79.3</v>
      </c>
      <c r="C38" s="30">
        <v>86.3</v>
      </c>
      <c r="D38">
        <v>91.6</v>
      </c>
      <c r="H38" s="30" t="s">
        <v>36</v>
      </c>
      <c r="I38" s="29">
        <v>81.229769345238097</v>
      </c>
      <c r="J38" s="29">
        <v>85.133757440476188</v>
      </c>
      <c r="K38" s="39"/>
    </row>
    <row r="39" spans="1:11" x14ac:dyDescent="0.2">
      <c r="A39" s="30" t="s">
        <v>36</v>
      </c>
      <c r="B39" s="30">
        <v>80.2</v>
      </c>
      <c r="C39" s="30">
        <v>85.7</v>
      </c>
      <c r="D39">
        <v>89.3</v>
      </c>
      <c r="H39" s="30" t="s">
        <v>37</v>
      </c>
      <c r="I39" s="29">
        <v>81.979769345238097</v>
      </c>
      <c r="J39" s="29">
        <v>83.331257440476193</v>
      </c>
      <c r="K39" s="39"/>
    </row>
    <row r="40" spans="1:11" x14ac:dyDescent="0.2">
      <c r="A40" s="30" t="s">
        <v>37</v>
      </c>
      <c r="B40" s="30">
        <v>80.599999999999994</v>
      </c>
      <c r="C40" s="30">
        <v>86.1</v>
      </c>
      <c r="D40">
        <v>90.5</v>
      </c>
      <c r="H40" s="30" t="s">
        <v>38</v>
      </c>
      <c r="I40" s="29">
        <v>81.913816964285701</v>
      </c>
      <c r="J40" s="29">
        <v>82.584977678571434</v>
      </c>
      <c r="K40" s="39"/>
    </row>
    <row r="41" spans="1:11" x14ac:dyDescent="0.2">
      <c r="A41" s="30" t="s">
        <v>38</v>
      </c>
      <c r="B41" s="30">
        <v>80.7</v>
      </c>
      <c r="C41" s="30">
        <v>86</v>
      </c>
      <c r="D41">
        <v>90</v>
      </c>
      <c r="H41" s="30" t="s">
        <v>39</v>
      </c>
      <c r="I41" s="29">
        <v>82.576644345238094</v>
      </c>
      <c r="J41" s="29">
        <v>81.950007440476185</v>
      </c>
      <c r="K41" s="39"/>
    </row>
    <row r="42" spans="1:11" x14ac:dyDescent="0.2">
      <c r="A42" s="30" t="s">
        <v>39</v>
      </c>
      <c r="B42" s="30">
        <v>81.2</v>
      </c>
      <c r="C42" s="30">
        <v>84.2</v>
      </c>
      <c r="D42">
        <v>91.3</v>
      </c>
      <c r="H42" s="30" t="s">
        <v>40</v>
      </c>
      <c r="I42" s="29">
        <v>83.329769345238105</v>
      </c>
      <c r="J42" s="29">
        <v>81.533757440476194</v>
      </c>
      <c r="K42" s="39"/>
    </row>
    <row r="43" spans="1:11" x14ac:dyDescent="0.2">
      <c r="A43" s="30" t="s">
        <v>40</v>
      </c>
      <c r="B43" s="30">
        <v>82.3</v>
      </c>
      <c r="C43" s="30">
        <v>83.9</v>
      </c>
      <c r="D43">
        <v>89.6</v>
      </c>
      <c r="H43" s="30" t="s">
        <v>41</v>
      </c>
      <c r="I43" s="29">
        <v>84.379769345238103</v>
      </c>
      <c r="J43" s="29">
        <v>81.931257440476188</v>
      </c>
      <c r="K43" s="39"/>
    </row>
    <row r="44" spans="1:11" x14ac:dyDescent="0.2">
      <c r="A44" s="30" t="s">
        <v>41</v>
      </c>
      <c r="B44" s="30">
        <v>83.7</v>
      </c>
      <c r="C44" s="30">
        <v>85</v>
      </c>
      <c r="D44">
        <v>91.6</v>
      </c>
      <c r="H44" s="30" t="s">
        <v>42</v>
      </c>
      <c r="I44" s="29">
        <v>85.513816964285709</v>
      </c>
      <c r="J44" s="29">
        <v>82.98497767857144</v>
      </c>
      <c r="K44" s="39"/>
    </row>
    <row r="45" spans="1:11" x14ac:dyDescent="0.2">
      <c r="A45" s="30" t="s">
        <v>42</v>
      </c>
      <c r="B45" s="30">
        <v>84.3</v>
      </c>
      <c r="C45" s="30">
        <v>85.9</v>
      </c>
      <c r="D45">
        <v>90.6</v>
      </c>
      <c r="H45" s="30" t="s">
        <v>43</v>
      </c>
      <c r="I45" s="29">
        <v>86.376644345238091</v>
      </c>
      <c r="J45" s="29">
        <v>83.85000744047619</v>
      </c>
      <c r="K45" s="39"/>
    </row>
    <row r="46" spans="1:11" x14ac:dyDescent="0.2">
      <c r="A46" s="30" t="s">
        <v>43</v>
      </c>
      <c r="B46" s="30">
        <v>84.9</v>
      </c>
      <c r="C46" s="30">
        <v>85.8</v>
      </c>
      <c r="D46">
        <v>93.7</v>
      </c>
      <c r="H46" s="30" t="s">
        <v>44</v>
      </c>
      <c r="I46" s="29">
        <v>86.9297693452381</v>
      </c>
      <c r="J46" s="29">
        <v>83.433757440476185</v>
      </c>
      <c r="K46" s="39"/>
    </row>
    <row r="47" spans="1:11" x14ac:dyDescent="0.2">
      <c r="A47" s="30" t="s">
        <v>44</v>
      </c>
      <c r="B47" s="30">
        <v>88.7</v>
      </c>
      <c r="C47" s="30">
        <v>87</v>
      </c>
      <c r="D47">
        <v>92.9</v>
      </c>
      <c r="H47" s="30" t="s">
        <v>45</v>
      </c>
      <c r="I47" s="29">
        <v>90.579769345238091</v>
      </c>
      <c r="J47" s="29">
        <v>85.031257440476182</v>
      </c>
      <c r="K47" s="39"/>
    </row>
    <row r="48" spans="1:11" x14ac:dyDescent="0.2">
      <c r="A48" s="30" t="s">
        <v>45</v>
      </c>
      <c r="B48" s="30">
        <v>89.8</v>
      </c>
      <c r="C48" s="30">
        <v>87.6</v>
      </c>
      <c r="D48">
        <v>93.4</v>
      </c>
      <c r="H48" s="30" t="s">
        <v>46</v>
      </c>
      <c r="I48" s="29">
        <v>91.413816964285701</v>
      </c>
      <c r="J48" s="29">
        <v>85.884977678571431</v>
      </c>
      <c r="K48" s="39"/>
    </row>
    <row r="49" spans="1:11" x14ac:dyDescent="0.2">
      <c r="A49" s="30" t="s">
        <v>46</v>
      </c>
      <c r="B49" s="30">
        <v>91.1</v>
      </c>
      <c r="C49" s="30">
        <v>88.4</v>
      </c>
      <c r="D49">
        <v>92.8</v>
      </c>
      <c r="H49" s="30" t="s">
        <v>47</v>
      </c>
      <c r="I49" s="29">
        <v>93.076644345238094</v>
      </c>
      <c r="J49" s="29">
        <v>86.050007440476193</v>
      </c>
      <c r="K49" s="39"/>
    </row>
    <row r="50" spans="1:11" x14ac:dyDescent="0.2">
      <c r="A50" s="30" t="s">
        <v>47</v>
      </c>
      <c r="B50" s="30">
        <v>92.3</v>
      </c>
      <c r="C50" s="30">
        <v>88.2</v>
      </c>
      <c r="D50">
        <v>96.1</v>
      </c>
      <c r="H50" s="30" t="s">
        <v>48</v>
      </c>
      <c r="I50" s="29">
        <v>94.4297693452381</v>
      </c>
      <c r="J50" s="29">
        <v>86.733757440476182</v>
      </c>
      <c r="K50" s="39"/>
    </row>
    <row r="51" spans="1:11" x14ac:dyDescent="0.2">
      <c r="A51" s="30" t="s">
        <v>48</v>
      </c>
      <c r="B51" s="30">
        <v>93.3</v>
      </c>
      <c r="C51" s="30">
        <v>88.8</v>
      </c>
      <c r="D51">
        <v>94.4</v>
      </c>
      <c r="H51" s="30" t="s">
        <v>49</v>
      </c>
      <c r="I51" s="29">
        <v>95.479769345238097</v>
      </c>
      <c r="J51" s="29">
        <v>87.13125744047619</v>
      </c>
      <c r="K51" s="39"/>
    </row>
    <row r="52" spans="1:11" x14ac:dyDescent="0.2">
      <c r="A52" s="30" t="s">
        <v>49</v>
      </c>
      <c r="B52" s="30">
        <v>93.2</v>
      </c>
      <c r="C52" s="30">
        <v>89.5</v>
      </c>
      <c r="D52">
        <v>95</v>
      </c>
      <c r="H52" s="30" t="s">
        <v>50</v>
      </c>
      <c r="I52" s="29">
        <v>95.313816964285706</v>
      </c>
      <c r="J52" s="29">
        <v>88.284977678571437</v>
      </c>
      <c r="K52" s="39"/>
    </row>
    <row r="53" spans="1:11" x14ac:dyDescent="0.2">
      <c r="A53" s="30" t="s">
        <v>50</v>
      </c>
      <c r="B53" s="30">
        <v>92.7</v>
      </c>
      <c r="C53" s="30">
        <v>90.1</v>
      </c>
      <c r="D53">
        <v>93.6</v>
      </c>
      <c r="H53" s="30" t="s">
        <v>51</v>
      </c>
      <c r="I53" s="29">
        <v>95.176644345238088</v>
      </c>
      <c r="J53" s="29">
        <v>87.85000744047619</v>
      </c>
      <c r="K53" s="39"/>
    </row>
    <row r="54" spans="1:11" x14ac:dyDescent="0.2">
      <c r="A54" s="30" t="s">
        <v>51</v>
      </c>
      <c r="B54" s="30">
        <v>94</v>
      </c>
      <c r="C54" s="30">
        <v>89.8</v>
      </c>
      <c r="D54">
        <v>96.4</v>
      </c>
      <c r="H54" s="30" t="s">
        <v>52</v>
      </c>
      <c r="I54" s="29">
        <v>96.529769345238108</v>
      </c>
      <c r="J54" s="29">
        <v>87.833757440476191</v>
      </c>
      <c r="K54" s="39"/>
    </row>
    <row r="55" spans="1:11" x14ac:dyDescent="0.2">
      <c r="A55" s="30" t="s">
        <v>52</v>
      </c>
      <c r="B55" s="30">
        <v>95.8</v>
      </c>
      <c r="C55" s="30">
        <v>90.9</v>
      </c>
      <c r="D55">
        <v>94.8</v>
      </c>
      <c r="H55" s="30" t="s">
        <v>53</v>
      </c>
      <c r="I55" s="29">
        <v>97.579769345238091</v>
      </c>
      <c r="J55" s="29">
        <v>89.431257440476188</v>
      </c>
      <c r="K55" s="39"/>
    </row>
    <row r="56" spans="1:11" x14ac:dyDescent="0.2">
      <c r="A56" s="30" t="s">
        <v>53</v>
      </c>
      <c r="B56" s="30">
        <v>95.7</v>
      </c>
      <c r="C56" s="30">
        <v>91.7</v>
      </c>
      <c r="D56">
        <v>96.2</v>
      </c>
      <c r="H56" s="30" t="s">
        <v>54</v>
      </c>
      <c r="I56" s="29">
        <v>97.013816964285709</v>
      </c>
      <c r="J56" s="29">
        <v>89.584977678571434</v>
      </c>
      <c r="K56" s="39"/>
    </row>
    <row r="57" spans="1:11" x14ac:dyDescent="0.2">
      <c r="A57" s="30" t="s">
        <v>54</v>
      </c>
      <c r="B57" s="30">
        <v>96.3</v>
      </c>
      <c r="C57" s="30">
        <v>92.4</v>
      </c>
      <c r="D57">
        <v>95.1</v>
      </c>
      <c r="H57" s="30" t="s">
        <v>55</v>
      </c>
      <c r="I57" s="29">
        <v>97.4766443452381</v>
      </c>
      <c r="J57" s="29">
        <v>90.450007440476185</v>
      </c>
      <c r="K57" s="39"/>
    </row>
    <row r="58" spans="1:11" x14ac:dyDescent="0.2">
      <c r="A58" s="30" t="s">
        <v>55</v>
      </c>
      <c r="B58" s="30">
        <v>96.4</v>
      </c>
      <c r="C58" s="30">
        <v>91.7</v>
      </c>
      <c r="D58">
        <v>97.8</v>
      </c>
      <c r="H58" s="30" t="s">
        <v>56</v>
      </c>
      <c r="I58" s="29">
        <v>97.529769345238108</v>
      </c>
      <c r="J58" s="29">
        <v>90.233757440476182</v>
      </c>
      <c r="K58" s="39"/>
    </row>
    <row r="59" spans="1:11" x14ac:dyDescent="0.2">
      <c r="A59" s="30" t="s">
        <v>56</v>
      </c>
      <c r="B59" s="30">
        <v>97.3</v>
      </c>
      <c r="C59" s="30">
        <v>92.4</v>
      </c>
      <c r="D59">
        <v>95.2</v>
      </c>
      <c r="H59" s="30" t="s">
        <v>57</v>
      </c>
      <c r="I59" s="29">
        <v>98.1797693452381</v>
      </c>
      <c r="J59" s="29">
        <v>91.331257440476193</v>
      </c>
      <c r="K59" s="39"/>
    </row>
    <row r="60" spans="1:11" x14ac:dyDescent="0.2">
      <c r="A60" s="30" t="s">
        <v>57</v>
      </c>
      <c r="B60" s="30">
        <v>97.2</v>
      </c>
      <c r="C60" s="30">
        <v>93.8</v>
      </c>
      <c r="D60">
        <v>97</v>
      </c>
      <c r="H60" s="30" t="s">
        <v>58</v>
      </c>
      <c r="I60" s="29">
        <v>97.213816964285712</v>
      </c>
      <c r="J60" s="29">
        <v>92.48497767857144</v>
      </c>
      <c r="K60" s="39"/>
    </row>
    <row r="61" spans="1:11" x14ac:dyDescent="0.2">
      <c r="A61" s="30" t="s">
        <v>58</v>
      </c>
      <c r="B61" s="30">
        <v>96.6</v>
      </c>
      <c r="C61" s="30">
        <v>94.2</v>
      </c>
      <c r="D61">
        <v>95.2</v>
      </c>
      <c r="H61" s="30" t="s">
        <v>59</v>
      </c>
      <c r="I61" s="29">
        <v>97.076644345238094</v>
      </c>
      <c r="J61" s="29">
        <v>92.650007440476188</v>
      </c>
      <c r="K61" s="39"/>
    </row>
    <row r="62" spans="1:11" x14ac:dyDescent="0.2">
      <c r="A62" s="30" t="s">
        <v>59</v>
      </c>
      <c r="B62" s="30">
        <v>95.4</v>
      </c>
      <c r="C62" s="30">
        <v>93.8</v>
      </c>
      <c r="D62">
        <v>97.6</v>
      </c>
      <c r="H62" s="30" t="s">
        <v>60</v>
      </c>
      <c r="I62" s="29">
        <v>96.529769345238108</v>
      </c>
      <c r="J62" s="29">
        <v>93.533757440476194</v>
      </c>
      <c r="K62" s="39"/>
    </row>
    <row r="63" spans="1:11" x14ac:dyDescent="0.2">
      <c r="A63" s="30" t="s">
        <v>60</v>
      </c>
      <c r="B63" s="30">
        <v>94</v>
      </c>
      <c r="C63" s="30">
        <v>93.9</v>
      </c>
      <c r="D63">
        <v>95</v>
      </c>
      <c r="H63" s="30" t="s">
        <v>61</v>
      </c>
      <c r="I63" s="29">
        <v>94.879769345238103</v>
      </c>
      <c r="J63" s="29">
        <v>93.731257440476185</v>
      </c>
      <c r="K63" s="39"/>
    </row>
    <row r="64" spans="1:11" x14ac:dyDescent="0.2">
      <c r="A64" s="30" t="s">
        <v>61</v>
      </c>
      <c r="B64" s="30">
        <v>94</v>
      </c>
      <c r="C64" s="30">
        <v>94.4</v>
      </c>
      <c r="D64">
        <v>95.8</v>
      </c>
      <c r="H64" s="30" t="s">
        <v>62</v>
      </c>
      <c r="I64" s="29">
        <v>94.913816964285701</v>
      </c>
      <c r="J64" s="29">
        <v>93.684977678571428</v>
      </c>
      <c r="K64" s="39"/>
    </row>
    <row r="65" spans="1:11" x14ac:dyDescent="0.2">
      <c r="A65" s="30" t="s">
        <v>62</v>
      </c>
      <c r="B65" s="30">
        <v>93.7</v>
      </c>
      <c r="C65" s="30">
        <v>95.3</v>
      </c>
      <c r="D65">
        <v>95.2</v>
      </c>
      <c r="H65" s="30" t="s">
        <v>63</v>
      </c>
      <c r="I65" s="29">
        <v>94.576644345238094</v>
      </c>
      <c r="J65" s="29">
        <v>93.85000744047619</v>
      </c>
      <c r="K65" s="39"/>
    </row>
    <row r="66" spans="1:11" x14ac:dyDescent="0.2">
      <c r="A66" s="30" t="s">
        <v>63</v>
      </c>
      <c r="B66" s="30">
        <v>92.5</v>
      </c>
      <c r="C66" s="30">
        <v>95.3</v>
      </c>
      <c r="D66">
        <v>97.8</v>
      </c>
      <c r="H66" s="30" t="s">
        <v>64</v>
      </c>
      <c r="I66" s="29">
        <v>93.729769345238097</v>
      </c>
      <c r="J66" s="29">
        <v>95.233757440476182</v>
      </c>
      <c r="K66" s="39"/>
    </row>
    <row r="67" spans="1:11" x14ac:dyDescent="0.2">
      <c r="A67" s="30" t="s">
        <v>64</v>
      </c>
      <c r="B67" s="30">
        <v>91.5</v>
      </c>
      <c r="C67" s="30">
        <v>95.2</v>
      </c>
      <c r="D67">
        <v>95.7</v>
      </c>
      <c r="H67" s="30" t="s">
        <v>65</v>
      </c>
      <c r="I67" s="29">
        <v>92.479769345238097</v>
      </c>
      <c r="J67" s="29">
        <v>95.231257440476185</v>
      </c>
      <c r="K67" s="39"/>
    </row>
    <row r="68" spans="1:11" x14ac:dyDescent="0.2">
      <c r="A68" s="30" t="s">
        <v>65</v>
      </c>
      <c r="B68" s="30">
        <v>92</v>
      </c>
      <c r="C68" s="30">
        <v>95.8</v>
      </c>
      <c r="D68">
        <v>96.2</v>
      </c>
      <c r="H68" s="30" t="s">
        <v>66</v>
      </c>
      <c r="I68" s="29">
        <v>92.813816964285706</v>
      </c>
      <c r="J68" s="29">
        <v>95.584977678571434</v>
      </c>
      <c r="K68" s="39"/>
    </row>
    <row r="69" spans="1:11" x14ac:dyDescent="0.2">
      <c r="A69" s="30" t="s">
        <v>66</v>
      </c>
      <c r="B69" s="30">
        <v>92.5</v>
      </c>
      <c r="C69" s="30">
        <v>97.2</v>
      </c>
      <c r="D69">
        <v>94.9</v>
      </c>
      <c r="H69" s="30" t="s">
        <v>67</v>
      </c>
      <c r="I69" s="29">
        <v>93.576644345238094</v>
      </c>
      <c r="J69" s="29">
        <v>96.950007440476185</v>
      </c>
      <c r="K69" s="39"/>
    </row>
    <row r="70" spans="1:11" x14ac:dyDescent="0.2">
      <c r="A70" s="30" t="s">
        <v>67</v>
      </c>
      <c r="B70" s="30">
        <v>92.7</v>
      </c>
      <c r="C70" s="30">
        <v>97.2</v>
      </c>
      <c r="D70">
        <v>97.4</v>
      </c>
      <c r="H70" s="30" t="s">
        <v>68</v>
      </c>
      <c r="I70" s="29">
        <v>93.9297693452381</v>
      </c>
      <c r="J70" s="29">
        <v>97.133757440476188</v>
      </c>
      <c r="K70" s="39"/>
    </row>
    <row r="71" spans="1:11" x14ac:dyDescent="0.2">
      <c r="A71" s="30" t="s">
        <v>68</v>
      </c>
      <c r="B71" s="30">
        <v>93.9</v>
      </c>
      <c r="C71" s="30">
        <v>96.1</v>
      </c>
      <c r="D71">
        <v>95.6</v>
      </c>
      <c r="H71" s="30" t="s">
        <v>69</v>
      </c>
      <c r="I71" s="29">
        <v>95.279769345238094</v>
      </c>
      <c r="J71" s="29">
        <v>97.031257440476182</v>
      </c>
      <c r="K71" s="39"/>
    </row>
    <row r="72" spans="1:11" x14ac:dyDescent="0.2">
      <c r="A72" s="30" t="s">
        <v>69</v>
      </c>
      <c r="B72" s="30">
        <v>94.9</v>
      </c>
      <c r="C72" s="30">
        <v>96.9</v>
      </c>
      <c r="D72">
        <v>97.3</v>
      </c>
      <c r="H72" s="30" t="s">
        <v>70</v>
      </c>
      <c r="I72" s="29">
        <v>95.713816964285712</v>
      </c>
      <c r="J72" s="29">
        <v>97.48497767857144</v>
      </c>
      <c r="K72" s="39"/>
    </row>
    <row r="73" spans="1:11" x14ac:dyDescent="0.2">
      <c r="A73" s="30" t="s">
        <v>70</v>
      </c>
      <c r="B73" s="30">
        <v>95.5</v>
      </c>
      <c r="C73" s="30">
        <v>97.9</v>
      </c>
      <c r="D73">
        <v>97.1</v>
      </c>
      <c r="H73" s="30" t="s">
        <v>71</v>
      </c>
      <c r="I73" s="29">
        <v>96.676644345238088</v>
      </c>
      <c r="J73" s="29">
        <v>97.750007440476196</v>
      </c>
      <c r="K73" s="39"/>
    </row>
    <row r="74" spans="1:11" x14ac:dyDescent="0.2">
      <c r="A74" s="30" t="s">
        <v>71</v>
      </c>
      <c r="B74" s="30">
        <v>96.6</v>
      </c>
      <c r="C74" s="30">
        <v>97.6</v>
      </c>
      <c r="D74">
        <v>100.3</v>
      </c>
      <c r="H74" s="30" t="s">
        <v>72</v>
      </c>
      <c r="I74" s="29">
        <v>98.029769345238108</v>
      </c>
      <c r="J74" s="29">
        <v>97.933757440476185</v>
      </c>
      <c r="K74" s="39"/>
    </row>
    <row r="75" spans="1:11" x14ac:dyDescent="0.2">
      <c r="A75" s="30" t="s">
        <v>72</v>
      </c>
      <c r="B75" s="30">
        <v>97.1</v>
      </c>
      <c r="C75" s="30">
        <v>97.8</v>
      </c>
      <c r="D75">
        <v>98.6</v>
      </c>
      <c r="H75" s="30" t="s">
        <v>73</v>
      </c>
      <c r="I75" s="29">
        <v>98.879769345238103</v>
      </c>
      <c r="J75" s="29">
        <v>99.331257440476193</v>
      </c>
      <c r="K75" s="39"/>
    </row>
    <row r="76" spans="1:11" x14ac:dyDescent="0.2">
      <c r="A76" s="30" t="s">
        <v>73</v>
      </c>
      <c r="B76" s="30">
        <v>97.3</v>
      </c>
      <c r="C76" s="30">
        <v>98.5</v>
      </c>
      <c r="D76">
        <v>98.9</v>
      </c>
      <c r="H76" s="30" t="s">
        <v>74</v>
      </c>
      <c r="I76" s="29">
        <v>99.513816964285709</v>
      </c>
      <c r="J76" s="29">
        <v>100.08497767857143</v>
      </c>
      <c r="K76" s="39"/>
    </row>
    <row r="77" spans="1:11" x14ac:dyDescent="0.2">
      <c r="A77" s="30" t="s">
        <v>74</v>
      </c>
      <c r="B77" s="30">
        <v>98.6</v>
      </c>
      <c r="C77" s="30">
        <v>99.5</v>
      </c>
      <c r="D77">
        <v>98.7</v>
      </c>
      <c r="H77" s="30" t="s">
        <v>75</v>
      </c>
      <c r="I77" s="29">
        <v>100.57664434523809</v>
      </c>
      <c r="J77" s="29">
        <v>100.55000744047619</v>
      </c>
      <c r="K77" s="39"/>
    </row>
    <row r="78" spans="1:11" x14ac:dyDescent="0.2">
      <c r="A78" s="30" t="s">
        <v>75</v>
      </c>
      <c r="B78" s="30">
        <v>99.8</v>
      </c>
      <c r="C78" s="30">
        <v>99.3</v>
      </c>
      <c r="D78">
        <v>101.5</v>
      </c>
      <c r="H78" s="30" t="s">
        <v>76</v>
      </c>
      <c r="I78" s="29">
        <v>101.02976934523811</v>
      </c>
      <c r="J78" s="29">
        <v>99.933757440476185</v>
      </c>
      <c r="K78" s="39"/>
    </row>
    <row r="79" spans="1:11" x14ac:dyDescent="0.2">
      <c r="A79" s="30" t="s">
        <v>76</v>
      </c>
      <c r="B79" s="30">
        <v>98.5</v>
      </c>
      <c r="C79" s="30">
        <v>99.2</v>
      </c>
      <c r="D79">
        <v>99.2</v>
      </c>
      <c r="H79" s="30" t="s">
        <v>77</v>
      </c>
      <c r="I79" s="29">
        <v>100.27976934523809</v>
      </c>
      <c r="J79" s="29">
        <v>100.73125744047618</v>
      </c>
      <c r="K79" s="39"/>
    </row>
    <row r="80" spans="1:11" x14ac:dyDescent="0.2">
      <c r="A80" s="30" t="s">
        <v>77</v>
      </c>
      <c r="B80" s="30">
        <v>100.2</v>
      </c>
      <c r="C80" s="30">
        <v>99.5</v>
      </c>
      <c r="D80">
        <v>99.4</v>
      </c>
      <c r="H80" s="30" t="s">
        <v>78</v>
      </c>
      <c r="I80" s="29">
        <v>102.01381696428571</v>
      </c>
      <c r="J80" s="29">
        <v>100.88497767857143</v>
      </c>
      <c r="K80" s="39"/>
    </row>
    <row r="81" spans="1:11" x14ac:dyDescent="0.2">
      <c r="A81" s="30" t="s">
        <v>78</v>
      </c>
      <c r="B81" s="30">
        <v>100.6</v>
      </c>
      <c r="C81" s="30">
        <v>100.5</v>
      </c>
      <c r="D81">
        <v>99</v>
      </c>
      <c r="H81" s="30" t="s">
        <v>79</v>
      </c>
      <c r="I81" s="29">
        <v>102.4766443452381</v>
      </c>
      <c r="J81" s="29">
        <v>101.65000744047619</v>
      </c>
      <c r="K81" s="39"/>
    </row>
    <row r="82" spans="1:11" x14ac:dyDescent="0.2">
      <c r="A82" s="30" t="s">
        <v>79</v>
      </c>
      <c r="B82" s="30">
        <v>100.7</v>
      </c>
      <c r="C82" s="30">
        <v>100.7</v>
      </c>
      <c r="D82">
        <v>101.9</v>
      </c>
      <c r="H82" s="30" t="s">
        <v>80</v>
      </c>
      <c r="I82" s="29">
        <v>102.1297693452381</v>
      </c>
      <c r="J82" s="29">
        <v>101.63375744047619</v>
      </c>
      <c r="K82" s="39"/>
    </row>
    <row r="83" spans="1:11" x14ac:dyDescent="0.2">
      <c r="A83" s="30" t="s">
        <v>80</v>
      </c>
      <c r="B83" s="30">
        <v>100.1</v>
      </c>
      <c r="C83" s="30">
        <v>99.1</v>
      </c>
      <c r="D83">
        <v>99.2</v>
      </c>
      <c r="H83" s="30" t="s">
        <v>81</v>
      </c>
      <c r="I83" s="29">
        <v>102.27976934523809</v>
      </c>
      <c r="J83" s="29">
        <v>102.63125744047619</v>
      </c>
      <c r="K83" s="39"/>
    </row>
    <row r="84" spans="1:11" x14ac:dyDescent="0.2">
      <c r="A84" s="30" t="s">
        <v>81</v>
      </c>
      <c r="B84" s="30">
        <v>100.9</v>
      </c>
      <c r="C84" s="30">
        <v>99.7</v>
      </c>
      <c r="D84">
        <v>99.1</v>
      </c>
      <c r="H84" s="30" t="s">
        <v>82</v>
      </c>
      <c r="I84" s="29">
        <v>102.1138169642857</v>
      </c>
      <c r="J84" s="29">
        <v>102.28497767857144</v>
      </c>
      <c r="K84" s="39"/>
    </row>
    <row r="85" spans="1:11" x14ac:dyDescent="0.2">
      <c r="A85" s="30" t="s">
        <v>82</v>
      </c>
      <c r="B85" s="30">
        <v>99.7</v>
      </c>
      <c r="C85" s="30">
        <v>100.1</v>
      </c>
      <c r="D85">
        <v>99.1</v>
      </c>
      <c r="H85" s="30" t="s">
        <v>83</v>
      </c>
      <c r="I85" s="29">
        <v>101.87664434523801</v>
      </c>
      <c r="J85" s="29">
        <v>102.95000744047618</v>
      </c>
      <c r="K85" s="39"/>
    </row>
    <row r="86" spans="1:11" x14ac:dyDescent="0.2">
      <c r="A86" s="30" t="s">
        <v>83</v>
      </c>
      <c r="B86" s="30">
        <v>99</v>
      </c>
      <c r="C86" s="30">
        <v>100.8</v>
      </c>
      <c r="D86">
        <v>101.3</v>
      </c>
      <c r="H86" s="30" t="s">
        <v>199</v>
      </c>
      <c r="I86" s="29">
        <v>100.4297693452381</v>
      </c>
      <c r="J86" s="29">
        <v>102.93375744047619</v>
      </c>
    </row>
    <row r="87" spans="1:11" x14ac:dyDescent="0.2">
      <c r="A87" s="30" t="s">
        <v>199</v>
      </c>
      <c r="B87">
        <v>99.4</v>
      </c>
      <c r="C87">
        <v>101.1</v>
      </c>
      <c r="D87">
        <v>98.1</v>
      </c>
      <c r="H87" s="30" t="s">
        <v>200</v>
      </c>
    </row>
    <row r="88" spans="1:11" x14ac:dyDescent="0.2">
      <c r="A88" s="30" t="s">
        <v>200</v>
      </c>
      <c r="B88">
        <v>101.3</v>
      </c>
      <c r="C88">
        <v>101.7</v>
      </c>
      <c r="D88">
        <v>99.9</v>
      </c>
      <c r="H88" t="s">
        <v>210</v>
      </c>
    </row>
    <row r="89" spans="1:11" x14ac:dyDescent="0.2">
      <c r="A89" t="s">
        <v>210</v>
      </c>
      <c r="B89">
        <v>102.7</v>
      </c>
      <c r="C89">
        <v>102.4</v>
      </c>
      <c r="D89">
        <v>100.7</v>
      </c>
      <c r="H89" t="s">
        <v>228</v>
      </c>
    </row>
    <row r="90" spans="1:11" x14ac:dyDescent="0.2">
      <c r="A90" t="s">
        <v>228</v>
      </c>
      <c r="B90">
        <v>105.9</v>
      </c>
      <c r="C90">
        <v>104.1</v>
      </c>
      <c r="D90">
        <v>104.1</v>
      </c>
      <c r="H90" t="s">
        <v>229</v>
      </c>
    </row>
    <row r="91" spans="1:11" x14ac:dyDescent="0.2">
      <c r="A91" t="s">
        <v>229</v>
      </c>
      <c r="B91">
        <v>108.5</v>
      </c>
      <c r="C91">
        <v>104.9</v>
      </c>
      <c r="D91">
        <v>104.9</v>
      </c>
      <c r="H91" t="s">
        <v>230</v>
      </c>
    </row>
    <row r="92" spans="1:11" x14ac:dyDescent="0.2">
      <c r="A92" t="s">
        <v>230</v>
      </c>
      <c r="B92">
        <v>117.9</v>
      </c>
      <c r="C92">
        <v>107.2</v>
      </c>
      <c r="D92">
        <v>107.4</v>
      </c>
      <c r="H92" t="s">
        <v>231</v>
      </c>
    </row>
    <row r="93" spans="1:11" x14ac:dyDescent="0.2">
      <c r="A93" t="s">
        <v>231</v>
      </c>
      <c r="B93">
        <v>120.2</v>
      </c>
      <c r="C93">
        <v>109.7</v>
      </c>
      <c r="D93">
        <v>107.6</v>
      </c>
      <c r="H93" t="s">
        <v>232</v>
      </c>
    </row>
    <row r="94" spans="1:11" x14ac:dyDescent="0.2">
      <c r="A94" t="s">
        <v>232</v>
      </c>
      <c r="B94">
        <v>129.5</v>
      </c>
      <c r="C94">
        <v>111.8</v>
      </c>
      <c r="D94">
        <v>110.5</v>
      </c>
      <c r="H94" t="s">
        <v>233</v>
      </c>
    </row>
    <row r="95" spans="1:11" x14ac:dyDescent="0.2">
      <c r="A95" t="s">
        <v>233</v>
      </c>
      <c r="B95">
        <v>134.30000000000001</v>
      </c>
      <c r="C95">
        <v>113.1</v>
      </c>
      <c r="D95">
        <v>110.1</v>
      </c>
      <c r="H95" t="s">
        <v>234</v>
      </c>
    </row>
    <row r="96" spans="1:11" x14ac:dyDescent="0.2">
      <c r="A96" t="s">
        <v>234</v>
      </c>
      <c r="B96">
        <v>130</v>
      </c>
      <c r="C96">
        <v>115.4</v>
      </c>
      <c r="D96">
        <v>113.4</v>
      </c>
      <c r="H96" t="s">
        <v>235</v>
      </c>
    </row>
    <row r="97" spans="1:4" x14ac:dyDescent="0.2">
      <c r="A97" t="s">
        <v>235</v>
      </c>
      <c r="B97">
        <v>127.3</v>
      </c>
      <c r="C97">
        <v>117.7</v>
      </c>
      <c r="D97">
        <v>113.7</v>
      </c>
    </row>
    <row r="98" spans="1:4" x14ac:dyDescent="0.2">
      <c r="B98">
        <v>129.6</v>
      </c>
      <c r="C98">
        <v>118.3</v>
      </c>
      <c r="D98">
        <v>116.2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98"/>
  <sheetViews>
    <sheetView workbookViewId="0">
      <selection activeCell="A89" activeCellId="1" sqref="A90:A98 A89"/>
    </sheetView>
  </sheetViews>
  <sheetFormatPr baseColWidth="10" defaultRowHeight="16" x14ac:dyDescent="0.2"/>
  <cols>
    <col min="2" max="2" width="21.1640625" customWidth="1"/>
    <col min="3" max="3" width="15.33203125" customWidth="1"/>
    <col min="4" max="4" width="20" customWidth="1"/>
    <col min="10" max="10" width="9.33203125" customWidth="1"/>
  </cols>
  <sheetData>
    <row r="1" spans="1:19" x14ac:dyDescent="0.2">
      <c r="A1" t="s">
        <v>84</v>
      </c>
      <c r="B1" t="s">
        <v>143</v>
      </c>
      <c r="C1" t="s">
        <v>144</v>
      </c>
      <c r="D1" t="s">
        <v>145</v>
      </c>
      <c r="F1" s="44" t="s">
        <v>142</v>
      </c>
      <c r="H1" t="s">
        <v>84</v>
      </c>
      <c r="I1" s="31" t="s">
        <v>105</v>
      </c>
      <c r="J1" s="31" t="s">
        <v>176</v>
      </c>
      <c r="K1" s="31" t="s">
        <v>153</v>
      </c>
      <c r="L1" s="31" t="s">
        <v>177</v>
      </c>
      <c r="N1" s="44" t="s">
        <v>113</v>
      </c>
      <c r="P1" t="s">
        <v>84</v>
      </c>
      <c r="Q1" t="s">
        <v>111</v>
      </c>
      <c r="R1" t="s">
        <v>93</v>
      </c>
      <c r="S1" t="s">
        <v>112</v>
      </c>
    </row>
    <row r="2" spans="1:19" x14ac:dyDescent="0.2">
      <c r="A2" t="s">
        <v>91</v>
      </c>
      <c r="B2">
        <v>38329</v>
      </c>
      <c r="C2">
        <v>96496</v>
      </c>
      <c r="D2">
        <v>16234</v>
      </c>
      <c r="H2" t="s">
        <v>91</v>
      </c>
      <c r="I2" s="31">
        <f>POP!I2</f>
        <v>46.027999999999999</v>
      </c>
      <c r="J2" s="31">
        <f>B2/$I2</f>
        <v>832.73224993482233</v>
      </c>
      <c r="K2" s="31">
        <f>C2/$I2</f>
        <v>2096.4630225080386</v>
      </c>
      <c r="L2" s="31">
        <f>D2/$I2</f>
        <v>352.69835752150868</v>
      </c>
      <c r="P2" t="s">
        <v>0</v>
      </c>
      <c r="Q2" s="39">
        <f>J3/J2-1</f>
        <v>1.8664899760957088E-2</v>
      </c>
      <c r="R2" s="39">
        <f>K3/K2-1</f>
        <v>1.8990951286293578E-2</v>
      </c>
      <c r="S2" s="39">
        <f>L3/L2-1</f>
        <v>1.6125420872698193E-2</v>
      </c>
    </row>
    <row r="3" spans="1:19" x14ac:dyDescent="0.2">
      <c r="A3" t="s">
        <v>0</v>
      </c>
      <c r="B3">
        <v>39097</v>
      </c>
      <c r="C3">
        <v>98461</v>
      </c>
      <c r="D3">
        <v>16518</v>
      </c>
      <c r="H3" t="s">
        <v>0</v>
      </c>
      <c r="I3" s="31">
        <f>POP!I3</f>
        <v>46.09</v>
      </c>
      <c r="J3" s="31">
        <f t="shared" ref="J3:J66" si="0">B3/$I3</f>
        <v>848.27511390757206</v>
      </c>
      <c r="K3" s="31">
        <f t="shared" ref="K3:K66" si="1">C3/$I3</f>
        <v>2136.2768496420044</v>
      </c>
      <c r="L3" s="31">
        <f t="shared" ref="L3:L66" si="2">D3/$I3</f>
        <v>358.38576697765239</v>
      </c>
      <c r="P3" t="s">
        <v>1</v>
      </c>
      <c r="Q3" s="39">
        <f t="shared" ref="Q3:Q66" si="3">J4/J3-1</f>
        <v>2.9478452756717122E-3</v>
      </c>
      <c r="R3" s="39">
        <f t="shared" ref="R3:R66" si="4">K4/K3-1</f>
        <v>7.3488740018823329E-3</v>
      </c>
      <c r="S3" s="39">
        <f t="shared" ref="S3:S66" si="5">L4/L3-1</f>
        <v>1.3831743688280884E-2</v>
      </c>
    </row>
    <row r="4" spans="1:19" x14ac:dyDescent="0.2">
      <c r="A4" t="s">
        <v>1</v>
      </c>
      <c r="B4">
        <v>39265</v>
      </c>
      <c r="C4">
        <v>99318</v>
      </c>
      <c r="D4">
        <v>16769</v>
      </c>
      <c r="H4" t="s">
        <v>1</v>
      </c>
      <c r="I4" s="31">
        <f>POP!I4</f>
        <v>46.152000000000001</v>
      </c>
      <c r="J4" s="31">
        <f t="shared" si="0"/>
        <v>850.77569769457443</v>
      </c>
      <c r="K4" s="31">
        <f t="shared" si="1"/>
        <v>2151.9760790431615</v>
      </c>
      <c r="L4" s="31">
        <f t="shared" si="2"/>
        <v>363.34286704801525</v>
      </c>
      <c r="P4" t="s">
        <v>2</v>
      </c>
      <c r="Q4" s="39">
        <f t="shared" si="3"/>
        <v>9.7651295349168166E-3</v>
      </c>
      <c r="R4" s="39">
        <f t="shared" si="4"/>
        <v>1.2925104170857349E-2</v>
      </c>
      <c r="S4" s="39">
        <f t="shared" si="5"/>
        <v>3.1622400568414033E-3</v>
      </c>
    </row>
    <row r="5" spans="1:19" x14ac:dyDescent="0.2">
      <c r="A5" t="s">
        <v>2</v>
      </c>
      <c r="B5">
        <v>39712</v>
      </c>
      <c r="C5">
        <v>100763</v>
      </c>
      <c r="D5">
        <v>16849</v>
      </c>
      <c r="H5" t="s">
        <v>2</v>
      </c>
      <c r="I5" s="31">
        <f>POP!I5</f>
        <v>46.225999999999999</v>
      </c>
      <c r="J5" s="31">
        <f t="shared" si="0"/>
        <v>859.08363258772124</v>
      </c>
      <c r="K5" s="31">
        <f t="shared" si="1"/>
        <v>2179.7905940379874</v>
      </c>
      <c r="L5" s="31">
        <f t="shared" si="2"/>
        <v>364.49184441656212</v>
      </c>
      <c r="P5" t="s">
        <v>3</v>
      </c>
      <c r="Q5" s="39">
        <f t="shared" si="3"/>
        <v>4.4597072315624153E-3</v>
      </c>
      <c r="R5" s="39">
        <f t="shared" si="4"/>
        <v>-1.8680786050745413E-3</v>
      </c>
      <c r="S5" s="39">
        <f t="shared" si="5"/>
        <v>2.0468387158114387E-2</v>
      </c>
    </row>
    <row r="6" spans="1:19" x14ac:dyDescent="0.2">
      <c r="A6" t="s">
        <v>3</v>
      </c>
      <c r="B6">
        <v>39959</v>
      </c>
      <c r="C6">
        <v>100751</v>
      </c>
      <c r="D6">
        <v>17224</v>
      </c>
      <c r="H6" t="s">
        <v>3</v>
      </c>
      <c r="I6" s="31">
        <f>POP!I6</f>
        <v>46.307000000000002</v>
      </c>
      <c r="J6" s="31">
        <f t="shared" si="0"/>
        <v>862.91489407648953</v>
      </c>
      <c r="K6" s="31">
        <f t="shared" si="1"/>
        <v>2175.7185738657222</v>
      </c>
      <c r="L6" s="31">
        <f t="shared" si="2"/>
        <v>371.95240460405552</v>
      </c>
      <c r="P6" t="s">
        <v>4</v>
      </c>
      <c r="Q6" s="39">
        <f t="shared" si="3"/>
        <v>-3.0405038747272073E-4</v>
      </c>
      <c r="R6" s="39">
        <f t="shared" si="4"/>
        <v>1.3635344220917833E-2</v>
      </c>
      <c r="S6" s="39">
        <f t="shared" si="5"/>
        <v>-6.6876294157094396E-3</v>
      </c>
    </row>
    <row r="7" spans="1:19" x14ac:dyDescent="0.2">
      <c r="A7" t="s">
        <v>4</v>
      </c>
      <c r="B7">
        <v>40015</v>
      </c>
      <c r="C7">
        <v>102299</v>
      </c>
      <c r="D7">
        <v>17138</v>
      </c>
      <c r="H7" t="s">
        <v>4</v>
      </c>
      <c r="I7" s="31">
        <f>POP!I7</f>
        <v>46.386000000000003</v>
      </c>
      <c r="J7" s="31">
        <f t="shared" si="0"/>
        <v>862.6525244685896</v>
      </c>
      <c r="K7" s="31">
        <f t="shared" si="1"/>
        <v>2205.3852455482256</v>
      </c>
      <c r="L7" s="31">
        <f t="shared" si="2"/>
        <v>369.46492476178156</v>
      </c>
      <c r="P7" t="s">
        <v>5</v>
      </c>
      <c r="Q7" s="39">
        <f t="shared" si="3"/>
        <v>1.5997342077489485E-3</v>
      </c>
      <c r="R7" s="39">
        <f t="shared" si="4"/>
        <v>-8.3565749621872243E-4</v>
      </c>
      <c r="S7" s="39">
        <f t="shared" si="5"/>
        <v>1.9983388088178344E-2</v>
      </c>
    </row>
    <row r="8" spans="1:19" x14ac:dyDescent="0.2">
      <c r="A8" t="s">
        <v>5</v>
      </c>
      <c r="B8">
        <v>40149</v>
      </c>
      <c r="C8">
        <v>102392</v>
      </c>
      <c r="D8">
        <v>17511</v>
      </c>
      <c r="H8" t="s">
        <v>5</v>
      </c>
      <c r="I8" s="31">
        <f>POP!I8</f>
        <v>46.466999999999999</v>
      </c>
      <c r="J8" s="31">
        <f t="shared" si="0"/>
        <v>864.03253922138299</v>
      </c>
      <c r="K8" s="31">
        <f t="shared" si="1"/>
        <v>2203.5422988357332</v>
      </c>
      <c r="L8" s="31">
        <f t="shared" si="2"/>
        <v>376.84808573826587</v>
      </c>
      <c r="P8" t="s">
        <v>6</v>
      </c>
      <c r="Q8" s="39">
        <f t="shared" si="3"/>
        <v>1.3852794999634765E-2</v>
      </c>
      <c r="R8" s="39">
        <f t="shared" si="4"/>
        <v>1.2109961654652279E-2</v>
      </c>
      <c r="S8" s="39">
        <f t="shared" si="5"/>
        <v>1.106759193613116E-2</v>
      </c>
    </row>
    <row r="9" spans="1:19" x14ac:dyDescent="0.2">
      <c r="A9" t="s">
        <v>6</v>
      </c>
      <c r="B9">
        <v>40770</v>
      </c>
      <c r="C9">
        <v>103797</v>
      </c>
      <c r="D9">
        <v>17733</v>
      </c>
      <c r="H9" t="s">
        <v>6</v>
      </c>
      <c r="I9" s="31">
        <f>POP!I9</f>
        <v>46.540999999999997</v>
      </c>
      <c r="J9" s="31">
        <f t="shared" si="0"/>
        <v>876.00180486023078</v>
      </c>
      <c r="K9" s="31">
        <f t="shared" si="1"/>
        <v>2230.2271115790381</v>
      </c>
      <c r="L9" s="31">
        <f t="shared" si="2"/>
        <v>381.01888657312912</v>
      </c>
      <c r="P9" t="s">
        <v>7</v>
      </c>
      <c r="Q9" s="39">
        <f t="shared" si="3"/>
        <v>2.6914701249987072E-3</v>
      </c>
      <c r="R9" s="39">
        <f t="shared" si="4"/>
        <v>-1.6430981466703187E-2</v>
      </c>
      <c r="S9" s="39">
        <f t="shared" si="5"/>
        <v>1.2977100740773073E-2</v>
      </c>
    </row>
    <row r="10" spans="1:19" x14ac:dyDescent="0.2">
      <c r="A10" t="s">
        <v>7</v>
      </c>
      <c r="B10">
        <v>40950</v>
      </c>
      <c r="C10">
        <v>102267</v>
      </c>
      <c r="D10">
        <v>17994</v>
      </c>
      <c r="H10" t="s">
        <v>7</v>
      </c>
      <c r="I10" s="31">
        <f>POP!I10</f>
        <v>46.621000000000002</v>
      </c>
      <c r="J10" s="31">
        <f t="shared" si="0"/>
        <v>878.35953754745708</v>
      </c>
      <c r="K10" s="31">
        <f t="shared" si="1"/>
        <v>2193.582291242144</v>
      </c>
      <c r="L10" s="31">
        <f t="shared" si="2"/>
        <v>385.96340704832585</v>
      </c>
      <c r="P10" t="s">
        <v>8</v>
      </c>
      <c r="Q10" s="39">
        <f t="shared" si="3"/>
        <v>-7.3931442223341692E-3</v>
      </c>
      <c r="R10" s="39">
        <f t="shared" si="4"/>
        <v>2.0943589796173612E-2</v>
      </c>
      <c r="S10" s="39">
        <f t="shared" si="5"/>
        <v>2.0644963399087501E-2</v>
      </c>
    </row>
    <row r="11" spans="1:19" x14ac:dyDescent="0.2">
      <c r="A11" t="s">
        <v>8</v>
      </c>
      <c r="B11">
        <v>40717</v>
      </c>
      <c r="C11">
        <v>104588</v>
      </c>
      <c r="D11">
        <v>18397</v>
      </c>
      <c r="H11" t="s">
        <v>8</v>
      </c>
      <c r="I11" s="31">
        <f>POP!I11</f>
        <v>46.701000000000001</v>
      </c>
      <c r="J11" s="31">
        <f t="shared" si="0"/>
        <v>871.86569880730599</v>
      </c>
      <c r="K11" s="31">
        <f t="shared" si="1"/>
        <v>2239.5237789340699</v>
      </c>
      <c r="L11" s="31">
        <f t="shared" si="2"/>
        <v>393.93160746022568</v>
      </c>
      <c r="P11" t="s">
        <v>9</v>
      </c>
      <c r="Q11" s="39">
        <f t="shared" si="3"/>
        <v>4.7511666196076163E-4</v>
      </c>
      <c r="R11" s="39">
        <f t="shared" si="4"/>
        <v>7.6892543332380825E-3</v>
      </c>
      <c r="S11" s="39">
        <f t="shared" si="5"/>
        <v>1.4493074311616727E-2</v>
      </c>
    </row>
    <row r="12" spans="1:19" x14ac:dyDescent="0.2">
      <c r="A12" t="s">
        <v>9</v>
      </c>
      <c r="B12">
        <v>40807</v>
      </c>
      <c r="C12">
        <v>105575</v>
      </c>
      <c r="D12">
        <v>18696</v>
      </c>
      <c r="H12" t="s">
        <v>9</v>
      </c>
      <c r="I12" s="31">
        <f>POP!I12</f>
        <v>46.781999999999996</v>
      </c>
      <c r="J12" s="31">
        <f t="shared" si="0"/>
        <v>872.27993672780133</v>
      </c>
      <c r="K12" s="31">
        <f t="shared" si="1"/>
        <v>2256.7440468556283</v>
      </c>
      <c r="L12" s="31">
        <f t="shared" si="2"/>
        <v>399.64088752084137</v>
      </c>
      <c r="P12" t="s">
        <v>10</v>
      </c>
      <c r="Q12" s="39">
        <f t="shared" si="3"/>
        <v>1.2405592525569276E-2</v>
      </c>
      <c r="R12" s="39">
        <f t="shared" si="4"/>
        <v>1.2356280447770818E-2</v>
      </c>
      <c r="S12" s="39">
        <f t="shared" si="5"/>
        <v>1.3578039047499324E-3</v>
      </c>
    </row>
    <row r="13" spans="1:19" x14ac:dyDescent="0.2">
      <c r="A13" t="s">
        <v>10</v>
      </c>
      <c r="B13">
        <v>41383</v>
      </c>
      <c r="C13">
        <v>107060</v>
      </c>
      <c r="D13">
        <v>18753</v>
      </c>
      <c r="H13" t="s">
        <v>10</v>
      </c>
      <c r="I13" s="31">
        <f>POP!I13</f>
        <v>46.860999999999997</v>
      </c>
      <c r="J13" s="31">
        <f t="shared" si="0"/>
        <v>883.10108619107575</v>
      </c>
      <c r="K13" s="31">
        <f>C13/$I13</f>
        <v>2284.6290091974138</v>
      </c>
      <c r="L13" s="31">
        <f t="shared" si="2"/>
        <v>400.18352147841489</v>
      </c>
      <c r="P13" t="s">
        <v>11</v>
      </c>
      <c r="Q13" s="39">
        <f t="shared" si="3"/>
        <v>1.1175008816649346E-2</v>
      </c>
      <c r="R13" s="39">
        <f t="shared" si="4"/>
        <v>1.4560865686137792E-2</v>
      </c>
      <c r="S13" s="39">
        <f t="shared" si="5"/>
        <v>5.3440277846981132E-3</v>
      </c>
    </row>
    <row r="14" spans="1:19" x14ac:dyDescent="0.2">
      <c r="A14" t="s">
        <v>11</v>
      </c>
      <c r="B14">
        <v>41916</v>
      </c>
      <c r="C14">
        <v>108802</v>
      </c>
      <c r="D14">
        <v>18885</v>
      </c>
      <c r="H14" t="s">
        <v>11</v>
      </c>
      <c r="I14" s="31">
        <f>POP!I14</f>
        <v>46.94</v>
      </c>
      <c r="J14" s="31">
        <f t="shared" si="0"/>
        <v>892.96974861525359</v>
      </c>
      <c r="K14" s="31">
        <f t="shared" si="1"/>
        <v>2317.8951853429912</v>
      </c>
      <c r="L14" s="31">
        <f t="shared" si="2"/>
        <v>402.32211333617386</v>
      </c>
      <c r="P14" t="s">
        <v>12</v>
      </c>
      <c r="Q14" s="39">
        <f t="shared" si="3"/>
        <v>1.1635918938401213E-2</v>
      </c>
      <c r="R14" s="39">
        <f t="shared" si="4"/>
        <v>-4.5355335101526784E-4</v>
      </c>
      <c r="S14" s="39">
        <f t="shared" si="5"/>
        <v>1.9231942603640695E-2</v>
      </c>
    </row>
    <row r="15" spans="1:19" x14ac:dyDescent="0.2">
      <c r="A15" t="s">
        <v>12</v>
      </c>
      <c r="B15">
        <v>42476</v>
      </c>
      <c r="C15">
        <v>108938</v>
      </c>
      <c r="D15">
        <v>19281</v>
      </c>
      <c r="H15" t="s">
        <v>12</v>
      </c>
      <c r="I15" s="31">
        <f>POP!I15</f>
        <v>47.02</v>
      </c>
      <c r="J15" s="31">
        <f t="shared" si="0"/>
        <v>903.36027222458517</v>
      </c>
      <c r="K15" s="31">
        <f t="shared" si="1"/>
        <v>2316.8438962143769</v>
      </c>
      <c r="L15" s="31">
        <f t="shared" si="2"/>
        <v>410.0595491280306</v>
      </c>
      <c r="P15" t="s">
        <v>13</v>
      </c>
      <c r="Q15" s="39">
        <f t="shared" si="3"/>
        <v>9.2751815350660127E-3</v>
      </c>
      <c r="R15" s="39">
        <f t="shared" si="4"/>
        <v>9.1546911359392524E-3</v>
      </c>
      <c r="S15" s="39">
        <f t="shared" si="5"/>
        <v>1.2665059631562503E-2</v>
      </c>
    </row>
    <row r="16" spans="1:19" x14ac:dyDescent="0.2">
      <c r="A16" t="s">
        <v>13</v>
      </c>
      <c r="B16">
        <v>42942</v>
      </c>
      <c r="C16">
        <v>110120</v>
      </c>
      <c r="D16">
        <v>19558</v>
      </c>
      <c r="H16" t="s">
        <v>13</v>
      </c>
      <c r="I16" s="31">
        <f>POP!I16</f>
        <v>47.098999999999997</v>
      </c>
      <c r="J16" s="31">
        <f t="shared" si="0"/>
        <v>911.73910274103491</v>
      </c>
      <c r="K16" s="31">
        <f t="shared" si="1"/>
        <v>2338.0538864944056</v>
      </c>
      <c r="L16" s="31">
        <f t="shared" si="2"/>
        <v>415.25297777022871</v>
      </c>
      <c r="P16" t="s">
        <v>14</v>
      </c>
      <c r="Q16" s="39">
        <f t="shared" si="3"/>
        <v>1.8520746376504693E-3</v>
      </c>
      <c r="R16" s="39">
        <f t="shared" si="4"/>
        <v>1.7680647286994589E-2</v>
      </c>
      <c r="S16" s="39">
        <f t="shared" si="5"/>
        <v>3.8722312506642709E-3</v>
      </c>
    </row>
    <row r="17" spans="1:19" x14ac:dyDescent="0.2">
      <c r="A17" t="s">
        <v>14</v>
      </c>
      <c r="B17">
        <v>43101</v>
      </c>
      <c r="C17">
        <v>112274</v>
      </c>
      <c r="D17">
        <v>19670</v>
      </c>
      <c r="H17" t="s">
        <v>14</v>
      </c>
      <c r="I17" s="31">
        <f>POP!I17</f>
        <v>47.186</v>
      </c>
      <c r="J17" s="31">
        <f t="shared" si="0"/>
        <v>913.42771160937571</v>
      </c>
      <c r="K17" s="31">
        <f t="shared" si="1"/>
        <v>2379.3921925995</v>
      </c>
      <c r="L17" s="31">
        <f t="shared" si="2"/>
        <v>416.86093332768195</v>
      </c>
      <c r="P17" t="s">
        <v>15</v>
      </c>
      <c r="Q17" s="39">
        <f t="shared" si="3"/>
        <v>-2.8233005796574062E-6</v>
      </c>
      <c r="R17" s="39">
        <f t="shared" si="4"/>
        <v>1.5187726390189837E-2</v>
      </c>
      <c r="S17" s="39">
        <f t="shared" si="5"/>
        <v>1.6544892496610952E-2</v>
      </c>
    </row>
    <row r="18" spans="1:19" x14ac:dyDescent="0.2">
      <c r="A18" t="s">
        <v>15</v>
      </c>
      <c r="B18">
        <v>43184</v>
      </c>
      <c r="C18">
        <v>114199</v>
      </c>
      <c r="D18">
        <v>20034</v>
      </c>
      <c r="H18" t="s">
        <v>15</v>
      </c>
      <c r="I18" s="31">
        <f>POP!I18</f>
        <v>47.277000000000001</v>
      </c>
      <c r="J18" s="31">
        <f t="shared" si="0"/>
        <v>913.42513272838801</v>
      </c>
      <c r="K18" s="31">
        <f t="shared" si="1"/>
        <v>2415.5297501956552</v>
      </c>
      <c r="L18" s="31">
        <f t="shared" si="2"/>
        <v>423.75785265562536</v>
      </c>
      <c r="P18" t="s">
        <v>16</v>
      </c>
      <c r="Q18" s="39">
        <f t="shared" si="3"/>
        <v>2.1584017528963884E-2</v>
      </c>
      <c r="R18" s="39">
        <f t="shared" si="4"/>
        <v>2.7197170116464164E-3</v>
      </c>
      <c r="S18" s="39">
        <f t="shared" si="5"/>
        <v>-1.2283532367547423E-2</v>
      </c>
    </row>
    <row r="19" spans="1:19" x14ac:dyDescent="0.2">
      <c r="A19" t="s">
        <v>16</v>
      </c>
      <c r="B19">
        <v>44201</v>
      </c>
      <c r="C19">
        <v>114730</v>
      </c>
      <c r="D19">
        <v>19826</v>
      </c>
      <c r="H19" t="s">
        <v>16</v>
      </c>
      <c r="I19" s="31">
        <f>POP!I19</f>
        <v>47.368000000000002</v>
      </c>
      <c r="J19" s="31">
        <f t="shared" si="0"/>
        <v>933.14051680459374</v>
      </c>
      <c r="K19" s="31">
        <f t="shared" si="1"/>
        <v>2422.0993075494002</v>
      </c>
      <c r="L19" s="31">
        <f t="shared" si="2"/>
        <v>418.55260935652757</v>
      </c>
      <c r="P19" t="s">
        <v>17</v>
      </c>
      <c r="Q19" s="39">
        <f t="shared" si="3"/>
        <v>5.8502620611193823E-3</v>
      </c>
      <c r="R19" s="39">
        <f t="shared" si="4"/>
        <v>1.8961123699781313E-2</v>
      </c>
      <c r="S19" s="39">
        <f t="shared" si="5"/>
        <v>1.0919792009059126E-2</v>
      </c>
    </row>
    <row r="20" spans="1:19" x14ac:dyDescent="0.2">
      <c r="A20" t="s">
        <v>17</v>
      </c>
      <c r="B20">
        <v>44545</v>
      </c>
      <c r="C20">
        <v>117130</v>
      </c>
      <c r="D20">
        <v>20081</v>
      </c>
      <c r="H20" t="s">
        <v>17</v>
      </c>
      <c r="I20" s="31">
        <f>POP!I20</f>
        <v>47.459000000000003</v>
      </c>
      <c r="J20" s="31">
        <f t="shared" si="0"/>
        <v>938.59963336774899</v>
      </c>
      <c r="K20" s="31">
        <f t="shared" si="1"/>
        <v>2468.0250321329991</v>
      </c>
      <c r="L20" s="31">
        <f t="shared" si="2"/>
        <v>423.12311679554983</v>
      </c>
      <c r="P20" t="s">
        <v>18</v>
      </c>
      <c r="Q20" s="39">
        <f t="shared" si="3"/>
        <v>-1.4151335556845668E-3</v>
      </c>
      <c r="R20" s="39">
        <f t="shared" si="4"/>
        <v>1.4062978379213442E-2</v>
      </c>
      <c r="S20" s="39">
        <f t="shared" si="5"/>
        <v>-1.3263469201573064E-2</v>
      </c>
    </row>
    <row r="21" spans="1:19" x14ac:dyDescent="0.2">
      <c r="A21" t="s">
        <v>18</v>
      </c>
      <c r="B21">
        <v>44586</v>
      </c>
      <c r="C21">
        <v>119055</v>
      </c>
      <c r="D21">
        <v>19861</v>
      </c>
      <c r="H21" t="s">
        <v>18</v>
      </c>
      <c r="I21" s="31">
        <f>POP!I21</f>
        <v>47.57</v>
      </c>
      <c r="J21" s="31">
        <f t="shared" si="0"/>
        <v>937.2713895312171</v>
      </c>
      <c r="K21" s="31">
        <f t="shared" si="1"/>
        <v>2502.732814799243</v>
      </c>
      <c r="L21" s="31">
        <f t="shared" si="2"/>
        <v>417.51103636745847</v>
      </c>
      <c r="P21" t="s">
        <v>19</v>
      </c>
      <c r="Q21" s="39">
        <f t="shared" si="3"/>
        <v>2.6231081801229683E-2</v>
      </c>
      <c r="R21" s="39">
        <f t="shared" si="4"/>
        <v>1.1220302433052387E-2</v>
      </c>
      <c r="S21" s="39">
        <f t="shared" si="5"/>
        <v>-4.2029602856589188E-3</v>
      </c>
    </row>
    <row r="22" spans="1:19" x14ac:dyDescent="0.2">
      <c r="A22" t="s">
        <v>19</v>
      </c>
      <c r="B22">
        <v>45870</v>
      </c>
      <c r="C22">
        <v>120692</v>
      </c>
      <c r="D22">
        <v>19827</v>
      </c>
      <c r="H22" t="s">
        <v>19</v>
      </c>
      <c r="I22" s="31">
        <f>POP!I22</f>
        <v>47.689</v>
      </c>
      <c r="J22" s="31">
        <f t="shared" si="0"/>
        <v>961.85703201996273</v>
      </c>
      <c r="K22" s="31">
        <f t="shared" si="1"/>
        <v>2530.8142338904149</v>
      </c>
      <c r="L22" s="31">
        <f t="shared" si="2"/>
        <v>415.75625406278175</v>
      </c>
      <c r="P22" t="s">
        <v>20</v>
      </c>
      <c r="Q22" s="39">
        <f t="shared" si="3"/>
        <v>-5.5090492683118608E-3</v>
      </c>
      <c r="R22" s="39">
        <f t="shared" si="4"/>
        <v>2.1315904772893468E-2</v>
      </c>
      <c r="S22" s="39">
        <f t="shared" si="5"/>
        <v>1.012579481397835E-2</v>
      </c>
    </row>
    <row r="23" spans="1:19" x14ac:dyDescent="0.2">
      <c r="A23" t="s">
        <v>20</v>
      </c>
      <c r="B23">
        <v>45734</v>
      </c>
      <c r="C23">
        <v>123580</v>
      </c>
      <c r="D23">
        <v>20079</v>
      </c>
      <c r="H23" t="s">
        <v>20</v>
      </c>
      <c r="I23" s="31">
        <f>POP!I23</f>
        <v>47.811</v>
      </c>
      <c r="J23" s="31">
        <f t="shared" si="0"/>
        <v>956.55811424149249</v>
      </c>
      <c r="K23" s="31">
        <f t="shared" si="1"/>
        <v>2584.7608290979065</v>
      </c>
      <c r="L23" s="31">
        <f t="shared" si="2"/>
        <v>419.9661165840497</v>
      </c>
      <c r="P23" t="s">
        <v>21</v>
      </c>
      <c r="Q23" s="39">
        <f t="shared" si="3"/>
        <v>-2.4153577161529771E-3</v>
      </c>
      <c r="R23" s="39">
        <f t="shared" si="4"/>
        <v>3.2305677297570501E-3</v>
      </c>
      <c r="S23" s="39">
        <f t="shared" si="5"/>
        <v>-2.6369635109472433E-2</v>
      </c>
    </row>
    <row r="24" spans="1:19" x14ac:dyDescent="0.2">
      <c r="A24" t="s">
        <v>21</v>
      </c>
      <c r="B24">
        <v>45739</v>
      </c>
      <c r="C24">
        <v>124293</v>
      </c>
      <c r="D24">
        <v>19599</v>
      </c>
      <c r="H24" t="s">
        <v>21</v>
      </c>
      <c r="I24" s="31">
        <f>POP!I24</f>
        <v>47.932000000000002</v>
      </c>
      <c r="J24" s="31">
        <f t="shared" si="0"/>
        <v>954.2476842193106</v>
      </c>
      <c r="K24" s="31">
        <f t="shared" si="1"/>
        <v>2593.1110740215304</v>
      </c>
      <c r="L24" s="31">
        <f t="shared" si="2"/>
        <v>408.89176333138613</v>
      </c>
      <c r="P24" t="s">
        <v>22</v>
      </c>
      <c r="Q24" s="39">
        <f t="shared" si="3"/>
        <v>1.0036328283279827E-2</v>
      </c>
      <c r="R24" s="39">
        <f t="shared" si="4"/>
        <v>1.3634008800164521E-2</v>
      </c>
      <c r="S24" s="39">
        <f t="shared" si="5"/>
        <v>2.1542810887220654E-2</v>
      </c>
    </row>
    <row r="25" spans="1:19" x14ac:dyDescent="0.2">
      <c r="A25" t="s">
        <v>22</v>
      </c>
      <c r="B25">
        <v>46306</v>
      </c>
      <c r="C25">
        <v>126282</v>
      </c>
      <c r="D25">
        <v>20068</v>
      </c>
      <c r="H25" t="s">
        <v>22</v>
      </c>
      <c r="I25" s="31">
        <f>POP!I25</f>
        <v>48.043999999999997</v>
      </c>
      <c r="J25" s="31">
        <f t="shared" si="0"/>
        <v>963.82482724169517</v>
      </c>
      <c r="K25" s="31">
        <f t="shared" si="1"/>
        <v>2628.4655732245442</v>
      </c>
      <c r="L25" s="31">
        <f t="shared" si="2"/>
        <v>417.70044126217635</v>
      </c>
      <c r="P25" t="s">
        <v>23</v>
      </c>
      <c r="Q25" s="39">
        <f t="shared" si="3"/>
        <v>2.3957735841745098E-2</v>
      </c>
      <c r="R25" s="39">
        <f t="shared" si="4"/>
        <v>1.0069346024966563E-2</v>
      </c>
      <c r="S25" s="39">
        <f t="shared" si="5"/>
        <v>2.2310938240925893E-2</v>
      </c>
    </row>
    <row r="26" spans="1:19" x14ac:dyDescent="0.2">
      <c r="A26" t="s">
        <v>23</v>
      </c>
      <c r="B26">
        <v>47520</v>
      </c>
      <c r="C26">
        <v>127835</v>
      </c>
      <c r="D26">
        <v>20561</v>
      </c>
      <c r="H26" t="s">
        <v>23</v>
      </c>
      <c r="I26" s="31">
        <f>POP!I26</f>
        <v>48.15</v>
      </c>
      <c r="J26" s="31">
        <f t="shared" si="0"/>
        <v>986.91588785046736</v>
      </c>
      <c r="K26" s="31">
        <f t="shared" si="1"/>
        <v>2654.9325025960543</v>
      </c>
      <c r="L26" s="31">
        <f t="shared" si="2"/>
        <v>427.01973001038425</v>
      </c>
      <c r="P26" t="s">
        <v>24</v>
      </c>
      <c r="Q26" s="39">
        <f t="shared" si="3"/>
        <v>7.6429483303086521E-4</v>
      </c>
      <c r="R26" s="39">
        <f t="shared" si="4"/>
        <v>-3.3880807238614308E-3</v>
      </c>
      <c r="S26" s="39">
        <f t="shared" si="5"/>
        <v>-1.046704247412189E-2</v>
      </c>
    </row>
    <row r="27" spans="1:19" x14ac:dyDescent="0.2">
      <c r="A27" t="s">
        <v>24</v>
      </c>
      <c r="B27">
        <v>47662</v>
      </c>
      <c r="C27">
        <v>127685</v>
      </c>
      <c r="D27">
        <v>20391</v>
      </c>
      <c r="H27" t="s">
        <v>24</v>
      </c>
      <c r="I27" s="31">
        <f>POP!I27</f>
        <v>48.256999999999998</v>
      </c>
      <c r="J27" s="31">
        <f t="shared" si="0"/>
        <v>987.6701825641876</v>
      </c>
      <c r="K27" s="31">
        <f t="shared" si="1"/>
        <v>2645.9373769608555</v>
      </c>
      <c r="L27" s="31">
        <f t="shared" si="2"/>
        <v>422.55009635907749</v>
      </c>
      <c r="P27" t="s">
        <v>25</v>
      </c>
      <c r="Q27" s="39">
        <f t="shared" si="3"/>
        <v>1.7696469200710219E-2</v>
      </c>
      <c r="R27" s="39">
        <f t="shared" si="4"/>
        <v>8.8997536456731918E-3</v>
      </c>
      <c r="S27" s="39">
        <f t="shared" si="5"/>
        <v>1.4326878550878996E-2</v>
      </c>
    </row>
    <row r="28" spans="1:19" x14ac:dyDescent="0.2">
      <c r="A28" t="s">
        <v>25</v>
      </c>
      <c r="B28">
        <v>48613</v>
      </c>
      <c r="C28">
        <v>129107</v>
      </c>
      <c r="D28">
        <v>20729</v>
      </c>
      <c r="H28" t="s">
        <v>25</v>
      </c>
      <c r="I28" s="31">
        <f>POP!I28</f>
        <v>48.363999999999997</v>
      </c>
      <c r="J28" s="31">
        <f t="shared" si="0"/>
        <v>1005.1484575303946</v>
      </c>
      <c r="K28" s="31">
        <f t="shared" si="1"/>
        <v>2669.4855677776859</v>
      </c>
      <c r="L28" s="31">
        <f t="shared" si="2"/>
        <v>428.60392027127619</v>
      </c>
      <c r="P28" t="s">
        <v>26</v>
      </c>
      <c r="Q28" s="39">
        <f t="shared" si="3"/>
        <v>2.1739883747698752E-2</v>
      </c>
      <c r="R28" s="39">
        <f t="shared" si="4"/>
        <v>1.4632050647528372E-2</v>
      </c>
      <c r="S28" s="39">
        <f t="shared" si="5"/>
        <v>1.7654880027287323E-2</v>
      </c>
    </row>
    <row r="29" spans="1:19" x14ac:dyDescent="0.2">
      <c r="A29" t="s">
        <v>26</v>
      </c>
      <c r="B29">
        <v>49790</v>
      </c>
      <c r="C29">
        <v>131313</v>
      </c>
      <c r="D29">
        <v>21146</v>
      </c>
      <c r="H29" t="s">
        <v>26</v>
      </c>
      <c r="I29" s="31">
        <f>POP!I29</f>
        <v>48.481000000000002</v>
      </c>
      <c r="J29" s="31">
        <f t="shared" si="0"/>
        <v>1027.000268146284</v>
      </c>
      <c r="K29" s="31">
        <f t="shared" si="1"/>
        <v>2708.5456158082548</v>
      </c>
      <c r="L29" s="31">
        <f t="shared" si="2"/>
        <v>436.17087106289063</v>
      </c>
      <c r="P29" t="s">
        <v>27</v>
      </c>
      <c r="Q29" s="39">
        <f t="shared" si="3"/>
        <v>-1.5311594818148921E-2</v>
      </c>
      <c r="R29" s="39">
        <f t="shared" si="4"/>
        <v>3.7774476433223292E-3</v>
      </c>
      <c r="S29" s="39">
        <f t="shared" si="5"/>
        <v>1.4162294796463692E-2</v>
      </c>
    </row>
    <row r="30" spans="1:19" x14ac:dyDescent="0.2">
      <c r="A30" t="s">
        <v>27</v>
      </c>
      <c r="B30">
        <v>49150</v>
      </c>
      <c r="C30">
        <v>132138</v>
      </c>
      <c r="D30">
        <v>21499</v>
      </c>
      <c r="H30" t="s">
        <v>27</v>
      </c>
      <c r="I30" s="31">
        <f>POP!I30</f>
        <v>48.601999999999997</v>
      </c>
      <c r="J30" s="31">
        <f t="shared" si="0"/>
        <v>1011.2752561622979</v>
      </c>
      <c r="K30" s="31">
        <f t="shared" si="1"/>
        <v>2718.7770050615204</v>
      </c>
      <c r="L30" s="31">
        <f t="shared" si="2"/>
        <v>442.34805152051359</v>
      </c>
      <c r="P30" t="s">
        <v>28</v>
      </c>
      <c r="Q30" s="39">
        <f t="shared" si="3"/>
        <v>5.5335799098195082E-3</v>
      </c>
      <c r="R30" s="39">
        <f t="shared" si="4"/>
        <v>1.0927231751320932E-3</v>
      </c>
      <c r="S30" s="39">
        <f t="shared" si="5"/>
        <v>-1.1464403711114457E-2</v>
      </c>
    </row>
    <row r="31" spans="1:19" x14ac:dyDescent="0.2">
      <c r="A31" t="s">
        <v>28</v>
      </c>
      <c r="B31">
        <v>49544</v>
      </c>
      <c r="C31">
        <v>132609</v>
      </c>
      <c r="D31">
        <v>21305</v>
      </c>
      <c r="H31" t="s">
        <v>28</v>
      </c>
      <c r="I31" s="31">
        <f>POP!I31</f>
        <v>48.722000000000001</v>
      </c>
      <c r="J31" s="31">
        <f t="shared" si="0"/>
        <v>1016.8712286030951</v>
      </c>
      <c r="K31" s="31">
        <f t="shared" si="1"/>
        <v>2721.7478757029676</v>
      </c>
      <c r="L31" s="31">
        <f t="shared" si="2"/>
        <v>437.27679487705757</v>
      </c>
      <c r="P31" t="s">
        <v>29</v>
      </c>
      <c r="Q31" s="39">
        <f t="shared" si="3"/>
        <v>3.5628975732091561E-3</v>
      </c>
      <c r="R31" s="39">
        <f t="shared" si="4"/>
        <v>2.8582188932025021E-2</v>
      </c>
      <c r="S31" s="39">
        <f t="shared" si="5"/>
        <v>2.4023394423707156E-2</v>
      </c>
    </row>
    <row r="32" spans="1:19" x14ac:dyDescent="0.2">
      <c r="A32" t="s">
        <v>29</v>
      </c>
      <c r="B32">
        <v>49844</v>
      </c>
      <c r="C32">
        <v>136738</v>
      </c>
      <c r="D32">
        <v>21871</v>
      </c>
      <c r="H32" t="s">
        <v>29</v>
      </c>
      <c r="I32" s="31">
        <f>POP!I32</f>
        <v>48.843000000000004</v>
      </c>
      <c r="J32" s="31">
        <f t="shared" si="0"/>
        <v>1020.4942366357512</v>
      </c>
      <c r="K32" s="31">
        <f t="shared" si="1"/>
        <v>2799.5413877116475</v>
      </c>
      <c r="L32" s="31">
        <f t="shared" si="2"/>
        <v>447.78166779272357</v>
      </c>
      <c r="P32" t="s">
        <v>30</v>
      </c>
      <c r="Q32" s="39">
        <f t="shared" si="3"/>
        <v>4.8164516172694016E-2</v>
      </c>
      <c r="R32" s="39">
        <f t="shared" si="4"/>
        <v>1.6275158188421956E-2</v>
      </c>
      <c r="S32" s="39">
        <f t="shared" si="5"/>
        <v>1.4172136838159544E-2</v>
      </c>
    </row>
    <row r="33" spans="1:19" x14ac:dyDescent="0.2">
      <c r="A33" t="s">
        <v>30</v>
      </c>
      <c r="B33">
        <v>52372</v>
      </c>
      <c r="C33">
        <v>139302</v>
      </c>
      <c r="D33">
        <v>22235</v>
      </c>
      <c r="H33" t="s">
        <v>30</v>
      </c>
      <c r="I33" s="31">
        <f>POP!I33</f>
        <v>48.962000000000003</v>
      </c>
      <c r="J33" s="31">
        <f t="shared" si="0"/>
        <v>1069.6458478003349</v>
      </c>
      <c r="K33" s="31">
        <f t="shared" si="1"/>
        <v>2845.1043666516889</v>
      </c>
      <c r="L33" s="31">
        <f t="shared" si="2"/>
        <v>454.12769086230134</v>
      </c>
      <c r="P33" t="s">
        <v>31</v>
      </c>
      <c r="Q33" s="39">
        <f t="shared" si="3"/>
        <v>6.435614981911808E-3</v>
      </c>
      <c r="R33" s="39">
        <f t="shared" si="4"/>
        <v>-3.5798879254446136E-3</v>
      </c>
      <c r="S33" s="39">
        <f t="shared" si="5"/>
        <v>-8.2166119667930193E-3</v>
      </c>
    </row>
    <row r="34" spans="1:19" x14ac:dyDescent="0.2">
      <c r="A34" t="s">
        <v>31</v>
      </c>
      <c r="B34">
        <v>52835</v>
      </c>
      <c r="C34">
        <v>139135</v>
      </c>
      <c r="D34">
        <v>22105</v>
      </c>
      <c r="H34" t="s">
        <v>31</v>
      </c>
      <c r="I34" s="31">
        <f>POP!I34</f>
        <v>49.079000000000001</v>
      </c>
      <c r="J34" s="31">
        <f t="shared" si="0"/>
        <v>1076.5296766437784</v>
      </c>
      <c r="K34" s="31">
        <f t="shared" si="1"/>
        <v>2834.9192118828828</v>
      </c>
      <c r="L34" s="31">
        <f t="shared" si="2"/>
        <v>450.39629984311006</v>
      </c>
      <c r="P34" t="s">
        <v>32</v>
      </c>
      <c r="Q34" s="39">
        <f t="shared" si="3"/>
        <v>1.0421985201961137E-2</v>
      </c>
      <c r="R34" s="39">
        <f t="shared" si="4"/>
        <v>1.9312316583429245E-2</v>
      </c>
      <c r="S34" s="39">
        <f t="shared" si="5"/>
        <v>1.1997990601716912E-2</v>
      </c>
    </row>
    <row r="35" spans="1:19" x14ac:dyDescent="0.2">
      <c r="A35" t="s">
        <v>32</v>
      </c>
      <c r="B35">
        <v>53514</v>
      </c>
      <c r="C35">
        <v>142163</v>
      </c>
      <c r="D35">
        <v>22424</v>
      </c>
      <c r="H35" t="s">
        <v>32</v>
      </c>
      <c r="I35" s="31">
        <f>POP!I35</f>
        <v>49.197000000000003</v>
      </c>
      <c r="J35" s="31">
        <f t="shared" si="0"/>
        <v>1087.7492530032318</v>
      </c>
      <c r="K35" s="31">
        <f t="shared" si="1"/>
        <v>2889.6680691912106</v>
      </c>
      <c r="L35" s="31">
        <f t="shared" si="2"/>
        <v>455.80015041567572</v>
      </c>
      <c r="P35" t="s">
        <v>33</v>
      </c>
      <c r="Q35" s="39">
        <f t="shared" si="3"/>
        <v>3.6214771134585488E-2</v>
      </c>
      <c r="R35" s="39">
        <f t="shared" si="4"/>
        <v>-7.3540460136254371E-3</v>
      </c>
      <c r="S35" s="39">
        <f t="shared" si="5"/>
        <v>-9.2439901498910793E-3</v>
      </c>
    </row>
    <row r="36" spans="1:19" x14ac:dyDescent="0.2">
      <c r="A36" t="s">
        <v>33</v>
      </c>
      <c r="B36">
        <v>55585</v>
      </c>
      <c r="C36">
        <v>141456</v>
      </c>
      <c r="D36">
        <v>22270</v>
      </c>
      <c r="H36" t="s">
        <v>33</v>
      </c>
      <c r="I36" s="31">
        <f>POP!I36</f>
        <v>49.314999999999998</v>
      </c>
      <c r="J36" s="31">
        <f t="shared" si="0"/>
        <v>1127.1418432525602</v>
      </c>
      <c r="K36" s="31">
        <f t="shared" si="1"/>
        <v>2868.4173172462743</v>
      </c>
      <c r="L36" s="31">
        <f t="shared" si="2"/>
        <v>451.58673831491433</v>
      </c>
      <c r="P36" t="s">
        <v>34</v>
      </c>
      <c r="Q36" s="39">
        <f t="shared" si="3"/>
        <v>1.0192995090128054E-3</v>
      </c>
      <c r="R36" s="39">
        <f t="shared" si="4"/>
        <v>-6.0185399472512113E-4</v>
      </c>
      <c r="S36" s="39">
        <f t="shared" si="5"/>
        <v>-9.0498426016553113E-3</v>
      </c>
    </row>
    <row r="37" spans="1:19" x14ac:dyDescent="0.2">
      <c r="A37" t="s">
        <v>34</v>
      </c>
      <c r="B37">
        <v>55759</v>
      </c>
      <c r="C37">
        <v>141669</v>
      </c>
      <c r="D37">
        <v>22115</v>
      </c>
      <c r="H37" t="s">
        <v>34</v>
      </c>
      <c r="I37" s="31">
        <f>POP!I37</f>
        <v>49.418999999999997</v>
      </c>
      <c r="J37" s="31">
        <f t="shared" si="0"/>
        <v>1128.2907383799754</v>
      </c>
      <c r="K37" s="31">
        <f t="shared" si="1"/>
        <v>2866.6909488253509</v>
      </c>
      <c r="L37" s="31">
        <f t="shared" si="2"/>
        <v>447.49994941216943</v>
      </c>
      <c r="P37" t="s">
        <v>35</v>
      </c>
      <c r="Q37" s="39">
        <f t="shared" si="3"/>
        <v>-3.9208685419254818E-2</v>
      </c>
      <c r="R37" s="39">
        <f t="shared" si="4"/>
        <v>-2.0563135152712242E-2</v>
      </c>
      <c r="S37" s="39">
        <f t="shared" si="5"/>
        <v>-3.0184546773379672E-2</v>
      </c>
    </row>
    <row r="38" spans="1:19" x14ac:dyDescent="0.2">
      <c r="A38" t="s">
        <v>35</v>
      </c>
      <c r="B38">
        <v>53679</v>
      </c>
      <c r="C38">
        <v>139031</v>
      </c>
      <c r="D38">
        <v>21490</v>
      </c>
      <c r="H38" t="s">
        <v>35</v>
      </c>
      <c r="I38" s="31">
        <f>POP!I38</f>
        <v>49.517000000000003</v>
      </c>
      <c r="J38" s="31">
        <f t="shared" si="0"/>
        <v>1084.0519417573762</v>
      </c>
      <c r="K38" s="31">
        <f t="shared" si="1"/>
        <v>2807.7427954035984</v>
      </c>
      <c r="L38" s="31">
        <f t="shared" si="2"/>
        <v>433.99236625805275</v>
      </c>
      <c r="P38" t="s">
        <v>36</v>
      </c>
      <c r="Q38" s="39">
        <f t="shared" si="3"/>
        <v>5.1642964637579336E-3</v>
      </c>
      <c r="R38" s="39">
        <f t="shared" si="4"/>
        <v>-1.3869873454822823E-2</v>
      </c>
      <c r="S38" s="39">
        <f t="shared" si="5"/>
        <v>1.8691195354532342E-2</v>
      </c>
    </row>
    <row r="39" spans="1:19" x14ac:dyDescent="0.2">
      <c r="A39" t="s">
        <v>36</v>
      </c>
      <c r="B39">
        <v>54063</v>
      </c>
      <c r="C39">
        <v>137374</v>
      </c>
      <c r="D39">
        <v>21935</v>
      </c>
      <c r="H39" t="s">
        <v>36</v>
      </c>
      <c r="I39" s="31">
        <f>POP!I39</f>
        <v>49.615000000000002</v>
      </c>
      <c r="J39" s="31">
        <f t="shared" si="0"/>
        <v>1089.6503073667238</v>
      </c>
      <c r="K39" s="31">
        <f t="shared" si="1"/>
        <v>2768.7997581376599</v>
      </c>
      <c r="L39" s="31">
        <f t="shared" si="2"/>
        <v>442.10420235815781</v>
      </c>
      <c r="P39" t="s">
        <v>37</v>
      </c>
      <c r="Q39" s="39">
        <f t="shared" si="3"/>
        <v>7.7037837420075306E-3</v>
      </c>
      <c r="R39" s="39">
        <f t="shared" si="4"/>
        <v>-7.85784186124594E-3</v>
      </c>
      <c r="S39" s="39">
        <f t="shared" si="5"/>
        <v>-5.3637605445295833E-3</v>
      </c>
    </row>
    <row r="40" spans="1:19" x14ac:dyDescent="0.2">
      <c r="A40" t="s">
        <v>37</v>
      </c>
      <c r="B40">
        <v>54586</v>
      </c>
      <c r="C40">
        <v>136561</v>
      </c>
      <c r="D40">
        <v>21860</v>
      </c>
      <c r="H40" t="s">
        <v>37</v>
      </c>
      <c r="I40" s="31">
        <f>POP!I40</f>
        <v>49.712000000000003</v>
      </c>
      <c r="J40" s="31">
        <f t="shared" si="0"/>
        <v>1098.0447376890891</v>
      </c>
      <c r="K40" s="31">
        <f t="shared" si="1"/>
        <v>2747.0429674927582</v>
      </c>
      <c r="L40" s="31">
        <f t="shared" si="2"/>
        <v>439.7328612809784</v>
      </c>
      <c r="P40" t="s">
        <v>38</v>
      </c>
      <c r="Q40" s="39">
        <f t="shared" si="3"/>
        <v>4.5043966802822411E-3</v>
      </c>
      <c r="R40" s="39">
        <f t="shared" si="4"/>
        <v>-4.0091329761062777E-3</v>
      </c>
      <c r="S40" s="39">
        <f t="shared" si="5"/>
        <v>-7.2345641013963347E-3</v>
      </c>
    </row>
    <row r="41" spans="1:19" x14ac:dyDescent="0.2">
      <c r="A41" t="s">
        <v>38</v>
      </c>
      <c r="B41">
        <v>54951</v>
      </c>
      <c r="C41">
        <v>136309</v>
      </c>
      <c r="D41">
        <v>21749</v>
      </c>
      <c r="H41" t="s">
        <v>38</v>
      </c>
      <c r="I41" s="31">
        <f>POP!I41</f>
        <v>49.82</v>
      </c>
      <c r="J41" s="31">
        <f t="shared" si="0"/>
        <v>1102.9907667603372</v>
      </c>
      <c r="K41" s="31">
        <f t="shared" si="1"/>
        <v>2736.0297069450021</v>
      </c>
      <c r="L41" s="31">
        <f t="shared" si="2"/>
        <v>436.55158570855076</v>
      </c>
      <c r="P41" t="s">
        <v>39</v>
      </c>
      <c r="Q41" s="39">
        <f t="shared" si="3"/>
        <v>1.1705052827550855E-3</v>
      </c>
      <c r="R41" s="39">
        <f t="shared" si="4"/>
        <v>-5.178297206927085E-3</v>
      </c>
      <c r="S41" s="39">
        <f t="shared" si="5"/>
        <v>1.105896865384981E-3</v>
      </c>
    </row>
    <row r="42" spans="1:19" x14ac:dyDescent="0.2">
      <c r="A42" t="s">
        <v>39</v>
      </c>
      <c r="B42">
        <v>55139</v>
      </c>
      <c r="C42">
        <v>135908</v>
      </c>
      <c r="D42">
        <v>21822</v>
      </c>
      <c r="H42" t="s">
        <v>39</v>
      </c>
      <c r="I42" s="31">
        <f>POP!I42</f>
        <v>49.932000000000002</v>
      </c>
      <c r="J42" s="31">
        <f t="shared" si="0"/>
        <v>1104.2818232796603</v>
      </c>
      <c r="K42" s="31">
        <f t="shared" si="1"/>
        <v>2721.8617319554592</v>
      </c>
      <c r="L42" s="31">
        <f t="shared" si="2"/>
        <v>437.03436673876467</v>
      </c>
      <c r="P42" t="s">
        <v>40</v>
      </c>
      <c r="Q42" s="39">
        <f t="shared" si="3"/>
        <v>-5.0410304259431715E-3</v>
      </c>
      <c r="R42" s="39">
        <f t="shared" si="4"/>
        <v>-4.7656269632895265E-3</v>
      </c>
      <c r="S42" s="39">
        <f t="shared" si="5"/>
        <v>6.2865100160138798E-3</v>
      </c>
    </row>
    <row r="43" spans="1:19" x14ac:dyDescent="0.2">
      <c r="A43" t="s">
        <v>40</v>
      </c>
      <c r="B43">
        <v>54983</v>
      </c>
      <c r="C43">
        <v>135561</v>
      </c>
      <c r="D43">
        <v>22008</v>
      </c>
      <c r="H43" t="s">
        <v>40</v>
      </c>
      <c r="I43" s="31">
        <f>POP!I43</f>
        <v>50.042999999999999</v>
      </c>
      <c r="J43" s="31">
        <f t="shared" si="0"/>
        <v>1098.7151050096916</v>
      </c>
      <c r="K43" s="31">
        <f t="shared" si="1"/>
        <v>2708.8903542953062</v>
      </c>
      <c r="L43" s="31">
        <f t="shared" si="2"/>
        <v>439.78178766261016</v>
      </c>
      <c r="P43" t="s">
        <v>41</v>
      </c>
      <c r="Q43" s="39">
        <f t="shared" si="3"/>
        <v>4.0194201242611971E-2</v>
      </c>
      <c r="R43" s="39">
        <f t="shared" si="4"/>
        <v>3.3721890536883459E-2</v>
      </c>
      <c r="S43" s="39">
        <f t="shared" si="5"/>
        <v>2.1341931615046716E-2</v>
      </c>
    </row>
    <row r="44" spans="1:19" x14ac:dyDescent="0.2">
      <c r="A44" t="s">
        <v>41</v>
      </c>
      <c r="B44">
        <v>57321</v>
      </c>
      <c r="C44">
        <v>140446</v>
      </c>
      <c r="D44">
        <v>22528</v>
      </c>
      <c r="H44" t="s">
        <v>41</v>
      </c>
      <c r="I44" s="31">
        <f>POP!I44</f>
        <v>50.155000000000001</v>
      </c>
      <c r="J44" s="31">
        <f t="shared" si="0"/>
        <v>1142.8770810487488</v>
      </c>
      <c r="K44" s="31">
        <f t="shared" si="1"/>
        <v>2800.239258299272</v>
      </c>
      <c r="L44" s="31">
        <f t="shared" si="2"/>
        <v>449.16758050044859</v>
      </c>
      <c r="P44" t="s">
        <v>42</v>
      </c>
      <c r="Q44" s="39">
        <f t="shared" si="3"/>
        <v>-1.0324518920207693E-2</v>
      </c>
      <c r="R44" s="39">
        <f t="shared" si="4"/>
        <v>1.0887656572006854E-2</v>
      </c>
      <c r="S44" s="39">
        <f t="shared" si="5"/>
        <v>2.3617070174320354E-2</v>
      </c>
    </row>
    <row r="45" spans="1:19" x14ac:dyDescent="0.2">
      <c r="A45" t="s">
        <v>42</v>
      </c>
      <c r="B45">
        <v>56857</v>
      </c>
      <c r="C45">
        <v>142295</v>
      </c>
      <c r="D45">
        <v>23112</v>
      </c>
      <c r="H45" t="s">
        <v>42</v>
      </c>
      <c r="I45" s="31">
        <f>POP!I45</f>
        <v>50.268000000000001</v>
      </c>
      <c r="J45" s="31">
        <f t="shared" si="0"/>
        <v>1131.0774250019892</v>
      </c>
      <c r="K45" s="31">
        <f t="shared" si="1"/>
        <v>2830.7273016630857</v>
      </c>
      <c r="L45" s="31">
        <f t="shared" si="2"/>
        <v>459.77560276915733</v>
      </c>
      <c r="P45" t="s">
        <v>43</v>
      </c>
      <c r="Q45" s="39">
        <f t="shared" si="3"/>
        <v>2.4548129958110287E-2</v>
      </c>
      <c r="R45" s="39">
        <f t="shared" si="4"/>
        <v>4.5327719915979614E-3</v>
      </c>
      <c r="S45" s="39">
        <f t="shared" si="5"/>
        <v>-1.0657264626069196E-2</v>
      </c>
    </row>
    <row r="46" spans="1:19" x14ac:dyDescent="0.2">
      <c r="A46" t="s">
        <v>43</v>
      </c>
      <c r="B46">
        <v>58386</v>
      </c>
      <c r="C46">
        <v>143267</v>
      </c>
      <c r="D46">
        <v>22918</v>
      </c>
      <c r="H46" t="s">
        <v>43</v>
      </c>
      <c r="I46" s="31">
        <f>POP!I46</f>
        <v>50.383000000000003</v>
      </c>
      <c r="J46" s="31">
        <f t="shared" si="0"/>
        <v>1158.8432606236229</v>
      </c>
      <c r="K46" s="31">
        <f t="shared" si="1"/>
        <v>2843.558343091916</v>
      </c>
      <c r="L46" s="31">
        <f t="shared" si="2"/>
        <v>454.87565250183593</v>
      </c>
      <c r="P46" t="s">
        <v>44</v>
      </c>
      <c r="Q46" s="39">
        <f t="shared" si="3"/>
        <v>1.2934318836578251E-2</v>
      </c>
      <c r="R46" s="39">
        <f t="shared" si="4"/>
        <v>9.0662565693673258E-3</v>
      </c>
      <c r="S46" s="39">
        <f t="shared" si="5"/>
        <v>-5.2614968639421722E-3</v>
      </c>
    </row>
    <row r="47" spans="1:19" x14ac:dyDescent="0.2">
      <c r="A47" t="s">
        <v>44</v>
      </c>
      <c r="B47">
        <v>59275</v>
      </c>
      <c r="C47">
        <v>144893</v>
      </c>
      <c r="D47">
        <v>22849</v>
      </c>
      <c r="H47" t="s">
        <v>44</v>
      </c>
      <c r="I47" s="31">
        <f>POP!I47</f>
        <v>50.497</v>
      </c>
      <c r="J47" s="31">
        <f t="shared" si="0"/>
        <v>1173.8321088381488</v>
      </c>
      <c r="K47" s="31">
        <f t="shared" si="1"/>
        <v>2869.3387726003525</v>
      </c>
      <c r="L47" s="31">
        <f t="shared" si="2"/>
        <v>452.48232568271385</v>
      </c>
      <c r="P47" t="s">
        <v>45</v>
      </c>
      <c r="Q47" s="39">
        <f t="shared" si="3"/>
        <v>-7.2071558853203932E-4</v>
      </c>
      <c r="R47" s="39">
        <f t="shared" si="4"/>
        <v>-2.218044264044039E-3</v>
      </c>
      <c r="S47" s="39">
        <f t="shared" si="5"/>
        <v>7.3542675739541874E-3</v>
      </c>
    </row>
    <row r="48" spans="1:19" x14ac:dyDescent="0.2">
      <c r="A48" t="s">
        <v>45</v>
      </c>
      <c r="B48">
        <v>59366</v>
      </c>
      <c r="C48">
        <v>144898</v>
      </c>
      <c r="D48">
        <v>23069</v>
      </c>
      <c r="H48" t="s">
        <v>45</v>
      </c>
      <c r="I48" s="31">
        <f>POP!I48</f>
        <v>50.610999999999997</v>
      </c>
      <c r="J48" s="31">
        <f t="shared" si="0"/>
        <v>1172.9861097389896</v>
      </c>
      <c r="K48" s="31">
        <f t="shared" si="1"/>
        <v>2862.9744521941871</v>
      </c>
      <c r="L48" s="31">
        <f t="shared" si="2"/>
        <v>455.81000177826957</v>
      </c>
      <c r="P48" t="s">
        <v>46</v>
      </c>
      <c r="Q48" s="39">
        <f t="shared" si="3"/>
        <v>3.0693427853387911E-2</v>
      </c>
      <c r="R48" s="39">
        <f t="shared" si="4"/>
        <v>2.2870942129835647E-3</v>
      </c>
      <c r="S48" s="39">
        <f t="shared" si="5"/>
        <v>-9.6493850837620077E-4</v>
      </c>
    </row>
    <row r="49" spans="1:19" x14ac:dyDescent="0.2">
      <c r="A49" t="s">
        <v>46</v>
      </c>
      <c r="B49">
        <v>61303</v>
      </c>
      <c r="C49">
        <v>145502</v>
      </c>
      <c r="D49">
        <v>23090</v>
      </c>
      <c r="H49" t="s">
        <v>46</v>
      </c>
      <c r="I49" s="31">
        <f>POP!I49</f>
        <v>50.706000000000003</v>
      </c>
      <c r="J49" s="31">
        <f t="shared" si="0"/>
        <v>1208.9890742712894</v>
      </c>
      <c r="K49" s="31">
        <f t="shared" si="1"/>
        <v>2869.5223444957201</v>
      </c>
      <c r="L49" s="31">
        <f t="shared" si="2"/>
        <v>455.37017315505068</v>
      </c>
      <c r="P49" t="s">
        <v>47</v>
      </c>
      <c r="Q49" s="39">
        <f t="shared" si="3"/>
        <v>-4.3246805042903569E-3</v>
      </c>
      <c r="R49" s="39">
        <f t="shared" si="4"/>
        <v>1.409302375466237E-2</v>
      </c>
      <c r="S49" s="39">
        <f t="shared" si="5"/>
        <v>1.3781798898324649E-2</v>
      </c>
    </row>
    <row r="50" spans="1:19" x14ac:dyDescent="0.2">
      <c r="A50" t="s">
        <v>47</v>
      </c>
      <c r="B50">
        <v>61139</v>
      </c>
      <c r="C50">
        <v>147797</v>
      </c>
      <c r="D50">
        <v>23447</v>
      </c>
      <c r="H50" t="s">
        <v>47</v>
      </c>
      <c r="I50" s="31">
        <f>POP!I50</f>
        <v>50.79</v>
      </c>
      <c r="J50" s="31">
        <f t="shared" si="0"/>
        <v>1203.7605827918883</v>
      </c>
      <c r="K50" s="31">
        <f t="shared" si="1"/>
        <v>2909.9625910612326</v>
      </c>
      <c r="L50" s="31">
        <f t="shared" si="2"/>
        <v>461.64599330576885</v>
      </c>
      <c r="P50" t="s">
        <v>48</v>
      </c>
      <c r="Q50" s="39">
        <f t="shared" si="3"/>
        <v>-4.3291212811428226E-3</v>
      </c>
      <c r="R50" s="39">
        <f t="shared" si="4"/>
        <v>6.083182934902176E-3</v>
      </c>
      <c r="S50" s="39">
        <f t="shared" si="5"/>
        <v>1.3717819040004464E-4</v>
      </c>
    </row>
    <row r="51" spans="1:19" x14ac:dyDescent="0.2">
      <c r="A51" t="s">
        <v>48</v>
      </c>
      <c r="B51">
        <v>60975</v>
      </c>
      <c r="C51">
        <v>148942</v>
      </c>
      <c r="D51">
        <v>23489</v>
      </c>
      <c r="H51" t="s">
        <v>48</v>
      </c>
      <c r="I51" s="31">
        <f>POP!I51</f>
        <v>50.874000000000002</v>
      </c>
      <c r="J51" s="31">
        <f t="shared" si="0"/>
        <v>1198.5493572355231</v>
      </c>
      <c r="K51" s="31">
        <f t="shared" si="1"/>
        <v>2927.6644258363799</v>
      </c>
      <c r="L51" s="31">
        <f t="shared" si="2"/>
        <v>461.70932106773597</v>
      </c>
      <c r="P51" t="s">
        <v>49</v>
      </c>
      <c r="Q51" s="39">
        <f t="shared" si="3"/>
        <v>1.4921190916842741E-2</v>
      </c>
      <c r="R51" s="39">
        <f t="shared" si="4"/>
        <v>1.0115270389671416E-2</v>
      </c>
      <c r="S51" s="39">
        <f t="shared" si="5"/>
        <v>-1.0829051621934815E-2</v>
      </c>
    </row>
    <row r="52" spans="1:19" x14ac:dyDescent="0.2">
      <c r="A52" t="s">
        <v>49</v>
      </c>
      <c r="B52">
        <v>61987</v>
      </c>
      <c r="C52">
        <v>150697</v>
      </c>
      <c r="D52">
        <v>23273</v>
      </c>
      <c r="H52" t="s">
        <v>49</v>
      </c>
      <c r="I52" s="31">
        <f>POP!I52</f>
        <v>50.957999999999998</v>
      </c>
      <c r="J52" s="31">
        <f t="shared" si="0"/>
        <v>1216.4331410180935</v>
      </c>
      <c r="K52" s="31">
        <f t="shared" si="1"/>
        <v>2957.2785431139368</v>
      </c>
      <c r="L52" s="31">
        <f t="shared" si="2"/>
        <v>456.70944699556497</v>
      </c>
      <c r="P52" t="s">
        <v>50</v>
      </c>
      <c r="Q52" s="39">
        <f t="shared" si="3"/>
        <v>-6.0755448010155755E-3</v>
      </c>
      <c r="R52" s="39">
        <f t="shared" si="4"/>
        <v>1.6824316918227167E-2</v>
      </c>
      <c r="S52" s="39">
        <f t="shared" si="5"/>
        <v>2.0775507851369834E-2</v>
      </c>
    </row>
    <row r="53" spans="1:19" x14ac:dyDescent="0.2">
      <c r="A53" t="s">
        <v>50</v>
      </c>
      <c r="B53">
        <v>61718</v>
      </c>
      <c r="C53">
        <v>153500</v>
      </c>
      <c r="D53">
        <v>23798</v>
      </c>
      <c r="H53" t="s">
        <v>50</v>
      </c>
      <c r="I53" s="31">
        <f>POP!I53</f>
        <v>51.046999999999997</v>
      </c>
      <c r="J53" s="31">
        <f t="shared" si="0"/>
        <v>1209.042646972398</v>
      </c>
      <c r="K53" s="31">
        <f t="shared" si="1"/>
        <v>3007.0327345387586</v>
      </c>
      <c r="L53" s="31">
        <f t="shared" si="2"/>
        <v>466.19781769741616</v>
      </c>
      <c r="P53" t="s">
        <v>51</v>
      </c>
      <c r="Q53" s="39">
        <f t="shared" si="3"/>
        <v>4.066080398477645E-2</v>
      </c>
      <c r="R53" s="39">
        <f t="shared" si="4"/>
        <v>8.1831972068171499E-3</v>
      </c>
      <c r="S53" s="39">
        <f t="shared" si="5"/>
        <v>2.7582395285865369E-2</v>
      </c>
    </row>
    <row r="54" spans="1:19" x14ac:dyDescent="0.2">
      <c r="A54" t="s">
        <v>51</v>
      </c>
      <c r="B54">
        <v>64342</v>
      </c>
      <c r="C54">
        <v>155032</v>
      </c>
      <c r="D54">
        <v>24498</v>
      </c>
      <c r="H54" t="s">
        <v>51</v>
      </c>
      <c r="I54" s="31">
        <f>POP!I54</f>
        <v>51.137999999999998</v>
      </c>
      <c r="J54" s="31">
        <f t="shared" si="0"/>
        <v>1258.203293050178</v>
      </c>
      <c r="K54" s="31">
        <f t="shared" si="1"/>
        <v>3031.6398764128439</v>
      </c>
      <c r="L54" s="31">
        <f t="shared" si="2"/>
        <v>479.05667018655407</v>
      </c>
      <c r="P54" t="s">
        <v>52</v>
      </c>
      <c r="Q54" s="39">
        <f t="shared" si="3"/>
        <v>4.7748129052032073E-3</v>
      </c>
      <c r="R54" s="39">
        <f t="shared" si="4"/>
        <v>2.5508051891047767E-3</v>
      </c>
      <c r="S54" s="39">
        <f t="shared" si="5"/>
        <v>1.5194293256804547E-2</v>
      </c>
    </row>
    <row r="55" spans="1:19" x14ac:dyDescent="0.2">
      <c r="A55" t="s">
        <v>52</v>
      </c>
      <c r="B55">
        <v>64763</v>
      </c>
      <c r="C55">
        <v>155701</v>
      </c>
      <c r="D55">
        <v>24914</v>
      </c>
      <c r="H55" t="s">
        <v>52</v>
      </c>
      <c r="I55" s="31">
        <f>POP!I55</f>
        <v>51.228000000000002</v>
      </c>
      <c r="J55" s="31">
        <f t="shared" si="0"/>
        <v>1264.2109783712033</v>
      </c>
      <c r="K55" s="31">
        <f t="shared" si="1"/>
        <v>3039.3729991410946</v>
      </c>
      <c r="L55" s="31">
        <f t="shared" si="2"/>
        <v>486.33559771999688</v>
      </c>
      <c r="P55" t="s">
        <v>53</v>
      </c>
      <c r="Q55" s="39">
        <f t="shared" si="3"/>
        <v>-1.2901794779227926E-2</v>
      </c>
      <c r="R55" s="39">
        <f t="shared" si="4"/>
        <v>1.8825891526686345E-2</v>
      </c>
      <c r="S55" s="39">
        <f t="shared" si="5"/>
        <v>2.4791133131871312E-2</v>
      </c>
    </row>
    <row r="56" spans="1:19" x14ac:dyDescent="0.2">
      <c r="A56" t="s">
        <v>53</v>
      </c>
      <c r="B56">
        <v>64041</v>
      </c>
      <c r="C56">
        <v>158914</v>
      </c>
      <c r="D56">
        <v>25577</v>
      </c>
      <c r="H56" t="s">
        <v>53</v>
      </c>
      <c r="I56" s="31">
        <f>POP!I56</f>
        <v>51.319000000000003</v>
      </c>
      <c r="J56" s="31">
        <f t="shared" si="0"/>
        <v>1247.9003877706111</v>
      </c>
      <c r="K56" s="31">
        <f t="shared" si="1"/>
        <v>3096.5919055320642</v>
      </c>
      <c r="L56" s="31">
        <f t="shared" si="2"/>
        <v>498.39240826984155</v>
      </c>
      <c r="P56" t="s">
        <v>54</v>
      </c>
      <c r="Q56" s="39">
        <f t="shared" si="3"/>
        <v>1.3591096884391085E-3</v>
      </c>
      <c r="R56" s="39">
        <f t="shared" si="4"/>
        <v>1.4268632721726071E-2</v>
      </c>
      <c r="S56" s="39">
        <f t="shared" si="5"/>
        <v>8.2011939311830151E-3</v>
      </c>
    </row>
    <row r="57" spans="1:19" x14ac:dyDescent="0.2">
      <c r="A57" t="s">
        <v>54</v>
      </c>
      <c r="B57">
        <v>64248</v>
      </c>
      <c r="C57">
        <v>161483</v>
      </c>
      <c r="D57">
        <v>25835</v>
      </c>
      <c r="H57" t="s">
        <v>54</v>
      </c>
      <c r="I57" s="31">
        <f>POP!I57</f>
        <v>51.414999999999999</v>
      </c>
      <c r="J57" s="31">
        <f t="shared" si="0"/>
        <v>1249.5964212778372</v>
      </c>
      <c r="K57" s="31">
        <f t="shared" si="1"/>
        <v>3140.776038121171</v>
      </c>
      <c r="L57" s="31">
        <f t="shared" si="2"/>
        <v>502.47982106389185</v>
      </c>
      <c r="P57" t="s">
        <v>55</v>
      </c>
      <c r="Q57" s="39">
        <f t="shared" si="3"/>
        <v>4.7442248307616453E-4</v>
      </c>
      <c r="R57" s="39">
        <f t="shared" si="4"/>
        <v>6.1719413572216553E-3</v>
      </c>
      <c r="S57" s="39">
        <f t="shared" si="5"/>
        <v>-3.4865201213792885E-3</v>
      </c>
    </row>
    <row r="58" spans="1:19" x14ac:dyDescent="0.2">
      <c r="A58" t="s">
        <v>55</v>
      </c>
      <c r="B58">
        <v>64406</v>
      </c>
      <c r="C58">
        <v>162802</v>
      </c>
      <c r="D58">
        <v>25796</v>
      </c>
      <c r="H58" t="s">
        <v>55</v>
      </c>
      <c r="I58" s="31">
        <f>POP!I58</f>
        <v>51.517000000000003</v>
      </c>
      <c r="J58" s="31">
        <f t="shared" si="0"/>
        <v>1250.189257914863</v>
      </c>
      <c r="K58" s="31">
        <f t="shared" si="1"/>
        <v>3160.1607236446221</v>
      </c>
      <c r="L58" s="31">
        <f t="shared" si="2"/>
        <v>500.72791505716555</v>
      </c>
      <c r="P58" t="s">
        <v>56</v>
      </c>
      <c r="Q58" s="39">
        <f t="shared" si="3"/>
        <v>-4.1068455171341389E-3</v>
      </c>
      <c r="R58" s="39">
        <f t="shared" si="4"/>
        <v>1.569405997740847E-2</v>
      </c>
      <c r="S58" s="39">
        <f t="shared" si="5"/>
        <v>-2.4107058605456144E-2</v>
      </c>
    </row>
    <row r="59" spans="1:19" x14ac:dyDescent="0.2">
      <c r="A59" t="s">
        <v>56</v>
      </c>
      <c r="B59">
        <v>64266</v>
      </c>
      <c r="C59">
        <v>165678</v>
      </c>
      <c r="D59">
        <v>25223</v>
      </c>
      <c r="H59" t="s">
        <v>56</v>
      </c>
      <c r="I59" s="31">
        <f>POP!I59</f>
        <v>51.616999999999997</v>
      </c>
      <c r="J59" s="31">
        <f t="shared" si="0"/>
        <v>1245.0549237654261</v>
      </c>
      <c r="K59" s="31">
        <f t="shared" si="1"/>
        <v>3209.7564755797512</v>
      </c>
      <c r="L59" s="31">
        <f t="shared" si="2"/>
        <v>488.65683786349462</v>
      </c>
      <c r="P59" t="s">
        <v>57</v>
      </c>
      <c r="Q59" s="39">
        <f t="shared" si="3"/>
        <v>-9.748928115243416E-3</v>
      </c>
      <c r="R59" s="39">
        <f t="shared" si="4"/>
        <v>1.883598452849311E-2</v>
      </c>
      <c r="S59" s="39">
        <f t="shared" si="5"/>
        <v>2.1274063038580593E-2</v>
      </c>
    </row>
    <row r="60" spans="1:19" x14ac:dyDescent="0.2">
      <c r="A60" t="s">
        <v>57</v>
      </c>
      <c r="B60">
        <v>63764</v>
      </c>
      <c r="C60">
        <v>169129</v>
      </c>
      <c r="D60">
        <v>25810</v>
      </c>
      <c r="H60" t="s">
        <v>57</v>
      </c>
      <c r="I60" s="31">
        <f>POP!I60</f>
        <v>51.718000000000004</v>
      </c>
      <c r="J60" s="31">
        <f t="shared" si="0"/>
        <v>1232.9169728141071</v>
      </c>
      <c r="K60" s="31">
        <f t="shared" si="1"/>
        <v>3270.2153988940017</v>
      </c>
      <c r="L60" s="31">
        <f t="shared" si="2"/>
        <v>499.05255423643604</v>
      </c>
      <c r="P60" t="s">
        <v>58</v>
      </c>
      <c r="Q60" s="39">
        <f t="shared" si="3"/>
        <v>4.5421449106703982E-3</v>
      </c>
      <c r="R60" s="39">
        <f t="shared" si="4"/>
        <v>1.7412380796898663E-2</v>
      </c>
      <c r="S60" s="39">
        <f t="shared" si="5"/>
        <v>-5.3717332100586823E-3</v>
      </c>
    </row>
    <row r="61" spans="1:19" x14ac:dyDescent="0.2">
      <c r="A61" t="s">
        <v>58</v>
      </c>
      <c r="B61">
        <v>64175</v>
      </c>
      <c r="C61">
        <v>172400</v>
      </c>
      <c r="D61">
        <v>25720</v>
      </c>
      <c r="H61" t="s">
        <v>58</v>
      </c>
      <c r="I61" s="31">
        <f>POP!I61</f>
        <v>51.816000000000003</v>
      </c>
      <c r="J61" s="31">
        <f t="shared" si="0"/>
        <v>1238.517060367454</v>
      </c>
      <c r="K61" s="31">
        <f t="shared" si="1"/>
        <v>3327.157634707426</v>
      </c>
      <c r="L61" s="31">
        <f t="shared" si="2"/>
        <v>496.37177705727959</v>
      </c>
      <c r="P61" t="s">
        <v>59</v>
      </c>
      <c r="Q61" s="39">
        <f t="shared" si="3"/>
        <v>-1.0146367897799435E-2</v>
      </c>
      <c r="R61" s="39">
        <f t="shared" si="4"/>
        <v>-6.2935577821146005E-3</v>
      </c>
      <c r="S61" s="39">
        <f t="shared" si="5"/>
        <v>2.3422095796548081E-3</v>
      </c>
    </row>
    <row r="62" spans="1:19" x14ac:dyDescent="0.2">
      <c r="A62" t="s">
        <v>59</v>
      </c>
      <c r="B62">
        <v>63644</v>
      </c>
      <c r="C62">
        <v>171639</v>
      </c>
      <c r="D62">
        <v>25829</v>
      </c>
      <c r="H62" t="s">
        <v>59</v>
      </c>
      <c r="I62" s="31">
        <f>POP!I62</f>
        <v>51.914000000000001</v>
      </c>
      <c r="J62" s="31">
        <f t="shared" si="0"/>
        <v>1225.9506106252647</v>
      </c>
      <c r="K62" s="31">
        <f t="shared" si="1"/>
        <v>3306.2179758831912</v>
      </c>
      <c r="L62" s="31">
        <f t="shared" si="2"/>
        <v>497.53438378857339</v>
      </c>
      <c r="P62" t="s">
        <v>60</v>
      </c>
      <c r="Q62" s="39">
        <f t="shared" si="3"/>
        <v>-9.0131119058470821E-3</v>
      </c>
      <c r="R62" s="39">
        <f t="shared" si="4"/>
        <v>4.8768355775541394E-3</v>
      </c>
      <c r="S62" s="39">
        <f t="shared" si="5"/>
        <v>1.6322249682176881E-3</v>
      </c>
    </row>
    <row r="63" spans="1:19" x14ac:dyDescent="0.2">
      <c r="A63" t="s">
        <v>60</v>
      </c>
      <c r="B63">
        <v>63187</v>
      </c>
      <c r="C63">
        <v>172795</v>
      </c>
      <c r="D63">
        <v>25919</v>
      </c>
      <c r="H63" t="s">
        <v>60</v>
      </c>
      <c r="I63" s="31">
        <f>POP!I63</f>
        <v>52.01</v>
      </c>
      <c r="J63" s="31">
        <f t="shared" si="0"/>
        <v>1214.9009805806577</v>
      </c>
      <c r="K63" s="31">
        <f t="shared" si="1"/>
        <v>3322.3418573351278</v>
      </c>
      <c r="L63" s="31">
        <f t="shared" si="2"/>
        <v>498.34647183233994</v>
      </c>
      <c r="P63" t="s">
        <v>61</v>
      </c>
      <c r="Q63" s="39">
        <f t="shared" si="3"/>
        <v>-8.5783303139840283E-3</v>
      </c>
      <c r="R63" s="39">
        <f t="shared" si="4"/>
        <v>4.1093350018477359E-3</v>
      </c>
      <c r="S63" s="39">
        <f t="shared" si="5"/>
        <v>3.489555223493257E-2</v>
      </c>
    </row>
    <row r="64" spans="1:19" x14ac:dyDescent="0.2">
      <c r="A64" t="s">
        <v>61</v>
      </c>
      <c r="B64">
        <v>62763</v>
      </c>
      <c r="C64">
        <v>173832</v>
      </c>
      <c r="D64">
        <v>26874</v>
      </c>
      <c r="H64" t="s">
        <v>61</v>
      </c>
      <c r="I64" s="31">
        <f>POP!I64</f>
        <v>52.107999999999997</v>
      </c>
      <c r="J64" s="31">
        <f t="shared" si="0"/>
        <v>1204.4791586704537</v>
      </c>
      <c r="K64" s="31">
        <f t="shared" si="1"/>
        <v>3335.9944730175789</v>
      </c>
      <c r="L64" s="31">
        <f t="shared" si="2"/>
        <v>515.73654717125976</v>
      </c>
      <c r="P64" t="s">
        <v>62</v>
      </c>
      <c r="Q64" s="39">
        <f t="shared" si="3"/>
        <v>1.0370266992153043E-2</v>
      </c>
      <c r="R64" s="39">
        <f t="shared" si="4"/>
        <v>7.7436468654303869E-3</v>
      </c>
      <c r="S64" s="39">
        <f t="shared" si="5"/>
        <v>2.6011257968243218E-2</v>
      </c>
    </row>
    <row r="65" spans="1:19" x14ac:dyDescent="0.2">
      <c r="A65" t="s">
        <v>62</v>
      </c>
      <c r="B65">
        <v>63538</v>
      </c>
      <c r="C65">
        <v>175521</v>
      </c>
      <c r="D65">
        <v>27627</v>
      </c>
      <c r="H65" t="s">
        <v>62</v>
      </c>
      <c r="I65" s="31">
        <f>POP!I65</f>
        <v>52.21</v>
      </c>
      <c r="J65" s="31">
        <f t="shared" si="0"/>
        <v>1216.9699291323502</v>
      </c>
      <c r="K65" s="31">
        <f t="shared" si="1"/>
        <v>3361.8272361616546</v>
      </c>
      <c r="L65" s="31">
        <f t="shared" si="2"/>
        <v>529.15150354338243</v>
      </c>
      <c r="P65" t="s">
        <v>63</v>
      </c>
      <c r="Q65" s="39">
        <f t="shared" si="3"/>
        <v>-3.6798131975390502E-2</v>
      </c>
      <c r="R65" s="39">
        <f t="shared" si="4"/>
        <v>7.3575866819159952E-3</v>
      </c>
      <c r="S65" s="39">
        <f t="shared" si="5"/>
        <v>2.5338663372306724E-2</v>
      </c>
    </row>
    <row r="66" spans="1:19" x14ac:dyDescent="0.2">
      <c r="A66" t="s">
        <v>63</v>
      </c>
      <c r="B66">
        <v>61323</v>
      </c>
      <c r="C66">
        <v>177168</v>
      </c>
      <c r="D66">
        <v>28384</v>
      </c>
      <c r="H66" t="s">
        <v>63</v>
      </c>
      <c r="I66" s="31">
        <f>POP!I66</f>
        <v>52.314999999999998</v>
      </c>
      <c r="J66" s="31">
        <f t="shared" si="0"/>
        <v>1172.1877090700564</v>
      </c>
      <c r="K66" s="31">
        <f t="shared" si="1"/>
        <v>3386.5621714613403</v>
      </c>
      <c r="L66" s="31">
        <f t="shared" si="2"/>
        <v>542.55949536461821</v>
      </c>
      <c r="P66" t="s">
        <v>64</v>
      </c>
      <c r="Q66" s="39">
        <f t="shared" si="3"/>
        <v>3.2401095398790325E-2</v>
      </c>
      <c r="R66" s="39">
        <f t="shared" si="4"/>
        <v>1.4507429610328026E-2</v>
      </c>
      <c r="S66" s="39">
        <f t="shared" si="5"/>
        <v>-1.7262729388036302E-2</v>
      </c>
    </row>
    <row r="67" spans="1:19" x14ac:dyDescent="0.2">
      <c r="A67" t="s">
        <v>64</v>
      </c>
      <c r="B67">
        <v>63437</v>
      </c>
      <c r="C67">
        <v>180099</v>
      </c>
      <c r="D67">
        <v>27950</v>
      </c>
      <c r="H67" t="s">
        <v>64</v>
      </c>
      <c r="I67" s="31">
        <f>POP!I67</f>
        <v>52.42</v>
      </c>
      <c r="J67" s="31">
        <f t="shared" ref="J67:J86" si="6">B67/$I67</f>
        <v>1210.1678748569248</v>
      </c>
      <c r="K67" s="31">
        <f t="shared" ref="K67:K86" si="7">C67/$I67</f>
        <v>3435.6924837848151</v>
      </c>
      <c r="L67" s="31">
        <f t="shared" ref="L67:L86" si="8">D67/$I67</f>
        <v>533.19343761922926</v>
      </c>
      <c r="P67" t="s">
        <v>65</v>
      </c>
      <c r="Q67" s="39">
        <f t="shared" ref="Q67:Q85" si="9">J68/J67-1</f>
        <v>1.1455472112541942E-2</v>
      </c>
      <c r="R67" s="39">
        <f t="shared" ref="R67:R85" si="10">K68/K67-1</f>
        <v>1.486059396699968E-2</v>
      </c>
      <c r="S67" s="39">
        <f t="shared" ref="S67:S85" si="11">L68/L67-1</f>
        <v>8.7653941041909711E-4</v>
      </c>
    </row>
    <row r="68" spans="1:19" x14ac:dyDescent="0.2">
      <c r="A68" t="s">
        <v>65</v>
      </c>
      <c r="B68">
        <v>64291</v>
      </c>
      <c r="C68">
        <v>183138</v>
      </c>
      <c r="D68">
        <v>28030</v>
      </c>
      <c r="H68" t="s">
        <v>65</v>
      </c>
      <c r="I68" s="31">
        <f>POP!I68</f>
        <v>52.524000000000001</v>
      </c>
      <c r="J68" s="31">
        <f t="shared" si="6"/>
        <v>1224.0309191988424</v>
      </c>
      <c r="K68" s="31">
        <f t="shared" si="7"/>
        <v>3486.7489147818142</v>
      </c>
      <c r="L68" s="31">
        <f t="shared" si="8"/>
        <v>533.66080268067935</v>
      </c>
      <c r="P68" t="s">
        <v>66</v>
      </c>
      <c r="Q68" s="39">
        <f t="shared" si="9"/>
        <v>5.1657459976404141E-3</v>
      </c>
      <c r="R68" s="39">
        <f t="shared" si="10"/>
        <v>1.7746249812552906E-2</v>
      </c>
      <c r="S68" s="39">
        <f t="shared" si="11"/>
        <v>1.4434824957465731E-2</v>
      </c>
    </row>
    <row r="69" spans="1:19" x14ac:dyDescent="0.2">
      <c r="A69" t="s">
        <v>66</v>
      </c>
      <c r="B69">
        <v>64724</v>
      </c>
      <c r="C69">
        <v>186679</v>
      </c>
      <c r="D69">
        <v>28479</v>
      </c>
      <c r="H69" t="s">
        <v>66</v>
      </c>
      <c r="I69" s="31">
        <f>POP!I69</f>
        <v>52.606000000000002</v>
      </c>
      <c r="J69" s="31">
        <f t="shared" si="6"/>
        <v>1230.3539520206821</v>
      </c>
      <c r="K69" s="31">
        <f t="shared" si="7"/>
        <v>3548.6256320571797</v>
      </c>
      <c r="L69" s="31">
        <f t="shared" si="8"/>
        <v>541.36410295403562</v>
      </c>
      <c r="P69" t="s">
        <v>67</v>
      </c>
      <c r="Q69" s="39">
        <f t="shared" si="9"/>
        <v>1.2727567277510232E-2</v>
      </c>
      <c r="R69" s="39">
        <f t="shared" si="10"/>
        <v>-9.758001798644278E-4</v>
      </c>
      <c r="S69" s="39">
        <f t="shared" si="11"/>
        <v>3.1178166402864305E-2</v>
      </c>
    </row>
    <row r="70" spans="1:19" x14ac:dyDescent="0.2">
      <c r="A70" t="s">
        <v>67</v>
      </c>
      <c r="B70">
        <v>65635</v>
      </c>
      <c r="C70">
        <v>186745</v>
      </c>
      <c r="D70">
        <v>29406</v>
      </c>
      <c r="H70" t="s">
        <v>67</v>
      </c>
      <c r="I70" s="31">
        <f>POP!I70</f>
        <v>52.676000000000002</v>
      </c>
      <c r="J70" s="31">
        <f t="shared" si="6"/>
        <v>1246.013364720176</v>
      </c>
      <c r="K70" s="31">
        <f t="shared" si="7"/>
        <v>3545.1628825271468</v>
      </c>
      <c r="L70" s="31">
        <f t="shared" si="8"/>
        <v>558.24284304047387</v>
      </c>
      <c r="P70" t="s">
        <v>68</v>
      </c>
      <c r="Q70" s="39">
        <f t="shared" si="9"/>
        <v>7.908726410500666E-3</v>
      </c>
      <c r="R70" s="39">
        <f t="shared" si="10"/>
        <v>4.7265824674949108E-3</v>
      </c>
      <c r="S70" s="39">
        <f t="shared" si="11"/>
        <v>9.4726531364315303E-3</v>
      </c>
    </row>
    <row r="71" spans="1:19" x14ac:dyDescent="0.2">
      <c r="A71" t="s">
        <v>68</v>
      </c>
      <c r="B71">
        <v>66242</v>
      </c>
      <c r="C71">
        <v>187877</v>
      </c>
      <c r="D71">
        <v>29724</v>
      </c>
      <c r="H71" t="s">
        <v>68</v>
      </c>
      <c r="I71" s="31">
        <f>POP!I71</f>
        <v>52.746000000000002</v>
      </c>
      <c r="J71" s="31">
        <f t="shared" si="6"/>
        <v>1255.8677435255754</v>
      </c>
      <c r="K71" s="31">
        <f t="shared" si="7"/>
        <v>3561.9193872521137</v>
      </c>
      <c r="L71" s="31">
        <f t="shared" si="8"/>
        <v>563.53088385849162</v>
      </c>
      <c r="P71" t="s">
        <v>69</v>
      </c>
      <c r="Q71" s="39">
        <f t="shared" si="9"/>
        <v>1.4997978191187977E-2</v>
      </c>
      <c r="R71" s="39">
        <f t="shared" si="10"/>
        <v>5.9379383373672212E-3</v>
      </c>
      <c r="S71" s="39">
        <f t="shared" si="11"/>
        <v>1.1725211056015761E-2</v>
      </c>
    </row>
    <row r="72" spans="1:19" x14ac:dyDescent="0.2">
      <c r="A72" t="s">
        <v>69</v>
      </c>
      <c r="B72">
        <v>67326</v>
      </c>
      <c r="C72">
        <v>189247</v>
      </c>
      <c r="D72">
        <v>30113</v>
      </c>
      <c r="H72" t="s">
        <v>69</v>
      </c>
      <c r="I72" s="31">
        <f>POP!I72</f>
        <v>52.817</v>
      </c>
      <c r="J72" s="31">
        <f t="shared" si="6"/>
        <v>1274.7032205539883</v>
      </c>
      <c r="K72" s="31">
        <f t="shared" si="7"/>
        <v>3583.0698449362894</v>
      </c>
      <c r="L72" s="31">
        <f t="shared" si="8"/>
        <v>570.13840240831553</v>
      </c>
      <c r="P72" t="s">
        <v>70</v>
      </c>
      <c r="Q72" s="39">
        <f t="shared" si="9"/>
        <v>1.7534136458234206E-2</v>
      </c>
      <c r="R72" s="39">
        <f t="shared" si="10"/>
        <v>3.7930873874028048E-3</v>
      </c>
      <c r="S72" s="39">
        <f t="shared" si="11"/>
        <v>1.2458749663978752E-2</v>
      </c>
    </row>
    <row r="73" spans="1:19" x14ac:dyDescent="0.2">
      <c r="A73" t="s">
        <v>70</v>
      </c>
      <c r="B73">
        <v>68596</v>
      </c>
      <c r="C73">
        <v>190213</v>
      </c>
      <c r="D73">
        <v>30528</v>
      </c>
      <c r="H73" t="s">
        <v>70</v>
      </c>
      <c r="I73" s="31">
        <f>POP!I73</f>
        <v>52.886000000000003</v>
      </c>
      <c r="J73" s="31">
        <f t="shared" si="6"/>
        <v>1297.0540407669325</v>
      </c>
      <c r="K73" s="31">
        <f t="shared" si="7"/>
        <v>3596.6607419733009</v>
      </c>
      <c r="L73" s="31">
        <f t="shared" si="8"/>
        <v>577.24161403774156</v>
      </c>
      <c r="P73" t="s">
        <v>71</v>
      </c>
      <c r="Q73" s="39">
        <f t="shared" si="9"/>
        <v>1.7565619070218919E-2</v>
      </c>
      <c r="R73" s="39">
        <f t="shared" si="10"/>
        <v>5.3125285903454778E-3</v>
      </c>
      <c r="S73" s="39">
        <f t="shared" si="11"/>
        <v>-1.989989869172093E-3</v>
      </c>
    </row>
    <row r="74" spans="1:19" x14ac:dyDescent="0.2">
      <c r="A74" t="s">
        <v>71</v>
      </c>
      <c r="B74">
        <v>69892</v>
      </c>
      <c r="C74">
        <v>191473</v>
      </c>
      <c r="D74">
        <v>30507</v>
      </c>
      <c r="H74" t="s">
        <v>71</v>
      </c>
      <c r="I74" s="31">
        <f>POP!I74</f>
        <v>52.954999999999998</v>
      </c>
      <c r="J74" s="31">
        <f t="shared" si="6"/>
        <v>1319.8375979605325</v>
      </c>
      <c r="K74" s="31">
        <f t="shared" si="7"/>
        <v>3615.7681049948069</v>
      </c>
      <c r="L74" s="31">
        <f t="shared" si="8"/>
        <v>576.09290907374191</v>
      </c>
      <c r="P74" t="s">
        <v>72</v>
      </c>
      <c r="Q74" s="39">
        <f t="shared" si="9"/>
        <v>9.963326920715776E-3</v>
      </c>
      <c r="R74" s="39">
        <f t="shared" si="10"/>
        <v>9.3424697736637086E-3</v>
      </c>
      <c r="S74" s="39">
        <f t="shared" si="11"/>
        <v>5.0031038451134879E-3</v>
      </c>
    </row>
    <row r="75" spans="1:19" x14ac:dyDescent="0.2">
      <c r="A75" t="s">
        <v>72</v>
      </c>
      <c r="B75">
        <v>70679</v>
      </c>
      <c r="C75">
        <v>193510</v>
      </c>
      <c r="D75">
        <v>30699</v>
      </c>
      <c r="H75" t="s">
        <v>72</v>
      </c>
      <c r="I75" s="31">
        <f>POP!I75</f>
        <v>53.023000000000003</v>
      </c>
      <c r="J75" s="31">
        <f t="shared" si="6"/>
        <v>1332.9875714312657</v>
      </c>
      <c r="K75" s="31">
        <f t="shared" si="7"/>
        <v>3649.5483092242985</v>
      </c>
      <c r="L75" s="31">
        <f t="shared" si="8"/>
        <v>578.97516172227142</v>
      </c>
      <c r="P75" t="s">
        <v>73</v>
      </c>
      <c r="Q75" s="39">
        <f t="shared" si="9"/>
        <v>-3.5604446365364861E-3</v>
      </c>
      <c r="R75" s="39">
        <f t="shared" si="10"/>
        <v>5.9205738961931598E-3</v>
      </c>
      <c r="S75" s="39">
        <f t="shared" si="11"/>
        <v>-3.5328119905771005E-2</v>
      </c>
    </row>
    <row r="76" spans="1:19" x14ac:dyDescent="0.2">
      <c r="A76" t="s">
        <v>73</v>
      </c>
      <c r="B76">
        <v>70519</v>
      </c>
      <c r="C76">
        <v>194909</v>
      </c>
      <c r="D76">
        <v>29653</v>
      </c>
      <c r="H76" t="s">
        <v>73</v>
      </c>
      <c r="I76" s="31">
        <f>POP!I76</f>
        <v>53.091999999999999</v>
      </c>
      <c r="J76" s="31">
        <f t="shared" si="6"/>
        <v>1328.2415429819935</v>
      </c>
      <c r="K76" s="31">
        <f t="shared" si="7"/>
        <v>3671.1557296767874</v>
      </c>
      <c r="L76" s="31">
        <f t="shared" si="8"/>
        <v>558.52105778648388</v>
      </c>
      <c r="P76" t="s">
        <v>74</v>
      </c>
      <c r="Q76" s="39">
        <f t="shared" si="9"/>
        <v>2.7415110639405826E-2</v>
      </c>
      <c r="R76" s="39">
        <f t="shared" si="10"/>
        <v>8.3508827341414182E-3</v>
      </c>
      <c r="S76" s="39">
        <f t="shared" si="11"/>
        <v>3.8610376076402497E-2</v>
      </c>
    </row>
    <row r="77" spans="1:19" x14ac:dyDescent="0.2">
      <c r="A77" t="s">
        <v>74</v>
      </c>
      <c r="B77">
        <v>72556</v>
      </c>
      <c r="C77">
        <v>196818</v>
      </c>
      <c r="D77">
        <v>30842</v>
      </c>
      <c r="H77" t="s">
        <v>74</v>
      </c>
      <c r="I77" s="31">
        <f>POP!I77</f>
        <v>53.167999999999999</v>
      </c>
      <c r="J77" s="31">
        <f t="shared" si="6"/>
        <v>1364.6554318387</v>
      </c>
      <c r="K77" s="31">
        <f t="shared" si="7"/>
        <v>3701.8131206740895</v>
      </c>
      <c r="L77" s="31">
        <f t="shared" si="8"/>
        <v>580.0857658742101</v>
      </c>
      <c r="P77" t="s">
        <v>75</v>
      </c>
      <c r="Q77" s="39">
        <f t="shared" si="9"/>
        <v>2.712315201830906E-3</v>
      </c>
      <c r="R77" s="39">
        <f t="shared" si="10"/>
        <v>7.6726838555407628E-3</v>
      </c>
      <c r="S77" s="39">
        <f t="shared" si="11"/>
        <v>3.8862084597157676E-2</v>
      </c>
    </row>
    <row r="78" spans="1:19" x14ac:dyDescent="0.2">
      <c r="A78" t="s">
        <v>75</v>
      </c>
      <c r="B78">
        <v>72865</v>
      </c>
      <c r="C78">
        <v>198634</v>
      </c>
      <c r="D78">
        <v>32090</v>
      </c>
      <c r="H78" t="s">
        <v>75</v>
      </c>
      <c r="I78" s="31">
        <f>POP!I78</f>
        <v>53.25</v>
      </c>
      <c r="J78" s="31">
        <f t="shared" si="6"/>
        <v>1368.3568075117371</v>
      </c>
      <c r="K78" s="31">
        <f t="shared" si="7"/>
        <v>3730.2159624413143</v>
      </c>
      <c r="L78" s="31">
        <f t="shared" si="8"/>
        <v>602.62910798122061</v>
      </c>
      <c r="P78" t="s">
        <v>76</v>
      </c>
      <c r="Q78" s="39">
        <f t="shared" si="9"/>
        <v>-1.3216520295882161E-2</v>
      </c>
      <c r="R78" s="39">
        <f t="shared" si="10"/>
        <v>-1.7803672965965855E-4</v>
      </c>
      <c r="S78" s="39">
        <f t="shared" si="11"/>
        <v>-1.842365459464701E-3</v>
      </c>
    </row>
    <row r="79" spans="1:19" x14ac:dyDescent="0.2">
      <c r="A79" t="s">
        <v>76</v>
      </c>
      <c r="B79">
        <v>72010</v>
      </c>
      <c r="C79">
        <v>198897</v>
      </c>
      <c r="D79">
        <v>32079</v>
      </c>
      <c r="H79" t="s">
        <v>76</v>
      </c>
      <c r="I79" s="31">
        <f>POP!I79</f>
        <v>53.33</v>
      </c>
      <c r="J79" s="31">
        <f t="shared" si="6"/>
        <v>1350.2718919932497</v>
      </c>
      <c r="K79" s="31">
        <f t="shared" si="7"/>
        <v>3729.5518469904368</v>
      </c>
      <c r="L79" s="31">
        <f t="shared" si="8"/>
        <v>601.518844927808</v>
      </c>
      <c r="P79" t="s">
        <v>77</v>
      </c>
      <c r="Q79" s="39">
        <f t="shared" si="9"/>
        <v>6.5484328196800945E-3</v>
      </c>
      <c r="R79" s="39">
        <f t="shared" si="10"/>
        <v>3.6002338563319025E-3</v>
      </c>
      <c r="S79" s="39">
        <f t="shared" si="11"/>
        <v>1.8042504952254124E-2</v>
      </c>
    </row>
    <row r="80" spans="1:19" x14ac:dyDescent="0.2">
      <c r="A80" t="s">
        <v>77</v>
      </c>
      <c r="B80">
        <v>72593</v>
      </c>
      <c r="C80">
        <v>199920</v>
      </c>
      <c r="D80">
        <v>32708</v>
      </c>
      <c r="H80" t="s">
        <v>77</v>
      </c>
      <c r="I80" s="31">
        <f>POP!I80</f>
        <v>53.411999999999999</v>
      </c>
      <c r="J80" s="31">
        <f t="shared" si="6"/>
        <v>1359.1140567662699</v>
      </c>
      <c r="K80" s="31">
        <f t="shared" si="7"/>
        <v>3742.9791058189171</v>
      </c>
      <c r="L80" s="31">
        <f t="shared" si="8"/>
        <v>612.3717516662922</v>
      </c>
      <c r="P80" t="s">
        <v>78</v>
      </c>
      <c r="Q80" s="39">
        <f t="shared" si="9"/>
        <v>-4.362175682036562E-3</v>
      </c>
      <c r="R80" s="39">
        <f t="shared" si="10"/>
        <v>4.0926073303346744E-3</v>
      </c>
      <c r="S80" s="39">
        <f t="shared" si="11"/>
        <v>2.9832062972064088E-2</v>
      </c>
    </row>
    <row r="81" spans="1:19" x14ac:dyDescent="0.2">
      <c r="A81" t="s">
        <v>78</v>
      </c>
      <c r="B81">
        <v>72367</v>
      </c>
      <c r="C81">
        <v>200990</v>
      </c>
      <c r="D81">
        <v>33726</v>
      </c>
      <c r="H81" t="s">
        <v>78</v>
      </c>
      <c r="I81" s="31">
        <f>POP!I81</f>
        <v>53.478999999999999</v>
      </c>
      <c r="J81" s="31">
        <f t="shared" si="6"/>
        <v>1353.18536247873</v>
      </c>
      <c r="K81" s="31">
        <f t="shared" si="7"/>
        <v>3758.297649544681</v>
      </c>
      <c r="L81" s="31">
        <f t="shared" si="8"/>
        <v>630.64006432431427</v>
      </c>
      <c r="P81" t="s">
        <v>79</v>
      </c>
      <c r="Q81" s="39">
        <f t="shared" si="9"/>
        <v>-8.7766140593265041E-3</v>
      </c>
      <c r="R81" s="39">
        <f t="shared" si="10"/>
        <v>8.8526665619030886E-3</v>
      </c>
      <c r="S81" s="39">
        <f t="shared" si="11"/>
        <v>-1.641454709138801E-2</v>
      </c>
    </row>
    <row r="82" spans="1:19" x14ac:dyDescent="0.2">
      <c r="A82" t="s">
        <v>79</v>
      </c>
      <c r="B82">
        <v>71811</v>
      </c>
      <c r="C82">
        <v>202993</v>
      </c>
      <c r="D82">
        <v>33209</v>
      </c>
      <c r="H82" t="s">
        <v>79</v>
      </c>
      <c r="I82" s="31">
        <f>POP!I82</f>
        <v>53.537999999999997</v>
      </c>
      <c r="J82" s="31">
        <f t="shared" si="6"/>
        <v>1341.3089768015243</v>
      </c>
      <c r="K82" s="31">
        <f t="shared" si="7"/>
        <v>3791.5686054764842</v>
      </c>
      <c r="L82" s="31">
        <f t="shared" si="8"/>
        <v>620.28839329074685</v>
      </c>
      <c r="P82" t="s">
        <v>80</v>
      </c>
      <c r="Q82" s="39">
        <f t="shared" si="9"/>
        <v>2.7642755072359471E-2</v>
      </c>
      <c r="R82" s="39">
        <f t="shared" si="10"/>
        <v>-3.0371513655563342E-2</v>
      </c>
      <c r="S82" s="39">
        <f t="shared" si="11"/>
        <v>-0.13804173317102952</v>
      </c>
    </row>
    <row r="83" spans="1:19" x14ac:dyDescent="0.2">
      <c r="A83" t="s">
        <v>80</v>
      </c>
      <c r="B83">
        <v>73825</v>
      </c>
      <c r="C83">
        <v>196905</v>
      </c>
      <c r="D83">
        <v>28636</v>
      </c>
      <c r="H83" t="s">
        <v>80</v>
      </c>
      <c r="I83" s="31">
        <f>POP!I83</f>
        <v>53.558999999999997</v>
      </c>
      <c r="J83" s="31">
        <f t="shared" si="6"/>
        <v>1378.3864523236059</v>
      </c>
      <c r="K83" s="31">
        <f t="shared" si="7"/>
        <v>3676.4129277992497</v>
      </c>
      <c r="L83" s="31">
        <f t="shared" si="8"/>
        <v>534.66270841501898</v>
      </c>
      <c r="P83" t="s">
        <v>81</v>
      </c>
      <c r="Q83" s="39">
        <f t="shared" si="9"/>
        <v>-4.882869444187754E-2</v>
      </c>
      <c r="R83" s="39">
        <f t="shared" si="10"/>
        <v>-0.2878273034297254</v>
      </c>
      <c r="S83" s="39">
        <f t="shared" si="11"/>
        <v>-0.15620118189590382</v>
      </c>
    </row>
    <row r="84" spans="1:19" x14ac:dyDescent="0.2">
      <c r="A84" t="s">
        <v>81</v>
      </c>
      <c r="B84">
        <v>70194</v>
      </c>
      <c r="C84">
        <v>140178</v>
      </c>
      <c r="D84">
        <v>24154</v>
      </c>
      <c r="H84" t="s">
        <v>81</v>
      </c>
      <c r="I84" s="31">
        <f>POP!I84</f>
        <v>53.539000000000001</v>
      </c>
      <c r="J84" s="31">
        <f t="shared" si="6"/>
        <v>1311.0816414202729</v>
      </c>
      <c r="K84" s="31">
        <f t="shared" si="7"/>
        <v>2618.2409084966098</v>
      </c>
      <c r="L84" s="31">
        <f t="shared" si="8"/>
        <v>451.14776144492799</v>
      </c>
      <c r="P84" t="s">
        <v>82</v>
      </c>
      <c r="Q84" s="39">
        <f t="shared" si="9"/>
        <v>2.7723945925332893E-2</v>
      </c>
      <c r="R84" s="39">
        <f t="shared" si="10"/>
        <v>0.21101342553735747</v>
      </c>
      <c r="S84" s="39">
        <f t="shared" si="11"/>
        <v>0.22838960171311884</v>
      </c>
    </row>
    <row r="85" spans="1:19" x14ac:dyDescent="0.2">
      <c r="A85" t="s">
        <v>82</v>
      </c>
      <c r="B85">
        <v>72326</v>
      </c>
      <c r="C85">
        <v>170195</v>
      </c>
      <c r="D85">
        <v>29747</v>
      </c>
      <c r="H85" t="s">
        <v>82</v>
      </c>
      <c r="I85" s="31">
        <f>POP!I85</f>
        <v>53.677</v>
      </c>
      <c r="J85" s="31">
        <f t="shared" si="6"/>
        <v>1347.4299979507052</v>
      </c>
      <c r="K85" s="31">
        <f t="shared" si="7"/>
        <v>3170.7248914805223</v>
      </c>
      <c r="L85" s="31">
        <f t="shared" si="8"/>
        <v>554.18521899510029</v>
      </c>
      <c r="P85" t="s">
        <v>83</v>
      </c>
      <c r="Q85" s="39">
        <f t="shared" si="9"/>
        <v>-1.5325571650638192E-2</v>
      </c>
      <c r="R85" s="39">
        <f t="shared" si="10"/>
        <v>-1.2817961122290389E-2</v>
      </c>
      <c r="S85" s="39">
        <f t="shared" si="11"/>
        <v>2.9986952497088382E-2</v>
      </c>
    </row>
    <row r="86" spans="1:19" x14ac:dyDescent="0.2">
      <c r="A86" t="s">
        <v>83</v>
      </c>
      <c r="B86">
        <v>71264</v>
      </c>
      <c r="C86">
        <v>168123</v>
      </c>
      <c r="D86">
        <v>30659</v>
      </c>
      <c r="H86" t="s">
        <v>83</v>
      </c>
      <c r="I86" s="31">
        <f>POP!I86</f>
        <v>53.712000000000003</v>
      </c>
      <c r="J86" s="31">
        <f t="shared" si="6"/>
        <v>1326.7798629728925</v>
      </c>
      <c r="K86" s="31">
        <f t="shared" si="7"/>
        <v>3130.0826630920465</v>
      </c>
      <c r="L86" s="31">
        <f t="shared" si="8"/>
        <v>570.80354483169492</v>
      </c>
      <c r="P86" t="s">
        <v>199</v>
      </c>
      <c r="Q86" s="39">
        <f t="shared" ref="Q86:Q87" si="12">J87/J86-1</f>
        <v>4.8539727028748647E-2</v>
      </c>
      <c r="R86" s="39">
        <f t="shared" ref="R86:R87" si="13">K87/K86-1</f>
        <v>-1.645810247729762E-2</v>
      </c>
      <c r="S86" s="39">
        <f t="shared" ref="S86:S87" si="14">L87/L86-1</f>
        <v>-6.5079713002062278E-2</v>
      </c>
    </row>
    <row r="87" spans="1:19" x14ac:dyDescent="0.2">
      <c r="A87" t="s">
        <v>199</v>
      </c>
      <c r="B87">
        <v>74776</v>
      </c>
      <c r="C87">
        <v>165473</v>
      </c>
      <c r="D87">
        <v>28684</v>
      </c>
      <c r="H87" t="s">
        <v>199</v>
      </c>
      <c r="I87" s="31">
        <f>POP!I87</f>
        <v>53.75</v>
      </c>
      <c r="J87" s="31">
        <f t="shared" ref="J87:J88" si="15">B87/$I87</f>
        <v>1391.1813953488372</v>
      </c>
      <c r="K87" s="31">
        <f t="shared" ref="K87" si="16">C87/$I87</f>
        <v>3078.5674418604649</v>
      </c>
      <c r="L87" s="31">
        <f t="shared" ref="L87:L88" si="17">D87/$I87</f>
        <v>533.6558139534884</v>
      </c>
      <c r="P87" t="s">
        <v>200</v>
      </c>
      <c r="Q87" s="39">
        <f t="shared" si="12"/>
        <v>3.7345527123267219E-2</v>
      </c>
      <c r="R87" s="39">
        <f t="shared" si="13"/>
        <v>0.12692375877962569</v>
      </c>
      <c r="S87" s="39">
        <f t="shared" si="14"/>
        <v>0.16466593014938558</v>
      </c>
    </row>
    <row r="88" spans="1:19" x14ac:dyDescent="0.2">
      <c r="A88" t="s">
        <v>200</v>
      </c>
      <c r="B88">
        <v>77684</v>
      </c>
      <c r="C88">
        <v>186753</v>
      </c>
      <c r="D88">
        <v>33457</v>
      </c>
      <c r="H88" t="s">
        <v>200</v>
      </c>
      <c r="I88" s="31">
        <f>POP!I88</f>
        <v>53.83</v>
      </c>
      <c r="J88" s="31">
        <f t="shared" si="15"/>
        <v>1443.1357978822218</v>
      </c>
      <c r="K88" s="31">
        <f>C88/$I88</f>
        <v>3469.3107932379717</v>
      </c>
      <c r="L88" s="31">
        <f t="shared" si="17"/>
        <v>621.53074493776705</v>
      </c>
      <c r="P88" t="s">
        <v>201</v>
      </c>
      <c r="Q88" s="39">
        <f>J90/J88-1</f>
        <v>8.2743110477583315E-3</v>
      </c>
      <c r="R88" s="39">
        <f>K90/K88-1</f>
        <v>7.814759078771627E-2</v>
      </c>
      <c r="S88" s="39">
        <f>L90/L88-1</f>
        <v>-1.7412499681664584E-2</v>
      </c>
    </row>
    <row r="89" spans="1:19" x14ac:dyDescent="0.2">
      <c r="A89" t="s">
        <v>201</v>
      </c>
      <c r="B89">
        <v>76501</v>
      </c>
      <c r="C89">
        <v>202461</v>
      </c>
      <c r="D89">
        <v>32561</v>
      </c>
      <c r="H89" t="s">
        <v>201</v>
      </c>
      <c r="I89" s="31">
        <f>POP!I89</f>
        <v>54.012999999999998</v>
      </c>
      <c r="J89" s="31">
        <f t="shared" ref="J89:J97" si="18">B89/$I89</f>
        <v>1416.3442134301001</v>
      </c>
      <c r="K89" s="31">
        <f t="shared" ref="K89:K98" si="19">C89/$I89</f>
        <v>3748.3753911095478</v>
      </c>
      <c r="L89" s="31">
        <f t="shared" ref="L89:L98" si="20">D89/$I89</f>
        <v>602.83635421102326</v>
      </c>
      <c r="P89" t="s">
        <v>210</v>
      </c>
      <c r="Q89" s="39">
        <f t="shared" ref="Q89:S96" si="21">J91/J90-1</f>
        <v>2.1492703955079406E-3</v>
      </c>
      <c r="R89" s="39">
        <f t="shared" si="21"/>
        <v>4.0957376108623045E-2</v>
      </c>
      <c r="S89" s="39">
        <f t="shared" si="21"/>
        <v>3.0879068819902322E-3</v>
      </c>
    </row>
    <row r="90" spans="1:19" x14ac:dyDescent="0.2">
      <c r="A90" t="s">
        <v>210</v>
      </c>
      <c r="B90">
        <v>78676</v>
      </c>
      <c r="C90">
        <v>202245</v>
      </c>
      <c r="D90">
        <v>33021</v>
      </c>
      <c r="H90" t="s">
        <v>210</v>
      </c>
      <c r="I90" s="31">
        <f>POP!I90</f>
        <v>54.07</v>
      </c>
      <c r="J90" s="31">
        <f t="shared" si="18"/>
        <v>1455.0767523580544</v>
      </c>
      <c r="K90" s="31">
        <f t="shared" si="19"/>
        <v>3740.42907342334</v>
      </c>
      <c r="L90" s="31">
        <f t="shared" si="20"/>
        <v>610.70834103939342</v>
      </c>
      <c r="P90" t="s">
        <v>228</v>
      </c>
      <c r="Q90" s="39">
        <f t="shared" si="21"/>
        <v>6.0000677695368987E-2</v>
      </c>
      <c r="R90" s="39">
        <f t="shared" si="21"/>
        <v>2.7314979298971531E-2</v>
      </c>
      <c r="S90" s="39">
        <f t="shared" si="21"/>
        <v>-1.4611450578082996E-2</v>
      </c>
    </row>
    <row r="91" spans="1:19" x14ac:dyDescent="0.2">
      <c r="A91" t="s">
        <v>228</v>
      </c>
      <c r="B91">
        <v>78988</v>
      </c>
      <c r="C91">
        <v>210910</v>
      </c>
      <c r="D91">
        <v>33183</v>
      </c>
      <c r="H91" t="s">
        <v>228</v>
      </c>
      <c r="I91" s="31">
        <f>POP!I91</f>
        <v>54.167999999999999</v>
      </c>
      <c r="J91" s="31">
        <f t="shared" si="18"/>
        <v>1458.2041057450895</v>
      </c>
      <c r="K91" s="31">
        <f t="shared" si="19"/>
        <v>3893.6272337911682</v>
      </c>
      <c r="L91" s="31">
        <f t="shared" si="20"/>
        <v>612.59415152857775</v>
      </c>
      <c r="P91" t="s">
        <v>229</v>
      </c>
      <c r="Q91" s="39">
        <f t="shared" si="21"/>
        <v>3.7486314021539346E-2</v>
      </c>
      <c r="R91" s="39">
        <f t="shared" si="21"/>
        <v>5.3532786742678251E-3</v>
      </c>
      <c r="S91" s="39">
        <f t="shared" si="21"/>
        <v>-9.7920238985971242E-4</v>
      </c>
    </row>
    <row r="92" spans="1:19" x14ac:dyDescent="0.2">
      <c r="A92" t="s">
        <v>229</v>
      </c>
      <c r="B92">
        <v>83919</v>
      </c>
      <c r="C92">
        <v>217167</v>
      </c>
      <c r="D92">
        <v>32773</v>
      </c>
      <c r="H92" t="s">
        <v>229</v>
      </c>
      <c r="I92" s="31">
        <f>POP!I92</f>
        <v>54.292000000000002</v>
      </c>
      <c r="J92" s="31">
        <f t="shared" si="18"/>
        <v>1545.6973403079644</v>
      </c>
      <c r="K92" s="31">
        <f t="shared" si="19"/>
        <v>3999.9815810800856</v>
      </c>
      <c r="L92" s="31">
        <f t="shared" si="20"/>
        <v>603.64326235909527</v>
      </c>
      <c r="P92" t="s">
        <v>230</v>
      </c>
      <c r="Q92" s="39">
        <f t="shared" si="21"/>
        <v>2.0387247770120798E-2</v>
      </c>
      <c r="R92" s="39">
        <f t="shared" si="21"/>
        <v>2.6111141413857286E-2</v>
      </c>
      <c r="S92" s="39">
        <f t="shared" si="21"/>
        <v>1.2022676775230279E-2</v>
      </c>
    </row>
    <row r="93" spans="1:19" x14ac:dyDescent="0.2">
      <c r="A93" t="s">
        <v>230</v>
      </c>
      <c r="B93">
        <v>87323</v>
      </c>
      <c r="C93">
        <v>218977</v>
      </c>
      <c r="D93">
        <v>32838</v>
      </c>
      <c r="H93" t="s">
        <v>230</v>
      </c>
      <c r="I93" s="31">
        <f>POP!I93</f>
        <v>54.453000000000003</v>
      </c>
      <c r="J93" s="31">
        <f t="shared" si="18"/>
        <v>1603.6398361890069</v>
      </c>
      <c r="K93" s="31">
        <f t="shared" si="19"/>
        <v>4021.3945971755456</v>
      </c>
      <c r="L93" s="31">
        <f t="shared" si="20"/>
        <v>603.05217343397055</v>
      </c>
      <c r="P93" t="s">
        <v>231</v>
      </c>
      <c r="Q93" s="39">
        <f t="shared" si="21"/>
        <v>1.9316278741145165E-2</v>
      </c>
      <c r="R93" s="39">
        <f t="shared" si="21"/>
        <v>2.6850849980753599E-2</v>
      </c>
      <c r="S93" s="39">
        <f t="shared" si="21"/>
        <v>1.8314203747732405E-2</v>
      </c>
    </row>
    <row r="94" spans="1:19" x14ac:dyDescent="0.2">
      <c r="A94" t="s">
        <v>231</v>
      </c>
      <c r="B94">
        <v>89262</v>
      </c>
      <c r="C94">
        <v>225095</v>
      </c>
      <c r="D94">
        <v>33292</v>
      </c>
      <c r="H94" t="s">
        <v>231</v>
      </c>
      <c r="I94" s="31">
        <f>POP!I94</f>
        <v>54.55</v>
      </c>
      <c r="J94" s="31">
        <f t="shared" si="18"/>
        <v>1636.3336388634282</v>
      </c>
      <c r="K94" s="31">
        <f t="shared" si="19"/>
        <v>4126.3978001833184</v>
      </c>
      <c r="L94" s="31">
        <f t="shared" si="20"/>
        <v>610.30247479376726</v>
      </c>
      <c r="P94" t="s">
        <v>232</v>
      </c>
      <c r="Q94" s="39">
        <f t="shared" si="21"/>
        <v>-9.2494710001300717E-4</v>
      </c>
      <c r="R94" s="39">
        <f t="shared" si="21"/>
        <v>2.1040888598774066E-2</v>
      </c>
      <c r="S94" s="39">
        <f t="shared" si="21"/>
        <v>2.7484278348864466E-2</v>
      </c>
    </row>
    <row r="95" spans="1:19" x14ac:dyDescent="0.2">
      <c r="A95" t="s">
        <v>232</v>
      </c>
      <c r="B95">
        <v>91148</v>
      </c>
      <c r="C95">
        <v>231550</v>
      </c>
      <c r="D95">
        <v>33962</v>
      </c>
      <c r="H95" t="s">
        <v>232</v>
      </c>
      <c r="I95" s="31">
        <f>POP!I95</f>
        <v>54.646999999999998</v>
      </c>
      <c r="J95" s="31">
        <f t="shared" si="18"/>
        <v>1667.9415155452266</v>
      </c>
      <c r="K95" s="31">
        <f t="shared" si="19"/>
        <v>4237.1950884769522</v>
      </c>
      <c r="L95" s="31">
        <f t="shared" si="20"/>
        <v>621.47967866488557</v>
      </c>
      <c r="P95" t="s">
        <v>233</v>
      </c>
      <c r="Q95" s="39">
        <f t="shared" si="21"/>
        <v>-1.0120948720538814E-2</v>
      </c>
      <c r="R95" s="39">
        <f t="shared" si="21"/>
        <v>3.0879508613816942E-3</v>
      </c>
      <c r="S95" s="39">
        <f t="shared" si="21"/>
        <v>-1.01429226246047E-2</v>
      </c>
    </row>
    <row r="96" spans="1:19" x14ac:dyDescent="0.2">
      <c r="A96" t="s">
        <v>233</v>
      </c>
      <c r="B96">
        <v>91227</v>
      </c>
      <c r="C96">
        <v>236846</v>
      </c>
      <c r="D96">
        <v>34958</v>
      </c>
      <c r="H96" t="s">
        <v>233</v>
      </c>
      <c r="I96" s="31">
        <f>POP!I96</f>
        <v>54.744999999999997</v>
      </c>
      <c r="J96" s="31">
        <f t="shared" si="18"/>
        <v>1666.3987578774318</v>
      </c>
      <c r="K96" s="31">
        <f t="shared" si="19"/>
        <v>4326.3494383048683</v>
      </c>
      <c r="L96" s="31">
        <f t="shared" si="20"/>
        <v>638.56059914147409</v>
      </c>
      <c r="P96" t="s">
        <v>234</v>
      </c>
      <c r="Q96" s="39">
        <f t="shared" si="21"/>
        <v>-1.1302001053798971E-2</v>
      </c>
      <c r="R96" s="39">
        <f t="shared" si="21"/>
        <v>9.6938494650606888E-3</v>
      </c>
      <c r="S96" s="39">
        <f t="shared" si="21"/>
        <v>-1.403962791483071E-2</v>
      </c>
    </row>
    <row r="97" spans="1:19" x14ac:dyDescent="0.2">
      <c r="A97" t="s">
        <v>234</v>
      </c>
      <c r="B97">
        <v>90467</v>
      </c>
      <c r="C97">
        <v>238007</v>
      </c>
      <c r="D97">
        <v>34666</v>
      </c>
      <c r="H97" t="s">
        <v>234</v>
      </c>
      <c r="I97" s="31">
        <f>POP!I97</f>
        <v>54.844000000000001</v>
      </c>
      <c r="J97" s="31">
        <f t="shared" si="18"/>
        <v>1649.5332215009846</v>
      </c>
      <c r="K97" s="31">
        <f t="shared" si="19"/>
        <v>4339.7089927795196</v>
      </c>
      <c r="L97" s="31">
        <f t="shared" si="20"/>
        <v>632.08372839326091</v>
      </c>
      <c r="Q97" s="39"/>
      <c r="R97" s="39"/>
      <c r="S97" s="39"/>
    </row>
    <row r="98" spans="1:19" x14ac:dyDescent="0.2">
      <c r="A98" t="s">
        <v>235</v>
      </c>
      <c r="B98">
        <v>89606</v>
      </c>
      <c r="C98">
        <v>240748</v>
      </c>
      <c r="D98">
        <v>34241</v>
      </c>
      <c r="H98" t="s">
        <v>235</v>
      </c>
      <c r="I98" s="31">
        <f>POP!I98</f>
        <v>54.942999999999998</v>
      </c>
      <c r="J98" s="31">
        <f>B98/$I98</f>
        <v>1630.890195293304</v>
      </c>
      <c r="K98" s="31">
        <f t="shared" si="19"/>
        <v>4381.7774784776948</v>
      </c>
      <c r="L98" s="31">
        <f t="shared" si="20"/>
        <v>623.20950803560061</v>
      </c>
      <c r="Q98" s="39"/>
      <c r="R98" s="39"/>
      <c r="S98" s="39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8"/>
  <sheetViews>
    <sheetView workbookViewId="0">
      <selection activeCell="A89" activeCellId="1" sqref="A90:A98 A89"/>
    </sheetView>
  </sheetViews>
  <sheetFormatPr baseColWidth="10" defaultRowHeight="16" x14ac:dyDescent="0.2"/>
  <cols>
    <col min="11" max="11" width="9" customWidth="1"/>
  </cols>
  <sheetData>
    <row r="1" spans="1:11" x14ac:dyDescent="0.2">
      <c r="A1" t="s">
        <v>140</v>
      </c>
      <c r="B1" t="s">
        <v>141</v>
      </c>
      <c r="E1" t="s">
        <v>84</v>
      </c>
      <c r="F1" t="s">
        <v>141</v>
      </c>
      <c r="G1" s="31" t="s">
        <v>146</v>
      </c>
      <c r="H1" t="s">
        <v>148</v>
      </c>
      <c r="I1" t="s">
        <v>149</v>
      </c>
      <c r="K1" s="31"/>
    </row>
    <row r="2" spans="1:11" x14ac:dyDescent="0.2">
      <c r="A2" t="s">
        <v>118</v>
      </c>
      <c r="B2">
        <v>58684400</v>
      </c>
      <c r="E2" t="s">
        <v>91</v>
      </c>
      <c r="F2">
        <f>VLOOKUP(LEFT(E2,4),$A$1:$B$23,2,FALSE)</f>
        <v>58684400</v>
      </c>
      <c r="G2" s="31">
        <f>F2/1000000</f>
        <v>58.684399999999997</v>
      </c>
      <c r="H2" s="36">
        <v>46028</v>
      </c>
      <c r="I2" s="31">
        <f>H2/1000</f>
        <v>46.027999999999999</v>
      </c>
      <c r="K2" s="31"/>
    </row>
    <row r="3" spans="1:11" x14ac:dyDescent="0.2">
      <c r="A3" t="s">
        <v>119</v>
      </c>
      <c r="B3">
        <v>58886100</v>
      </c>
      <c r="E3" t="s">
        <v>0</v>
      </c>
      <c r="F3">
        <f>VLOOKUP(LEFT(E3,4),$A$1:$B$23,2,TRUE)</f>
        <v>58886100</v>
      </c>
      <c r="G3" s="31">
        <f t="shared" ref="G3:G66" si="0">F3/1000000</f>
        <v>58.886099999999999</v>
      </c>
      <c r="H3" s="36">
        <v>46090</v>
      </c>
      <c r="I3" s="31">
        <f t="shared" ref="I3:I66" si="1">H3/1000</f>
        <v>46.09</v>
      </c>
      <c r="K3" s="31"/>
    </row>
    <row r="4" spans="1:11" x14ac:dyDescent="0.2">
      <c r="A4" t="s">
        <v>120</v>
      </c>
      <c r="B4">
        <v>59113000</v>
      </c>
      <c r="E4" t="s">
        <v>1</v>
      </c>
      <c r="F4">
        <f t="shared" ref="F4:F67" si="2">VLOOKUP(LEFT(E4,4),$A$1:$B$23,2,TRUE)</f>
        <v>58886100</v>
      </c>
      <c r="G4" s="31">
        <f t="shared" si="0"/>
        <v>58.886099999999999</v>
      </c>
      <c r="H4" s="36">
        <v>46152</v>
      </c>
      <c r="I4" s="31">
        <f t="shared" si="1"/>
        <v>46.152000000000001</v>
      </c>
      <c r="K4" s="31"/>
    </row>
    <row r="5" spans="1:11" x14ac:dyDescent="0.2">
      <c r="A5" t="s">
        <v>121</v>
      </c>
      <c r="B5">
        <v>59365700</v>
      </c>
      <c r="E5" t="s">
        <v>2</v>
      </c>
      <c r="F5">
        <f t="shared" si="2"/>
        <v>58886100</v>
      </c>
      <c r="G5" s="31">
        <f t="shared" si="0"/>
        <v>58.886099999999999</v>
      </c>
      <c r="H5" s="36">
        <v>46226</v>
      </c>
      <c r="I5" s="31">
        <f t="shared" si="1"/>
        <v>46.225999999999999</v>
      </c>
      <c r="K5" s="31"/>
    </row>
    <row r="6" spans="1:11" x14ac:dyDescent="0.2">
      <c r="A6" t="s">
        <v>122</v>
      </c>
      <c r="B6">
        <v>59636700</v>
      </c>
      <c r="E6" t="s">
        <v>3</v>
      </c>
      <c r="F6">
        <f t="shared" si="2"/>
        <v>58886100</v>
      </c>
      <c r="G6" s="31">
        <f t="shared" si="0"/>
        <v>58.886099999999999</v>
      </c>
      <c r="H6" s="36">
        <v>46307</v>
      </c>
      <c r="I6" s="31">
        <f t="shared" si="1"/>
        <v>46.307000000000002</v>
      </c>
      <c r="K6" s="31"/>
    </row>
    <row r="7" spans="1:11" x14ac:dyDescent="0.2">
      <c r="A7" t="s">
        <v>123</v>
      </c>
      <c r="B7">
        <v>59950400</v>
      </c>
      <c r="E7" t="s">
        <v>4</v>
      </c>
      <c r="F7">
        <f t="shared" si="2"/>
        <v>59113000</v>
      </c>
      <c r="G7" s="31">
        <f t="shared" si="0"/>
        <v>59.113</v>
      </c>
      <c r="H7" s="36">
        <v>46386</v>
      </c>
      <c r="I7" s="31">
        <f>H7/1000</f>
        <v>46.386000000000003</v>
      </c>
      <c r="K7" s="31"/>
    </row>
    <row r="8" spans="1:11" x14ac:dyDescent="0.2">
      <c r="A8" t="s">
        <v>124</v>
      </c>
      <c r="B8">
        <v>60413300</v>
      </c>
      <c r="E8" t="s">
        <v>5</v>
      </c>
      <c r="F8">
        <f t="shared" si="2"/>
        <v>59113000</v>
      </c>
      <c r="G8" s="31">
        <f t="shared" si="0"/>
        <v>59.113</v>
      </c>
      <c r="H8" s="36">
        <v>46467</v>
      </c>
      <c r="I8" s="31">
        <f t="shared" si="1"/>
        <v>46.466999999999999</v>
      </c>
      <c r="K8" s="31"/>
    </row>
    <row r="9" spans="1:11" x14ac:dyDescent="0.2">
      <c r="A9" t="s">
        <v>125</v>
      </c>
      <c r="B9">
        <v>60827100</v>
      </c>
      <c r="E9" t="s">
        <v>6</v>
      </c>
      <c r="F9">
        <f t="shared" si="2"/>
        <v>59113000</v>
      </c>
      <c r="G9" s="31">
        <f t="shared" si="0"/>
        <v>59.113</v>
      </c>
      <c r="H9" s="36">
        <v>46541</v>
      </c>
      <c r="I9" s="31">
        <f t="shared" si="1"/>
        <v>46.540999999999997</v>
      </c>
      <c r="K9" s="31"/>
    </row>
    <row r="10" spans="1:11" x14ac:dyDescent="0.2">
      <c r="A10" t="s">
        <v>126</v>
      </c>
      <c r="B10">
        <v>61319100</v>
      </c>
      <c r="E10" t="s">
        <v>7</v>
      </c>
      <c r="F10">
        <f t="shared" si="2"/>
        <v>59113000</v>
      </c>
      <c r="G10" s="31">
        <f t="shared" si="0"/>
        <v>59.113</v>
      </c>
      <c r="H10" s="36">
        <v>46621</v>
      </c>
      <c r="I10" s="31">
        <f t="shared" si="1"/>
        <v>46.621000000000002</v>
      </c>
      <c r="K10" s="31"/>
    </row>
    <row r="11" spans="1:11" x14ac:dyDescent="0.2">
      <c r="A11" t="s">
        <v>127</v>
      </c>
      <c r="B11">
        <v>61823800</v>
      </c>
      <c r="E11" t="s">
        <v>8</v>
      </c>
      <c r="F11">
        <f t="shared" si="2"/>
        <v>59365700</v>
      </c>
      <c r="G11" s="31">
        <f t="shared" si="0"/>
        <v>59.365699999999997</v>
      </c>
      <c r="H11" s="36">
        <v>46701</v>
      </c>
      <c r="I11" s="31">
        <f t="shared" si="1"/>
        <v>46.701000000000001</v>
      </c>
      <c r="K11" s="31"/>
    </row>
    <row r="12" spans="1:11" x14ac:dyDescent="0.2">
      <c r="A12" t="s">
        <v>128</v>
      </c>
      <c r="B12">
        <v>62260500</v>
      </c>
      <c r="E12" t="s">
        <v>9</v>
      </c>
      <c r="F12">
        <f t="shared" si="2"/>
        <v>59365700</v>
      </c>
      <c r="G12" s="31">
        <f t="shared" si="0"/>
        <v>59.365699999999997</v>
      </c>
      <c r="H12" s="36">
        <v>46782</v>
      </c>
      <c r="I12" s="31">
        <f t="shared" si="1"/>
        <v>46.781999999999996</v>
      </c>
      <c r="K12" s="31"/>
    </row>
    <row r="13" spans="1:11" x14ac:dyDescent="0.2">
      <c r="A13" t="s">
        <v>129</v>
      </c>
      <c r="B13">
        <v>62759500</v>
      </c>
      <c r="E13" t="s">
        <v>10</v>
      </c>
      <c r="F13">
        <f t="shared" si="2"/>
        <v>59365700</v>
      </c>
      <c r="G13" s="31">
        <f t="shared" si="0"/>
        <v>59.365699999999997</v>
      </c>
      <c r="H13" s="36">
        <v>46861</v>
      </c>
      <c r="I13" s="31">
        <f t="shared" si="1"/>
        <v>46.860999999999997</v>
      </c>
      <c r="K13" s="31"/>
    </row>
    <row r="14" spans="1:11" x14ac:dyDescent="0.2">
      <c r="A14" t="s">
        <v>130</v>
      </c>
      <c r="B14">
        <v>63285100</v>
      </c>
      <c r="E14" t="s">
        <v>11</v>
      </c>
      <c r="F14">
        <f t="shared" si="2"/>
        <v>59365700</v>
      </c>
      <c r="G14" s="31">
        <f t="shared" si="0"/>
        <v>59.365699999999997</v>
      </c>
      <c r="H14" s="36">
        <v>46940</v>
      </c>
      <c r="I14" s="31">
        <f t="shared" si="1"/>
        <v>46.94</v>
      </c>
      <c r="K14" s="31"/>
    </row>
    <row r="15" spans="1:11" x14ac:dyDescent="0.2">
      <c r="A15" t="s">
        <v>131</v>
      </c>
      <c r="B15">
        <v>63705000</v>
      </c>
      <c r="E15" t="s">
        <v>12</v>
      </c>
      <c r="F15">
        <f t="shared" si="2"/>
        <v>59636700</v>
      </c>
      <c r="G15" s="31">
        <f t="shared" si="0"/>
        <v>59.636699999999998</v>
      </c>
      <c r="H15" s="36">
        <v>47020</v>
      </c>
      <c r="I15" s="31">
        <f t="shared" si="1"/>
        <v>47.02</v>
      </c>
      <c r="K15" s="31"/>
    </row>
    <row r="16" spans="1:11" x14ac:dyDescent="0.2">
      <c r="A16" t="s">
        <v>132</v>
      </c>
      <c r="B16">
        <v>64105700</v>
      </c>
      <c r="E16" t="s">
        <v>13</v>
      </c>
      <c r="F16">
        <f t="shared" si="2"/>
        <v>59636700</v>
      </c>
      <c r="G16" s="31">
        <f t="shared" si="0"/>
        <v>59.636699999999998</v>
      </c>
      <c r="H16" s="36">
        <v>47099</v>
      </c>
      <c r="I16" s="31">
        <f t="shared" si="1"/>
        <v>47.098999999999997</v>
      </c>
      <c r="K16" s="31"/>
    </row>
    <row r="17" spans="1:11" x14ac:dyDescent="0.2">
      <c r="A17" t="s">
        <v>133</v>
      </c>
      <c r="B17">
        <v>64596800</v>
      </c>
      <c r="E17" t="s">
        <v>14</v>
      </c>
      <c r="F17">
        <f t="shared" si="2"/>
        <v>59636700</v>
      </c>
      <c r="G17" s="31">
        <f t="shared" si="0"/>
        <v>59.636699999999998</v>
      </c>
      <c r="H17" s="36">
        <v>47186</v>
      </c>
      <c r="I17" s="31">
        <f t="shared" si="1"/>
        <v>47.186</v>
      </c>
      <c r="K17" s="31"/>
    </row>
    <row r="18" spans="1:11" x14ac:dyDescent="0.2">
      <c r="A18" t="s">
        <v>134</v>
      </c>
      <c r="B18">
        <v>65110000</v>
      </c>
      <c r="E18" t="s">
        <v>15</v>
      </c>
      <c r="F18">
        <f t="shared" si="2"/>
        <v>59636700</v>
      </c>
      <c r="G18" s="31">
        <f t="shared" si="0"/>
        <v>59.636699999999998</v>
      </c>
      <c r="H18" s="36">
        <v>47277</v>
      </c>
      <c r="I18" s="31">
        <f t="shared" si="1"/>
        <v>47.277000000000001</v>
      </c>
      <c r="K18" s="31"/>
    </row>
    <row r="19" spans="1:11" x14ac:dyDescent="0.2">
      <c r="A19" t="s">
        <v>135</v>
      </c>
      <c r="B19">
        <v>65648100</v>
      </c>
      <c r="E19" t="s">
        <v>16</v>
      </c>
      <c r="F19">
        <f t="shared" si="2"/>
        <v>59950400</v>
      </c>
      <c r="G19" s="31">
        <f t="shared" si="0"/>
        <v>59.950400000000002</v>
      </c>
      <c r="H19" s="36">
        <v>47368</v>
      </c>
      <c r="I19" s="31">
        <f t="shared" si="1"/>
        <v>47.368000000000002</v>
      </c>
      <c r="K19" s="31"/>
    </row>
    <row r="20" spans="1:11" x14ac:dyDescent="0.2">
      <c r="A20" t="s">
        <v>136</v>
      </c>
      <c r="B20">
        <v>66040200</v>
      </c>
      <c r="E20" t="s">
        <v>17</v>
      </c>
      <c r="F20">
        <f t="shared" si="2"/>
        <v>59950400</v>
      </c>
      <c r="G20" s="31">
        <f t="shared" si="0"/>
        <v>59.950400000000002</v>
      </c>
      <c r="H20" s="36">
        <v>47459</v>
      </c>
      <c r="I20" s="31">
        <f t="shared" si="1"/>
        <v>47.459000000000003</v>
      </c>
      <c r="K20" s="31"/>
    </row>
    <row r="21" spans="1:11" x14ac:dyDescent="0.2">
      <c r="A21" t="s">
        <v>137</v>
      </c>
      <c r="B21">
        <v>66435600</v>
      </c>
      <c r="E21" t="s">
        <v>18</v>
      </c>
      <c r="F21">
        <f t="shared" si="2"/>
        <v>59950400</v>
      </c>
      <c r="G21" s="31">
        <f t="shared" si="0"/>
        <v>59.950400000000002</v>
      </c>
      <c r="H21" s="36">
        <v>47570</v>
      </c>
      <c r="I21" s="31">
        <f t="shared" si="1"/>
        <v>47.57</v>
      </c>
      <c r="K21" s="31"/>
    </row>
    <row r="22" spans="1:11" x14ac:dyDescent="0.2">
      <c r="A22" t="s">
        <v>138</v>
      </c>
      <c r="B22">
        <v>66796800</v>
      </c>
      <c r="E22" t="s">
        <v>19</v>
      </c>
      <c r="F22">
        <f t="shared" si="2"/>
        <v>59950400</v>
      </c>
      <c r="G22" s="31">
        <f t="shared" si="0"/>
        <v>59.950400000000002</v>
      </c>
      <c r="H22" s="36">
        <v>47689</v>
      </c>
      <c r="I22" s="31">
        <f t="shared" si="1"/>
        <v>47.689</v>
      </c>
      <c r="K22" s="31"/>
    </row>
    <row r="23" spans="1:11" x14ac:dyDescent="0.2">
      <c r="A23" t="s">
        <v>139</v>
      </c>
      <c r="B23">
        <v>67081000</v>
      </c>
      <c r="E23" t="s">
        <v>20</v>
      </c>
      <c r="F23">
        <f t="shared" si="2"/>
        <v>60413300</v>
      </c>
      <c r="G23" s="31">
        <f t="shared" si="0"/>
        <v>60.4133</v>
      </c>
      <c r="H23" s="36">
        <v>47811</v>
      </c>
      <c r="I23" s="31">
        <f t="shared" si="1"/>
        <v>47.811</v>
      </c>
      <c r="K23" s="31"/>
    </row>
    <row r="24" spans="1:11" x14ac:dyDescent="0.2">
      <c r="A24">
        <v>2021</v>
      </c>
      <c r="E24" t="s">
        <v>21</v>
      </c>
      <c r="F24">
        <f t="shared" si="2"/>
        <v>60413300</v>
      </c>
      <c r="G24" s="31">
        <f t="shared" si="0"/>
        <v>60.4133</v>
      </c>
      <c r="H24" s="36">
        <v>47932</v>
      </c>
      <c r="I24" s="31">
        <f t="shared" si="1"/>
        <v>47.932000000000002</v>
      </c>
      <c r="K24" s="31"/>
    </row>
    <row r="25" spans="1:11" x14ac:dyDescent="0.2">
      <c r="E25" t="s">
        <v>22</v>
      </c>
      <c r="F25">
        <f t="shared" si="2"/>
        <v>60413300</v>
      </c>
      <c r="G25" s="31">
        <f t="shared" si="0"/>
        <v>60.4133</v>
      </c>
      <c r="H25" s="36">
        <v>48044</v>
      </c>
      <c r="I25" s="31">
        <f t="shared" si="1"/>
        <v>48.043999999999997</v>
      </c>
      <c r="K25" s="31"/>
    </row>
    <row r="26" spans="1:11" x14ac:dyDescent="0.2">
      <c r="E26" t="s">
        <v>23</v>
      </c>
      <c r="F26">
        <f t="shared" si="2"/>
        <v>60413300</v>
      </c>
      <c r="G26" s="31">
        <f t="shared" si="0"/>
        <v>60.4133</v>
      </c>
      <c r="H26" s="36">
        <v>48150</v>
      </c>
      <c r="I26" s="31">
        <f t="shared" si="1"/>
        <v>48.15</v>
      </c>
      <c r="K26" s="31"/>
    </row>
    <row r="27" spans="1:11" x14ac:dyDescent="0.2">
      <c r="E27" t="s">
        <v>24</v>
      </c>
      <c r="F27">
        <f t="shared" si="2"/>
        <v>60827100</v>
      </c>
      <c r="G27" s="31">
        <f t="shared" si="0"/>
        <v>60.827100000000002</v>
      </c>
      <c r="H27" s="36">
        <v>48257</v>
      </c>
      <c r="I27" s="31">
        <f t="shared" si="1"/>
        <v>48.256999999999998</v>
      </c>
      <c r="K27" s="31"/>
    </row>
    <row r="28" spans="1:11" x14ac:dyDescent="0.2">
      <c r="E28" t="s">
        <v>25</v>
      </c>
      <c r="F28">
        <f t="shared" si="2"/>
        <v>60827100</v>
      </c>
      <c r="G28" s="31">
        <f t="shared" si="0"/>
        <v>60.827100000000002</v>
      </c>
      <c r="H28" s="36">
        <v>48364</v>
      </c>
      <c r="I28" s="31">
        <f t="shared" si="1"/>
        <v>48.363999999999997</v>
      </c>
      <c r="K28" s="31"/>
    </row>
    <row r="29" spans="1:11" x14ac:dyDescent="0.2">
      <c r="E29" t="s">
        <v>26</v>
      </c>
      <c r="F29">
        <f t="shared" si="2"/>
        <v>60827100</v>
      </c>
      <c r="G29" s="31">
        <f t="shared" si="0"/>
        <v>60.827100000000002</v>
      </c>
      <c r="H29" s="36">
        <v>48481</v>
      </c>
      <c r="I29" s="31">
        <f t="shared" si="1"/>
        <v>48.481000000000002</v>
      </c>
      <c r="K29" s="31"/>
    </row>
    <row r="30" spans="1:11" x14ac:dyDescent="0.2">
      <c r="E30" t="s">
        <v>27</v>
      </c>
      <c r="F30">
        <f t="shared" si="2"/>
        <v>60827100</v>
      </c>
      <c r="G30" s="31">
        <f t="shared" si="0"/>
        <v>60.827100000000002</v>
      </c>
      <c r="H30" s="36">
        <v>48602</v>
      </c>
      <c r="I30" s="31">
        <f t="shared" si="1"/>
        <v>48.601999999999997</v>
      </c>
      <c r="K30" s="31"/>
    </row>
    <row r="31" spans="1:11" x14ac:dyDescent="0.2">
      <c r="E31" t="s">
        <v>28</v>
      </c>
      <c r="F31">
        <f t="shared" si="2"/>
        <v>61319100</v>
      </c>
      <c r="G31" s="31">
        <f t="shared" si="0"/>
        <v>61.319099999999999</v>
      </c>
      <c r="H31" s="36">
        <v>48722</v>
      </c>
      <c r="I31" s="31">
        <f t="shared" si="1"/>
        <v>48.722000000000001</v>
      </c>
      <c r="K31" s="31"/>
    </row>
    <row r="32" spans="1:11" x14ac:dyDescent="0.2">
      <c r="E32" t="s">
        <v>29</v>
      </c>
      <c r="F32">
        <f t="shared" si="2"/>
        <v>61319100</v>
      </c>
      <c r="G32" s="31">
        <f t="shared" si="0"/>
        <v>61.319099999999999</v>
      </c>
      <c r="H32" s="36">
        <v>48843</v>
      </c>
      <c r="I32" s="31">
        <f t="shared" si="1"/>
        <v>48.843000000000004</v>
      </c>
      <c r="K32" s="31"/>
    </row>
    <row r="33" spans="5:11" x14ac:dyDescent="0.2">
      <c r="E33" t="s">
        <v>30</v>
      </c>
      <c r="F33">
        <f t="shared" si="2"/>
        <v>61319100</v>
      </c>
      <c r="G33" s="31">
        <f t="shared" si="0"/>
        <v>61.319099999999999</v>
      </c>
      <c r="H33" s="36">
        <v>48962</v>
      </c>
      <c r="I33" s="31">
        <f t="shared" si="1"/>
        <v>48.962000000000003</v>
      </c>
      <c r="K33" s="31"/>
    </row>
    <row r="34" spans="5:11" x14ac:dyDescent="0.2">
      <c r="E34" t="s">
        <v>31</v>
      </c>
      <c r="F34">
        <f t="shared" si="2"/>
        <v>61319100</v>
      </c>
      <c r="G34" s="31">
        <f t="shared" si="0"/>
        <v>61.319099999999999</v>
      </c>
      <c r="H34" s="36">
        <v>49079</v>
      </c>
      <c r="I34" s="31">
        <f t="shared" si="1"/>
        <v>49.079000000000001</v>
      </c>
      <c r="K34" s="31"/>
    </row>
    <row r="35" spans="5:11" x14ac:dyDescent="0.2">
      <c r="E35" t="s">
        <v>32</v>
      </c>
      <c r="F35">
        <f t="shared" si="2"/>
        <v>61823800</v>
      </c>
      <c r="G35" s="31">
        <f t="shared" si="0"/>
        <v>61.823799999999999</v>
      </c>
      <c r="H35" s="36">
        <v>49197</v>
      </c>
      <c r="I35" s="31">
        <f t="shared" si="1"/>
        <v>49.197000000000003</v>
      </c>
      <c r="K35" s="31"/>
    </row>
    <row r="36" spans="5:11" x14ac:dyDescent="0.2">
      <c r="E36" t="s">
        <v>33</v>
      </c>
      <c r="F36">
        <f t="shared" si="2"/>
        <v>61823800</v>
      </c>
      <c r="G36" s="31">
        <f t="shared" si="0"/>
        <v>61.823799999999999</v>
      </c>
      <c r="H36" s="36">
        <v>49315</v>
      </c>
      <c r="I36" s="31">
        <f t="shared" si="1"/>
        <v>49.314999999999998</v>
      </c>
      <c r="K36" s="31"/>
    </row>
    <row r="37" spans="5:11" x14ac:dyDescent="0.2">
      <c r="E37" t="s">
        <v>34</v>
      </c>
      <c r="F37">
        <f t="shared" si="2"/>
        <v>61823800</v>
      </c>
      <c r="G37" s="31">
        <f t="shared" si="0"/>
        <v>61.823799999999999</v>
      </c>
      <c r="H37" s="36">
        <v>49419</v>
      </c>
      <c r="I37" s="31">
        <f t="shared" si="1"/>
        <v>49.418999999999997</v>
      </c>
      <c r="K37" s="31"/>
    </row>
    <row r="38" spans="5:11" x14ac:dyDescent="0.2">
      <c r="E38" t="s">
        <v>35</v>
      </c>
      <c r="F38">
        <f t="shared" si="2"/>
        <v>61823800</v>
      </c>
      <c r="G38" s="31">
        <f t="shared" si="0"/>
        <v>61.823799999999999</v>
      </c>
      <c r="H38" s="36">
        <v>49517</v>
      </c>
      <c r="I38" s="31">
        <f t="shared" si="1"/>
        <v>49.517000000000003</v>
      </c>
      <c r="K38" s="31"/>
    </row>
    <row r="39" spans="5:11" x14ac:dyDescent="0.2">
      <c r="E39" t="s">
        <v>36</v>
      </c>
      <c r="F39">
        <f t="shared" si="2"/>
        <v>62260500</v>
      </c>
      <c r="G39" s="31">
        <f t="shared" si="0"/>
        <v>62.2605</v>
      </c>
      <c r="H39" s="36">
        <v>49615</v>
      </c>
      <c r="I39" s="31">
        <f t="shared" si="1"/>
        <v>49.615000000000002</v>
      </c>
      <c r="K39" s="31"/>
    </row>
    <row r="40" spans="5:11" x14ac:dyDescent="0.2">
      <c r="E40" t="s">
        <v>37</v>
      </c>
      <c r="F40">
        <f t="shared" si="2"/>
        <v>62260500</v>
      </c>
      <c r="G40" s="31">
        <f t="shared" si="0"/>
        <v>62.2605</v>
      </c>
      <c r="H40" s="36">
        <v>49712</v>
      </c>
      <c r="I40" s="31">
        <f t="shared" si="1"/>
        <v>49.712000000000003</v>
      </c>
      <c r="K40" s="31"/>
    </row>
    <row r="41" spans="5:11" x14ac:dyDescent="0.2">
      <c r="E41" t="s">
        <v>38</v>
      </c>
      <c r="F41">
        <f t="shared" si="2"/>
        <v>62260500</v>
      </c>
      <c r="G41" s="31">
        <f t="shared" si="0"/>
        <v>62.2605</v>
      </c>
      <c r="H41" s="36">
        <v>49820</v>
      </c>
      <c r="I41" s="31">
        <f t="shared" si="1"/>
        <v>49.82</v>
      </c>
      <c r="K41" s="31"/>
    </row>
    <row r="42" spans="5:11" x14ac:dyDescent="0.2">
      <c r="E42" t="s">
        <v>39</v>
      </c>
      <c r="F42">
        <f t="shared" si="2"/>
        <v>62260500</v>
      </c>
      <c r="G42" s="31">
        <f t="shared" si="0"/>
        <v>62.2605</v>
      </c>
      <c r="H42" s="36">
        <v>49932</v>
      </c>
      <c r="I42" s="31">
        <f t="shared" si="1"/>
        <v>49.932000000000002</v>
      </c>
      <c r="K42" s="31"/>
    </row>
    <row r="43" spans="5:11" x14ac:dyDescent="0.2">
      <c r="E43" t="s">
        <v>40</v>
      </c>
      <c r="F43">
        <f t="shared" si="2"/>
        <v>62759500</v>
      </c>
      <c r="G43" s="31">
        <f t="shared" si="0"/>
        <v>62.759500000000003</v>
      </c>
      <c r="H43" s="36">
        <v>50043</v>
      </c>
      <c r="I43" s="31">
        <f t="shared" si="1"/>
        <v>50.042999999999999</v>
      </c>
      <c r="K43" s="31"/>
    </row>
    <row r="44" spans="5:11" x14ac:dyDescent="0.2">
      <c r="E44" t="s">
        <v>41</v>
      </c>
      <c r="F44">
        <f t="shared" si="2"/>
        <v>62759500</v>
      </c>
      <c r="G44" s="31">
        <f t="shared" si="0"/>
        <v>62.759500000000003</v>
      </c>
      <c r="H44" s="36">
        <v>50155</v>
      </c>
      <c r="I44" s="31">
        <f t="shared" si="1"/>
        <v>50.155000000000001</v>
      </c>
      <c r="K44" s="31"/>
    </row>
    <row r="45" spans="5:11" x14ac:dyDescent="0.2">
      <c r="E45" t="s">
        <v>42</v>
      </c>
      <c r="F45">
        <f t="shared" si="2"/>
        <v>62759500</v>
      </c>
      <c r="G45" s="31">
        <f t="shared" si="0"/>
        <v>62.759500000000003</v>
      </c>
      <c r="H45" s="36">
        <v>50268</v>
      </c>
      <c r="I45" s="31">
        <f t="shared" si="1"/>
        <v>50.268000000000001</v>
      </c>
      <c r="K45" s="31"/>
    </row>
    <row r="46" spans="5:11" x14ac:dyDescent="0.2">
      <c r="E46" t="s">
        <v>43</v>
      </c>
      <c r="F46">
        <f t="shared" si="2"/>
        <v>62759500</v>
      </c>
      <c r="G46" s="31">
        <f t="shared" si="0"/>
        <v>62.759500000000003</v>
      </c>
      <c r="H46" s="36">
        <v>50383</v>
      </c>
      <c r="I46" s="31">
        <f t="shared" si="1"/>
        <v>50.383000000000003</v>
      </c>
      <c r="K46" s="31"/>
    </row>
    <row r="47" spans="5:11" x14ac:dyDescent="0.2">
      <c r="E47" t="s">
        <v>44</v>
      </c>
      <c r="F47">
        <f t="shared" si="2"/>
        <v>63285100</v>
      </c>
      <c r="G47" s="31">
        <f t="shared" si="0"/>
        <v>63.2851</v>
      </c>
      <c r="H47" s="36">
        <v>50497</v>
      </c>
      <c r="I47" s="31">
        <f t="shared" si="1"/>
        <v>50.497</v>
      </c>
      <c r="K47" s="31"/>
    </row>
    <row r="48" spans="5:11" x14ac:dyDescent="0.2">
      <c r="E48" t="s">
        <v>45</v>
      </c>
      <c r="F48">
        <f t="shared" si="2"/>
        <v>63285100</v>
      </c>
      <c r="G48" s="31">
        <f t="shared" si="0"/>
        <v>63.2851</v>
      </c>
      <c r="H48" s="36">
        <v>50611</v>
      </c>
      <c r="I48" s="31">
        <f t="shared" si="1"/>
        <v>50.610999999999997</v>
      </c>
      <c r="K48" s="31"/>
    </row>
    <row r="49" spans="5:11" x14ac:dyDescent="0.2">
      <c r="E49" t="s">
        <v>46</v>
      </c>
      <c r="F49">
        <f t="shared" si="2"/>
        <v>63285100</v>
      </c>
      <c r="G49" s="31">
        <f t="shared" si="0"/>
        <v>63.2851</v>
      </c>
      <c r="H49" s="36">
        <v>50706</v>
      </c>
      <c r="I49" s="31">
        <f t="shared" si="1"/>
        <v>50.706000000000003</v>
      </c>
      <c r="K49" s="31"/>
    </row>
    <row r="50" spans="5:11" x14ac:dyDescent="0.2">
      <c r="E50" t="s">
        <v>47</v>
      </c>
      <c r="F50">
        <f t="shared" si="2"/>
        <v>63285100</v>
      </c>
      <c r="G50" s="31">
        <f t="shared" si="0"/>
        <v>63.2851</v>
      </c>
      <c r="H50" s="36">
        <v>50790</v>
      </c>
      <c r="I50" s="31">
        <f t="shared" si="1"/>
        <v>50.79</v>
      </c>
      <c r="K50" s="31"/>
    </row>
    <row r="51" spans="5:11" x14ac:dyDescent="0.2">
      <c r="E51" t="s">
        <v>48</v>
      </c>
      <c r="F51">
        <f t="shared" si="2"/>
        <v>63705000</v>
      </c>
      <c r="G51" s="31">
        <f t="shared" si="0"/>
        <v>63.704999999999998</v>
      </c>
      <c r="H51" s="36">
        <v>50874</v>
      </c>
      <c r="I51" s="31">
        <f t="shared" si="1"/>
        <v>50.874000000000002</v>
      </c>
      <c r="K51" s="31"/>
    </row>
    <row r="52" spans="5:11" x14ac:dyDescent="0.2">
      <c r="E52" t="s">
        <v>49</v>
      </c>
      <c r="F52">
        <f t="shared" si="2"/>
        <v>63705000</v>
      </c>
      <c r="G52" s="31">
        <f t="shared" si="0"/>
        <v>63.704999999999998</v>
      </c>
      <c r="H52" s="36">
        <v>50958</v>
      </c>
      <c r="I52" s="31">
        <f t="shared" si="1"/>
        <v>50.957999999999998</v>
      </c>
      <c r="K52" s="31"/>
    </row>
    <row r="53" spans="5:11" x14ac:dyDescent="0.2">
      <c r="E53" t="s">
        <v>50</v>
      </c>
      <c r="F53">
        <f t="shared" si="2"/>
        <v>63705000</v>
      </c>
      <c r="G53" s="31">
        <f t="shared" si="0"/>
        <v>63.704999999999998</v>
      </c>
      <c r="H53" s="36">
        <v>51047</v>
      </c>
      <c r="I53" s="31">
        <f t="shared" si="1"/>
        <v>51.046999999999997</v>
      </c>
      <c r="K53" s="31"/>
    </row>
    <row r="54" spans="5:11" x14ac:dyDescent="0.2">
      <c r="E54" t="s">
        <v>51</v>
      </c>
      <c r="F54">
        <f t="shared" si="2"/>
        <v>63705000</v>
      </c>
      <c r="G54" s="31">
        <f t="shared" si="0"/>
        <v>63.704999999999998</v>
      </c>
      <c r="H54" s="36">
        <v>51138</v>
      </c>
      <c r="I54" s="31">
        <f t="shared" si="1"/>
        <v>51.137999999999998</v>
      </c>
      <c r="K54" s="31"/>
    </row>
    <row r="55" spans="5:11" x14ac:dyDescent="0.2">
      <c r="E55" t="s">
        <v>52</v>
      </c>
      <c r="F55">
        <f t="shared" si="2"/>
        <v>64105700</v>
      </c>
      <c r="G55" s="31">
        <f t="shared" si="0"/>
        <v>64.105699999999999</v>
      </c>
      <c r="H55" s="36">
        <v>51228</v>
      </c>
      <c r="I55" s="31">
        <f t="shared" si="1"/>
        <v>51.228000000000002</v>
      </c>
      <c r="K55" s="31"/>
    </row>
    <row r="56" spans="5:11" x14ac:dyDescent="0.2">
      <c r="E56" t="s">
        <v>53</v>
      </c>
      <c r="F56">
        <f t="shared" si="2"/>
        <v>64105700</v>
      </c>
      <c r="G56" s="31">
        <f t="shared" si="0"/>
        <v>64.105699999999999</v>
      </c>
      <c r="H56" s="36">
        <v>51319</v>
      </c>
      <c r="I56" s="31">
        <f t="shared" si="1"/>
        <v>51.319000000000003</v>
      </c>
      <c r="K56" s="31"/>
    </row>
    <row r="57" spans="5:11" x14ac:dyDescent="0.2">
      <c r="E57" t="s">
        <v>54</v>
      </c>
      <c r="F57">
        <f t="shared" si="2"/>
        <v>64105700</v>
      </c>
      <c r="G57" s="31">
        <f t="shared" si="0"/>
        <v>64.105699999999999</v>
      </c>
      <c r="H57" s="36">
        <v>51415</v>
      </c>
      <c r="I57" s="31">
        <f t="shared" si="1"/>
        <v>51.414999999999999</v>
      </c>
      <c r="K57" s="31"/>
    </row>
    <row r="58" spans="5:11" x14ac:dyDescent="0.2">
      <c r="E58" t="s">
        <v>55</v>
      </c>
      <c r="F58">
        <f t="shared" si="2"/>
        <v>64105700</v>
      </c>
      <c r="G58" s="31">
        <f t="shared" si="0"/>
        <v>64.105699999999999</v>
      </c>
      <c r="H58" s="36">
        <v>51517</v>
      </c>
      <c r="I58" s="31">
        <f t="shared" si="1"/>
        <v>51.517000000000003</v>
      </c>
      <c r="K58" s="31"/>
    </row>
    <row r="59" spans="5:11" x14ac:dyDescent="0.2">
      <c r="E59" t="s">
        <v>56</v>
      </c>
      <c r="F59">
        <f t="shared" si="2"/>
        <v>64596800</v>
      </c>
      <c r="G59" s="31">
        <f t="shared" si="0"/>
        <v>64.596800000000002</v>
      </c>
      <c r="H59" s="36">
        <v>51617</v>
      </c>
      <c r="I59" s="31">
        <f t="shared" si="1"/>
        <v>51.616999999999997</v>
      </c>
      <c r="K59" s="31"/>
    </row>
    <row r="60" spans="5:11" x14ac:dyDescent="0.2">
      <c r="E60" t="s">
        <v>57</v>
      </c>
      <c r="F60">
        <f t="shared" si="2"/>
        <v>64596800</v>
      </c>
      <c r="G60" s="31">
        <f t="shared" si="0"/>
        <v>64.596800000000002</v>
      </c>
      <c r="H60" s="36">
        <v>51718</v>
      </c>
      <c r="I60" s="31">
        <f t="shared" si="1"/>
        <v>51.718000000000004</v>
      </c>
      <c r="K60" s="31"/>
    </row>
    <row r="61" spans="5:11" x14ac:dyDescent="0.2">
      <c r="E61" t="s">
        <v>58</v>
      </c>
      <c r="F61">
        <f t="shared" si="2"/>
        <v>64596800</v>
      </c>
      <c r="G61" s="31">
        <f t="shared" si="0"/>
        <v>64.596800000000002</v>
      </c>
      <c r="H61" s="36">
        <v>51816</v>
      </c>
      <c r="I61" s="31">
        <f t="shared" si="1"/>
        <v>51.816000000000003</v>
      </c>
      <c r="K61" s="31"/>
    </row>
    <row r="62" spans="5:11" x14ac:dyDescent="0.2">
      <c r="E62" t="s">
        <v>59</v>
      </c>
      <c r="F62">
        <f t="shared" si="2"/>
        <v>64596800</v>
      </c>
      <c r="G62" s="31">
        <f t="shared" si="0"/>
        <v>64.596800000000002</v>
      </c>
      <c r="H62" s="36">
        <v>51914</v>
      </c>
      <c r="I62" s="31">
        <f t="shared" si="1"/>
        <v>51.914000000000001</v>
      </c>
      <c r="K62" s="31"/>
    </row>
    <row r="63" spans="5:11" x14ac:dyDescent="0.2">
      <c r="E63" t="s">
        <v>60</v>
      </c>
      <c r="F63">
        <f t="shared" si="2"/>
        <v>65110000</v>
      </c>
      <c r="G63" s="31">
        <f t="shared" si="0"/>
        <v>65.11</v>
      </c>
      <c r="H63" s="36">
        <v>52010</v>
      </c>
      <c r="I63" s="31">
        <f t="shared" si="1"/>
        <v>52.01</v>
      </c>
      <c r="K63" s="31"/>
    </row>
    <row r="64" spans="5:11" x14ac:dyDescent="0.2">
      <c r="E64" t="s">
        <v>61</v>
      </c>
      <c r="F64">
        <f t="shared" si="2"/>
        <v>65110000</v>
      </c>
      <c r="G64" s="31">
        <f t="shared" si="0"/>
        <v>65.11</v>
      </c>
      <c r="H64" s="36">
        <v>52108</v>
      </c>
      <c r="I64" s="31">
        <f t="shared" si="1"/>
        <v>52.107999999999997</v>
      </c>
      <c r="K64" s="31"/>
    </row>
    <row r="65" spans="5:11" x14ac:dyDescent="0.2">
      <c r="E65" t="s">
        <v>62</v>
      </c>
      <c r="F65">
        <f t="shared" si="2"/>
        <v>65110000</v>
      </c>
      <c r="G65" s="31">
        <f t="shared" si="0"/>
        <v>65.11</v>
      </c>
      <c r="H65" s="36">
        <v>52210</v>
      </c>
      <c r="I65" s="31">
        <f t="shared" si="1"/>
        <v>52.21</v>
      </c>
      <c r="K65" s="31"/>
    </row>
    <row r="66" spans="5:11" x14ac:dyDescent="0.2">
      <c r="E66" t="s">
        <v>63</v>
      </c>
      <c r="F66">
        <f t="shared" si="2"/>
        <v>65110000</v>
      </c>
      <c r="G66" s="31">
        <f t="shared" si="0"/>
        <v>65.11</v>
      </c>
      <c r="H66" s="36">
        <v>52315</v>
      </c>
      <c r="I66" s="31">
        <f t="shared" si="1"/>
        <v>52.314999999999998</v>
      </c>
      <c r="K66" s="31"/>
    </row>
    <row r="67" spans="5:11" x14ac:dyDescent="0.2">
      <c r="E67" t="s">
        <v>64</v>
      </c>
      <c r="F67">
        <f t="shared" si="2"/>
        <v>65648100</v>
      </c>
      <c r="G67" s="31">
        <f t="shared" ref="G67:G89" si="3">F67/1000000</f>
        <v>65.648099999999999</v>
      </c>
      <c r="H67" s="36">
        <v>52420</v>
      </c>
      <c r="I67" s="31">
        <f t="shared" ref="I67:I98" si="4">H67/1000</f>
        <v>52.42</v>
      </c>
      <c r="K67" s="31"/>
    </row>
    <row r="68" spans="5:11" x14ac:dyDescent="0.2">
      <c r="E68" t="s">
        <v>65</v>
      </c>
      <c r="F68">
        <f t="shared" ref="F68:F89" si="5">VLOOKUP(LEFT(E68,4),$A$1:$B$23,2,TRUE)</f>
        <v>65648100</v>
      </c>
      <c r="G68" s="31">
        <f t="shared" si="3"/>
        <v>65.648099999999999</v>
      </c>
      <c r="H68" s="36">
        <v>52524</v>
      </c>
      <c r="I68" s="31">
        <f t="shared" si="4"/>
        <v>52.524000000000001</v>
      </c>
      <c r="K68" s="31"/>
    </row>
    <row r="69" spans="5:11" x14ac:dyDescent="0.2">
      <c r="E69" t="s">
        <v>66</v>
      </c>
      <c r="F69">
        <f t="shared" si="5"/>
        <v>65648100</v>
      </c>
      <c r="G69" s="31">
        <f t="shared" si="3"/>
        <v>65.648099999999999</v>
      </c>
      <c r="H69" s="36">
        <v>52606</v>
      </c>
      <c r="I69" s="31">
        <f t="shared" si="4"/>
        <v>52.606000000000002</v>
      </c>
      <c r="K69" s="31"/>
    </row>
    <row r="70" spans="5:11" x14ac:dyDescent="0.2">
      <c r="E70" t="s">
        <v>67</v>
      </c>
      <c r="F70">
        <f t="shared" si="5"/>
        <v>65648100</v>
      </c>
      <c r="G70" s="31">
        <f t="shared" si="3"/>
        <v>65.648099999999999</v>
      </c>
      <c r="H70" s="36">
        <v>52676</v>
      </c>
      <c r="I70" s="31">
        <f t="shared" si="4"/>
        <v>52.676000000000002</v>
      </c>
      <c r="K70" s="31"/>
    </row>
    <row r="71" spans="5:11" x14ac:dyDescent="0.2">
      <c r="E71" t="s">
        <v>68</v>
      </c>
      <c r="F71">
        <f t="shared" si="5"/>
        <v>66040200</v>
      </c>
      <c r="G71" s="31">
        <f t="shared" si="3"/>
        <v>66.040199999999999</v>
      </c>
      <c r="H71" s="36">
        <v>52746</v>
      </c>
      <c r="I71" s="31">
        <f t="shared" si="4"/>
        <v>52.746000000000002</v>
      </c>
      <c r="K71" s="31"/>
    </row>
    <row r="72" spans="5:11" x14ac:dyDescent="0.2">
      <c r="E72" t="s">
        <v>69</v>
      </c>
      <c r="F72">
        <f t="shared" si="5"/>
        <v>66040200</v>
      </c>
      <c r="G72" s="31">
        <f t="shared" si="3"/>
        <v>66.040199999999999</v>
      </c>
      <c r="H72" s="36">
        <v>52817</v>
      </c>
      <c r="I72" s="31">
        <f t="shared" si="4"/>
        <v>52.817</v>
      </c>
      <c r="K72" s="31"/>
    </row>
    <row r="73" spans="5:11" x14ac:dyDescent="0.2">
      <c r="E73" t="s">
        <v>70</v>
      </c>
      <c r="F73">
        <f t="shared" si="5"/>
        <v>66040200</v>
      </c>
      <c r="G73" s="31">
        <f t="shared" si="3"/>
        <v>66.040199999999999</v>
      </c>
      <c r="H73" s="36">
        <v>52886</v>
      </c>
      <c r="I73" s="31">
        <f t="shared" si="4"/>
        <v>52.886000000000003</v>
      </c>
      <c r="K73" s="31"/>
    </row>
    <row r="74" spans="5:11" x14ac:dyDescent="0.2">
      <c r="E74" t="s">
        <v>71</v>
      </c>
      <c r="F74">
        <f t="shared" si="5"/>
        <v>66040200</v>
      </c>
      <c r="G74" s="31">
        <f t="shared" si="3"/>
        <v>66.040199999999999</v>
      </c>
      <c r="H74" s="36">
        <v>52955</v>
      </c>
      <c r="I74" s="31">
        <f t="shared" si="4"/>
        <v>52.954999999999998</v>
      </c>
      <c r="K74" s="31"/>
    </row>
    <row r="75" spans="5:11" x14ac:dyDescent="0.2">
      <c r="E75" t="s">
        <v>72</v>
      </c>
      <c r="F75">
        <f t="shared" si="5"/>
        <v>66435600</v>
      </c>
      <c r="G75" s="31">
        <f t="shared" si="3"/>
        <v>66.435599999999994</v>
      </c>
      <c r="H75" s="36">
        <v>53023</v>
      </c>
      <c r="I75" s="31">
        <f t="shared" si="4"/>
        <v>53.023000000000003</v>
      </c>
      <c r="K75" s="31"/>
    </row>
    <row r="76" spans="5:11" x14ac:dyDescent="0.2">
      <c r="E76" t="s">
        <v>73</v>
      </c>
      <c r="F76">
        <f t="shared" si="5"/>
        <v>66435600</v>
      </c>
      <c r="G76" s="31">
        <f t="shared" si="3"/>
        <v>66.435599999999994</v>
      </c>
      <c r="H76" s="36">
        <v>53092</v>
      </c>
      <c r="I76" s="31">
        <f t="shared" si="4"/>
        <v>53.091999999999999</v>
      </c>
      <c r="K76" s="31"/>
    </row>
    <row r="77" spans="5:11" x14ac:dyDescent="0.2">
      <c r="E77" t="s">
        <v>74</v>
      </c>
      <c r="F77">
        <f t="shared" si="5"/>
        <v>66435600</v>
      </c>
      <c r="G77" s="31">
        <f t="shared" si="3"/>
        <v>66.435599999999994</v>
      </c>
      <c r="H77" s="36">
        <v>53168</v>
      </c>
      <c r="I77" s="31">
        <f t="shared" si="4"/>
        <v>53.167999999999999</v>
      </c>
      <c r="K77" s="31"/>
    </row>
    <row r="78" spans="5:11" x14ac:dyDescent="0.2">
      <c r="E78" t="s">
        <v>75</v>
      </c>
      <c r="F78">
        <f t="shared" si="5"/>
        <v>66435600</v>
      </c>
      <c r="G78" s="31">
        <f t="shared" si="3"/>
        <v>66.435599999999994</v>
      </c>
      <c r="H78" s="36">
        <v>53250</v>
      </c>
      <c r="I78" s="31">
        <f t="shared" si="4"/>
        <v>53.25</v>
      </c>
      <c r="K78" s="31"/>
    </row>
    <row r="79" spans="5:11" x14ac:dyDescent="0.2">
      <c r="E79" t="s">
        <v>76</v>
      </c>
      <c r="F79">
        <f t="shared" si="5"/>
        <v>66796800</v>
      </c>
      <c r="G79" s="31">
        <f t="shared" si="3"/>
        <v>66.796800000000005</v>
      </c>
      <c r="H79" s="36">
        <v>53330</v>
      </c>
      <c r="I79" s="31">
        <f t="shared" si="4"/>
        <v>53.33</v>
      </c>
      <c r="K79" s="31"/>
    </row>
    <row r="80" spans="5:11" x14ac:dyDescent="0.2">
      <c r="E80" t="s">
        <v>77</v>
      </c>
      <c r="F80">
        <f t="shared" si="5"/>
        <v>66796800</v>
      </c>
      <c r="G80" s="31">
        <f t="shared" si="3"/>
        <v>66.796800000000005</v>
      </c>
      <c r="H80" s="36">
        <v>53412</v>
      </c>
      <c r="I80" s="31">
        <f t="shared" si="4"/>
        <v>53.411999999999999</v>
      </c>
      <c r="K80" s="31"/>
    </row>
    <row r="81" spans="5:11" x14ac:dyDescent="0.2">
      <c r="E81" t="s">
        <v>78</v>
      </c>
      <c r="F81">
        <f t="shared" si="5"/>
        <v>66796800</v>
      </c>
      <c r="G81" s="31">
        <f t="shared" si="3"/>
        <v>66.796800000000005</v>
      </c>
      <c r="H81" s="36">
        <v>53479</v>
      </c>
      <c r="I81" s="31">
        <f t="shared" si="4"/>
        <v>53.478999999999999</v>
      </c>
      <c r="K81" s="31"/>
    </row>
    <row r="82" spans="5:11" x14ac:dyDescent="0.2">
      <c r="E82" t="s">
        <v>79</v>
      </c>
      <c r="F82">
        <f t="shared" si="5"/>
        <v>66796800</v>
      </c>
      <c r="G82" s="31">
        <f t="shared" si="3"/>
        <v>66.796800000000005</v>
      </c>
      <c r="H82" s="36">
        <v>53538</v>
      </c>
      <c r="I82" s="31">
        <f t="shared" si="4"/>
        <v>53.537999999999997</v>
      </c>
      <c r="K82" s="31"/>
    </row>
    <row r="83" spans="5:11" x14ac:dyDescent="0.2">
      <c r="E83" t="s">
        <v>80</v>
      </c>
      <c r="F83">
        <f t="shared" si="5"/>
        <v>67081000</v>
      </c>
      <c r="G83" s="31">
        <f t="shared" si="3"/>
        <v>67.081000000000003</v>
      </c>
      <c r="H83" s="36">
        <v>53559</v>
      </c>
      <c r="I83" s="31">
        <f t="shared" si="4"/>
        <v>53.558999999999997</v>
      </c>
      <c r="K83" s="31"/>
    </row>
    <row r="84" spans="5:11" x14ac:dyDescent="0.2">
      <c r="E84" t="s">
        <v>81</v>
      </c>
      <c r="F84">
        <f t="shared" si="5"/>
        <v>67081000</v>
      </c>
      <c r="G84" s="31">
        <f t="shared" si="3"/>
        <v>67.081000000000003</v>
      </c>
      <c r="H84" s="36">
        <v>53539</v>
      </c>
      <c r="I84" s="31">
        <f t="shared" si="4"/>
        <v>53.539000000000001</v>
      </c>
      <c r="K84" s="31"/>
    </row>
    <row r="85" spans="5:11" x14ac:dyDescent="0.2">
      <c r="E85" t="s">
        <v>82</v>
      </c>
      <c r="F85">
        <f t="shared" si="5"/>
        <v>67081000</v>
      </c>
      <c r="G85" s="31">
        <f t="shared" si="3"/>
        <v>67.081000000000003</v>
      </c>
      <c r="H85" s="36">
        <v>53677</v>
      </c>
      <c r="I85" s="31">
        <f t="shared" si="4"/>
        <v>53.677</v>
      </c>
      <c r="K85" s="31"/>
    </row>
    <row r="86" spans="5:11" x14ac:dyDescent="0.2">
      <c r="E86" t="s">
        <v>83</v>
      </c>
      <c r="F86">
        <f t="shared" si="5"/>
        <v>67081000</v>
      </c>
      <c r="G86" s="31">
        <f t="shared" si="3"/>
        <v>67.081000000000003</v>
      </c>
      <c r="H86" s="36">
        <v>53712</v>
      </c>
      <c r="I86" s="31">
        <f t="shared" si="4"/>
        <v>53.712000000000003</v>
      </c>
      <c r="K86" s="31"/>
    </row>
    <row r="87" spans="5:11" x14ac:dyDescent="0.2">
      <c r="E87" t="s">
        <v>199</v>
      </c>
      <c r="F87">
        <f>VLOOKUP(LEFT(E87,4),$A$1:$B$23,2,TRUE)</f>
        <v>67081000</v>
      </c>
      <c r="G87" s="31">
        <f>F87/1000000</f>
        <v>67.081000000000003</v>
      </c>
      <c r="H87" s="36">
        <v>53750</v>
      </c>
      <c r="I87" s="31">
        <f t="shared" si="4"/>
        <v>53.75</v>
      </c>
    </row>
    <row r="88" spans="5:11" x14ac:dyDescent="0.2">
      <c r="E88" t="s">
        <v>200</v>
      </c>
      <c r="F88">
        <f t="shared" si="5"/>
        <v>67081000</v>
      </c>
      <c r="G88" s="31">
        <f t="shared" si="3"/>
        <v>67.081000000000003</v>
      </c>
      <c r="H88" s="36">
        <v>53830</v>
      </c>
      <c r="I88" s="31">
        <f t="shared" si="4"/>
        <v>53.83</v>
      </c>
    </row>
    <row r="89" spans="5:11" x14ac:dyDescent="0.2">
      <c r="E89" t="s">
        <v>210</v>
      </c>
      <c r="F89">
        <f t="shared" si="5"/>
        <v>67081000</v>
      </c>
      <c r="G89" s="31">
        <f t="shared" si="3"/>
        <v>67.081000000000003</v>
      </c>
      <c r="H89" s="36">
        <v>54013</v>
      </c>
      <c r="I89" s="31">
        <f t="shared" si="4"/>
        <v>54.012999999999998</v>
      </c>
    </row>
    <row r="90" spans="5:11" x14ac:dyDescent="0.2">
      <c r="E90" t="s">
        <v>228</v>
      </c>
      <c r="H90" s="36">
        <v>54070</v>
      </c>
      <c r="I90" s="31">
        <f t="shared" si="4"/>
        <v>54.07</v>
      </c>
    </row>
    <row r="91" spans="5:11" x14ac:dyDescent="0.2">
      <c r="E91" t="s">
        <v>229</v>
      </c>
      <c r="H91" s="36">
        <v>54168</v>
      </c>
      <c r="I91" s="31">
        <f t="shared" si="4"/>
        <v>54.167999999999999</v>
      </c>
    </row>
    <row r="92" spans="5:11" x14ac:dyDescent="0.2">
      <c r="E92" t="s">
        <v>230</v>
      </c>
      <c r="H92" s="36">
        <v>54292</v>
      </c>
      <c r="I92" s="31">
        <f t="shared" si="4"/>
        <v>54.292000000000002</v>
      </c>
    </row>
    <row r="93" spans="5:11" x14ac:dyDescent="0.2">
      <c r="E93" t="s">
        <v>231</v>
      </c>
      <c r="H93" s="36">
        <v>54453</v>
      </c>
      <c r="I93" s="31">
        <f t="shared" si="4"/>
        <v>54.453000000000003</v>
      </c>
    </row>
    <row r="94" spans="5:11" x14ac:dyDescent="0.2">
      <c r="E94" t="s">
        <v>232</v>
      </c>
      <c r="H94" s="36">
        <v>54550</v>
      </c>
      <c r="I94" s="31">
        <f t="shared" si="4"/>
        <v>54.55</v>
      </c>
    </row>
    <row r="95" spans="5:11" x14ac:dyDescent="0.2">
      <c r="E95" t="s">
        <v>233</v>
      </c>
      <c r="H95" s="36">
        <v>54647</v>
      </c>
      <c r="I95" s="31">
        <f t="shared" si="4"/>
        <v>54.646999999999998</v>
      </c>
    </row>
    <row r="96" spans="5:11" x14ac:dyDescent="0.2">
      <c r="E96" t="s">
        <v>234</v>
      </c>
      <c r="H96" s="36">
        <v>54745</v>
      </c>
      <c r="I96" s="31">
        <f t="shared" si="4"/>
        <v>54.744999999999997</v>
      </c>
    </row>
    <row r="97" spans="5:9" x14ac:dyDescent="0.2">
      <c r="E97" t="s">
        <v>235</v>
      </c>
      <c r="H97" s="36">
        <v>54844</v>
      </c>
      <c r="I97" s="31">
        <f t="shared" si="4"/>
        <v>54.844000000000001</v>
      </c>
    </row>
    <row r="98" spans="5:9" x14ac:dyDescent="0.2">
      <c r="H98" s="36">
        <v>54943</v>
      </c>
      <c r="I98" s="31">
        <f t="shared" si="4"/>
        <v>54.942999999999998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8"/>
  <sheetViews>
    <sheetView zoomScaleNormal="27" workbookViewId="0">
      <selection activeCell="L1" sqref="L1:L1048576"/>
    </sheetView>
  </sheetViews>
  <sheetFormatPr baseColWidth="10" defaultRowHeight="16" x14ac:dyDescent="0.2"/>
  <cols>
    <col min="2" max="4" width="18.1640625" customWidth="1"/>
    <col min="5" max="5" width="13.6640625" customWidth="1"/>
    <col min="6" max="6" width="18" customWidth="1"/>
    <col min="7" max="8" width="20.6640625" customWidth="1"/>
    <col min="9" max="10" width="21.1640625" customWidth="1"/>
    <col min="11" max="11" width="11.1640625" customWidth="1"/>
  </cols>
  <sheetData>
    <row r="1" spans="1:14" x14ac:dyDescent="0.2">
      <c r="A1" t="s">
        <v>84</v>
      </c>
      <c r="B1" s="29" t="s">
        <v>186</v>
      </c>
      <c r="C1" s="29" t="s">
        <v>185</v>
      </c>
      <c r="D1" s="29" t="s">
        <v>225</v>
      </c>
      <c r="E1" s="31" t="s">
        <v>151</v>
      </c>
      <c r="F1" s="30" t="s">
        <v>191</v>
      </c>
      <c r="G1" s="30" t="s">
        <v>192</v>
      </c>
      <c r="H1" s="30" t="s">
        <v>222</v>
      </c>
      <c r="I1" s="31" t="s">
        <v>190</v>
      </c>
      <c r="J1" s="31" t="s">
        <v>223</v>
      </c>
      <c r="K1" s="31" t="s">
        <v>189</v>
      </c>
      <c r="L1" s="29" t="s">
        <v>194</v>
      </c>
      <c r="M1" s="30" t="s">
        <v>195</v>
      </c>
      <c r="N1" s="30" t="s">
        <v>204</v>
      </c>
    </row>
    <row r="2" spans="1:14" x14ac:dyDescent="0.2">
      <c r="A2" t="s">
        <v>91</v>
      </c>
      <c r="F2" s="30">
        <f>data_sa!R2</f>
        <v>8.2942267656527342</v>
      </c>
      <c r="G2" s="30">
        <f>data_sa!S2</f>
        <v>8.1331015246410292</v>
      </c>
      <c r="H2" s="30">
        <f>data_sa!T2</f>
        <v>6.2080700008900864</v>
      </c>
      <c r="I2" s="31">
        <f>data_sa!P2</f>
        <v>3405.3449645987121</v>
      </c>
      <c r="J2" s="31">
        <f>data_sa!O2</f>
        <v>496.74161466161559</v>
      </c>
      <c r="K2" s="31">
        <f>data_sa!Q2</f>
        <v>4000.7085649534556</v>
      </c>
      <c r="M2" s="30">
        <f>INFL_EXP!B2</f>
        <v>4.1327999999999996</v>
      </c>
      <c r="N2" s="30">
        <f>INFL_EXP!C2</f>
        <v>1.5</v>
      </c>
    </row>
    <row r="3" spans="1:14" x14ac:dyDescent="0.2">
      <c r="A3" t="s">
        <v>0</v>
      </c>
      <c r="B3" s="29">
        <f>data_sa!U3</f>
        <v>1.6205463300575842</v>
      </c>
      <c r="C3" s="29">
        <f>data_sa!V3</f>
        <v>-4.033314883971272</v>
      </c>
      <c r="D3" s="29">
        <f>data_sa!W3</f>
        <v>5.325509515916993</v>
      </c>
      <c r="E3" s="30">
        <f>data_sa!X3</f>
        <v>6.2416520923913001</v>
      </c>
      <c r="F3" s="30">
        <f>data_sa!R3</f>
        <v>8.3071595037372354</v>
      </c>
      <c r="G3" s="30">
        <f>data_sa!S3</f>
        <v>8.1619067172046282</v>
      </c>
      <c r="H3" s="30">
        <f>data_sa!T3</f>
        <v>6.2107530143786303</v>
      </c>
      <c r="I3" s="31">
        <f>data_sa!P3</f>
        <v>3504.8630193412341</v>
      </c>
      <c r="J3" s="31">
        <f>data_sa!O3</f>
        <v>498.07616862664617</v>
      </c>
      <c r="K3" s="31">
        <f>data_sa!Q3</f>
        <v>4052.7846986412496</v>
      </c>
      <c r="L3" s="29">
        <f>data_sa!AC3</f>
        <v>6.8281916461387926E-2</v>
      </c>
      <c r="M3" s="30">
        <f>INFL_EXP!B3</f>
        <v>4.1383999999999999</v>
      </c>
      <c r="N3" s="30">
        <f>INFL_EXP!C3</f>
        <v>2.2999999999999998</v>
      </c>
    </row>
    <row r="4" spans="1:14" x14ac:dyDescent="0.2">
      <c r="A4" t="s">
        <v>1</v>
      </c>
      <c r="B4" s="29">
        <f>data_sa!U4</f>
        <v>-1.6708287380087561</v>
      </c>
      <c r="C4" s="29">
        <f>data_sa!V4</f>
        <v>2.7016697195324797</v>
      </c>
      <c r="D4" s="29">
        <f>data_sa!W4</f>
        <v>-2.0916347436433047</v>
      </c>
      <c r="E4" s="30">
        <f>data_sa!X4</f>
        <v>6.2829382518115899</v>
      </c>
      <c r="F4" s="30">
        <f>data_sa!R4</f>
        <v>8.3190534399128655</v>
      </c>
      <c r="G4" s="30">
        <f>data_sa!S4</f>
        <v>8.1612320304458521</v>
      </c>
      <c r="H4" s="30">
        <f>data_sa!T4</f>
        <v>6.2297190593920142</v>
      </c>
      <c r="I4" s="31">
        <f>data_sa!P4</f>
        <v>3502.4991322021124</v>
      </c>
      <c r="J4" s="31">
        <f>data_sa!O4</f>
        <v>507.6128543976431</v>
      </c>
      <c r="K4" s="31">
        <f>data_sa!Q4</f>
        <v>4101.2760661413549</v>
      </c>
      <c r="L4" s="29">
        <f>data_sa!AC4</f>
        <v>8.8431850428694059E-2</v>
      </c>
      <c r="M4" s="30">
        <f>INFL_EXP!B4</f>
        <v>3.6093000000000002</v>
      </c>
      <c r="N4" s="30">
        <f>INFL_EXP!C4</f>
        <v>2.4</v>
      </c>
    </row>
    <row r="5" spans="1:14" x14ac:dyDescent="0.2">
      <c r="A5" t="s">
        <v>2</v>
      </c>
      <c r="B5" s="29">
        <f>data_sa!U5</f>
        <v>0.40468716403979149</v>
      </c>
      <c r="C5" s="29">
        <f>data_sa!V5</f>
        <v>-1.8872111483258087</v>
      </c>
      <c r="D5" s="29">
        <f>data_sa!W5</f>
        <v>-7.7453378718652502E-2</v>
      </c>
      <c r="E5" s="30">
        <f>data_sa!X5</f>
        <v>6.1829767119565204</v>
      </c>
      <c r="F5" s="30">
        <f>data_sa!R5</f>
        <v>8.3303321939356358</v>
      </c>
      <c r="G5" s="30">
        <f>data_sa!S5</f>
        <v>8.1779080578046273</v>
      </c>
      <c r="H5" s="30">
        <f>data_sa!T5</f>
        <v>6.233069943530178</v>
      </c>
      <c r="I5" s="31">
        <f>data_sa!P5</f>
        <v>3561.3966267767619</v>
      </c>
      <c r="J5" s="31">
        <f>data_sa!O5</f>
        <v>509.31665929191598</v>
      </c>
      <c r="K5" s="31">
        <f>data_sa!Q5</f>
        <v>4147.7951958398198</v>
      </c>
      <c r="L5" s="29">
        <f>data_sa!AC5</f>
        <v>0.27739356890805755</v>
      </c>
      <c r="M5" s="30">
        <f>INFL_EXP!B5</f>
        <v>3.4102000000000001</v>
      </c>
      <c r="N5" s="30">
        <f>INFL_EXP!C5</f>
        <v>2.2000000000000002</v>
      </c>
    </row>
    <row r="6" spans="1:14" x14ac:dyDescent="0.2">
      <c r="A6" t="s">
        <v>3</v>
      </c>
      <c r="B6" s="29">
        <f>data_sa!U6</f>
        <v>0.1934499108238312</v>
      </c>
      <c r="C6" s="29">
        <f>data_sa!V6</f>
        <v>1.180559463697175</v>
      </c>
      <c r="D6" s="29">
        <f>data_sa!W6</f>
        <v>0.20954512674689418</v>
      </c>
      <c r="E6" s="30">
        <f>data_sa!X6</f>
        <v>6.0422596105072497</v>
      </c>
      <c r="F6" s="30">
        <f>data_sa!R6</f>
        <v>8.337085442848009</v>
      </c>
      <c r="G6" s="30">
        <f>data_sa!S6</f>
        <v>8.1748774297323674</v>
      </c>
      <c r="H6" s="30">
        <f>data_sa!T6</f>
        <v>6.2528078057042045</v>
      </c>
      <c r="I6" s="31">
        <f>data_sa!P6</f>
        <v>3550.6196968649401</v>
      </c>
      <c r="J6" s="31">
        <f>data_sa!O6</f>
        <v>519.46934789249747</v>
      </c>
      <c r="K6" s="31">
        <f>data_sa!Q6</f>
        <v>4175.9010854518756</v>
      </c>
      <c r="L6" s="29">
        <f>data_sa!AC6</f>
        <v>0.52651927979470159</v>
      </c>
      <c r="M6" s="30">
        <f>INFL_EXP!B6</f>
        <v>2.9921000000000002</v>
      </c>
      <c r="N6" s="30">
        <f>INFL_EXP!C6</f>
        <v>2.2999999999999998</v>
      </c>
    </row>
    <row r="7" spans="1:14" x14ac:dyDescent="0.2">
      <c r="A7" t="s">
        <v>4</v>
      </c>
      <c r="B7" s="29">
        <f>data_sa!U7</f>
        <v>4.3354291802556508</v>
      </c>
      <c r="C7" s="29">
        <f>data_sa!V7</f>
        <v>-1.9506840072717972</v>
      </c>
      <c r="D7" s="29">
        <f>data_sa!W7</f>
        <v>8.5754551243656199</v>
      </c>
      <c r="E7" s="30">
        <f>data_sa!X7</f>
        <v>5.75867875905797</v>
      </c>
      <c r="F7" s="30">
        <f>data_sa!R7</f>
        <v>8.3379772096828599</v>
      </c>
      <c r="G7" s="30">
        <f>data_sa!S7</f>
        <v>8.1893844369062716</v>
      </c>
      <c r="H7" s="30">
        <f>data_sa!T7</f>
        <v>6.2246590760811795</v>
      </c>
      <c r="I7" s="31">
        <f>data_sa!P7</f>
        <v>3602.5039952921347</v>
      </c>
      <c r="J7" s="31">
        <f>data_sa!O7</f>
        <v>505.05082919479412</v>
      </c>
      <c r="K7" s="31">
        <f>data_sa!Q7</f>
        <v>4179.6266764778593</v>
      </c>
      <c r="L7" s="29">
        <f>data_sa!AC7</f>
        <v>6.7628321372281697E-2</v>
      </c>
      <c r="M7" s="30">
        <f>INFL_EXP!B7</f>
        <v>2.7280000000000002</v>
      </c>
      <c r="N7" s="30">
        <f>INFL_EXP!C7</f>
        <v>2.1</v>
      </c>
    </row>
    <row r="8" spans="1:14" x14ac:dyDescent="0.2">
      <c r="A8" t="s">
        <v>5</v>
      </c>
      <c r="B8" s="29">
        <f>data_sa!U8</f>
        <v>-0.57105088705089291</v>
      </c>
      <c r="C8" s="29">
        <f>data_sa!V8</f>
        <v>1.9931436541866985</v>
      </c>
      <c r="D8" s="29">
        <f>data_sa!W8</f>
        <v>-0.95952114605603422</v>
      </c>
      <c r="E8" s="30">
        <f>data_sa!X8</f>
        <v>5.3111915851449298</v>
      </c>
      <c r="F8" s="30">
        <f>data_sa!R8</f>
        <v>8.3448966937014362</v>
      </c>
      <c r="G8" s="30">
        <f>data_sa!S8</f>
        <v>8.1842506777742923</v>
      </c>
      <c r="H8" s="30">
        <f>data_sa!T8</f>
        <v>6.2468442199218179</v>
      </c>
      <c r="I8" s="31">
        <f>data_sa!P8</f>
        <v>3584.0569992404739</v>
      </c>
      <c r="J8" s="31">
        <f>data_sa!O8</f>
        <v>516.38066683614397</v>
      </c>
      <c r="K8" s="31">
        <f>data_sa!Q8</f>
        <v>4208.6478263682975</v>
      </c>
      <c r="L8" s="29">
        <f>data_sa!AC8</f>
        <v>0.63063260573656965</v>
      </c>
      <c r="M8" s="30">
        <f>INFL_EXP!B8</f>
        <v>2.5979999999999999</v>
      </c>
      <c r="N8" s="30">
        <f>INFL_EXP!C8</f>
        <v>2.1</v>
      </c>
    </row>
    <row r="9" spans="1:14" x14ac:dyDescent="0.2">
      <c r="A9" t="s">
        <v>6</v>
      </c>
      <c r="B9" s="29">
        <f>data_sa!U9</f>
        <v>0.40029970577131324</v>
      </c>
      <c r="C9" s="29">
        <f>data_sa!V9</f>
        <v>-3.6631356000073301</v>
      </c>
      <c r="D9" s="29">
        <f>data_sa!W9</f>
        <v>0.47186624269902533</v>
      </c>
      <c r="E9" s="30">
        <f>data_sa!X9</f>
        <v>4.9712100452898502</v>
      </c>
      <c r="F9" s="30">
        <f>data_sa!R9</f>
        <v>8.3589242048911743</v>
      </c>
      <c r="G9" s="30">
        <f>data_sa!S9</f>
        <v>8.2059306457598993</v>
      </c>
      <c r="H9" s="30">
        <f>data_sa!T9</f>
        <v>6.2566713486330787</v>
      </c>
      <c r="I9" s="31">
        <f>data_sa!P9</f>
        <v>3662.6076513736944</v>
      </c>
      <c r="J9" s="31">
        <f>data_sa!O9</f>
        <v>521.48022206630878</v>
      </c>
      <c r="K9" s="31">
        <f>data_sa!Q9</f>
        <v>4268.1006938477558</v>
      </c>
      <c r="L9" s="29">
        <f>data_sa!AC9</f>
        <v>0.27325873313654991</v>
      </c>
      <c r="M9" s="30">
        <f>INFL_EXP!B9</f>
        <v>2.6110000000000002</v>
      </c>
      <c r="N9" s="30">
        <f>INFL_EXP!C9</f>
        <v>2.2000000000000002</v>
      </c>
    </row>
    <row r="10" spans="1:14" x14ac:dyDescent="0.2">
      <c r="A10" t="s">
        <v>7</v>
      </c>
      <c r="B10" s="29">
        <f>data_sa!U10</f>
        <v>-4.7125326658884923</v>
      </c>
      <c r="C10" s="29">
        <f>data_sa!V10</f>
        <v>-3.4863909447161396</v>
      </c>
      <c r="D10" s="29">
        <f>data_sa!W10</f>
        <v>-6.9720763856900669</v>
      </c>
      <c r="E10" s="30">
        <f>data_sa!X10</f>
        <v>4.1326396105072503</v>
      </c>
      <c r="F10" s="30">
        <f>data_sa!R10</f>
        <v>8.3649766857508112</v>
      </c>
      <c r="G10" s="30">
        <f>data_sa!S10</f>
        <v>8.2035470789113951</v>
      </c>
      <c r="H10" s="30">
        <f>data_sa!T10</f>
        <v>6.2869951592191775</v>
      </c>
      <c r="I10" s="31">
        <f>data_sa!P10</f>
        <v>3653.8879772881669</v>
      </c>
      <c r="J10" s="31">
        <f>data_sa!O10</f>
        <v>537.53569076423696</v>
      </c>
      <c r="K10" s="31">
        <f>data_sa!Q10</f>
        <v>4294.0116252138323</v>
      </c>
      <c r="L10" s="29">
        <f>data_sa!AC10</f>
        <v>-2.0625237817428754E-2</v>
      </c>
      <c r="M10" s="30">
        <f>INFL_EXP!B10</f>
        <v>2.2967</v>
      </c>
      <c r="N10" s="30">
        <f>INFL_EXP!C10</f>
        <v>1.9</v>
      </c>
    </row>
    <row r="11" spans="1:14" x14ac:dyDescent="0.2">
      <c r="A11" t="s">
        <v>8</v>
      </c>
      <c r="B11" s="29">
        <f>data_sa!U11</f>
        <v>4.8832838471680216</v>
      </c>
      <c r="C11" s="29">
        <f>data_sa!V11</f>
        <v>1.0177939145987895</v>
      </c>
      <c r="D11" s="29">
        <f>data_sa!W11</f>
        <v>8.0061495416804274</v>
      </c>
      <c r="E11" s="30">
        <f>data_sa!X11</f>
        <v>4.1174820923912998</v>
      </c>
      <c r="F11" s="30">
        <f>data_sa!R11</f>
        <v>8.3645090520520267</v>
      </c>
      <c r="G11" s="30">
        <f>data_sa!S11</f>
        <v>8.2137621187842811</v>
      </c>
      <c r="H11" s="30">
        <f>data_sa!T11</f>
        <v>6.2874145298908859</v>
      </c>
      <c r="I11" s="31">
        <f>data_sa!P11</f>
        <v>3691.4038756438313</v>
      </c>
      <c r="J11" s="31">
        <f>data_sa!O11</f>
        <v>537.76116474322271</v>
      </c>
      <c r="K11" s="31">
        <f>data_sa!Q11</f>
        <v>4292.0040701116986</v>
      </c>
      <c r="L11" s="29">
        <f>data_sa!AC11</f>
        <v>0.60549258467582634</v>
      </c>
      <c r="M11" s="30">
        <f>INFL_EXP!B11</f>
        <v>2.4335</v>
      </c>
      <c r="N11" s="30">
        <f>INFL_EXP!C11</f>
        <v>2.2000000000000002</v>
      </c>
    </row>
    <row r="12" spans="1:14" x14ac:dyDescent="0.2">
      <c r="A12" t="s">
        <v>9</v>
      </c>
      <c r="B12" s="29">
        <f>data_sa!U12</f>
        <v>-2.9066712487172974E-2</v>
      </c>
      <c r="C12" s="29">
        <f>data_sa!V12</f>
        <v>-3.1981153650739849</v>
      </c>
      <c r="D12" s="29">
        <f>data_sa!W12</f>
        <v>1.2252394637407709</v>
      </c>
      <c r="E12" s="30">
        <f>data_sa!X12</f>
        <v>4.1754782518115903</v>
      </c>
      <c r="F12" s="30">
        <f>data_sa!R12</f>
        <v>8.3693024199681822</v>
      </c>
      <c r="G12" s="30">
        <f>data_sa!S12</f>
        <v>8.2274091329652794</v>
      </c>
      <c r="H12" s="30">
        <f>data_sa!T12</f>
        <v>6.2987404847907493</v>
      </c>
      <c r="I12" s="31">
        <f>data_sa!P12</f>
        <v>3742.1258310987109</v>
      </c>
      <c r="J12" s="31">
        <f>data_sa!O12</f>
        <v>543.88644528990494</v>
      </c>
      <c r="K12" s="31">
        <f>data_sa!Q12</f>
        <v>4312.6266109442467</v>
      </c>
      <c r="L12" s="29">
        <f>data_sa!AC12</f>
        <v>8.6289317780263719E-2</v>
      </c>
      <c r="M12" s="30">
        <f>INFL_EXP!B12</f>
        <v>2.7204000000000002</v>
      </c>
      <c r="N12" s="30">
        <f>INFL_EXP!C12</f>
        <v>2.2999999999999998</v>
      </c>
    </row>
    <row r="13" spans="1:14" x14ac:dyDescent="0.2">
      <c r="A13" t="s">
        <v>10</v>
      </c>
      <c r="B13" s="29">
        <f>data_sa!U13</f>
        <v>0.39975795355742777</v>
      </c>
      <c r="C13" s="29">
        <f>data_sa!V13</f>
        <v>-1.9708193636322702</v>
      </c>
      <c r="D13" s="29">
        <f>data_sa!W13</f>
        <v>3.1781484618667912</v>
      </c>
      <c r="E13" s="30">
        <f>data_sa!X13</f>
        <v>3.9896767119565202</v>
      </c>
      <c r="F13" s="30">
        <f>data_sa!R13</f>
        <v>8.3779890873768821</v>
      </c>
      <c r="G13" s="30">
        <f>data_sa!S13</f>
        <v>8.2446303249413813</v>
      </c>
      <c r="H13" s="30">
        <f>data_sa!T13</f>
        <v>6.2921519965586912</v>
      </c>
      <c r="I13" s="31">
        <f>data_sa!P13</f>
        <v>3807.1277976486499</v>
      </c>
      <c r="J13" s="31">
        <f>data_sa!O13</f>
        <v>540.31483452304019</v>
      </c>
      <c r="K13" s="31">
        <f>data_sa!Q13</f>
        <v>4350.252147637143</v>
      </c>
      <c r="L13" s="29">
        <f>data_sa!AC13</f>
        <v>0.40438423423619918</v>
      </c>
      <c r="M13" s="30">
        <f>INFL_EXP!B13</f>
        <v>2.4662999999999999</v>
      </c>
      <c r="N13" s="30">
        <f>INFL_EXP!C13</f>
        <v>2.1</v>
      </c>
    </row>
    <row r="14" spans="1:14" x14ac:dyDescent="0.2">
      <c r="A14" t="s">
        <v>11</v>
      </c>
      <c r="B14" s="29">
        <f>data_sa!U14</f>
        <v>3.4229105929394041</v>
      </c>
      <c r="C14" s="29">
        <f>data_sa!V14</f>
        <v>2.4846895665798088</v>
      </c>
      <c r="D14" s="29">
        <f>data_sa!W14</f>
        <v>4.4976800918549795</v>
      </c>
      <c r="E14" s="30">
        <f>data_sa!X14</f>
        <v>3.9585196105072402</v>
      </c>
      <c r="F14" s="30">
        <f>data_sa!R14</f>
        <v>8.3833273563849957</v>
      </c>
      <c r="G14" s="30">
        <f>data_sa!S14</f>
        <v>8.2519436785430287</v>
      </c>
      <c r="H14" s="30">
        <f>data_sa!T14</f>
        <v>6.2862375954669485</v>
      </c>
      <c r="I14" s="31">
        <f>data_sa!P14</f>
        <v>3835.0727304739657</v>
      </c>
      <c r="J14" s="31">
        <f>data_sa!O14</f>
        <v>537.1286274170709</v>
      </c>
      <c r="K14" s="31">
        <f>data_sa!Q14</f>
        <v>4373.5370591189721</v>
      </c>
      <c r="L14" s="29">
        <f>data_sa!AC14</f>
        <v>0.38031641775568836</v>
      </c>
      <c r="M14" s="30">
        <f>INFL_EXP!B14</f>
        <v>2.2730000000000001</v>
      </c>
      <c r="N14" s="30">
        <f>INFL_EXP!C14</f>
        <v>2.2000000000000002</v>
      </c>
    </row>
    <row r="15" spans="1:14" x14ac:dyDescent="0.2">
      <c r="A15" t="s">
        <v>12</v>
      </c>
      <c r="B15" s="29">
        <f>data_sa!U15</f>
        <v>0.51572412356302644</v>
      </c>
      <c r="C15" s="29">
        <f>data_sa!V15</f>
        <v>-0.42754019078777866</v>
      </c>
      <c r="D15" s="29">
        <f>data_sa!W15</f>
        <v>-1.8647323450620363</v>
      </c>
      <c r="E15" s="30">
        <f>data_sa!X15</f>
        <v>3.83811875905797</v>
      </c>
      <c r="F15" s="30">
        <f>data_sa!R15</f>
        <v>8.3893708012054802</v>
      </c>
      <c r="G15" s="30">
        <f>data_sa!S15</f>
        <v>8.255916942235654</v>
      </c>
      <c r="H15" s="30">
        <f>data_sa!T15</f>
        <v>6.3099487725333958</v>
      </c>
      <c r="I15" s="31">
        <f>data_sa!P15</f>
        <v>3850.3407976548424</v>
      </c>
      <c r="J15" s="31">
        <f>data_sa!O15</f>
        <v>550.01677212450943</v>
      </c>
      <c r="K15" s="31">
        <f>data_sa!Q15</f>
        <v>4400.0483179814546</v>
      </c>
      <c r="L15" s="29">
        <f>data_sa!AC15</f>
        <v>0.59665091795423342</v>
      </c>
      <c r="M15" s="30">
        <f>INFL_EXP!B15</f>
        <v>2.3534999999999999</v>
      </c>
      <c r="N15" s="30">
        <f>INFL_EXP!C15</f>
        <v>2.5</v>
      </c>
    </row>
    <row r="16" spans="1:14" x14ac:dyDescent="0.2">
      <c r="A16" t="s">
        <v>13</v>
      </c>
      <c r="B16" s="29">
        <f>data_sa!U16</f>
        <v>-0.56492747355326345</v>
      </c>
      <c r="C16" s="29">
        <f>data_sa!V16</f>
        <v>-0.75789812209726826</v>
      </c>
      <c r="D16" s="29">
        <f>data_sa!W16</f>
        <v>-0.94148171677403392</v>
      </c>
      <c r="E16" s="30">
        <f>data_sa!X16</f>
        <v>3.6467082518115901</v>
      </c>
      <c r="F16" s="30">
        <f>data_sa!R16</f>
        <v>8.4019834791438921</v>
      </c>
      <c r="G16" s="30">
        <f>data_sa!S16</f>
        <v>8.2669582223403033</v>
      </c>
      <c r="H16" s="30">
        <f>data_sa!T16</f>
        <v>6.3248880053956027</v>
      </c>
      <c r="I16" s="31">
        <f>data_sa!P16</f>
        <v>3893.0890523418147</v>
      </c>
      <c r="J16" s="31">
        <f>data_sa!O16</f>
        <v>558.29528410408363</v>
      </c>
      <c r="K16" s="31">
        <f>data_sa!Q16</f>
        <v>4455.8961654336608</v>
      </c>
      <c r="L16" s="29">
        <f>data_sa!AC16</f>
        <v>-4.7669413071460554E-2</v>
      </c>
      <c r="M16" s="30">
        <f>INFL_EXP!B16</f>
        <v>2.3826000000000001</v>
      </c>
      <c r="N16" s="30">
        <f>INFL_EXP!C16</f>
        <v>2.2000000000000002</v>
      </c>
    </row>
    <row r="17" spans="1:14" x14ac:dyDescent="0.2">
      <c r="A17" t="s">
        <v>14</v>
      </c>
      <c r="B17" s="29">
        <f>data_sa!U17</f>
        <v>3.0670724132327893</v>
      </c>
      <c r="C17" s="29">
        <f>data_sa!V17</f>
        <v>1.3938851466127575</v>
      </c>
      <c r="D17" s="29">
        <f>data_sa!W17</f>
        <v>5.2685014530057535</v>
      </c>
      <c r="E17" s="30">
        <f>data_sa!X17</f>
        <v>3.54754671195652</v>
      </c>
      <c r="F17" s="30">
        <f>data_sa!R17</f>
        <v>8.4068795290304088</v>
      </c>
      <c r="G17" s="30">
        <f>data_sa!S17</f>
        <v>8.2766265221869944</v>
      </c>
      <c r="H17" s="30">
        <f>data_sa!T17</f>
        <v>6.3155815052239275</v>
      </c>
      <c r="I17" s="31">
        <f>data_sa!P17</f>
        <v>3930.9111476879239</v>
      </c>
      <c r="J17" s="31">
        <f>data_sa!O17</f>
        <v>553.12361136026436</v>
      </c>
      <c r="K17" s="31">
        <f>data_sa!Q17</f>
        <v>4477.7659494382551</v>
      </c>
      <c r="L17" s="29">
        <f>data_sa!AC17</f>
        <v>0.39903492918592631</v>
      </c>
      <c r="M17" s="30">
        <f>INFL_EXP!B17</f>
        <v>2.6478999999999999</v>
      </c>
      <c r="N17" s="30">
        <f>INFL_EXP!C17</f>
        <v>2.2000000000000002</v>
      </c>
    </row>
    <row r="18" spans="1:14" x14ac:dyDescent="0.2">
      <c r="A18" t="s">
        <v>15</v>
      </c>
      <c r="B18" s="29">
        <f>data_sa!U18</f>
        <v>2.3111324879936594</v>
      </c>
      <c r="C18" s="29">
        <f>data_sa!V18</f>
        <v>-1.5075262045603832</v>
      </c>
      <c r="D18" s="29">
        <f>data_sa!W18</f>
        <v>3.8952621202258801</v>
      </c>
      <c r="E18" s="30">
        <f>data_sa!X18</f>
        <v>3.9082696105072499</v>
      </c>
      <c r="F18" s="30">
        <f>data_sa!R18</f>
        <v>8.40939067362938</v>
      </c>
      <c r="G18" s="30">
        <f>data_sa!S18</f>
        <v>8.2913094320517402</v>
      </c>
      <c r="H18" s="30">
        <f>data_sa!T18</f>
        <v>6.3222528668284452</v>
      </c>
      <c r="I18" s="31">
        <f>data_sa!P18</f>
        <v>3989.0541715715526</v>
      </c>
      <c r="J18" s="31">
        <f>data_sa!O18</f>
        <v>556.8260353562988</v>
      </c>
      <c r="K18" s="31">
        <f>data_sa!Q18</f>
        <v>4489.0243970964884</v>
      </c>
      <c r="L18" s="29">
        <f>data_sa!AC18</f>
        <v>0.3753043696503866</v>
      </c>
      <c r="M18" s="30">
        <f>INFL_EXP!B18</f>
        <v>2.7864</v>
      </c>
      <c r="N18" s="30">
        <f>INFL_EXP!C18</f>
        <v>2.6</v>
      </c>
    </row>
    <row r="19" spans="1:14" x14ac:dyDescent="0.2">
      <c r="A19" t="s">
        <v>16</v>
      </c>
      <c r="B19" s="29">
        <f>data_sa!U19</f>
        <v>1.5648942133410524</v>
      </c>
      <c r="C19" s="29">
        <f>data_sa!V19</f>
        <v>-0.16380855241380599</v>
      </c>
      <c r="D19" s="29">
        <f>data_sa!W19</f>
        <v>2.3667886534158908</v>
      </c>
      <c r="E19" s="30">
        <f>data_sa!X19</f>
        <v>4.2136754257246301</v>
      </c>
      <c r="F19" s="30">
        <f>data_sa!R19</f>
        <v>8.4131143048597696</v>
      </c>
      <c r="G19" s="30">
        <f>data_sa!S19</f>
        <v>8.2995837982108078</v>
      </c>
      <c r="H19" s="30">
        <f>data_sa!T19</f>
        <v>6.303976296694608</v>
      </c>
      <c r="I19" s="31">
        <f>data_sa!P19</f>
        <v>4022.1979993996702</v>
      </c>
      <c r="J19" s="31">
        <f>data_sa!O19</f>
        <v>546.74160041957509</v>
      </c>
      <c r="K19" s="31">
        <f>data_sa!Q19</f>
        <v>4505.771028325089</v>
      </c>
      <c r="L19" s="29">
        <f>data_sa!AC19</f>
        <v>0.45842449701446464</v>
      </c>
      <c r="M19" s="30">
        <f>INFL_EXP!B19</f>
        <v>2.7288999999999999</v>
      </c>
      <c r="N19" s="30">
        <f>INFL_EXP!C19</f>
        <v>2.4</v>
      </c>
    </row>
    <row r="20" spans="1:14" x14ac:dyDescent="0.2">
      <c r="A20" t="s">
        <v>17</v>
      </c>
      <c r="B20" s="29">
        <f>data_sa!U20</f>
        <v>1.5505887411360095</v>
      </c>
      <c r="C20" s="29">
        <f>data_sa!V20</f>
        <v>-0.6313236029123368</v>
      </c>
      <c r="D20" s="29">
        <f>data_sa!W20</f>
        <v>2.2131010321252376</v>
      </c>
      <c r="E20" s="30">
        <f>data_sa!X20</f>
        <v>4.5783815851449203</v>
      </c>
      <c r="F20" s="30">
        <f>data_sa!R20</f>
        <v>8.4223175137338142</v>
      </c>
      <c r="G20" s="30">
        <f>data_sa!S20</f>
        <v>8.3163608236024338</v>
      </c>
      <c r="H20" s="30">
        <f>data_sa!T20</f>
        <v>6.3093041457028054</v>
      </c>
      <c r="I20" s="31">
        <f>data_sa!P20</f>
        <v>4090.2477574770696</v>
      </c>
      <c r="J20" s="31">
        <f>data_sa!O20</f>
        <v>549.66233080938775</v>
      </c>
      <c r="K20" s="31">
        <f>data_sa!Q20</f>
        <v>4547.4299842346481</v>
      </c>
      <c r="L20" s="29">
        <f>data_sa!AC20</f>
        <v>8.40272968506528E-2</v>
      </c>
      <c r="M20" s="30">
        <f>INFL_EXP!B20</f>
        <v>2.9502999999999999</v>
      </c>
      <c r="N20" s="30">
        <f>INFL_EXP!C20</f>
        <v>2.4</v>
      </c>
    </row>
    <row r="21" spans="1:14" x14ac:dyDescent="0.2">
      <c r="A21" t="s">
        <v>18</v>
      </c>
      <c r="B21" s="29">
        <f>data_sa!U21</f>
        <v>1.4358160941752405</v>
      </c>
      <c r="C21" s="29">
        <f>data_sa!V21</f>
        <v>1.6212728557245999</v>
      </c>
      <c r="D21" s="29">
        <f>data_sa!W21</f>
        <v>4.0642611179281189</v>
      </c>
      <c r="E21" s="30">
        <f>data_sa!X21</f>
        <v>4.8999967119565202</v>
      </c>
      <c r="F21" s="30">
        <f>data_sa!R21</f>
        <v>8.4264944442924286</v>
      </c>
      <c r="G21" s="30">
        <f>data_sa!S21</f>
        <v>8.3220583681146945</v>
      </c>
      <c r="H21" s="30">
        <f>data_sa!T21</f>
        <v>6.2857912783107084</v>
      </c>
      <c r="I21" s="31">
        <f>data_sa!P21</f>
        <v>4113.6186412446204</v>
      </c>
      <c r="J21" s="31">
        <f>data_sa!O21</f>
        <v>536.88895118533253</v>
      </c>
      <c r="K21" s="31">
        <f>data_sa!Q21</f>
        <v>4566.4640077226522</v>
      </c>
      <c r="L21" s="29">
        <f>data_sa!AC21</f>
        <v>0.39382530059255405</v>
      </c>
      <c r="M21" s="30">
        <f>INFL_EXP!B21</f>
        <v>2.8984999999999999</v>
      </c>
      <c r="N21" s="30">
        <f>INFL_EXP!C21</f>
        <v>2.2999999999999998</v>
      </c>
    </row>
    <row r="22" spans="1:14" x14ac:dyDescent="0.2">
      <c r="A22" t="s">
        <v>19</v>
      </c>
      <c r="B22" s="29">
        <f>data_sa!U22</f>
        <v>3.8301312953656992</v>
      </c>
      <c r="C22" s="29">
        <f>data_sa!V22</f>
        <v>0.53035002703314482</v>
      </c>
      <c r="D22" s="29">
        <f>data_sa!W22</f>
        <v>3.7756110764732833</v>
      </c>
      <c r="E22" s="30">
        <f>data_sa!X22</f>
        <v>4.8592296105072501</v>
      </c>
      <c r="F22" s="30">
        <f>data_sa!R22</f>
        <v>8.4302962900630209</v>
      </c>
      <c r="G22" s="30">
        <f>data_sa!S22</f>
        <v>8.3359266486192158</v>
      </c>
      <c r="H22" s="30">
        <f>data_sa!T22</f>
        <v>6.2721404330697528</v>
      </c>
      <c r="I22" s="31">
        <f>data_sa!P22</f>
        <v>4171.064877999861</v>
      </c>
      <c r="J22" s="31">
        <f>data_sa!O22</f>
        <v>529.60975979543571</v>
      </c>
      <c r="K22" s="31">
        <f>data_sa!Q22</f>
        <v>4583.8580433662464</v>
      </c>
      <c r="L22" s="29">
        <f>data_sa!AC22</f>
        <v>0.4998446442722182</v>
      </c>
      <c r="M22" s="30">
        <f>INFL_EXP!B22</f>
        <v>2.7435</v>
      </c>
      <c r="N22" s="30">
        <f>INFL_EXP!C22</f>
        <v>2.2999999999999998</v>
      </c>
    </row>
    <row r="23" spans="1:14" x14ac:dyDescent="0.2">
      <c r="A23" t="s">
        <v>20</v>
      </c>
      <c r="B23" s="29">
        <f>data_sa!U23</f>
        <v>1.0157665943269045</v>
      </c>
      <c r="C23" s="29">
        <f>data_sa!V23</f>
        <v>0.81243817309466471</v>
      </c>
      <c r="D23" s="29">
        <f>data_sa!W23</f>
        <v>3.3066045093416494</v>
      </c>
      <c r="E23" s="30">
        <f>data_sa!X23</f>
        <v>4.9578854257246299</v>
      </c>
      <c r="F23" s="30">
        <f>data_sa!R23</f>
        <v>8.4395613951377495</v>
      </c>
      <c r="G23" s="30">
        <f>data_sa!S23</f>
        <v>8.347727944658887</v>
      </c>
      <c r="H23" s="30">
        <f>data_sa!T23</f>
        <v>6.2739487942147152</v>
      </c>
      <c r="I23" s="31">
        <f>data_sa!P23</f>
        <v>4220.5804487095165</v>
      </c>
      <c r="J23" s="31">
        <f>data_sa!O23</f>
        <v>530.56835198624833</v>
      </c>
      <c r="K23" s="31">
        <f>data_sa!Q23</f>
        <v>4626.5253229795471</v>
      </c>
      <c r="L23" s="29">
        <f>data_sa!AC23</f>
        <v>0.83660618798329089</v>
      </c>
      <c r="M23" s="30">
        <f>INFL_EXP!B23</f>
        <v>2.7441</v>
      </c>
      <c r="N23" s="30">
        <f>INFL_EXP!C23</f>
        <v>2.2000000000000002</v>
      </c>
    </row>
    <row r="24" spans="1:14" x14ac:dyDescent="0.2">
      <c r="A24" t="s">
        <v>21</v>
      </c>
      <c r="B24" s="29">
        <f>data_sa!U24</f>
        <v>-0.54519662736137908</v>
      </c>
      <c r="C24" s="29">
        <f>data_sa!V24</f>
        <v>-2.6111733150047476</v>
      </c>
      <c r="D24" s="29">
        <f>data_sa!W24</f>
        <v>-0.88670723517488659</v>
      </c>
      <c r="E24" s="30">
        <f>data_sa!X24</f>
        <v>4.9001715851449301</v>
      </c>
      <c r="F24" s="30">
        <f>data_sa!R24</f>
        <v>8.4381263994302866</v>
      </c>
      <c r="G24" s="30">
        <f>data_sa!S24</f>
        <v>8.3559599521383081</v>
      </c>
      <c r="H24" s="30">
        <f>data_sa!T24</f>
        <v>6.2494420127680961</v>
      </c>
      <c r="I24" s="31">
        <f>data_sa!P24</f>
        <v>4255.4676975638085</v>
      </c>
      <c r="J24" s="31">
        <f>data_sa!O24</f>
        <v>517.72386075279974</v>
      </c>
      <c r="K24" s="31">
        <f>data_sa!Q24</f>
        <v>4619.8910402226957</v>
      </c>
      <c r="L24" s="29">
        <f>data_sa!AC24</f>
        <v>0.21095171841456484</v>
      </c>
      <c r="M24" s="30">
        <f>INFL_EXP!B24</f>
        <v>2.6816</v>
      </c>
      <c r="N24" s="30">
        <f>INFL_EXP!C24</f>
        <v>2</v>
      </c>
    </row>
    <row r="25" spans="1:14" x14ac:dyDescent="0.2">
      <c r="A25" t="s">
        <v>22</v>
      </c>
      <c r="B25" s="29">
        <f>data_sa!U25</f>
        <v>2.9602734581968502</v>
      </c>
      <c r="C25" s="29">
        <f>data_sa!V25</f>
        <v>2.9499443021591696</v>
      </c>
      <c r="D25" s="29">
        <f>data_sa!W25</f>
        <v>0.43603818276088518</v>
      </c>
      <c r="E25" s="30">
        <f>data_sa!X25</f>
        <v>4.5942267119565203</v>
      </c>
      <c r="F25" s="30">
        <f>data_sa!R25</f>
        <v>8.4479483637089707</v>
      </c>
      <c r="G25" s="30">
        <f>data_sa!S25</f>
        <v>8.3611717701998618</v>
      </c>
      <c r="H25" s="30">
        <f>data_sa!T25</f>
        <v>6.2696659615345043</v>
      </c>
      <c r="I25" s="31">
        <f>data_sa!P25</f>
        <v>4277.7043172438644</v>
      </c>
      <c r="J25" s="31">
        <f>data_sa!O25</f>
        <v>528.3008755862503</v>
      </c>
      <c r="K25" s="31">
        <f>data_sa!Q25</f>
        <v>4665.49101908394</v>
      </c>
      <c r="L25" s="29">
        <f>data_sa!AC25</f>
        <v>0.76745714791410791</v>
      </c>
      <c r="M25" s="30">
        <f>INFL_EXP!B25</f>
        <v>2.6486000000000001</v>
      </c>
      <c r="N25" s="30">
        <f>INFL_EXP!C25</f>
        <v>2.2000000000000002</v>
      </c>
    </row>
    <row r="26" spans="1:14" x14ac:dyDescent="0.2">
      <c r="A26" t="s">
        <v>23</v>
      </c>
      <c r="B26" s="29">
        <f>data_sa!U26</f>
        <v>4.2703829992916145</v>
      </c>
      <c r="C26" s="29">
        <f>data_sa!V26</f>
        <v>5.8068947046730122E-2</v>
      </c>
      <c r="D26" s="29">
        <f>data_sa!W26</f>
        <v>7.7037587710982685</v>
      </c>
      <c r="E26" s="30">
        <f>data_sa!X26</f>
        <v>4.5883862771739103</v>
      </c>
      <c r="F26" s="30">
        <f>data_sa!R26</f>
        <v>8.4501334399606716</v>
      </c>
      <c r="G26" s="30">
        <f>data_sa!S26</f>
        <v>8.3747279565405215</v>
      </c>
      <c r="H26" s="30">
        <f>data_sa!T26</f>
        <v>6.2724722549693253</v>
      </c>
      <c r="I26" s="31">
        <f>data_sa!P26</f>
        <v>4336.0885134970531</v>
      </c>
      <c r="J26" s="31">
        <f>data_sa!O26</f>
        <v>529.78552507173447</v>
      </c>
      <c r="K26" s="31">
        <f>data_sa!Q26</f>
        <v>4675.6966186582977</v>
      </c>
      <c r="L26" s="29">
        <f>data_sa!AC26</f>
        <v>0.36194841702615888</v>
      </c>
      <c r="M26" s="30">
        <f>INFL_EXP!B26</f>
        <v>2.6978</v>
      </c>
      <c r="N26" s="30">
        <f>INFL_EXP!C26</f>
        <v>2.2000000000000002</v>
      </c>
    </row>
    <row r="27" spans="1:14" x14ac:dyDescent="0.2">
      <c r="A27" t="s">
        <v>24</v>
      </c>
      <c r="B27" s="29">
        <f>data_sa!U27</f>
        <v>2.5152512880234199</v>
      </c>
      <c r="C27" s="29">
        <f>data_sa!V27</f>
        <v>1.5805225747444644</v>
      </c>
      <c r="D27" s="29">
        <f>data_sa!W27</f>
        <v>2.728214136531895</v>
      </c>
      <c r="E27" s="30">
        <f>data_sa!X27</f>
        <v>4.6318420923912997</v>
      </c>
      <c r="F27" s="30">
        <f>data_sa!R27</f>
        <v>8.4430293182232834</v>
      </c>
      <c r="G27" s="30">
        <f>data_sa!S27</f>
        <v>8.368511270585886</v>
      </c>
      <c r="H27" s="30">
        <f>data_sa!T27</f>
        <v>6.255129512385829</v>
      </c>
      <c r="I27" s="31">
        <f>data_sa!P27</f>
        <v>4309.2160283829598</v>
      </c>
      <c r="J27" s="31">
        <f>data_sa!O27</f>
        <v>520.67680448603755</v>
      </c>
      <c r="K27" s="31">
        <f>data_sa!Q27</f>
        <v>4642.5976095720107</v>
      </c>
      <c r="L27" s="29">
        <f>data_sa!AC27</f>
        <v>0.44218268675119132</v>
      </c>
      <c r="M27" s="30">
        <f>INFL_EXP!B27</f>
        <v>2.7427000000000001</v>
      </c>
      <c r="N27" s="30">
        <f>INFL_EXP!C27</f>
        <v>2.7</v>
      </c>
    </row>
    <row r="28" spans="1:14" x14ac:dyDescent="0.2">
      <c r="A28" t="s">
        <v>25</v>
      </c>
      <c r="B28" s="29">
        <f>data_sa!U28</f>
        <v>3.9953938245083176</v>
      </c>
      <c r="C28" s="29">
        <f>data_sa!V28</f>
        <v>4.7848306359172081</v>
      </c>
      <c r="D28" s="29">
        <f>data_sa!W28</f>
        <v>3.5562575434957195</v>
      </c>
      <c r="E28" s="30">
        <f>data_sa!X28</f>
        <v>4.6960149184782596</v>
      </c>
      <c r="F28" s="30">
        <f>data_sa!R28</f>
        <v>8.4430585159211677</v>
      </c>
      <c r="G28" s="30">
        <f>data_sa!S28</f>
        <v>8.3677767639342786</v>
      </c>
      <c r="H28" s="30">
        <f>data_sa!T28</f>
        <v>6.2604640871823003</v>
      </c>
      <c r="I28" s="31">
        <f>data_sa!P28</f>
        <v>4306.052042673422</v>
      </c>
      <c r="J28" s="31">
        <f>data_sa!O28</f>
        <v>523.46181566499899</v>
      </c>
      <c r="K28" s="31">
        <f>data_sa!Q28</f>
        <v>4642.7331647133487</v>
      </c>
      <c r="L28" s="29">
        <f>data_sa!AC28</f>
        <v>0.70873150759082071</v>
      </c>
      <c r="M28" s="30">
        <f>INFL_EXP!B28</f>
        <v>2.9392999999999998</v>
      </c>
      <c r="N28" s="30">
        <f>INFL_EXP!C28</f>
        <v>2.5</v>
      </c>
    </row>
    <row r="29" spans="1:14" x14ac:dyDescent="0.2">
      <c r="A29" t="s">
        <v>26</v>
      </c>
      <c r="B29" s="29">
        <f>data_sa!U29</f>
        <v>2.3636239486895945</v>
      </c>
      <c r="C29" s="29">
        <f>data_sa!V29</f>
        <v>-0.45175489696029902</v>
      </c>
      <c r="D29" s="29">
        <f>data_sa!W29</f>
        <v>2.8532598252763166</v>
      </c>
      <c r="E29" s="30">
        <f>data_sa!X29</f>
        <v>4.8785700452898499</v>
      </c>
      <c r="F29" s="30">
        <f>data_sa!R29</f>
        <v>8.4484005792898067</v>
      </c>
      <c r="G29" s="30">
        <f>data_sa!S29</f>
        <v>8.3853465699955656</v>
      </c>
      <c r="H29" s="30">
        <f>data_sa!T29</f>
        <v>6.2708317806130403</v>
      </c>
      <c r="I29" s="31">
        <f>data_sa!P29</f>
        <v>4382.3770866234408</v>
      </c>
      <c r="J29" s="31">
        <f>data_sa!O29</f>
        <v>528.91713798164653</v>
      </c>
      <c r="K29" s="31">
        <f>data_sa!Q29</f>
        <v>4667.6013039309018</v>
      </c>
      <c r="L29" s="29">
        <f>data_sa!AC29</f>
        <v>0.87383689059583602</v>
      </c>
      <c r="M29" s="30">
        <f>INFL_EXP!B29</f>
        <v>2.9727999999999999</v>
      </c>
      <c r="N29" s="30">
        <f>INFL_EXP!C29</f>
        <v>2.5</v>
      </c>
    </row>
    <row r="30" spans="1:14" x14ac:dyDescent="0.2">
      <c r="A30" t="s">
        <v>27</v>
      </c>
      <c r="B30" s="29">
        <f>data_sa!U30</f>
        <v>1.6642670917756248</v>
      </c>
      <c r="C30" s="29">
        <f>data_sa!V30</f>
        <v>0.15699516597048502</v>
      </c>
      <c r="D30" s="29">
        <f>data_sa!W30</f>
        <v>4.0418458940949726</v>
      </c>
      <c r="E30" s="30">
        <f>data_sa!X30</f>
        <v>5.1904096105072499</v>
      </c>
      <c r="F30" s="30">
        <f>data_sa!R30</f>
        <v>8.4461028528842501</v>
      </c>
      <c r="G30" s="30">
        <f>data_sa!S30</f>
        <v>8.3834823651155777</v>
      </c>
      <c r="H30" s="30">
        <f>data_sa!T30</f>
        <v>6.2747901122794181</v>
      </c>
      <c r="I30" s="31">
        <f>data_sa!P30</f>
        <v>4374.2150480924065</v>
      </c>
      <c r="J30" s="31">
        <f>data_sa!O30</f>
        <v>531.01491655041104</v>
      </c>
      <c r="K30" s="31">
        <f>data_sa!Q30</f>
        <v>4656.8887451419696</v>
      </c>
      <c r="L30" s="29">
        <f>data_sa!AC30</f>
        <v>0.60012375029415699</v>
      </c>
      <c r="M30" s="30">
        <f>INFL_EXP!B30</f>
        <v>2.9462000000000002</v>
      </c>
      <c r="N30" s="30">
        <f>INFL_EXP!C30</f>
        <v>2.7</v>
      </c>
    </row>
    <row r="31" spans="1:14" x14ac:dyDescent="0.2">
      <c r="A31" t="s">
        <v>28</v>
      </c>
      <c r="B31" s="29">
        <f>data_sa!U31</f>
        <v>-3.0017692342863747</v>
      </c>
      <c r="C31" s="29">
        <f>data_sa!V31</f>
        <v>-3.1105553940362775E-2</v>
      </c>
      <c r="D31" s="29">
        <f>data_sa!W31</f>
        <v>-5.5525835381254449</v>
      </c>
      <c r="E31" s="30">
        <f>data_sa!X31</f>
        <v>5.5746120923913001</v>
      </c>
      <c r="F31" s="30">
        <f>data_sa!R31</f>
        <v>8.454670257733623</v>
      </c>
      <c r="G31" s="30">
        <f>data_sa!S31</f>
        <v>8.3858542041900002</v>
      </c>
      <c r="H31" s="30">
        <f>data_sa!T31</f>
        <v>6.2771409445134916</v>
      </c>
      <c r="I31" s="31">
        <f>data_sa!P31</f>
        <v>4384.6022958338735</v>
      </c>
      <c r="J31" s="31">
        <f>data_sa!O31</f>
        <v>532.26471198713716</v>
      </c>
      <c r="K31" s="31">
        <f>data_sa!Q31</f>
        <v>4696.957594297457</v>
      </c>
      <c r="L31" s="29">
        <f>data_sa!AC31</f>
        <v>0.67558984117690457</v>
      </c>
      <c r="M31" s="30">
        <f>INFL_EXP!B31</f>
        <v>2.9961000000000002</v>
      </c>
      <c r="N31" s="30">
        <f>INFL_EXP!C31</f>
        <v>2.7</v>
      </c>
    </row>
    <row r="32" spans="1:14" x14ac:dyDescent="0.2">
      <c r="A32" t="s">
        <v>29</v>
      </c>
      <c r="B32" s="29">
        <f>data_sa!U32</f>
        <v>5.4253984918939029</v>
      </c>
      <c r="C32" s="29">
        <f>data_sa!V32</f>
        <v>4.6629868751960624</v>
      </c>
      <c r="D32" s="29">
        <f>data_sa!W32</f>
        <v>7.3557064118604618</v>
      </c>
      <c r="E32" s="30">
        <f>data_sa!X32</f>
        <v>5.7728515851449203</v>
      </c>
      <c r="F32" s="30">
        <f>data_sa!R32</f>
        <v>8.4649892770003312</v>
      </c>
      <c r="G32" s="30">
        <f>data_sa!S32</f>
        <v>8.3957401655232964</v>
      </c>
      <c r="H32" s="30">
        <f>data_sa!T32</f>
        <v>6.2824910509570886</v>
      </c>
      <c r="I32" s="31">
        <f>data_sa!P32</f>
        <v>4428.1632708744582</v>
      </c>
      <c r="J32" s="31">
        <f>data_sa!O32</f>
        <v>535.12001613222878</v>
      </c>
      <c r="K32" s="31">
        <f>data_sa!Q32</f>
        <v>4745.676523686132</v>
      </c>
      <c r="L32" s="29">
        <f>data_sa!AC32</f>
        <v>0.32368528870069246</v>
      </c>
      <c r="M32" s="30">
        <f>INFL_EXP!B32</f>
        <v>2.9946000000000002</v>
      </c>
      <c r="N32" s="30">
        <f>INFL_EXP!C32</f>
        <v>2.7</v>
      </c>
    </row>
    <row r="33" spans="1:14" x14ac:dyDescent="0.2">
      <c r="A33" t="s">
        <v>30</v>
      </c>
      <c r="B33" s="29">
        <f>data_sa!U33</f>
        <v>1.3458456808048547</v>
      </c>
      <c r="C33" s="29">
        <f>data_sa!V33</f>
        <v>-0.61055426429890525</v>
      </c>
      <c r="D33" s="29">
        <f>data_sa!W33</f>
        <v>2.3171220009897597</v>
      </c>
      <c r="E33" s="30">
        <f>data_sa!X33</f>
        <v>6.3411967119565196</v>
      </c>
      <c r="F33" s="30">
        <f>data_sa!R33</f>
        <v>8.4834287842628857</v>
      </c>
      <c r="G33" s="30">
        <f>data_sa!S33</f>
        <v>8.4217583280875825</v>
      </c>
      <c r="H33" s="30">
        <f>data_sa!T33</f>
        <v>6.2907708969113978</v>
      </c>
      <c r="I33" s="31">
        <f>data_sa!P33</f>
        <v>4544.8878374924416</v>
      </c>
      <c r="J33" s="31">
        <f>data_sa!O33</f>
        <v>539.56912096655162</v>
      </c>
      <c r="K33" s="31">
        <f>data_sa!Q33</f>
        <v>4833.9962439808369</v>
      </c>
      <c r="L33" s="29">
        <f>data_sa!AC33</f>
        <v>0.12442898729725371</v>
      </c>
      <c r="M33" s="30">
        <f>INFL_EXP!B33</f>
        <v>3.0467</v>
      </c>
      <c r="N33" s="30">
        <f>INFL_EXP!C33</f>
        <v>2.7</v>
      </c>
    </row>
    <row r="34" spans="1:14" x14ac:dyDescent="0.2">
      <c r="A34" t="s">
        <v>31</v>
      </c>
      <c r="B34" s="29">
        <f>data_sa!U34</f>
        <v>1.6418579829555542</v>
      </c>
      <c r="C34" s="29">
        <f>data_sa!V34</f>
        <v>2.3936725020506011</v>
      </c>
      <c r="D34" s="29">
        <f>data_sa!W34</f>
        <v>-3.640354487752997</v>
      </c>
      <c r="E34" s="30">
        <f>data_sa!X34</f>
        <v>6.32016961050725</v>
      </c>
      <c r="F34" s="30">
        <f>data_sa!R34</f>
        <v>8.4788165250813989</v>
      </c>
      <c r="G34" s="30">
        <f>data_sa!S34</f>
        <v>8.4149304866909915</v>
      </c>
      <c r="H34" s="30">
        <f>data_sa!T34</f>
        <v>6.2916212287522617</v>
      </c>
      <c r="I34" s="31">
        <f>data_sa!P34</f>
        <v>4513.9617634831284</v>
      </c>
      <c r="J34" s="31">
        <f>data_sa!O34</f>
        <v>540.02812889732775</v>
      </c>
      <c r="K34" s="31">
        <f>data_sa!Q34</f>
        <v>4811.7519381067241</v>
      </c>
      <c r="L34" s="29">
        <f>data_sa!AC34</f>
        <v>0.9514772283861106</v>
      </c>
      <c r="M34" s="30">
        <f>INFL_EXP!B34</f>
        <v>3.1941999999999999</v>
      </c>
      <c r="N34" s="30">
        <f>INFL_EXP!C34</f>
        <v>3</v>
      </c>
    </row>
    <row r="35" spans="1:14" x14ac:dyDescent="0.2">
      <c r="A35" t="s">
        <v>32</v>
      </c>
      <c r="B35" s="29">
        <f>data_sa!U35</f>
        <v>5.8026394202899105</v>
      </c>
      <c r="C35" s="29">
        <f>data_sa!V35</f>
        <v>2.4646255100640979</v>
      </c>
      <c r="D35" s="29">
        <f>data_sa!W35</f>
        <v>8.3138635622069952</v>
      </c>
      <c r="E35" s="30">
        <f>data_sa!X35</f>
        <v>5.77446875905797</v>
      </c>
      <c r="F35" s="30">
        <f>data_sa!R35</f>
        <v>8.4816754063244684</v>
      </c>
      <c r="G35" s="30">
        <f>data_sa!S35</f>
        <v>8.4254937524723843</v>
      </c>
      <c r="H35" s="30">
        <f>data_sa!T35</f>
        <v>6.2827631551386203</v>
      </c>
      <c r="I35" s="31">
        <f>data_sa!P35</f>
        <v>4561.8966701734007</v>
      </c>
      <c r="J35" s="31">
        <f>data_sa!O35</f>
        <v>535.2656443383629</v>
      </c>
      <c r="K35" s="31">
        <f>data_sa!Q35</f>
        <v>4825.5278479312119</v>
      </c>
      <c r="L35" s="29">
        <f>data_sa!AC35</f>
        <v>0.9004655166748976</v>
      </c>
      <c r="M35" s="30">
        <f>INFL_EXP!B35</f>
        <v>3.3157999999999999</v>
      </c>
      <c r="N35" s="30">
        <f>INFL_EXP!C35</f>
        <v>3.3</v>
      </c>
    </row>
    <row r="36" spans="1:14" x14ac:dyDescent="0.2">
      <c r="A36" t="s">
        <v>33</v>
      </c>
      <c r="B36" s="29">
        <f>data_sa!U36</f>
        <v>5.7122470274234836</v>
      </c>
      <c r="C36" s="29">
        <f>data_sa!V36</f>
        <v>1.6506641605723644</v>
      </c>
      <c r="D36" s="29">
        <f>data_sa!W36</f>
        <v>5.2486794237848944</v>
      </c>
      <c r="E36" s="30">
        <f>data_sa!X36</f>
        <v>5.8988682518115896</v>
      </c>
      <c r="F36" s="30">
        <f>data_sa!R36</f>
        <v>8.4671452566273544</v>
      </c>
      <c r="G36" s="30">
        <f>data_sa!S36</f>
        <v>8.4259179319370343</v>
      </c>
      <c r="H36" s="30">
        <f>data_sa!T36</f>
        <v>6.2603544756094083</v>
      </c>
      <c r="I36" s="31">
        <f>data_sa!P36</f>
        <v>4563.8321435257531</v>
      </c>
      <c r="J36" s="31">
        <f>data_sa!O36</f>
        <v>523.40444133653773</v>
      </c>
      <c r="K36" s="31">
        <f>data_sa!Q36</f>
        <v>4755.9191430594728</v>
      </c>
      <c r="L36" s="29">
        <f>data_sa!AC36</f>
        <v>1.3793726144748941</v>
      </c>
      <c r="M36" s="30">
        <f>INFL_EXP!B36</f>
        <v>3.516</v>
      </c>
      <c r="N36" s="30">
        <f>INFL_EXP!C36</f>
        <v>4.3</v>
      </c>
    </row>
    <row r="37" spans="1:14" x14ac:dyDescent="0.2">
      <c r="A37" t="s">
        <v>34</v>
      </c>
      <c r="B37" s="29">
        <f>data_sa!U37</f>
        <v>6.0024578270407281</v>
      </c>
      <c r="C37" s="29">
        <f>data_sa!V37</f>
        <v>4.2278630518716209</v>
      </c>
      <c r="D37" s="29">
        <f>data_sa!W37</f>
        <v>1.7862096751310257</v>
      </c>
      <c r="E37" s="30">
        <f>data_sa!X37</f>
        <v>5.8140733786231902</v>
      </c>
      <c r="F37" s="30">
        <f>data_sa!R37</f>
        <v>8.4478875113075169</v>
      </c>
      <c r="G37" s="30">
        <f>data_sa!S37</f>
        <v>8.4152037350814091</v>
      </c>
      <c r="H37" s="30">
        <f>data_sa!T37</f>
        <v>6.2467979102455971</v>
      </c>
      <c r="I37" s="31">
        <f>data_sa!P37</f>
        <v>4515.1953648015196</v>
      </c>
      <c r="J37" s="31">
        <f>data_sa!O37</f>
        <v>516.35675396835904</v>
      </c>
      <c r="K37" s="31">
        <f>data_sa!Q37</f>
        <v>4665.207121389486</v>
      </c>
      <c r="L37" s="29">
        <f>data_sa!AC37</f>
        <v>1.518925360505563</v>
      </c>
      <c r="M37" s="30">
        <f>INFL_EXP!B37</f>
        <v>3.5672000000000001</v>
      </c>
      <c r="N37" s="30">
        <f>INFL_EXP!C37</f>
        <v>4.4000000000000004</v>
      </c>
    </row>
    <row r="38" spans="1:14" x14ac:dyDescent="0.2">
      <c r="A38" t="s">
        <v>35</v>
      </c>
      <c r="B38" s="29">
        <f>data_sa!U38</f>
        <v>-2.6496797254228484</v>
      </c>
      <c r="C38" s="29">
        <f>data_sa!V38</f>
        <v>-7.2267627023616114</v>
      </c>
      <c r="D38" s="29">
        <f>data_sa!W38</f>
        <v>-1.2134020413629982</v>
      </c>
      <c r="E38" s="30">
        <f>data_sa!X38</f>
        <v>4.5582362771739096</v>
      </c>
      <c r="F38" s="30">
        <f>data_sa!R38</f>
        <v>8.4187936280189941</v>
      </c>
      <c r="G38" s="30">
        <f>data_sa!S38</f>
        <v>8.4071020698099854</v>
      </c>
      <c r="H38" s="30">
        <f>data_sa!T38</f>
        <v>6.2191819353580842</v>
      </c>
      <c r="I38" s="31">
        <f>data_sa!P38</f>
        <v>4478.7625458509656</v>
      </c>
      <c r="J38" s="31">
        <f>data_sa!O38</f>
        <v>502.29215644686781</v>
      </c>
      <c r="K38" s="31">
        <f>data_sa!Q38</f>
        <v>4531.4335620092643</v>
      </c>
      <c r="L38" s="29">
        <f>data_sa!AC38</f>
        <v>-1.7760636179597888E-2</v>
      </c>
      <c r="M38" s="30">
        <f>INFL_EXP!B38</f>
        <v>2.5651999999999999</v>
      </c>
      <c r="N38" s="30">
        <f>INFL_EXP!C38</f>
        <v>2.8</v>
      </c>
    </row>
    <row r="39" spans="1:14" x14ac:dyDescent="0.2">
      <c r="A39" t="s">
        <v>36</v>
      </c>
      <c r="B39" s="29">
        <f>data_sa!U39</f>
        <v>0.9226209244505108</v>
      </c>
      <c r="C39" s="29">
        <f>data_sa!V39</f>
        <v>0.48376086715867073</v>
      </c>
      <c r="D39" s="29">
        <f>data_sa!W39</f>
        <v>-1.6160377584716352</v>
      </c>
      <c r="E39" s="30">
        <f>data_sa!X39</f>
        <v>2.1289920923913002</v>
      </c>
      <c r="F39" s="30">
        <f>data_sa!R39</f>
        <v>8.4131047386729918</v>
      </c>
      <c r="G39" s="30">
        <f>data_sa!S39</f>
        <v>8.3972878097951629</v>
      </c>
      <c r="H39" s="30">
        <f>data_sa!T39</f>
        <v>6.241740691309821</v>
      </c>
      <c r="I39" s="31">
        <f>data_sa!P39</f>
        <v>4435.0217983068987</v>
      </c>
      <c r="J39" s="31">
        <f>data_sa!O39</f>
        <v>513.75201672926289</v>
      </c>
      <c r="K39" s="31">
        <f>data_sa!Q39</f>
        <v>4505.7279254840187</v>
      </c>
      <c r="L39" s="29">
        <f>data_sa!AC39</f>
        <v>5.768876843390558E-2</v>
      </c>
      <c r="M39" s="30">
        <f>INFL_EXP!B39</f>
        <v>2.9260999999999999</v>
      </c>
      <c r="N39" s="30">
        <f>INFL_EXP!C39</f>
        <v>2.1</v>
      </c>
    </row>
    <row r="40" spans="1:14" x14ac:dyDescent="0.2">
      <c r="A40" t="s">
        <v>37</v>
      </c>
      <c r="B40" s="29">
        <f>data_sa!U40</f>
        <v>0.44425800949143435</v>
      </c>
      <c r="C40" s="29">
        <f>data_sa!V40</f>
        <v>1.1236038620577407</v>
      </c>
      <c r="D40" s="29">
        <f>data_sa!W40</f>
        <v>0.1149264707405083</v>
      </c>
      <c r="E40" s="30">
        <f>data_sa!X40</f>
        <v>1.38507158514493</v>
      </c>
      <c r="F40" s="30">
        <f>data_sa!R40</f>
        <v>8.4106901424930616</v>
      </c>
      <c r="G40" s="30">
        <f>data_sa!S40</f>
        <v>8.3910096476229157</v>
      </c>
      <c r="H40" s="30">
        <f>data_sa!T40</f>
        <v>6.236075177978698</v>
      </c>
      <c r="I40" s="31">
        <f>data_sa!P40</f>
        <v>4407.2652334967161</v>
      </c>
      <c r="J40" s="31">
        <f>data_sa!O40</f>
        <v>510.84957749722003</v>
      </c>
      <c r="K40" s="31">
        <f>data_sa!Q40</f>
        <v>4494.8615362977534</v>
      </c>
      <c r="L40" s="29">
        <f>data_sa!AC40</f>
        <v>0.53844555798510108</v>
      </c>
      <c r="M40" s="30">
        <f>INFL_EXP!B40</f>
        <v>2.9260999999999999</v>
      </c>
      <c r="N40" s="30">
        <f>INFL_EXP!C40</f>
        <v>2.4</v>
      </c>
    </row>
    <row r="41" spans="1:14" x14ac:dyDescent="0.2">
      <c r="A41" t="s">
        <v>38</v>
      </c>
      <c r="B41" s="29">
        <f>data_sa!U41</f>
        <v>-0.59234732196313233</v>
      </c>
      <c r="C41" s="29">
        <f>data_sa!V41</f>
        <v>2.3046057494184122</v>
      </c>
      <c r="D41" s="29">
        <f>data_sa!W41</f>
        <v>-2.3950100721288674</v>
      </c>
      <c r="E41" s="30">
        <f>data_sa!X41</f>
        <v>0.77121671195651897</v>
      </c>
      <c r="F41" s="30">
        <f>data_sa!R41</f>
        <v>8.4145169000531226</v>
      </c>
      <c r="G41" s="30">
        <f>data_sa!S41</f>
        <v>8.3836689694489355</v>
      </c>
      <c r="H41" s="30">
        <f>data_sa!T41</f>
        <v>6.2348018426935088</v>
      </c>
      <c r="I41" s="31">
        <f>data_sa!P41</f>
        <v>4375.0313717378176</v>
      </c>
      <c r="J41" s="31">
        <f>data_sa!O41</f>
        <v>510.1995086703904</v>
      </c>
      <c r="K41" s="31">
        <f>data_sa!Q41</f>
        <v>4512.0952352260838</v>
      </c>
      <c r="L41" s="29">
        <f>data_sa!AC41</f>
        <v>0.80746621544801611</v>
      </c>
      <c r="M41" s="30">
        <f>INFL_EXP!B41</f>
        <v>2.8144</v>
      </c>
      <c r="N41" s="30">
        <f>INFL_EXP!C41</f>
        <v>2.4</v>
      </c>
    </row>
    <row r="42" spans="1:14" x14ac:dyDescent="0.2">
      <c r="A42" t="s">
        <v>39</v>
      </c>
      <c r="B42" s="29">
        <f>data_sa!U42</f>
        <v>-0.77453161197883191</v>
      </c>
      <c r="C42" s="29">
        <f>data_sa!V42</f>
        <v>-2.3981895063603238</v>
      </c>
      <c r="D42" s="29">
        <f>data_sa!W42</f>
        <v>-5.9459287492433042</v>
      </c>
      <c r="E42" s="30">
        <f>data_sa!X42</f>
        <v>0.56933294384057898</v>
      </c>
      <c r="F42" s="30">
        <f>data_sa!R42</f>
        <v>8.4174940826769085</v>
      </c>
      <c r="G42" s="30">
        <f>data_sa!S42</f>
        <v>8.3863045854126597</v>
      </c>
      <c r="H42" s="30">
        <f>data_sa!T42</f>
        <v>6.25077195037853</v>
      </c>
      <c r="I42" s="31">
        <f>data_sa!P42</f>
        <v>4386.5774831370018</v>
      </c>
      <c r="J42" s="31">
        <f>data_sa!O42</f>
        <v>518.41285924798535</v>
      </c>
      <c r="K42" s="31">
        <f>data_sa!Q42</f>
        <v>4525.5485833573048</v>
      </c>
      <c r="L42" s="29">
        <f>data_sa!AC42</f>
        <v>0.66847241020822068</v>
      </c>
      <c r="M42" s="30">
        <f>INFL_EXP!B42</f>
        <v>3.2755000000000001</v>
      </c>
      <c r="N42" s="30">
        <f>INFL_EXP!C42</f>
        <v>2.4</v>
      </c>
    </row>
    <row r="43" spans="1:14" x14ac:dyDescent="0.2">
      <c r="A43" t="s">
        <v>40</v>
      </c>
      <c r="B43" s="29">
        <f>data_sa!U43</f>
        <v>-0.48900788586942651</v>
      </c>
      <c r="C43" s="29">
        <f>data_sa!V43</f>
        <v>2.8066489951978264</v>
      </c>
      <c r="D43" s="29">
        <f>data_sa!W43</f>
        <v>-0.22957097137828492</v>
      </c>
      <c r="E43" s="30">
        <f>data_sa!X43</f>
        <v>0.67122875905797097</v>
      </c>
      <c r="F43" s="30">
        <f>data_sa!R43</f>
        <v>8.4119316076773547</v>
      </c>
      <c r="G43" s="30">
        <f>data_sa!S43</f>
        <v>8.3744310748250914</v>
      </c>
      <c r="H43" s="30">
        <f>data_sa!T43</f>
        <v>6.2576127101451187</v>
      </c>
      <c r="I43" s="31">
        <f>data_sa!P43</f>
        <v>4334.8013991707185</v>
      </c>
      <c r="J43" s="31">
        <f>data_sa!O43</f>
        <v>521.97135460701884</v>
      </c>
      <c r="K43" s="31">
        <f>data_sa!Q43</f>
        <v>4500.4452156579018</v>
      </c>
      <c r="L43" s="29">
        <f>data_sa!AC43</f>
        <v>1.1854261189834125</v>
      </c>
      <c r="M43" s="30">
        <f>INFL_EXP!B43</f>
        <v>3.3713000000000002</v>
      </c>
      <c r="N43" s="30">
        <f>INFL_EXP!C43</f>
        <v>2.5</v>
      </c>
    </row>
    <row r="44" spans="1:14" x14ac:dyDescent="0.2">
      <c r="A44" t="s">
        <v>41</v>
      </c>
      <c r="B44" s="29">
        <f>data_sa!U44</f>
        <v>3.2609927058747852</v>
      </c>
      <c r="C44" s="29">
        <f>data_sa!V44</f>
        <v>5.1332954124950385</v>
      </c>
      <c r="D44" s="29">
        <f>data_sa!W44</f>
        <v>3.4259690964882337</v>
      </c>
      <c r="E44" s="30">
        <f>data_sa!X44</f>
        <v>0.70113491847826104</v>
      </c>
      <c r="F44" s="30">
        <f>data_sa!R44</f>
        <v>8.4357323725647788</v>
      </c>
      <c r="G44" s="30">
        <f>data_sa!S44</f>
        <v>8.3965686928558085</v>
      </c>
      <c r="H44" s="30">
        <f>data_sa!T44</f>
        <v>6.2701651692618361</v>
      </c>
      <c r="I44" s="31">
        <f>data_sa!P44</f>
        <v>4431.8336454700775</v>
      </c>
      <c r="J44" s="31">
        <f>data_sa!O44</f>
        <v>528.56467330515068</v>
      </c>
      <c r="K44" s="31">
        <f>data_sa!Q44</f>
        <v>4608.8441255381058</v>
      </c>
      <c r="L44" s="29">
        <f>data_sa!AC44</f>
        <v>0.63316021252337595</v>
      </c>
      <c r="M44" s="30">
        <f>INFL_EXP!B44</f>
        <v>3.1341999999999999</v>
      </c>
      <c r="N44" s="30">
        <f>INFL_EXP!C44</f>
        <v>3.3</v>
      </c>
    </row>
    <row r="45" spans="1:14" x14ac:dyDescent="0.2">
      <c r="A45" t="s">
        <v>42</v>
      </c>
      <c r="B45" s="29">
        <f>data_sa!U45</f>
        <v>2.6740372968074935</v>
      </c>
      <c r="C45" s="29">
        <f>data_sa!V45</f>
        <v>1.7012487461341277</v>
      </c>
      <c r="D45" s="29">
        <f>data_sa!W45</f>
        <v>2.2817757067913242</v>
      </c>
      <c r="E45" s="30">
        <f>data_sa!X45</f>
        <v>0.71027004528985505</v>
      </c>
      <c r="F45" s="30">
        <f>data_sa!R45</f>
        <v>8.4343590408950107</v>
      </c>
      <c r="G45" s="30">
        <f>data_sa!S45</f>
        <v>8.3970438717486289</v>
      </c>
      <c r="H45" s="30">
        <f>data_sa!T45</f>
        <v>6.2878032317657109</v>
      </c>
      <c r="I45" s="31">
        <f>data_sa!P45</f>
        <v>4433.9400596970518</v>
      </c>
      <c r="J45" s="31">
        <f>data_sa!O45</f>
        <v>537.97023414636828</v>
      </c>
      <c r="K45" s="31">
        <f>data_sa!Q45</f>
        <v>4602.5189981824597</v>
      </c>
      <c r="L45" s="29">
        <f>data_sa!AC45</f>
        <v>0.55990780338166513</v>
      </c>
      <c r="M45" s="30">
        <f>INFL_EXP!B45</f>
        <v>2.5118</v>
      </c>
      <c r="N45" s="30">
        <f>INFL_EXP!C45</f>
        <v>3.4</v>
      </c>
    </row>
    <row r="46" spans="1:14" x14ac:dyDescent="0.2">
      <c r="A46" t="s">
        <v>43</v>
      </c>
      <c r="B46" s="29">
        <f>data_sa!U46</f>
        <v>4.3205336465431188</v>
      </c>
      <c r="C46" s="29">
        <f>data_sa!V46</f>
        <v>3.1047209276412984</v>
      </c>
      <c r="D46" s="29">
        <f>data_sa!W46</f>
        <v>2.0424016217329597</v>
      </c>
      <c r="E46" s="30">
        <f>data_sa!X46</f>
        <v>0.71646294384057996</v>
      </c>
      <c r="F46" s="30">
        <f>data_sa!R46</f>
        <v>8.4288414025530898</v>
      </c>
      <c r="G46" s="30">
        <f>data_sa!S46</f>
        <v>8.3994769908040521</v>
      </c>
      <c r="H46" s="30">
        <f>data_sa!T46</f>
        <v>6.2719827677135527</v>
      </c>
      <c r="I46" s="31">
        <f>data_sa!P46</f>
        <v>4444.7414990120442</v>
      </c>
      <c r="J46" s="31">
        <f>data_sa!O46</f>
        <v>529.5262652662808</v>
      </c>
      <c r="K46" s="31">
        <f>data_sa!Q46</f>
        <v>4577.1938945206157</v>
      </c>
      <c r="L46" s="29">
        <f>data_sa!AC46</f>
        <v>0.86831022823277149</v>
      </c>
      <c r="M46" s="30">
        <f>INFL_EXP!B46</f>
        <v>2.7427000000000001</v>
      </c>
      <c r="N46" s="30">
        <f>INFL_EXP!C46</f>
        <v>3.9</v>
      </c>
    </row>
    <row r="47" spans="1:14" x14ac:dyDescent="0.2">
      <c r="A47" t="s">
        <v>44</v>
      </c>
      <c r="B47" s="29">
        <f>data_sa!U47</f>
        <v>6.8157562954571569</v>
      </c>
      <c r="C47" s="29">
        <f>data_sa!V47</f>
        <v>9.1199259249671556</v>
      </c>
      <c r="D47" s="29">
        <f>data_sa!W47</f>
        <v>6.702965189108637</v>
      </c>
      <c r="E47" s="30">
        <f>data_sa!X47</f>
        <v>0.83328542572463804</v>
      </c>
      <c r="F47" s="30">
        <f>data_sa!R47</f>
        <v>8.4193020469709943</v>
      </c>
      <c r="G47" s="30">
        <f>data_sa!S47</f>
        <v>8.3868118498769615</v>
      </c>
      <c r="H47" s="30">
        <f>data_sa!T47</f>
        <v>6.2499499674578605</v>
      </c>
      <c r="I47" s="31">
        <f>data_sa!P47</f>
        <v>4388.8032024805361</v>
      </c>
      <c r="J47" s="31">
        <f>data_sa!O47</f>
        <v>517.98690781821131</v>
      </c>
      <c r="K47" s="31">
        <f>data_sa!Q47</f>
        <v>4533.73801447593</v>
      </c>
      <c r="L47" s="29">
        <f>data_sa!AC47</f>
        <v>1.8989020712708582</v>
      </c>
      <c r="M47" s="30">
        <f>INFL_EXP!B47</f>
        <v>3.0861000000000001</v>
      </c>
      <c r="N47" s="30">
        <f>INFL_EXP!C47</f>
        <v>4</v>
      </c>
    </row>
    <row r="48" spans="1:14" x14ac:dyDescent="0.2">
      <c r="A48" t="s">
        <v>45</v>
      </c>
      <c r="B48" s="29">
        <f>data_sa!U48</f>
        <v>1.3285901413753234</v>
      </c>
      <c r="C48" s="29">
        <f>data_sa!V48</f>
        <v>5.5236010591774548E-2</v>
      </c>
      <c r="D48" s="29">
        <f>data_sa!W48</f>
        <v>1.0277247295431537</v>
      </c>
      <c r="E48" s="30">
        <f>data_sa!X48</f>
        <v>0.83049491847826096</v>
      </c>
      <c r="F48" s="30">
        <f>data_sa!R48</f>
        <v>8.4139860558728383</v>
      </c>
      <c r="G48" s="30">
        <f>data_sa!S48</f>
        <v>8.3848888349559729</v>
      </c>
      <c r="H48" s="30">
        <f>data_sa!T48</f>
        <v>6.2547080124409584</v>
      </c>
      <c r="I48" s="31">
        <f>data_sa!P48</f>
        <v>4380.3715781049659</v>
      </c>
      <c r="J48" s="31">
        <f>data_sa!O48</f>
        <v>520.45738548744771</v>
      </c>
      <c r="K48" s="31">
        <f>data_sa!Q48</f>
        <v>4509.7006513612614</v>
      </c>
      <c r="L48" s="29">
        <f>data_sa!AC48</f>
        <v>1.0356282258861649</v>
      </c>
      <c r="M48" s="30">
        <f>INFL_EXP!B48</f>
        <v>3.1402999999999999</v>
      </c>
      <c r="N48" s="30">
        <f>INFL_EXP!C48</f>
        <v>3.9</v>
      </c>
    </row>
    <row r="49" spans="1:14" x14ac:dyDescent="0.2">
      <c r="A49" t="s">
        <v>46</v>
      </c>
      <c r="B49" s="29">
        <f>data_sa!U49</f>
        <v>3.0220859864940959</v>
      </c>
      <c r="C49" s="29">
        <f>data_sa!V49</f>
        <v>3.4746504833068013</v>
      </c>
      <c r="D49" s="29">
        <f>data_sa!W49</f>
        <v>1.7597537982146534</v>
      </c>
      <c r="E49" s="30">
        <f>data_sa!X49</f>
        <v>0.84601671195652195</v>
      </c>
      <c r="F49" s="30">
        <f>data_sa!R49</f>
        <v>8.4161167479981493</v>
      </c>
      <c r="G49" s="30">
        <f>data_sa!S49</f>
        <v>8.3866899513779405</v>
      </c>
      <c r="H49" s="30">
        <f>data_sa!T49</f>
        <v>6.2493432235841793</v>
      </c>
      <c r="I49" s="31">
        <f>data_sa!P49</f>
        <v>4388.2682465634825</v>
      </c>
      <c r="J49" s="31">
        <f>data_sa!O49</f>
        <v>517.67271776133066</v>
      </c>
      <c r="K49" s="31">
        <f>data_sa!Q49</f>
        <v>4519.3196789807507</v>
      </c>
      <c r="L49" s="29">
        <f>data_sa!AC49</f>
        <v>0.74806563107998603</v>
      </c>
      <c r="M49" s="30">
        <f>INFL_EXP!B49</f>
        <v>2.7652999999999999</v>
      </c>
      <c r="N49" s="30">
        <f>INFL_EXP!C49</f>
        <v>4.2</v>
      </c>
    </row>
    <row r="50" spans="1:14" x14ac:dyDescent="0.2">
      <c r="A50" t="s">
        <v>47</v>
      </c>
      <c r="B50" s="29">
        <f>data_sa!U50</f>
        <v>3.7148815320394628</v>
      </c>
      <c r="C50" s="29">
        <f>data_sa!V50</f>
        <v>4.54549932485659</v>
      </c>
      <c r="D50" s="29">
        <f>data_sa!W50</f>
        <v>1.5317668008372054</v>
      </c>
      <c r="E50" s="30">
        <f>data_sa!X50</f>
        <v>0.98852294384058004</v>
      </c>
      <c r="F50" s="30">
        <f>data_sa!R50</f>
        <v>8.4149526657579177</v>
      </c>
      <c r="G50" s="30">
        <f>data_sa!S50</f>
        <v>8.3839226297255145</v>
      </c>
      <c r="H50" s="30">
        <f>data_sa!T50</f>
        <v>6.2592015001315282</v>
      </c>
      <c r="I50" s="31">
        <f>data_sa!P50</f>
        <v>4376.1412841700076</v>
      </c>
      <c r="J50" s="31">
        <f>data_sa!O50</f>
        <v>522.80131661148573</v>
      </c>
      <c r="K50" s="31">
        <f>data_sa!Q50</f>
        <v>4514.0618800534303</v>
      </c>
      <c r="L50" s="29">
        <f>data_sa!AC50</f>
        <v>0.82975148457009595</v>
      </c>
      <c r="M50" s="30">
        <f>INFL_EXP!B50</f>
        <v>2.6482999999999999</v>
      </c>
      <c r="N50" s="30">
        <f>INFL_EXP!C50</f>
        <v>4.0999999999999996</v>
      </c>
    </row>
    <row r="51" spans="1:14" x14ac:dyDescent="0.2">
      <c r="A51" t="s">
        <v>48</v>
      </c>
      <c r="B51" s="29">
        <f>data_sa!U51</f>
        <v>-1.6840816879933239E-2</v>
      </c>
      <c r="C51" s="29">
        <f>data_sa!V51</f>
        <v>2.414292215653528</v>
      </c>
      <c r="D51" s="29">
        <f>data_sa!W51</f>
        <v>3.8393071909417533</v>
      </c>
      <c r="E51" s="30">
        <f>data_sa!X51</f>
        <v>1.1065320923913</v>
      </c>
      <c r="F51" s="30">
        <f>data_sa!R51</f>
        <v>8.4142590228251759</v>
      </c>
      <c r="G51" s="30">
        <f>data_sa!S51</f>
        <v>8.3809186259705104</v>
      </c>
      <c r="H51" s="30">
        <f>data_sa!T51</f>
        <v>6.2497404009365063</v>
      </c>
      <c r="I51" s="31">
        <f>data_sa!P51</f>
        <v>4363.0150647970368</v>
      </c>
      <c r="J51" s="31">
        <f>data_sa!O51</f>
        <v>517.87836647754557</v>
      </c>
      <c r="K51" s="31">
        <f>data_sa!Q51</f>
        <v>4510.931818630359</v>
      </c>
      <c r="L51" s="29">
        <f>data_sa!AC51</f>
        <v>0.89013668540948165</v>
      </c>
      <c r="M51" s="30">
        <f>INFL_EXP!B51</f>
        <v>2.7513000000000001</v>
      </c>
      <c r="N51" s="30">
        <f>INFL_EXP!C51</f>
        <v>3.5</v>
      </c>
    </row>
    <row r="52" spans="1:14" x14ac:dyDescent="0.2">
      <c r="A52" t="s">
        <v>49</v>
      </c>
      <c r="B52" s="29">
        <f>data_sa!U52</f>
        <v>2.1836815743417191</v>
      </c>
      <c r="C52" s="29">
        <f>data_sa!V52</f>
        <v>-1.2315739248864883</v>
      </c>
      <c r="D52" s="29">
        <f>data_sa!W52</f>
        <v>1.4542848540293398</v>
      </c>
      <c r="E52" s="30">
        <f>data_sa!X52</f>
        <v>0.99822158514492798</v>
      </c>
      <c r="F52" s="30">
        <f>data_sa!R52</f>
        <v>8.4200221859971087</v>
      </c>
      <c r="G52" s="30">
        <f>data_sa!S52</f>
        <v>8.3954430658691983</v>
      </c>
      <c r="H52" s="30">
        <f>data_sa!T52</f>
        <v>6.2352165762302558</v>
      </c>
      <c r="I52" s="31">
        <f>data_sa!P52</f>
        <v>4426.847860512049</v>
      </c>
      <c r="J52" s="31">
        <f>data_sa!O52</f>
        <v>510.41114940128892</v>
      </c>
      <c r="K52" s="31">
        <f>data_sa!Q52</f>
        <v>4537.0041120353453</v>
      </c>
      <c r="L52" s="29">
        <f>data_sa!AC52</f>
        <v>0.17167163388012163</v>
      </c>
      <c r="M52" s="30">
        <f>INFL_EXP!B52</f>
        <v>2.4986000000000002</v>
      </c>
      <c r="N52" s="30">
        <f>INFL_EXP!C52</f>
        <v>3.7</v>
      </c>
    </row>
    <row r="53" spans="1:14" x14ac:dyDescent="0.2">
      <c r="A53" t="s">
        <v>50</v>
      </c>
      <c r="B53" s="29">
        <f>data_sa!U53</f>
        <v>-0.55581078231236891</v>
      </c>
      <c r="C53" s="29">
        <f>data_sa!V53</f>
        <v>-1.1923837325685664</v>
      </c>
      <c r="D53" s="29">
        <f>data_sa!W53</f>
        <v>0.8312498203880162</v>
      </c>
      <c r="E53" s="30">
        <f>data_sa!X53</f>
        <v>0.70114004528985496</v>
      </c>
      <c r="F53" s="30">
        <f>data_sa!R53</f>
        <v>8.4298668907551235</v>
      </c>
      <c r="G53" s="30">
        <f>data_sa!S53</f>
        <v>8.4085229841132936</v>
      </c>
      <c r="H53" s="30">
        <f>data_sa!T53</f>
        <v>6.2537010919075255</v>
      </c>
      <c r="I53" s="31">
        <f>data_sa!P53</f>
        <v>4485.1310070608088</v>
      </c>
      <c r="J53" s="31">
        <f>data_sa!O53</f>
        <v>519.9335900136881</v>
      </c>
      <c r="K53" s="31">
        <f>data_sa!Q53</f>
        <v>4581.8901604289476</v>
      </c>
      <c r="L53" s="29">
        <f>data_sa!AC53</f>
        <v>0.52203511689437043</v>
      </c>
      <c r="M53" s="30">
        <f>INFL_EXP!B53</f>
        <v>2.2959999999999998</v>
      </c>
      <c r="N53" s="30">
        <f>INFL_EXP!C53</f>
        <v>3.2</v>
      </c>
    </row>
    <row r="54" spans="1:14" x14ac:dyDescent="0.2">
      <c r="A54" t="s">
        <v>51</v>
      </c>
      <c r="B54" s="29">
        <f>data_sa!U54</f>
        <v>3.2288701828801516</v>
      </c>
      <c r="C54" s="29">
        <f>data_sa!V54</f>
        <v>3.0584943128208035</v>
      </c>
      <c r="D54" s="29">
        <f>data_sa!W54</f>
        <v>1.058099987836197</v>
      </c>
      <c r="E54" s="30">
        <f>data_sa!X54</f>
        <v>0.50310961050724601</v>
      </c>
      <c r="F54" s="30">
        <f>data_sa!R54</f>
        <v>8.4420359111699135</v>
      </c>
      <c r="G54" s="30">
        <f>data_sa!S54</f>
        <v>8.4182222324239167</v>
      </c>
      <c r="H54" s="30">
        <f>data_sa!T54</f>
        <v>6.278264696170373</v>
      </c>
      <c r="I54" s="31">
        <f>data_sa!P54</f>
        <v>4528.8450604321661</v>
      </c>
      <c r="J54" s="31">
        <f>data_sa!O54</f>
        <v>532.86318154172943</v>
      </c>
      <c r="K54" s="31">
        <f>data_sa!Q54</f>
        <v>4637.9879103936337</v>
      </c>
      <c r="L54" s="29">
        <f>data_sa!AC54</f>
        <v>1.1162561146474403</v>
      </c>
      <c r="M54" s="30">
        <f>INFL_EXP!B54</f>
        <v>2.4493999999999998</v>
      </c>
      <c r="N54" s="30">
        <f>INFL_EXP!C54</f>
        <v>3.5</v>
      </c>
    </row>
    <row r="55" spans="1:14" x14ac:dyDescent="0.2">
      <c r="A55" t="s">
        <v>52</v>
      </c>
      <c r="B55" s="29">
        <f>data_sa!U55</f>
        <v>3.9003419161390975</v>
      </c>
      <c r="C55" s="29">
        <f>data_sa!V55</f>
        <v>3.648298904542445</v>
      </c>
      <c r="D55" s="29">
        <f>data_sa!W55</f>
        <v>5.9690107424500125</v>
      </c>
      <c r="E55" s="30">
        <f>data_sa!X55</f>
        <v>0.55049542572463805</v>
      </c>
      <c r="F55" s="30">
        <f>data_sa!R55</f>
        <v>8.4353449622624126</v>
      </c>
      <c r="G55" s="30">
        <f>data_sa!S55</f>
        <v>8.4122994688133144</v>
      </c>
      <c r="H55" s="30">
        <f>data_sa!T55</f>
        <v>6.2784221854170452</v>
      </c>
      <c r="I55" s="31">
        <f>data_sa!P55</f>
        <v>4502.1010590888109</v>
      </c>
      <c r="J55" s="31">
        <f>data_sa!O55</f>
        <v>532.94710837138302</v>
      </c>
      <c r="K55" s="31">
        <f>data_sa!Q55</f>
        <v>4607.0589576604143</v>
      </c>
      <c r="L55" s="29">
        <f>data_sa!AC55</f>
        <v>0.86652801648599009</v>
      </c>
      <c r="M55" s="30">
        <f>INFL_EXP!B55</f>
        <v>3.1354000000000002</v>
      </c>
      <c r="N55" s="30">
        <f>INFL_EXP!C55</f>
        <v>3.6</v>
      </c>
    </row>
    <row r="56" spans="1:14" x14ac:dyDescent="0.2">
      <c r="A56" t="s">
        <v>53</v>
      </c>
      <c r="B56" s="29">
        <f>data_sa!U56</f>
        <v>2.1365204444807087</v>
      </c>
      <c r="C56" s="29">
        <f>data_sa!V56</f>
        <v>1.1673208820112655</v>
      </c>
      <c r="D56" s="29">
        <f>data_sa!W56</f>
        <v>1.8574215351796444</v>
      </c>
      <c r="E56" s="30">
        <f>data_sa!X56</f>
        <v>0.51370158514492803</v>
      </c>
      <c r="F56" s="30">
        <f>data_sa!R56</f>
        <v>8.4444696156992141</v>
      </c>
      <c r="G56" s="30">
        <f>data_sa!S56</f>
        <v>8.4188419113186992</v>
      </c>
      <c r="H56" s="30">
        <f>data_sa!T56</f>
        <v>6.2982674508507479</v>
      </c>
      <c r="I56" s="31">
        <f>data_sa!P56</f>
        <v>4531.6523598561262</v>
      </c>
      <c r="J56" s="31">
        <f>data_sa!O56</f>
        <v>543.62922938249972</v>
      </c>
      <c r="K56" s="31">
        <f>data_sa!Q56</f>
        <v>4649.2891489376889</v>
      </c>
      <c r="L56" s="29">
        <f>data_sa!AC56</f>
        <v>0.16712607889233233</v>
      </c>
      <c r="M56" s="30">
        <f>INFL_EXP!B56</f>
        <v>3.0242</v>
      </c>
      <c r="N56" s="30">
        <f>INFL_EXP!C56</f>
        <v>3.6</v>
      </c>
    </row>
    <row r="57" spans="1:14" x14ac:dyDescent="0.2">
      <c r="A57" t="s">
        <v>54</v>
      </c>
      <c r="B57" s="29">
        <f>data_sa!U57</f>
        <v>0.74820522237706633</v>
      </c>
      <c r="C57" s="29">
        <f>data_sa!V57</f>
        <v>0.98903062328777192</v>
      </c>
      <c r="D57" s="29">
        <f>data_sa!W57</f>
        <v>1.2465079704113682</v>
      </c>
      <c r="E57" s="30">
        <f>data_sa!X57</f>
        <v>0.49072337862318799</v>
      </c>
      <c r="F57" s="30">
        <f>data_sa!R57</f>
        <v>8.455487658500715</v>
      </c>
      <c r="G57" s="30">
        <f>data_sa!S57</f>
        <v>8.4268744975381882</v>
      </c>
      <c r="H57" s="30">
        <f>data_sa!T57</f>
        <v>6.3033189278109862</v>
      </c>
      <c r="I57" s="31">
        <f>data_sa!P57</f>
        <v>4568.1998370233259</v>
      </c>
      <c r="J57" s="31">
        <f>data_sa!O57</f>
        <v>546.3823076109727</v>
      </c>
      <c r="K57" s="31">
        <f>data_sa!Q57</f>
        <v>4700.7984605877027</v>
      </c>
      <c r="L57" s="29">
        <f>data_sa!AC57</f>
        <v>0.50828282693857751</v>
      </c>
      <c r="M57" s="30">
        <f>INFL_EXP!B57</f>
        <v>3.1635</v>
      </c>
      <c r="N57" s="30">
        <f>INFL_EXP!C57</f>
        <v>3.2</v>
      </c>
    </row>
    <row r="58" spans="1:14" x14ac:dyDescent="0.2">
      <c r="A58" t="s">
        <v>55</v>
      </c>
      <c r="B58" s="29">
        <f>data_sa!U58</f>
        <v>0.58145750039971345</v>
      </c>
      <c r="C58" s="29">
        <f>data_sa!V58</f>
        <v>1.2879643886382699</v>
      </c>
      <c r="D58" s="29">
        <f>data_sa!W58</f>
        <v>-0.70741674612425587</v>
      </c>
      <c r="E58" s="30">
        <f>data_sa!X58</f>
        <v>0.49572294384057902</v>
      </c>
      <c r="F58" s="30">
        <f>data_sa!R58</f>
        <v>8.457002392314628</v>
      </c>
      <c r="G58" s="30">
        <f>data_sa!S58</f>
        <v>8.4281945675984371</v>
      </c>
      <c r="H58" s="30">
        <f>data_sa!T58</f>
        <v>6.3015948574794214</v>
      </c>
      <c r="I58" s="31">
        <f>data_sa!P58</f>
        <v>4574.2341628475606</v>
      </c>
      <c r="J58" s="31">
        <f>data_sa!O58</f>
        <v>545.44111765670129</v>
      </c>
      <c r="K58" s="31">
        <f>data_sa!Q58</f>
        <v>4707.9243144918046</v>
      </c>
      <c r="L58" s="29">
        <f>data_sa!AC58</f>
        <v>0.4887885217349841</v>
      </c>
      <c r="M58" s="30">
        <f>INFL_EXP!B58</f>
        <v>3.1328999999999998</v>
      </c>
      <c r="N58" s="30">
        <f>INFL_EXP!C58</f>
        <v>3.6</v>
      </c>
    </row>
    <row r="59" spans="1:14" x14ac:dyDescent="0.2">
      <c r="A59" t="s">
        <v>56</v>
      </c>
      <c r="B59" s="29">
        <f>data_sa!U59</f>
        <v>2.1248084733478505</v>
      </c>
      <c r="C59" s="29">
        <f>data_sa!V59</f>
        <v>-0.52703358082844975</v>
      </c>
      <c r="D59" s="29">
        <f>data_sa!W59</f>
        <v>4.1250867122361283</v>
      </c>
      <c r="E59" s="30">
        <f>data_sa!X59</f>
        <v>0.56215875905797097</v>
      </c>
      <c r="F59" s="30">
        <f>data_sa!R59</f>
        <v>8.4578274514229719</v>
      </c>
      <c r="G59" s="30">
        <f>data_sa!S59</f>
        <v>8.439542829766804</v>
      </c>
      <c r="H59" s="30">
        <f>data_sa!T59</f>
        <v>6.2668797509191529</v>
      </c>
      <c r="I59" s="31">
        <f>data_sa!P59</f>
        <v>4626.4394306180566</v>
      </c>
      <c r="J59" s="31">
        <f>data_sa!O59</f>
        <v>526.83096676727484</v>
      </c>
      <c r="K59" s="31">
        <f>data_sa!Q59</f>
        <v>4711.8102331647324</v>
      </c>
      <c r="L59" s="29">
        <f>data_sa!AC59</f>
        <v>0.55094463992952925</v>
      </c>
      <c r="M59" s="30">
        <f>INFL_EXP!B59</f>
        <v>3.1297000000000001</v>
      </c>
      <c r="N59" s="30">
        <f>INFL_EXP!C59</f>
        <v>2.8</v>
      </c>
    </row>
    <row r="60" spans="1:14" x14ac:dyDescent="0.2">
      <c r="A60" t="s">
        <v>57</v>
      </c>
      <c r="B60" s="29">
        <f>data_sa!U60</f>
        <v>2.5315583754710156</v>
      </c>
      <c r="C60" s="29">
        <f>data_sa!V60</f>
        <v>2.3994881205735688</v>
      </c>
      <c r="D60" s="29">
        <f>data_sa!W60</f>
        <v>4.3948897955777344</v>
      </c>
      <c r="E60" s="30">
        <f>data_sa!X60</f>
        <v>0.539998251811594</v>
      </c>
      <c r="F60" s="30">
        <f>data_sa!R60</f>
        <v>8.4636608675668654</v>
      </c>
      <c r="G60" s="30">
        <f>data_sa!S60</f>
        <v>8.4443326212663337</v>
      </c>
      <c r="H60" s="30">
        <f>data_sa!T60</f>
        <v>6.2769434556835755</v>
      </c>
      <c r="I60" s="31">
        <f>data_sa!P60</f>
        <v>4648.6522658331533</v>
      </c>
      <c r="J60" s="31">
        <f>data_sa!O60</f>
        <v>532.15960603092935</v>
      </c>
      <c r="K60" s="31">
        <f>data_sa!Q60</f>
        <v>4739.376507650717</v>
      </c>
      <c r="L60" s="29">
        <f>data_sa!AC60</f>
        <v>0.16428192087891702</v>
      </c>
      <c r="M60" s="30">
        <f>INFL_EXP!B60</f>
        <v>3.0973000000000002</v>
      </c>
      <c r="N60" s="30">
        <f>INFL_EXP!C60</f>
        <v>2.6</v>
      </c>
    </row>
    <row r="61" spans="1:14" x14ac:dyDescent="0.2">
      <c r="A61" t="s">
        <v>58</v>
      </c>
      <c r="B61" s="29">
        <f>data_sa!U61</f>
        <v>-0.96093229757476561</v>
      </c>
      <c r="C61" s="29">
        <f>data_sa!V61</f>
        <v>-2.5492321992672937</v>
      </c>
      <c r="D61" s="29">
        <f>data_sa!W61</f>
        <v>-5.911668383564659E-2</v>
      </c>
      <c r="E61" s="30">
        <f>data_sa!X61</f>
        <v>0.537913378623188</v>
      </c>
      <c r="F61" s="30">
        <f>data_sa!R61</f>
        <v>8.4776368863699645</v>
      </c>
      <c r="G61" s="30">
        <f>data_sa!S61</f>
        <v>8.4644987650532357</v>
      </c>
      <c r="H61" s="30">
        <f>data_sa!T61</f>
        <v>6.2717050345471597</v>
      </c>
      <c r="I61" s="31">
        <f>data_sa!P61</f>
        <v>4743.3492834704412</v>
      </c>
      <c r="J61" s="31">
        <f>data_sa!O61</f>
        <v>529.37921868074238</v>
      </c>
      <c r="K61" s="31">
        <f>data_sa!Q61</f>
        <v>4806.0791558253295</v>
      </c>
      <c r="L61" s="29">
        <f>data_sa!AC61</f>
        <v>0.20146036708437176</v>
      </c>
      <c r="M61" s="30">
        <f>INFL_EXP!B61</f>
        <v>3.0257000000000001</v>
      </c>
      <c r="N61" s="30">
        <f>INFL_EXP!C61</f>
        <v>2.8</v>
      </c>
    </row>
    <row r="62" spans="1:14" x14ac:dyDescent="0.2">
      <c r="A62" t="s">
        <v>59</v>
      </c>
      <c r="B62" s="29">
        <f>data_sa!U62</f>
        <v>-0.70115486834985452</v>
      </c>
      <c r="C62" s="29">
        <f>data_sa!V62</f>
        <v>-1.0626104573160973</v>
      </c>
      <c r="D62" s="29">
        <f>data_sa!W62</f>
        <v>0.58614391428353563</v>
      </c>
      <c r="E62" s="30">
        <f>data_sa!X62</f>
        <v>0.53172627717391296</v>
      </c>
      <c r="F62" s="30">
        <f>data_sa!R62</f>
        <v>8.4807166202635855</v>
      </c>
      <c r="G62" s="30">
        <f>data_sa!S62</f>
        <v>8.4597895322980534</v>
      </c>
      <c r="H62" s="30">
        <f>data_sa!T62</f>
        <v>6.2725791456438165</v>
      </c>
      <c r="I62" s="31">
        <f>data_sa!P62</f>
        <v>4721.064261517442</v>
      </c>
      <c r="J62" s="31">
        <f>data_sa!O62</f>
        <v>529.84215723051591</v>
      </c>
      <c r="K62" s="31">
        <f>data_sa!Q62</f>
        <v>4820.9034163687284</v>
      </c>
      <c r="L62" s="29">
        <f>data_sa!AC62</f>
        <v>-1.5205160205655766E-2</v>
      </c>
      <c r="M62" s="30">
        <f>INFL_EXP!B62</f>
        <v>2.9175</v>
      </c>
      <c r="N62" s="30">
        <f>INFL_EXP!C62</f>
        <v>2.5</v>
      </c>
    </row>
    <row r="63" spans="1:14" x14ac:dyDescent="0.2">
      <c r="A63" t="s">
        <v>60</v>
      </c>
      <c r="B63" s="29">
        <f>data_sa!U63</f>
        <v>-2.1527812480087132</v>
      </c>
      <c r="C63" s="29">
        <f>data_sa!V63</f>
        <v>-3.1668101849968626</v>
      </c>
      <c r="D63" s="29">
        <f>data_sa!W63</f>
        <v>1.4950578159267693</v>
      </c>
      <c r="E63" s="30">
        <f>data_sa!X63</f>
        <v>0.60434542572463801</v>
      </c>
      <c r="F63" s="30">
        <f>data_sa!R63</f>
        <v>8.4838861831006671</v>
      </c>
      <c r="G63" s="30">
        <f>data_sa!S63</f>
        <v>8.4688255392907301</v>
      </c>
      <c r="H63" s="30">
        <f>data_sa!T63</f>
        <v>6.2704723954407742</v>
      </c>
      <c r="I63" s="31">
        <f>data_sa!P63</f>
        <v>4763.9171491176721</v>
      </c>
      <c r="J63" s="31">
        <f>data_sa!O63</f>
        <v>528.72708715766794</v>
      </c>
      <c r="K63" s="31">
        <f>data_sa!Q63</f>
        <v>4836.2078139908881</v>
      </c>
      <c r="L63" s="29">
        <f>data_sa!AC63</f>
        <v>-0.25097038650423453</v>
      </c>
      <c r="M63" s="30">
        <f>INFL_EXP!B63</f>
        <v>2.7595999999999998</v>
      </c>
      <c r="N63" s="30">
        <f>INFL_EXP!C63</f>
        <v>1.9</v>
      </c>
    </row>
    <row r="64" spans="1:14" x14ac:dyDescent="0.2">
      <c r="A64" t="s">
        <v>61</v>
      </c>
      <c r="B64" s="29">
        <f>data_sa!U64</f>
        <v>0.40525695587956889</v>
      </c>
      <c r="C64" s="29">
        <f>data_sa!V64</f>
        <v>-0.46677503319966013</v>
      </c>
      <c r="D64" s="29">
        <f>data_sa!W64</f>
        <v>0.52897827186817481</v>
      </c>
      <c r="E64" s="30">
        <f>data_sa!X64</f>
        <v>0.57710825181159398</v>
      </c>
      <c r="F64" s="30">
        <f>data_sa!R64</f>
        <v>8.4872929374091193</v>
      </c>
      <c r="G64" s="30">
        <f>data_sa!S64</f>
        <v>8.4707042845005649</v>
      </c>
      <c r="H64" s="30">
        <f>data_sa!T64</f>
        <v>6.3034504556710615</v>
      </c>
      <c r="I64" s="31">
        <f>data_sa!P64</f>
        <v>4772.8757484693524</v>
      </c>
      <c r="J64" s="31">
        <f>data_sa!O64</f>
        <v>546.45417683297467</v>
      </c>
      <c r="K64" s="31">
        <f>data_sa!Q64</f>
        <v>4852.7116821477939</v>
      </c>
      <c r="L64" s="29">
        <f>data_sa!AC64</f>
        <v>6.4175813165212592E-2</v>
      </c>
      <c r="M64" s="30">
        <f>INFL_EXP!B64</f>
        <v>2.9596</v>
      </c>
      <c r="N64" s="30">
        <f>INFL_EXP!C64</f>
        <v>2.2000000000000002</v>
      </c>
    </row>
    <row r="65" spans="1:14" x14ac:dyDescent="0.2">
      <c r="A65" t="s">
        <v>62</v>
      </c>
      <c r="B65" s="29">
        <f>data_sa!U65</f>
        <v>0.74340594694310058</v>
      </c>
      <c r="C65" s="29">
        <f>data_sa!V65</f>
        <v>1.4267301232222032</v>
      </c>
      <c r="D65" s="29">
        <f>data_sa!W65</f>
        <v>2.0550965524331626</v>
      </c>
      <c r="E65" s="30">
        <f>data_sa!X65</f>
        <v>0.56217671195652197</v>
      </c>
      <c r="F65" s="30">
        <f>data_sa!R65</f>
        <v>8.498795698961171</v>
      </c>
      <c r="G65" s="30">
        <f>data_sa!S65</f>
        <v>8.4755424643886261</v>
      </c>
      <c r="H65" s="30">
        <f>data_sa!T65</f>
        <v>6.3239914336569569</v>
      </c>
      <c r="I65" s="31">
        <f>data_sa!P65</f>
        <v>4796.0237318236095</v>
      </c>
      <c r="J65" s="31">
        <f>data_sa!O65</f>
        <v>557.79495665377817</v>
      </c>
      <c r="K65" s="31">
        <f>data_sa!Q65</f>
        <v>4908.8535416942159</v>
      </c>
      <c r="L65" s="29">
        <f>data_sa!AC65</f>
        <v>0.20146036708437176</v>
      </c>
      <c r="M65" s="30">
        <f>INFL_EXP!B65</f>
        <v>2.9426999999999999</v>
      </c>
      <c r="N65" s="30">
        <f>INFL_EXP!C65</f>
        <v>2</v>
      </c>
    </row>
    <row r="66" spans="1:14" x14ac:dyDescent="0.2">
      <c r="A66" t="s">
        <v>63</v>
      </c>
      <c r="B66" s="29">
        <f>data_sa!U66</f>
        <v>1.0041183451861042</v>
      </c>
      <c r="C66" s="29">
        <f>data_sa!V66</f>
        <v>-0.36890505825471887</v>
      </c>
      <c r="D66" s="29">
        <f>data_sa!W66</f>
        <v>2.2599850031535476</v>
      </c>
      <c r="E66" s="30">
        <f>data_sa!X66</f>
        <v>0.552966277173913</v>
      </c>
      <c r="F66" s="30">
        <f>data_sa!R66</f>
        <v>8.4930163580163018</v>
      </c>
      <c r="G66" s="30">
        <f>data_sa!S66</f>
        <v>8.4720768280002314</v>
      </c>
      <c r="H66" s="30">
        <f>data_sa!T66</f>
        <v>6.3433644324583529</v>
      </c>
      <c r="I66" s="31">
        <f>data_sa!P66</f>
        <v>4779.431225862425</v>
      </c>
      <c r="J66" s="31">
        <f>data_sa!O66</f>
        <v>568.70647078821469</v>
      </c>
      <c r="K66" s="31">
        <f>data_sa!Q66</f>
        <v>4880.5654254994797</v>
      </c>
      <c r="L66" s="29">
        <f>data_sa!AC66</f>
        <v>8.4629902124977452E-2</v>
      </c>
      <c r="M66" s="30">
        <f>INFL_EXP!B66</f>
        <v>2.7446999999999999</v>
      </c>
      <c r="N66" s="30">
        <f>INFL_EXP!C66</f>
        <v>2</v>
      </c>
    </row>
    <row r="67" spans="1:14" x14ac:dyDescent="0.2">
      <c r="A67" t="s">
        <v>64</v>
      </c>
      <c r="B67" s="29">
        <f>data_sa!U67</f>
        <v>0.83522929644307387</v>
      </c>
      <c r="C67" s="29">
        <f>data_sa!V67</f>
        <v>-1.2853296957842444</v>
      </c>
      <c r="D67" s="29">
        <f>data_sa!W67</f>
        <v>0.63524648714401266</v>
      </c>
      <c r="E67" s="30">
        <f>data_sa!X67</f>
        <v>0.63039542572463803</v>
      </c>
      <c r="F67" s="30">
        <f>data_sa!R67</f>
        <v>8.5114540134804102</v>
      </c>
      <c r="G67" s="30">
        <f>data_sa!S67</f>
        <v>8.4942182929474281</v>
      </c>
      <c r="H67" s="30">
        <f>data_sa!T67</f>
        <v>6.3243628486521821</v>
      </c>
      <c r="I67" s="31">
        <f>data_sa!P67</f>
        <v>4886.4350743293917</v>
      </c>
      <c r="J67" s="31">
        <f>data_sa!O67</f>
        <v>558.00216854335986</v>
      </c>
      <c r="K67" s="31">
        <f>data_sa!Q67</f>
        <v>4971.3862984234274</v>
      </c>
      <c r="L67" s="29">
        <f>data_sa!AC67</f>
        <v>-5.0477908988932896E-2</v>
      </c>
      <c r="M67" s="30">
        <f>INFL_EXP!B67</f>
        <v>2.5203000000000002</v>
      </c>
      <c r="N67" s="30">
        <f>INFL_EXP!C67</f>
        <v>1.8</v>
      </c>
    </row>
    <row r="68" spans="1:14" x14ac:dyDescent="0.2">
      <c r="A68" t="s">
        <v>65</v>
      </c>
      <c r="B68" s="29">
        <f>data_sa!U68</f>
        <v>1.2510230007943457</v>
      </c>
      <c r="C68" s="29">
        <f>data_sa!V68</f>
        <v>-0.79926005890407426</v>
      </c>
      <c r="D68" s="29">
        <f>data_sa!W68</f>
        <v>0.93963368255225965</v>
      </c>
      <c r="E68" s="30">
        <f>data_sa!X68</f>
        <v>0.59161158514492795</v>
      </c>
      <c r="F68" s="30">
        <f>data_sa!R68</f>
        <v>8.5193856924723992</v>
      </c>
      <c r="G68" s="30">
        <f>data_sa!S68</f>
        <v>8.5100933296230643</v>
      </c>
      <c r="H68" s="30">
        <f>data_sa!T68</f>
        <v>6.3228899199198922</v>
      </c>
      <c r="I68" s="31">
        <f>data_sa!P68</f>
        <v>4964.6264134147041</v>
      </c>
      <c r="J68" s="31">
        <f>data_sa!O68</f>
        <v>557.18087611772194</v>
      </c>
      <c r="K68" s="31">
        <f>data_sa!Q68</f>
        <v>5010.9745317207344</v>
      </c>
      <c r="L68" s="29">
        <f>data_sa!AC68</f>
        <v>6.3983658514776831E-2</v>
      </c>
      <c r="M68" s="30">
        <f>INFL_EXP!B68</f>
        <v>2.3927999999999998</v>
      </c>
      <c r="N68" s="30">
        <f>INFL_EXP!C68</f>
        <v>2</v>
      </c>
    </row>
    <row r="69" spans="1:14" x14ac:dyDescent="0.2">
      <c r="A69" t="s">
        <v>66</v>
      </c>
      <c r="B69" s="29">
        <f>data_sa!U69</f>
        <v>2.846548464542046</v>
      </c>
      <c r="C69" s="29">
        <f>data_sa!V69</f>
        <v>0.25589598735209101</v>
      </c>
      <c r="D69" s="29">
        <f>data_sa!W69</f>
        <v>4.0973570856930346</v>
      </c>
      <c r="E69" s="30">
        <f>data_sa!X69</f>
        <v>0.410676711956521</v>
      </c>
      <c r="F69" s="30">
        <f>data_sa!R69</f>
        <v>8.527382959121093</v>
      </c>
      <c r="G69" s="30">
        <f>data_sa!S69</f>
        <v>8.5238271730640101</v>
      </c>
      <c r="H69" s="30">
        <f>data_sa!T69</f>
        <v>6.3269781619140728</v>
      </c>
      <c r="I69" s="31">
        <f>data_sa!P69</f>
        <v>5033.2801762238596</v>
      </c>
      <c r="J69" s="31">
        <f>data_sa!O69</f>
        <v>559.46342900895092</v>
      </c>
      <c r="K69" s="31">
        <f>data_sa!Q69</f>
        <v>5051.209300870838</v>
      </c>
      <c r="L69" s="29">
        <f>data_sa!AC69</f>
        <v>0.69542445608159476</v>
      </c>
      <c r="M69" s="30">
        <f>INFL_EXP!B69</f>
        <v>2.4619</v>
      </c>
      <c r="N69" s="30">
        <f>INFL_EXP!C69</f>
        <v>2.2000000000000002</v>
      </c>
    </row>
    <row r="70" spans="1:14" x14ac:dyDescent="0.2">
      <c r="A70" t="s">
        <v>67</v>
      </c>
      <c r="B70" s="29">
        <f>data_sa!U70</f>
        <v>2.6654039687615105</v>
      </c>
      <c r="C70" s="29">
        <f>data_sa!V70</f>
        <v>0.79277995663135958</v>
      </c>
      <c r="D70" s="29">
        <f>data_sa!W70</f>
        <v>2.2157323684141339</v>
      </c>
      <c r="E70" s="30">
        <f>data_sa!X70</f>
        <v>0.36328294384057902</v>
      </c>
      <c r="F70" s="30">
        <f>data_sa!R70</f>
        <v>8.524047239291864</v>
      </c>
      <c r="G70" s="30">
        <f>data_sa!S70</f>
        <v>8.5243941199694699</v>
      </c>
      <c r="H70" s="30">
        <f>data_sa!T70</f>
        <v>6.3521408304121776</v>
      </c>
      <c r="I70" s="31">
        <f>data_sa!P70</f>
        <v>5036.1345879175624</v>
      </c>
      <c r="J70" s="31">
        <f>data_sa!O70</f>
        <v>573.71963166394096</v>
      </c>
      <c r="K70" s="31">
        <f>data_sa!Q70</f>
        <v>5034.3879530936338</v>
      </c>
      <c r="L70" s="29">
        <f>data_sa!AC70</f>
        <v>0.47818159654231529</v>
      </c>
      <c r="M70" s="30">
        <f>INFL_EXP!B70</f>
        <v>3.0756999999999999</v>
      </c>
      <c r="N70" s="30">
        <f>INFL_EXP!C70</f>
        <v>2.8</v>
      </c>
    </row>
    <row r="71" spans="1:14" x14ac:dyDescent="0.2">
      <c r="A71" t="s">
        <v>68</v>
      </c>
      <c r="B71" s="29">
        <f>data_sa!U71</f>
        <v>-1.5907760556935008E-2</v>
      </c>
      <c r="C71" s="29">
        <f>data_sa!V71</f>
        <v>2.2213723237409586</v>
      </c>
      <c r="D71" s="29">
        <f>data_sa!W71</f>
        <v>-3.502852235824637</v>
      </c>
      <c r="E71" s="30">
        <f>data_sa!X71</f>
        <v>0.395652092391304</v>
      </c>
      <c r="F71" s="30">
        <f>data_sa!R71</f>
        <v>8.5294711592026022</v>
      </c>
      <c r="G71" s="30">
        <f>data_sa!S71</f>
        <v>8.5243794659280727</v>
      </c>
      <c r="H71" s="30">
        <f>data_sa!T71</f>
        <v>6.3703260298923734</v>
      </c>
      <c r="I71" s="31">
        <f>data_sa!P71</f>
        <v>5036.0607887335518</v>
      </c>
      <c r="J71" s="31">
        <f>data_sa!O71</f>
        <v>584.2482802471186</v>
      </c>
      <c r="K71" s="31">
        <f>data_sa!Q71</f>
        <v>5061.7682573145639</v>
      </c>
      <c r="L71" s="29">
        <f>data_sa!AC71</f>
        <v>0.92783883292520963</v>
      </c>
      <c r="M71" s="30">
        <f>INFL_EXP!B71</f>
        <v>3.0114000000000001</v>
      </c>
      <c r="N71" s="30">
        <f>INFL_EXP!C71</f>
        <v>2.9</v>
      </c>
    </row>
    <row r="72" spans="1:14" x14ac:dyDescent="0.2">
      <c r="A72" t="s">
        <v>69</v>
      </c>
      <c r="B72" s="29">
        <f>data_sa!U72</f>
        <v>2.4787928239612445</v>
      </c>
      <c r="C72" s="29">
        <f>data_sa!V72</f>
        <v>3.3631896720496144</v>
      </c>
      <c r="D72" s="29">
        <f>data_sa!W72</f>
        <v>1.7575044314855859</v>
      </c>
      <c r="E72" s="30">
        <f>data_sa!X72</f>
        <v>0.32077491847826101</v>
      </c>
      <c r="F72" s="30">
        <f>data_sa!R72</f>
        <v>8.5288348958273961</v>
      </c>
      <c r="G72" s="30">
        <f>data_sa!S72</f>
        <v>8.5242368865248164</v>
      </c>
      <c r="H72" s="30">
        <f>data_sa!T72</f>
        <v>6.3775892722307725</v>
      </c>
      <c r="I72" s="31">
        <f>data_sa!P72</f>
        <v>5035.3428013778594</v>
      </c>
      <c r="J72" s="31">
        <f>data_sa!O72</f>
        <v>588.50726538951187</v>
      </c>
      <c r="K72" s="31">
        <f>data_sa!Q72</f>
        <v>5058.5486639219498</v>
      </c>
      <c r="L72" s="29">
        <f>data_sa!AC72</f>
        <v>0.64480237605281099</v>
      </c>
      <c r="M72" s="30">
        <f>INFL_EXP!B72</f>
        <v>2.8411</v>
      </c>
      <c r="N72" s="30">
        <f>INFL_EXP!C72</f>
        <v>2.8</v>
      </c>
    </row>
    <row r="73" spans="1:14" x14ac:dyDescent="0.2">
      <c r="A73" t="s">
        <v>70</v>
      </c>
      <c r="B73" s="29">
        <f>data_sa!U73</f>
        <v>1.9643358346048942</v>
      </c>
      <c r="C73" s="29">
        <f>data_sa!V73</f>
        <v>3.5975091161222386</v>
      </c>
      <c r="D73" s="29">
        <f>data_sa!W73</f>
        <v>2.4128112846575571</v>
      </c>
      <c r="E73" s="30">
        <f>data_sa!X73</f>
        <v>0.27221004528985498</v>
      </c>
      <c r="F73" s="30">
        <f>data_sa!R73</f>
        <v>8.5333272326394507</v>
      </c>
      <c r="G73" s="30">
        <f>data_sa!S73</f>
        <v>8.5226146821690598</v>
      </c>
      <c r="H73" s="30">
        <f>data_sa!T73</f>
        <v>6.3839390221151318</v>
      </c>
      <c r="I73" s="31">
        <f>data_sa!P73</f>
        <v>5027.1810681421666</v>
      </c>
      <c r="J73" s="31">
        <f>data_sa!O73</f>
        <v>592.25602858858406</v>
      </c>
      <c r="K73" s="31">
        <f>data_sa!Q73</f>
        <v>5081.3244883342668</v>
      </c>
      <c r="L73" s="29">
        <f>data_sa!AC73</f>
        <v>0.67664653887965498</v>
      </c>
      <c r="M73" s="30">
        <f>INFL_EXP!B73</f>
        <v>2.8441999999999998</v>
      </c>
      <c r="N73" s="30">
        <f>INFL_EXP!C73</f>
        <v>2.8</v>
      </c>
    </row>
    <row r="74" spans="1:14" x14ac:dyDescent="0.2">
      <c r="A74" t="s">
        <v>71</v>
      </c>
      <c r="B74" s="29">
        <f>data_sa!U74</f>
        <v>3.0293384907995686</v>
      </c>
      <c r="C74" s="29">
        <f>data_sa!V74</f>
        <v>3.868340121884803</v>
      </c>
      <c r="D74" s="29">
        <f>data_sa!W74</f>
        <v>0.97352444376219949</v>
      </c>
      <c r="E74" s="30">
        <f>data_sa!X74</f>
        <v>0.44716961050724602</v>
      </c>
      <c r="F74" s="30">
        <f>data_sa!R74</f>
        <v>8.5350694661322333</v>
      </c>
      <c r="G74" s="30">
        <f>data_sa!S74</f>
        <v>8.5214675490233276</v>
      </c>
      <c r="H74" s="30">
        <f>data_sa!T74</f>
        <v>6.3795132384759619</v>
      </c>
      <c r="I74" s="31">
        <f>data_sa!P74</f>
        <v>5021.4175285150013</v>
      </c>
      <c r="J74" s="31">
        <f>data_sa!O74</f>
        <v>589.64062342486443</v>
      </c>
      <c r="K74" s="31">
        <f>data_sa!Q74</f>
        <v>5090.185058395241</v>
      </c>
      <c r="L74" s="29">
        <f>data_sa!AC74</f>
        <v>0.7511287331506189</v>
      </c>
      <c r="M74" s="30">
        <f>INFL_EXP!B74</f>
        <v>2.9809000000000001</v>
      </c>
      <c r="N74" s="30">
        <f>INFL_EXP!C74</f>
        <v>2.9</v>
      </c>
    </row>
    <row r="75" spans="1:14" x14ac:dyDescent="0.2">
      <c r="A75" t="s">
        <v>72</v>
      </c>
      <c r="B75" s="29">
        <f>data_sa!U75</f>
        <v>2.0313001281332186</v>
      </c>
      <c r="C75" s="29">
        <f>data_sa!V75</f>
        <v>1.6798181443338198</v>
      </c>
      <c r="D75" s="29">
        <f>data_sa!W75</f>
        <v>1.8447444877098249</v>
      </c>
      <c r="E75" s="30">
        <f>data_sa!X75</f>
        <v>0.60673209239130399</v>
      </c>
      <c r="F75" s="30">
        <f>data_sa!R75</f>
        <v>8.5398197975897627</v>
      </c>
      <c r="G75" s="30">
        <f>data_sa!S75</f>
        <v>8.5267315765620229</v>
      </c>
      <c r="H75" s="30">
        <f>data_sa!T75</f>
        <v>6.3798920071660552</v>
      </c>
      <c r="I75" s="31">
        <f>data_sa!P75</f>
        <v>5047.9201026095297</v>
      </c>
      <c r="J75" s="31">
        <f>data_sa!O75</f>
        <v>589.86400313337424</v>
      </c>
      <c r="K75" s="31">
        <f>data_sa!Q75</f>
        <v>5114.4226473152685</v>
      </c>
      <c r="L75" s="29">
        <f>data_sa!AC75</f>
        <v>0.52314296939570681</v>
      </c>
      <c r="M75" s="30">
        <f>INFL_EXP!B75</f>
        <v>3.0537999999999998</v>
      </c>
      <c r="N75" s="30">
        <f>INFL_EXP!C75</f>
        <v>2.9</v>
      </c>
    </row>
    <row r="76" spans="1:14" x14ac:dyDescent="0.2">
      <c r="A76" t="s">
        <v>73</v>
      </c>
      <c r="B76" s="29">
        <f>data_sa!U76</f>
        <v>0.79397093330437429</v>
      </c>
      <c r="C76" s="29">
        <f>data_sa!V76</f>
        <v>-1.7054180739108415</v>
      </c>
      <c r="D76" s="29">
        <f>data_sa!W76</f>
        <v>1.3211575998517466</v>
      </c>
      <c r="E76" s="30">
        <f>data_sa!X76</f>
        <v>0.68682825181159401</v>
      </c>
      <c r="F76" s="30">
        <f>data_sa!R76</f>
        <v>8.5366365477643917</v>
      </c>
      <c r="G76" s="30">
        <f>data_sa!S76</f>
        <v>8.5343735070317965</v>
      </c>
      <c r="H76" s="30">
        <f>data_sa!T76</f>
        <v>6.340621857075412</v>
      </c>
      <c r="I76" s="31">
        <f>data_sa!P76</f>
        <v>5086.6437302336599</v>
      </c>
      <c r="J76" s="31">
        <f>data_sa!O76</f>
        <v>567.1488872926966</v>
      </c>
      <c r="K76" s="31">
        <f>data_sa!Q76</f>
        <v>5098.1680472684757</v>
      </c>
      <c r="L76" s="29">
        <f>data_sa!AC76</f>
        <v>0.43993759733639282</v>
      </c>
      <c r="M76" s="30">
        <f>INFL_EXP!B76</f>
        <v>3.0024000000000002</v>
      </c>
      <c r="N76" s="30">
        <f>INFL_EXP!C76</f>
        <v>2.9</v>
      </c>
    </row>
    <row r="77" spans="1:14" x14ac:dyDescent="0.2">
      <c r="A77" t="s">
        <v>74</v>
      </c>
      <c r="B77" s="29">
        <f>data_sa!U77</f>
        <v>2.3317665322404202</v>
      </c>
      <c r="C77" s="29">
        <f>data_sa!V77</f>
        <v>4.3063933285216445</v>
      </c>
      <c r="D77" s="29">
        <f>data_sa!W77</f>
        <v>2.3737260333559806</v>
      </c>
      <c r="E77" s="30">
        <f>data_sa!X77</f>
        <v>0.76184671195652198</v>
      </c>
      <c r="F77" s="30">
        <f>data_sa!R77</f>
        <v>8.5423312009520593</v>
      </c>
      <c r="G77" s="30">
        <f>data_sa!S77</f>
        <v>8.5369342009527234</v>
      </c>
      <c r="H77" s="30">
        <f>data_sa!T77</f>
        <v>6.372571184815417</v>
      </c>
      <c r="I77" s="31">
        <f>data_sa!P77</f>
        <v>5099.685759107072</v>
      </c>
      <c r="J77" s="31">
        <f>data_sa!O77</f>
        <v>585.56148176860199</v>
      </c>
      <c r="K77" s="31">
        <f>data_sa!Q77</f>
        <v>5127.2831677656613</v>
      </c>
      <c r="L77" s="29">
        <f>data_sa!AC77</f>
        <v>0.75417293240076511</v>
      </c>
      <c r="M77" s="30">
        <f>INFL_EXP!B77</f>
        <v>3.0468000000000002</v>
      </c>
      <c r="N77" s="30">
        <f>INFL_EXP!C77</f>
        <v>3</v>
      </c>
    </row>
    <row r="78" spans="1:14" x14ac:dyDescent="0.2">
      <c r="A78" t="s">
        <v>75</v>
      </c>
      <c r="B78" s="29">
        <f>data_sa!U78</f>
        <v>2.5658318334628869</v>
      </c>
      <c r="C78" s="29">
        <f>data_sa!V78</f>
        <v>2.7564285977942689</v>
      </c>
      <c r="D78" s="29">
        <f>data_sa!W78</f>
        <v>1.360427238598684</v>
      </c>
      <c r="E78" s="30">
        <f>data_sa!X78</f>
        <v>0.83593627717391195</v>
      </c>
      <c r="F78" s="30">
        <f>data_sa!R78</f>
        <v>8.5504295256331293</v>
      </c>
      <c r="G78" s="30">
        <f>data_sa!S78</f>
        <v>8.5363597440527581</v>
      </c>
      <c r="H78" s="30">
        <f>data_sa!T78</f>
        <v>6.4072960814279245</v>
      </c>
      <c r="I78" s="31">
        <f>data_sa!P78</f>
        <v>5096.7570507240098</v>
      </c>
      <c r="J78" s="31">
        <f>data_sa!O78</f>
        <v>606.25220625460497</v>
      </c>
      <c r="K78" s="31">
        <f>data_sa!Q78</f>
        <v>5168.9741573239207</v>
      </c>
      <c r="L78" s="29">
        <f>data_sa!AC78</f>
        <v>0.45399944660368119</v>
      </c>
      <c r="M78" s="30">
        <f>INFL_EXP!B78</f>
        <v>3.2119</v>
      </c>
      <c r="N78" s="30">
        <f>INFL_EXP!C78</f>
        <v>3.2</v>
      </c>
    </row>
    <row r="79" spans="1:14" x14ac:dyDescent="0.2">
      <c r="A79" t="s">
        <v>76</v>
      </c>
      <c r="B79" s="29">
        <f>data_sa!U79</f>
        <v>0.38706565556027006</v>
      </c>
      <c r="C79" s="29">
        <f>data_sa!V79</f>
        <v>-2.0384740739271332</v>
      </c>
      <c r="D79" s="29">
        <f>data_sa!W79</f>
        <v>0.60970333162252632</v>
      </c>
      <c r="E79" s="30">
        <f>data_sa!X79</f>
        <v>0.91888209239130403</v>
      </c>
      <c r="F79" s="30">
        <f>data_sa!R79</f>
        <v>8.5479030147249375</v>
      </c>
      <c r="G79" s="30">
        <f>data_sa!S79</f>
        <v>8.5377718416391346</v>
      </c>
      <c r="H79" s="30">
        <f>data_sa!T79</f>
        <v>6.4039277583967555</v>
      </c>
      <c r="I79" s="31">
        <f>data_sa!P79</f>
        <v>5103.9592529631045</v>
      </c>
      <c r="J79" s="31">
        <f>data_sa!O79</f>
        <v>604.21358827497181</v>
      </c>
      <c r="K79" s="31">
        <f>data_sa!Q79</f>
        <v>5155.9311712925819</v>
      </c>
      <c r="L79" s="29">
        <f>data_sa!AC79</f>
        <v>0.23307181340108674</v>
      </c>
      <c r="M79" s="30">
        <f>INFL_EXP!B79</f>
        <v>3.1381000000000001</v>
      </c>
      <c r="N79" s="30">
        <f>INFL_EXP!C79</f>
        <v>3.2</v>
      </c>
    </row>
    <row r="80" spans="1:14" x14ac:dyDescent="0.2">
      <c r="A80" t="s">
        <v>77</v>
      </c>
      <c r="B80" s="29">
        <f>data_sa!U80</f>
        <v>1.5839901293478218</v>
      </c>
      <c r="C80" s="29">
        <f>data_sa!V80</f>
        <v>-0.40129521290265657</v>
      </c>
      <c r="D80" s="29">
        <f>data_sa!W80</f>
        <v>-0.30255018744150047</v>
      </c>
      <c r="E80" s="30">
        <f>data_sa!X80</f>
        <v>0.80732158514492802</v>
      </c>
      <c r="F80" s="30">
        <f>data_sa!R80</f>
        <v>8.5509387927675959</v>
      </c>
      <c r="G80" s="30">
        <f>data_sa!S80</f>
        <v>8.543149395299098</v>
      </c>
      <c r="H80" s="30">
        <f>data_sa!T80</f>
        <v>6.4225658045132548</v>
      </c>
      <c r="I80" s="31">
        <f>data_sa!P80</f>
        <v>5131.4799985466752</v>
      </c>
      <c r="J80" s="31">
        <f>data_sa!O80</f>
        <v>615.58054891617917</v>
      </c>
      <c r="K80" s="31">
        <f>data_sa!Q80</f>
        <v>5171.6072163894632</v>
      </c>
      <c r="L80" s="29">
        <f>data_sa!AC80</f>
        <v>0.52429295771380113</v>
      </c>
      <c r="M80" s="30">
        <f>INFL_EXP!B80</f>
        <v>3.1985999999999999</v>
      </c>
      <c r="N80" s="30">
        <f>INFL_EXP!C80</f>
        <v>3.1</v>
      </c>
    </row>
    <row r="81" spans="1:14" x14ac:dyDescent="0.2">
      <c r="A81" t="s">
        <v>78</v>
      </c>
      <c r="B81" s="29">
        <f>data_sa!U81</f>
        <v>1.4947868497556345</v>
      </c>
      <c r="C81" s="29">
        <f>data_sa!V81</f>
        <v>2.7049874402416147</v>
      </c>
      <c r="D81" s="29">
        <f>data_sa!W81</f>
        <v>2.349934344834006</v>
      </c>
      <c r="E81" s="30">
        <f>data_sa!X81</f>
        <v>0.74441004528985499</v>
      </c>
      <c r="F81" s="30">
        <f>data_sa!R81</f>
        <v>8.5489431436801873</v>
      </c>
      <c r="G81" s="30">
        <f>data_sa!S81</f>
        <v>8.538225626860541</v>
      </c>
      <c r="H81" s="30">
        <f>data_sa!T81</f>
        <v>6.4460867119411347</v>
      </c>
      <c r="I81" s="31">
        <f>data_sa!P81</f>
        <v>5106.275879828524</v>
      </c>
      <c r="J81" s="31">
        <f>data_sa!O81</f>
        <v>630.23118471738326</v>
      </c>
      <c r="K81" s="31">
        <f>data_sa!Q81</f>
        <v>5161.2967945814526</v>
      </c>
      <c r="L81" s="29">
        <f>data_sa!AC81</f>
        <v>0.6479050903205219</v>
      </c>
      <c r="M81" s="30">
        <f>INFL_EXP!B81</f>
        <v>3.2483</v>
      </c>
      <c r="N81" s="30">
        <f>INFL_EXP!C81</f>
        <v>3.3</v>
      </c>
    </row>
    <row r="82" spans="1:14" x14ac:dyDescent="0.2">
      <c r="A82" t="s">
        <v>79</v>
      </c>
      <c r="B82" s="29">
        <f>data_sa!U82</f>
        <v>0.93807393662823668</v>
      </c>
      <c r="C82" s="29">
        <f>data_sa!V82</f>
        <v>1.8575167166375874</v>
      </c>
      <c r="D82" s="29">
        <f>data_sa!W82</f>
        <v>2.9372764112691425</v>
      </c>
      <c r="E82" s="30">
        <f>data_sa!X82</f>
        <v>0.76078627717391301</v>
      </c>
      <c r="F82" s="30">
        <f>data_sa!R82</f>
        <v>8.5450502703888418</v>
      </c>
      <c r="G82" s="30">
        <f>data_sa!S82</f>
        <v>8.5377586894781583</v>
      </c>
      <c r="H82" s="30">
        <f>data_sa!T82</f>
        <v>6.4221927625219859</v>
      </c>
      <c r="I82" s="31">
        <f>data_sa!P82</f>
        <v>5103.8921253108301</v>
      </c>
      <c r="J82" s="31">
        <f>data_sa!O82</f>
        <v>615.35095434929519</v>
      </c>
      <c r="K82" s="31">
        <f>data_sa!Q82</f>
        <v>5141.2435777817927</v>
      </c>
      <c r="L82" s="29">
        <f>data_sa!AC82</f>
        <v>7.8226853802032537E-2</v>
      </c>
      <c r="M82" s="30">
        <f>INFL_EXP!B82</f>
        <v>3.1825000000000001</v>
      </c>
      <c r="N82" s="30">
        <f>INFL_EXP!C82</f>
        <v>3.1</v>
      </c>
    </row>
    <row r="83" spans="1:14" x14ac:dyDescent="0.2">
      <c r="A83" t="s">
        <v>80</v>
      </c>
      <c r="B83" s="29">
        <f>data_sa!U83</f>
        <v>-2.0109950626090534</v>
      </c>
      <c r="C83" s="29">
        <f>data_sa!V83</f>
        <v>-2.4349603214088655</v>
      </c>
      <c r="D83" s="29">
        <f>data_sa!W83</f>
        <v>-5.3866544592542969</v>
      </c>
      <c r="E83" s="30">
        <f>data_sa!X83</f>
        <v>0.71414875905797104</v>
      </c>
      <c r="F83" s="30">
        <f>data_sa!R83</f>
        <v>8.5142047747730292</v>
      </c>
      <c r="G83" s="30">
        <f>data_sa!S83</f>
        <v>8.528517820415729</v>
      </c>
      <c r="H83" s="30">
        <f>data_sa!T83</f>
        <v>6.2871109748281233</v>
      </c>
      <c r="I83" s="31">
        <f>data_sa!P83</f>
        <v>5056.9449767802143</v>
      </c>
      <c r="J83" s="31">
        <f>data_sa!O83</f>
        <v>537.5979493927839</v>
      </c>
      <c r="K83" s="31">
        <f>data_sa!Q83</f>
        <v>4985.080221145271</v>
      </c>
      <c r="L83" s="29">
        <f>data_sa!AC83</f>
        <v>0.41298993591913913</v>
      </c>
      <c r="M83" s="30">
        <f>INFL_EXP!B83</f>
        <v>3.1301999999999999</v>
      </c>
      <c r="N83" s="30">
        <f>INFL_EXP!C83</f>
        <v>3</v>
      </c>
    </row>
    <row r="84" spans="1:14" x14ac:dyDescent="0.2">
      <c r="A84" t="s">
        <v>81</v>
      </c>
      <c r="B84" s="29">
        <f>data_sa!U84</f>
        <v>-0.42186572377478837</v>
      </c>
      <c r="C84" s="29">
        <f>data_sa!V84</f>
        <v>-1.8128310155810969</v>
      </c>
      <c r="D84" s="29">
        <f>data_sa!W84</f>
        <v>0.90282833901298809</v>
      </c>
      <c r="E84" s="30">
        <f>data_sa!X84</f>
        <v>0.39732158514492799</v>
      </c>
      <c r="F84" s="30">
        <f>data_sa!R84</f>
        <v>8.2507857870616981</v>
      </c>
      <c r="G84" s="30">
        <f>data_sa!S84</f>
        <v>8.2811787655498552</v>
      </c>
      <c r="H84" s="30">
        <f>data_sa!T84</f>
        <v>6.115012724005199</v>
      </c>
      <c r="I84" s="31">
        <f>data_sa!P84</f>
        <v>3948.8464037225422</v>
      </c>
      <c r="J84" s="31">
        <f>data_sa!O84</f>
        <v>452.6018062422919</v>
      </c>
      <c r="K84" s="31">
        <f>data_sa!Q84</f>
        <v>3830.6347023024196</v>
      </c>
      <c r="L84" s="29">
        <f>data_sa!AC84</f>
        <v>-0.49484937910944105</v>
      </c>
      <c r="M84" s="30">
        <f>INFL_EXP!B84</f>
        <v>3.0718000000000001</v>
      </c>
      <c r="N84" s="30">
        <f>INFL_EXP!C84</f>
        <v>2.9</v>
      </c>
    </row>
    <row r="85" spans="1:14" x14ac:dyDescent="0.2">
      <c r="A85" t="s">
        <v>82</v>
      </c>
      <c r="B85" s="29">
        <f>data_sa!U85</f>
        <v>1.8936829406834814</v>
      </c>
      <c r="C85" s="29">
        <f>data_sa!V85</f>
        <v>1.7257449050905804</v>
      </c>
      <c r="D85" s="29">
        <f>data_sa!W85</f>
        <v>-5.5617314795726243E-2</v>
      </c>
      <c r="E85" s="30">
        <f>data_sa!X85</f>
        <v>5.4410045289855102E-2</v>
      </c>
      <c r="F85" s="30">
        <f>data_sa!R85</f>
        <v>8.4301145387724805</v>
      </c>
      <c r="G85" s="30">
        <f>data_sa!S85</f>
        <v>8.4165010716217701</v>
      </c>
      <c r="H85" s="30">
        <f>data_sa!T85</f>
        <v>6.3208558119378617</v>
      </c>
      <c r="I85" s="31">
        <f>data_sa!P85</f>
        <v>4521.0568941011015</v>
      </c>
      <c r="J85" s="31">
        <f>data_sa!O85</f>
        <v>556.04866196348746</v>
      </c>
      <c r="K85" s="31">
        <f>data_sa!Q85</f>
        <v>4583.0249969571314</v>
      </c>
      <c r="L85" s="29">
        <f>data_sa!AC85</f>
        <v>0.55250419683476881</v>
      </c>
      <c r="M85" s="30">
        <f>INFL_EXP!B85</f>
        <v>3.2730000000000001</v>
      </c>
      <c r="N85" s="30">
        <f>INFL_EXP!C85</f>
        <v>2.8</v>
      </c>
    </row>
    <row r="86" spans="1:14" x14ac:dyDescent="0.2">
      <c r="A86" t="s">
        <v>83</v>
      </c>
      <c r="B86" s="29">
        <f>data_sa!U86</f>
        <v>0.53917784570036154</v>
      </c>
      <c r="C86" s="29">
        <f>data_sa!V86</f>
        <v>-1.150472807098424</v>
      </c>
      <c r="D86" s="29">
        <f>data_sa!W86</f>
        <v>4.9360627729501498</v>
      </c>
      <c r="E86" s="30">
        <f>data_sa!X86</f>
        <v>1.41196105072461E-2</v>
      </c>
      <c r="F86" s="30">
        <f>data_sa!R86</f>
        <v>8.4112145858630516</v>
      </c>
      <c r="G86" s="30">
        <f>data_sa!S86</f>
        <v>8.4057186024277506</v>
      </c>
      <c r="H86" s="30">
        <f>data_sa!T86</f>
        <v>6.3380617896882425</v>
      </c>
      <c r="I86" s="31">
        <f>data_sa!P86</f>
        <v>4472.5706081155513</v>
      </c>
      <c r="J86" s="31">
        <f>data_sa!O86</f>
        <v>565.69880486900968</v>
      </c>
      <c r="K86" s="31">
        <f>data_sa!Q86</f>
        <v>4497.2194548728248</v>
      </c>
      <c r="L86" s="29">
        <f>data_sa!AC86</f>
        <v>-1.3976239664326151E-2</v>
      </c>
      <c r="M86" s="30">
        <f>INFL_EXP!B86</f>
        <v>3.2652000000000001</v>
      </c>
      <c r="N86" s="30">
        <f>INFL_EXP!C86</f>
        <v>2.7</v>
      </c>
    </row>
    <row r="87" spans="1:14" x14ac:dyDescent="0.2">
      <c r="A87" t="s">
        <v>199</v>
      </c>
      <c r="B87" s="29">
        <f>data_sa!U87</f>
        <v>3.9469176924350231</v>
      </c>
      <c r="C87" s="29">
        <f>data_sa!V87</f>
        <v>-2.6603885766409037</v>
      </c>
      <c r="D87" s="29">
        <f>data_sa!W87</f>
        <v>2.1808327870869562</v>
      </c>
      <c r="E87" s="30">
        <f>data_sa!X87</f>
        <v>9.4148759057971002E-2</v>
      </c>
      <c r="F87" s="30">
        <f>data_sa!R87</f>
        <v>8.3771525630449073</v>
      </c>
      <c r="G87" s="30">
        <f>data_sa!S87</f>
        <v>8.4152567433833738</v>
      </c>
      <c r="H87" s="30">
        <f>data_sa!T87</f>
        <v>6.265315699845039</v>
      </c>
      <c r="I87" s="31">
        <f>data_sa!P87</f>
        <v>4515.4347139845386</v>
      </c>
      <c r="J87" s="31">
        <f>data_sa!O87</f>
        <v>526.00762027365306</v>
      </c>
      <c r="K87" s="31">
        <f>data_sa!Q87</f>
        <v>4346.6145775354908</v>
      </c>
      <c r="L87" s="29">
        <f>data_sa!AC87</f>
        <v>0.59294908489058162</v>
      </c>
      <c r="M87" s="30">
        <f>INFL_EXP!B87</f>
        <v>3.3109999999999999</v>
      </c>
      <c r="N87" s="30">
        <f>INFL_EXP!C87</f>
        <v>2.7</v>
      </c>
    </row>
    <row r="88" spans="1:14" x14ac:dyDescent="0.2">
      <c r="A88" t="s">
        <v>200</v>
      </c>
      <c r="B88" s="29">
        <f>data_sa!U88</f>
        <v>0.37291802838624205</v>
      </c>
      <c r="C88" s="29">
        <f>data_sa!V88</f>
        <v>4.5530246771419831</v>
      </c>
      <c r="D88" s="29">
        <f>data_sa!W88</f>
        <v>0.88505022874075368</v>
      </c>
      <c r="E88" s="30">
        <f>data_sa!X88</f>
        <v>9.0654918478261001E-2</v>
      </c>
      <c r="F88" s="30">
        <f>data_sa!R88</f>
        <v>8.4903180128400084</v>
      </c>
      <c r="G88" s="30">
        <f>data_sa!S88</f>
        <v>8.498314068287133</v>
      </c>
      <c r="H88" s="30">
        <f>data_sa!T88</f>
        <v>6.4155373649321286</v>
      </c>
      <c r="I88" s="31">
        <f>data_sa!P88</f>
        <v>4906.4898565115163</v>
      </c>
      <c r="J88" s="31">
        <f>data_sa!O88</f>
        <v>611.26914718232013</v>
      </c>
      <c r="K88" s="31">
        <f>data_sa!Q88</f>
        <v>4867.413727216679</v>
      </c>
      <c r="L88" s="29">
        <f>data_sa!AC88</f>
        <v>0.87254307777959728</v>
      </c>
      <c r="M88" s="30">
        <f>INFL_EXP!B88</f>
        <v>3.4889999999999999</v>
      </c>
      <c r="N88" s="30">
        <f>INFL_EXP!C88</f>
        <v>2.4</v>
      </c>
    </row>
    <row r="89" spans="1:14" x14ac:dyDescent="0.2">
      <c r="A89" t="s">
        <v>201</v>
      </c>
      <c r="B89" s="29">
        <f>data_sa!U89</f>
        <v>4.986256046914896</v>
      </c>
      <c r="C89" s="29">
        <f>data_sa!V89</f>
        <v>7.1163235706156458</v>
      </c>
      <c r="D89" s="29">
        <f>data_sa!W89</f>
        <v>1.1240872693500694</v>
      </c>
      <c r="E89" s="30">
        <f>data_sa!X89</f>
        <v>5.1076711956521803E-2</v>
      </c>
      <c r="F89" s="30">
        <f>data_sa!R89</f>
        <v>8.5159597817784203</v>
      </c>
      <c r="G89" s="30">
        <f>data_sa!S89</f>
        <v>8.530601967757665</v>
      </c>
      <c r="H89" s="30">
        <f>data_sa!T89</f>
        <v>6.382187541949075</v>
      </c>
      <c r="I89" s="31">
        <f>data_sa!P89</f>
        <v>5067.4953856962738</v>
      </c>
      <c r="J89" s="31">
        <f>data_sa!O89</f>
        <v>591.2196117979596</v>
      </c>
      <c r="K89" s="31">
        <f>data_sa!Q89</f>
        <v>4993.8367534960798</v>
      </c>
      <c r="L89" s="29">
        <f>data_sa!AC89</f>
        <v>1.2526429593676003</v>
      </c>
      <c r="M89" s="30">
        <f>INFL_EXP!B89</f>
        <v>3.5771999999999999</v>
      </c>
      <c r="N89" s="30">
        <f>INFL_EXP!C89</f>
        <v>2.7</v>
      </c>
    </row>
    <row r="90" spans="1:14" x14ac:dyDescent="0.2">
      <c r="A90" t="s">
        <v>210</v>
      </c>
      <c r="B90" s="29">
        <f>data_sa!U90</f>
        <v>5.9283282004894726</v>
      </c>
      <c r="C90" s="29">
        <f>data_sa!V90</f>
        <v>6.5172183425734911</v>
      </c>
      <c r="D90" s="29">
        <f>data_sa!W90</f>
        <v>8.6826119843567486</v>
      </c>
      <c r="E90" s="30">
        <f>data_sa!X90</f>
        <v>0.124119610507246</v>
      </c>
      <c r="F90" s="30">
        <f>data_sa!R90</f>
        <v>8.514486678546934</v>
      </c>
      <c r="G90" s="30">
        <f>data_sa!S90</f>
        <v>8.5202520960273631</v>
      </c>
      <c r="H90" s="30">
        <f>data_sa!T90</f>
        <v>6.3734547364418148</v>
      </c>
      <c r="I90" s="31">
        <f>data_sa!P90</f>
        <v>5015.3179391689728</v>
      </c>
      <c r="J90" s="31">
        <f>data_sa!O90</f>
        <v>586.0790841987365</v>
      </c>
      <c r="K90" s="31">
        <f>data_sa!Q90</f>
        <v>4986.4857321729523</v>
      </c>
      <c r="L90" s="29">
        <f>data_sa!AC90</f>
        <v>2.0867810794515718</v>
      </c>
      <c r="M90" s="30">
        <f>INFL_EXP!B90</f>
        <v>3.8</v>
      </c>
      <c r="N90" s="30">
        <f>INFL_EXP!C90</f>
        <v>3.2</v>
      </c>
    </row>
    <row r="91" spans="1:14" x14ac:dyDescent="0.2">
      <c r="A91" t="s">
        <v>228</v>
      </c>
      <c r="B91" s="29">
        <f>data_sa!U91</f>
        <v>9.0803130749659697</v>
      </c>
      <c r="C91" s="29">
        <f>data_sa!V91</f>
        <v>10.612671804823755</v>
      </c>
      <c r="D91" s="29">
        <f>data_sa!W91</f>
        <v>4.0166424797785032</v>
      </c>
      <c r="E91" s="30">
        <f>data_sa!X91</f>
        <v>0.81748209239130398</v>
      </c>
      <c r="F91" s="30">
        <f>data_sa!R91</f>
        <v>8.5185198796862682</v>
      </c>
      <c r="G91" s="30">
        <f>data_sa!S91</f>
        <v>8.523365237682226</v>
      </c>
      <c r="H91" s="30">
        <f>data_sa!T91</f>
        <v>6.3664962793318001</v>
      </c>
      <c r="I91" s="31">
        <f>data_sa!P91</f>
        <v>5030.9556629528252</v>
      </c>
      <c r="J91" s="31">
        <f>data_sa!O91</f>
        <v>582.01503418558855</v>
      </c>
      <c r="K91" s="31">
        <f>data_sa!Q91</f>
        <v>5006.6378435511397</v>
      </c>
      <c r="L91" s="29">
        <f>data_sa!AC91</f>
        <v>1.6772418909708708</v>
      </c>
      <c r="M91" s="30">
        <f>INFL_EXP!B91</f>
        <v>3.8</v>
      </c>
      <c r="N91" s="30">
        <f>INFL_EXP!C91</f>
        <v>4.3</v>
      </c>
    </row>
    <row r="92" spans="1:14" x14ac:dyDescent="0.2">
      <c r="A92" t="s">
        <v>229</v>
      </c>
      <c r="B92" s="29">
        <f>data_sa!U92</f>
        <v>11.430042679537911</v>
      </c>
      <c r="C92" s="29">
        <f>data_sa!V92</f>
        <v>13.210805840176379</v>
      </c>
      <c r="D92" s="29">
        <f>data_sa!W92</f>
        <v>7.2485282250486769</v>
      </c>
      <c r="E92" s="30">
        <f>data_sa!X92</f>
        <v>1.34398825181159</v>
      </c>
      <c r="F92" s="30">
        <f>data_sa!R92</f>
        <v>8.5199848093768242</v>
      </c>
      <c r="G92" s="30">
        <f>data_sa!S92</f>
        <v>8.5259184660823006</v>
      </c>
      <c r="H92" s="30">
        <f>data_sa!T92</f>
        <v>6.333655709595897</v>
      </c>
      <c r="I92" s="31">
        <f>data_sa!P92</f>
        <v>5043.8172541338981</v>
      </c>
      <c r="J92" s="31">
        <f>data_sa!O92</f>
        <v>563.21177367942505</v>
      </c>
      <c r="K92" s="31">
        <f>data_sa!Q92</f>
        <v>5013.9775907722242</v>
      </c>
      <c r="L92" s="29">
        <f>data_sa!AC92</f>
        <v>3.6986988698409107</v>
      </c>
      <c r="M92" s="30">
        <f>INFL_EXP!B92</f>
        <v>3.5</v>
      </c>
      <c r="N92" s="30">
        <f>INFL_EXP!C92</f>
        <v>4.5999999999999996</v>
      </c>
    </row>
    <row r="93" spans="1:14" x14ac:dyDescent="0.2">
      <c r="A93" t="s">
        <v>230</v>
      </c>
      <c r="B93" s="29">
        <f>data_sa!U93</f>
        <v>9.2638623864284551</v>
      </c>
      <c r="C93" s="29">
        <f>data_sa!V93</f>
        <v>5.9972209113450639</v>
      </c>
      <c r="D93" s="29">
        <f>data_sa!W93</f>
        <v>7.7108522310395129</v>
      </c>
      <c r="E93" s="30">
        <f>data_sa!X93</f>
        <v>2.3044100452898602</v>
      </c>
      <c r="F93" s="30">
        <f>data_sa!R93</f>
        <v>8.5094538617496411</v>
      </c>
      <c r="G93" s="30">
        <f>data_sa!S93</f>
        <v>8.5251334315723994</v>
      </c>
      <c r="H93" s="30">
        <f>data_sa!T93</f>
        <v>6.3133988968965831</v>
      </c>
      <c r="I93" s="31">
        <f>data_sa!P93</f>
        <v>5039.8592373209322</v>
      </c>
      <c r="J93" s="31">
        <f>data_sa!O93</f>
        <v>551.91767568142029</v>
      </c>
      <c r="K93" s="31">
        <f>data_sa!Q93</f>
        <v>4961.4527091688851</v>
      </c>
      <c r="L93" s="29">
        <f>data_sa!AC93</f>
        <v>2.0306341340841749</v>
      </c>
      <c r="M93" s="30">
        <f>INFL_EXP!B93</f>
        <v>3.3</v>
      </c>
      <c r="N93" s="30">
        <f>INFL_EXP!C93</f>
        <v>4.9000000000000004</v>
      </c>
    </row>
    <row r="94" spans="1:14" x14ac:dyDescent="0.2">
      <c r="A94" t="s">
        <v>231</v>
      </c>
      <c r="B94" s="29">
        <f>data_sa!U94</f>
        <v>9.9626238933148059</v>
      </c>
      <c r="C94" s="29">
        <f>data_sa!V94</f>
        <v>9.2489089159268119</v>
      </c>
      <c r="D94" s="29">
        <f>data_sa!W94</f>
        <v>9.5407434000477291</v>
      </c>
      <c r="E94" s="30">
        <f>data_sa!X94</f>
        <v>3.53745294384058</v>
      </c>
      <c r="F94" s="30">
        <f>data_sa!R94</f>
        <v>8.5054811869207327</v>
      </c>
      <c r="G94" s="30">
        <f>data_sa!S94</f>
        <v>8.5261956601982813</v>
      </c>
      <c r="H94" s="30">
        <f>data_sa!T94</f>
        <v>6.3014980168913466</v>
      </c>
      <c r="I94" s="31">
        <f>data_sa!P94</f>
        <v>5045.2155643915567</v>
      </c>
      <c r="J94" s="31">
        <f>data_sa!O94</f>
        <v>545.38829937562514</v>
      </c>
      <c r="K94" s="31">
        <f>data_sa!Q94</f>
        <v>4941.7815702665894</v>
      </c>
      <c r="L94" s="29">
        <f>data_sa!AC94</f>
        <v>2.6740170889180126</v>
      </c>
      <c r="M94" s="30">
        <f>INFL_EXP!B94</f>
        <v>3.1</v>
      </c>
      <c r="N94" s="30">
        <f>INFL_EXP!C94</f>
        <v>4.8</v>
      </c>
    </row>
    <row r="95" spans="1:14" x14ac:dyDescent="0.2">
      <c r="A95" t="s">
        <v>232</v>
      </c>
      <c r="B95" s="29">
        <f>data_sa!U95</f>
        <v>6.8681979067772234</v>
      </c>
      <c r="C95" s="29">
        <f>data_sa!V95</f>
        <v>8.1248671742475622</v>
      </c>
      <c r="D95" s="29">
        <f>data_sa!W95</f>
        <v>5.5082706391710543</v>
      </c>
      <c r="E95" s="30">
        <f>data_sa!X95</f>
        <v>4.2241487590579698</v>
      </c>
      <c r="F95" s="30">
        <f>data_sa!R95</f>
        <v>8.5105338289384989</v>
      </c>
      <c r="G95" s="30">
        <f>data_sa!S95</f>
        <v>8.5302945047892678</v>
      </c>
      <c r="H95" s="30">
        <f>data_sa!T95</f>
        <v>6.305875858881981</v>
      </c>
      <c r="I95" s="31">
        <f>data_sa!P95</f>
        <v>5065.9375580220876</v>
      </c>
      <c r="J95" s="31">
        <f>data_sa!O95</f>
        <v>547.78115712871522</v>
      </c>
      <c r="K95" s="31">
        <f>data_sa!Q95</f>
        <v>4966.813809689118</v>
      </c>
      <c r="L95" s="29">
        <f>data_sa!AC95</f>
        <v>1.1321234774786082</v>
      </c>
      <c r="M95" s="30">
        <f>INFL_EXP!B95</f>
        <v>3.4</v>
      </c>
      <c r="N95" s="30">
        <f>INFL_EXP!C95</f>
        <v>3.9</v>
      </c>
    </row>
    <row r="96" spans="1:14" x14ac:dyDescent="0.2">
      <c r="A96" t="s">
        <v>233</v>
      </c>
      <c r="B96" s="29">
        <f>data_sa!U96</f>
        <v>4.7294051160659389</v>
      </c>
      <c r="C96" s="29">
        <f>data_sa!V96</f>
        <v>2.8244576281455509</v>
      </c>
      <c r="D96" s="29">
        <f>data_sa!W96</f>
        <v>6.7290147848700066</v>
      </c>
      <c r="E96" s="30">
        <f>data_sa!X96</f>
        <v>4.7873215851449302</v>
      </c>
      <c r="F96" s="30">
        <f>data_sa!R96</f>
        <v>8.5131996176174862</v>
      </c>
      <c r="G96" s="30">
        <f>data_sa!S96</f>
        <v>8.5379608819891661</v>
      </c>
      <c r="H96" s="30">
        <f>data_sa!T96</f>
        <v>6.3161666883139818</v>
      </c>
      <c r="I96" s="31">
        <f>data_sa!P96</f>
        <v>5104.9241984107703</v>
      </c>
      <c r="J96" s="31">
        <f>data_sa!O96</f>
        <v>553.44738466843535</v>
      </c>
      <c r="K96" s="31">
        <f>data_sa!Q96</f>
        <v>4980.0719495617141</v>
      </c>
      <c r="L96" s="29">
        <f>data_sa!AC96</f>
        <v>2.1881122784854323</v>
      </c>
      <c r="M96" s="30">
        <f>INFL_EXP!B96</f>
        <v>3.5</v>
      </c>
      <c r="N96" s="30">
        <f>INFL_EXP!C96</f>
        <v>3.5</v>
      </c>
    </row>
    <row r="97" spans="1:14" x14ac:dyDescent="0.2">
      <c r="A97" t="s">
        <v>234</v>
      </c>
      <c r="B97" s="29">
        <f>data_sa!U97</f>
        <v>2.6002989248916379</v>
      </c>
      <c r="C97" s="29">
        <f>data_sa!V97</f>
        <v>1.5587752205615357</v>
      </c>
      <c r="D97" s="29">
        <f>data_sa!W97</f>
        <v>6.4860843522443732</v>
      </c>
      <c r="E97" s="30">
        <f>data_sa!X97</f>
        <v>5.49107671195652</v>
      </c>
      <c r="F97" s="30">
        <f>data_sa!R97</f>
        <v>8.5017790198522558</v>
      </c>
      <c r="G97" s="30">
        <f>data_sa!S97</f>
        <v>8.5334787353235431</v>
      </c>
      <c r="H97" s="30">
        <f>data_sa!T97</f>
        <v>6.2897567648705746</v>
      </c>
      <c r="I97" s="31">
        <f>data_sa!P97</f>
        <v>5082.0943809519204</v>
      </c>
      <c r="J97" s="31">
        <f>data_sa!O97</f>
        <v>539.02220400262229</v>
      </c>
      <c r="K97" s="31">
        <f>data_sa!Q97</f>
        <v>4923.5200936539222</v>
      </c>
      <c r="L97" s="29">
        <f>data_sa!AC97</f>
        <v>0.3817881716756566</v>
      </c>
      <c r="M97" s="30">
        <f>INFL_EXP!B97</f>
        <v>3.7</v>
      </c>
      <c r="N97" s="30">
        <f>INFL_EXP!C97</f>
        <v>3.6</v>
      </c>
    </row>
    <row r="98" spans="1:14" x14ac:dyDescent="0.2">
      <c r="A98" t="s">
        <v>235</v>
      </c>
      <c r="B98" s="29">
        <f>data_sa!U98</f>
        <v>2.1222788263915149</v>
      </c>
      <c r="C98" s="29">
        <f>data_sa!V98</f>
        <v>2.1435067993303849</v>
      </c>
      <c r="D98" s="29">
        <f>data_sa!W98</f>
        <v>3.8614064785832078</v>
      </c>
      <c r="E98" s="30">
        <f>data_sa!X98</f>
        <v>5.3407862771739101</v>
      </c>
      <c r="F98" s="30">
        <f>data_sa!R98</f>
        <v>8.497323301587981</v>
      </c>
      <c r="G98" s="30">
        <f>data_sa!S98</f>
        <v>8.5320235952406005</v>
      </c>
      <c r="H98" s="30">
        <f>data_sa!T98</f>
        <v>6.2659641329039584</v>
      </c>
      <c r="I98" s="31">
        <f>data_sa!P98</f>
        <v>5074.7045996003753</v>
      </c>
      <c r="J98" s="31">
        <f>data_sa!O98</f>
        <v>526.34881161179862</v>
      </c>
      <c r="K98" s="31">
        <f>data_sa!Q98</f>
        <v>4901.6310771078297</v>
      </c>
      <c r="L98" s="29">
        <f>data_sa!AC98</f>
        <v>0.36759250049854808</v>
      </c>
      <c r="M98" s="30">
        <f>INFL_EXP!B98</f>
        <v>3.5</v>
      </c>
      <c r="N98" s="30">
        <f>INFL_EXP!C98</f>
        <v>3.3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8"/>
  <sheetViews>
    <sheetView zoomScale="101" workbookViewId="0">
      <selection activeCell="A89" activeCellId="1" sqref="A90:A98 A89"/>
    </sheetView>
  </sheetViews>
  <sheetFormatPr baseColWidth="10" defaultRowHeight="16" x14ac:dyDescent="0.2"/>
  <cols>
    <col min="2" max="6" width="11.1640625" customWidth="1"/>
    <col min="7" max="8" width="13.6640625" customWidth="1"/>
    <col min="9" max="9" width="14.6640625" customWidth="1"/>
    <col min="10" max="10" width="11.1640625" customWidth="1"/>
    <col min="14" max="15" width="18" customWidth="1"/>
    <col min="16" max="16" width="21.1640625" customWidth="1"/>
    <col min="17" max="17" width="11.1640625" customWidth="1"/>
    <col min="18" max="18" width="13.33203125" customWidth="1"/>
    <col min="19" max="20" width="15.5" customWidth="1"/>
    <col min="21" max="21" width="12" customWidth="1"/>
    <col min="24" max="24" width="13.6640625" customWidth="1"/>
    <col min="28" max="28" width="12" customWidth="1"/>
    <col min="29" max="29" width="12.83203125" customWidth="1"/>
  </cols>
  <sheetData>
    <row r="1" spans="1:29" x14ac:dyDescent="0.2">
      <c r="A1" t="s">
        <v>84</v>
      </c>
      <c r="B1" s="30" t="s">
        <v>116</v>
      </c>
      <c r="C1" s="30" t="s">
        <v>176</v>
      </c>
      <c r="D1" s="30" t="s">
        <v>153</v>
      </c>
      <c r="E1" s="30" t="s">
        <v>177</v>
      </c>
      <c r="F1" s="30" t="s">
        <v>117</v>
      </c>
      <c r="G1" s="30" t="s">
        <v>182</v>
      </c>
      <c r="H1" s="30" t="s">
        <v>110</v>
      </c>
      <c r="I1" s="30" t="s">
        <v>217</v>
      </c>
      <c r="J1" s="30" t="s">
        <v>158</v>
      </c>
      <c r="K1" s="30" t="s">
        <v>114</v>
      </c>
      <c r="L1" s="30" t="s">
        <v>115</v>
      </c>
      <c r="M1" s="30" t="s">
        <v>178</v>
      </c>
      <c r="N1" s="30" t="s">
        <v>193</v>
      </c>
      <c r="O1" s="30" t="s">
        <v>223</v>
      </c>
      <c r="P1" s="30" t="s">
        <v>190</v>
      </c>
      <c r="Q1" s="30" t="s">
        <v>189</v>
      </c>
      <c r="R1" s="30" t="s">
        <v>187</v>
      </c>
      <c r="S1" s="30" t="s">
        <v>188</v>
      </c>
      <c r="T1" s="30" t="s">
        <v>224</v>
      </c>
      <c r="U1" s="30" t="s">
        <v>186</v>
      </c>
      <c r="V1" s="30" t="s">
        <v>185</v>
      </c>
      <c r="W1" s="30" t="s">
        <v>225</v>
      </c>
      <c r="X1" s="30" t="s">
        <v>151</v>
      </c>
      <c r="Y1" s="30" t="s">
        <v>195</v>
      </c>
      <c r="Z1" s="30" t="s">
        <v>204</v>
      </c>
      <c r="AA1" s="30" t="s">
        <v>221</v>
      </c>
      <c r="AB1" s="30" t="s">
        <v>226</v>
      </c>
      <c r="AC1" s="30" t="s">
        <v>227</v>
      </c>
    </row>
    <row r="2" spans="1:29" x14ac:dyDescent="0.2">
      <c r="A2" t="s">
        <v>91</v>
      </c>
      <c r="B2" s="31">
        <f>HFCE_PH!B2</f>
        <v>2919</v>
      </c>
      <c r="C2" s="30">
        <f>CONS_COMP!J2</f>
        <v>832.73224993482233</v>
      </c>
      <c r="D2" s="30">
        <f>CONS_COMP!K2</f>
        <v>2096.4630225080386</v>
      </c>
      <c r="E2" s="30">
        <f>CONS_COMP!L2</f>
        <v>352.69835752150868</v>
      </c>
      <c r="F2" s="30">
        <f>HFCE!B2</f>
        <v>171597</v>
      </c>
      <c r="G2" s="30">
        <f>CONS_COMP!B2</f>
        <v>38329</v>
      </c>
      <c r="H2" s="30">
        <f>CONS_COMP!C2</f>
        <v>96496</v>
      </c>
      <c r="I2" s="30">
        <f>CONS_COMP!D2</f>
        <v>16234</v>
      </c>
      <c r="J2" s="30">
        <f>sa_process!B2</f>
        <v>72.962075407608694</v>
      </c>
      <c r="K2" s="30">
        <f>sa_process!C2</f>
        <v>59.764487092391299</v>
      </c>
      <c r="L2" s="30">
        <f>sa_process!E2</f>
        <v>104.198550724638</v>
      </c>
      <c r="M2" s="30">
        <f>sa_process!D2</f>
        <v>71.002377717391298</v>
      </c>
      <c r="N2" s="30">
        <f>(G2+H2)/(G2/K2+H2/L2)</f>
        <v>86.017578333302254</v>
      </c>
      <c r="O2" s="30">
        <f>E2/(M2/100)</f>
        <v>496.74161466161559</v>
      </c>
      <c r="P2" s="30">
        <f>(C2+D2)/(N2/100)</f>
        <v>3405.3449645987121</v>
      </c>
      <c r="Q2" s="30">
        <f t="shared" ref="Q2:Q65" si="0">B2/(J2/100)</f>
        <v>4000.7085649534556</v>
      </c>
      <c r="R2" s="30">
        <f>LN(Q2)</f>
        <v>8.2942267656527342</v>
      </c>
      <c r="S2" s="30">
        <f t="shared" ref="S2:S33" si="1">LN(P2)</f>
        <v>8.1331015246410292</v>
      </c>
      <c r="T2" s="30">
        <f>LN(O2)</f>
        <v>6.2080700008900864</v>
      </c>
      <c r="Y2" s="30">
        <f>sa_process!H2</f>
        <v>4.1682270946558004</v>
      </c>
      <c r="Z2" s="30">
        <f>sa_process!I2</f>
        <v>1.4652966485507199</v>
      </c>
      <c r="AB2" s="30">
        <f>sa_process!J2</f>
        <v>72.380440443840598</v>
      </c>
    </row>
    <row r="3" spans="1:29" x14ac:dyDescent="0.2">
      <c r="A3" t="s">
        <v>0</v>
      </c>
      <c r="B3" s="31">
        <f>HFCE_PH!B3</f>
        <v>2969</v>
      </c>
      <c r="C3" s="30">
        <f>CONS_COMP!J3</f>
        <v>848.27511390757206</v>
      </c>
      <c r="D3" s="30">
        <f>CONS_COMP!K3</f>
        <v>2136.2768496420044</v>
      </c>
      <c r="E3" s="30">
        <f>CONS_COMP!L3</f>
        <v>358.38576697765239</v>
      </c>
      <c r="F3" s="30">
        <f>HFCE!B3</f>
        <v>174675</v>
      </c>
      <c r="G3" s="30">
        <f>CONS_COMP!B3</f>
        <v>39097</v>
      </c>
      <c r="H3" s="30">
        <f>CONS_COMP!C3</f>
        <v>98461</v>
      </c>
      <c r="I3" s="30">
        <f>CONS_COMP!D3</f>
        <v>16518</v>
      </c>
      <c r="J3" s="30">
        <f>sa_process!B3</f>
        <v>73.258271059782601</v>
      </c>
      <c r="K3" s="30">
        <f>sa_process!C3</f>
        <v>59.786226222826102</v>
      </c>
      <c r="L3" s="30">
        <f>sa_process!E3</f>
        <v>102.40942028985501</v>
      </c>
      <c r="M3" s="30">
        <f>sa_process!D3</f>
        <v>71.954008152173898</v>
      </c>
      <c r="N3" s="30">
        <f t="shared" ref="N3:N66" si="2">(G3+H3)/(G3/K3+H3/L3)</f>
        <v>85.154596544276529</v>
      </c>
      <c r="O3" s="30">
        <f t="shared" ref="O3:O66" si="3">E3/(M3/100)</f>
        <v>498.07616862664617</v>
      </c>
      <c r="P3" s="30">
        <f t="shared" ref="P3:P66" si="4">(C3+D3)/(N3/100)</f>
        <v>3504.8630193412341</v>
      </c>
      <c r="Q3" s="30">
        <f t="shared" si="0"/>
        <v>4052.7846986412496</v>
      </c>
      <c r="R3" s="30">
        <f t="shared" ref="R3:R66" si="5">LN(Q3)</f>
        <v>8.3071595037372354</v>
      </c>
      <c r="S3" s="30">
        <f t="shared" si="1"/>
        <v>8.1619067172046282</v>
      </c>
      <c r="T3" s="30">
        <f t="shared" ref="T3:T66" si="6">LN(O3)</f>
        <v>6.2107530143786303</v>
      </c>
      <c r="U3" s="30">
        <f t="shared" ref="U3:U34" si="7">LN(J3/J2)*100*4</f>
        <v>1.6205463300575842</v>
      </c>
      <c r="V3" s="30">
        <f t="shared" ref="V3:V34" si="8">LN(N3/N2)*100*4</f>
        <v>-4.033314883971272</v>
      </c>
      <c r="W3" s="30">
        <f>LN(M3/M2)*100*4</f>
        <v>5.325509515916993</v>
      </c>
      <c r="X3" s="30">
        <f>sa_process!G3</f>
        <v>6.2416520923913001</v>
      </c>
      <c r="Y3" s="30">
        <f>sa_process!H3</f>
        <v>4.1076515511775398</v>
      </c>
      <c r="Z3" s="30">
        <f>sa_process!I3</f>
        <v>2.34410099637681</v>
      </c>
      <c r="AA3" s="30">
        <f>(1-Z2/Z3)*100</f>
        <v>37.490037723819292</v>
      </c>
      <c r="AB3" s="30">
        <f>sa_process!J3</f>
        <v>72.429896965579701</v>
      </c>
      <c r="AC3" s="29">
        <f>(1-AB2/AB3)*100</f>
        <v>6.8281916461387926E-2</v>
      </c>
    </row>
    <row r="4" spans="1:29" x14ac:dyDescent="0.2">
      <c r="A4" t="s">
        <v>1</v>
      </c>
      <c r="B4" s="31">
        <f>HFCE_PH!B4</f>
        <v>2992</v>
      </c>
      <c r="C4" s="30">
        <f>CONS_COMP!J4</f>
        <v>850.77569769457443</v>
      </c>
      <c r="D4" s="30">
        <f>CONS_COMP!K4</f>
        <v>2151.9760790431615</v>
      </c>
      <c r="E4" s="30">
        <f>CONS_COMP!L4</f>
        <v>363.34286704801525</v>
      </c>
      <c r="F4" s="30">
        <f>HFCE!B4</f>
        <v>176189</v>
      </c>
      <c r="G4" s="30">
        <f>CONS_COMP!B4</f>
        <v>39265</v>
      </c>
      <c r="H4" s="30">
        <f>CONS_COMP!C4</f>
        <v>99318</v>
      </c>
      <c r="I4" s="30">
        <f>CONS_COMP!D4</f>
        <v>16769</v>
      </c>
      <c r="J4" s="30">
        <f>sa_process!B4</f>
        <v>72.952904211956493</v>
      </c>
      <c r="K4" s="30">
        <f>sa_process!C4</f>
        <v>60.176647418478296</v>
      </c>
      <c r="L4" s="30">
        <f>sa_process!E4</f>
        <v>103.029347826087</v>
      </c>
      <c r="M4" s="30">
        <f>sa_process!D4</f>
        <v>71.578736413043501</v>
      </c>
      <c r="N4" s="30">
        <f t="shared" si="2"/>
        <v>85.731692240272665</v>
      </c>
      <c r="O4" s="30">
        <f t="shared" si="3"/>
        <v>507.6128543976431</v>
      </c>
      <c r="P4" s="30">
        <f t="shared" si="4"/>
        <v>3502.4991322021124</v>
      </c>
      <c r="Q4" s="30">
        <f t="shared" si="0"/>
        <v>4101.2760661413549</v>
      </c>
      <c r="R4" s="30">
        <f t="shared" si="5"/>
        <v>8.3190534399128655</v>
      </c>
      <c r="S4" s="30">
        <f t="shared" si="1"/>
        <v>8.1612320304458521</v>
      </c>
      <c r="T4" s="30">
        <f t="shared" si="6"/>
        <v>6.2297190593920142</v>
      </c>
      <c r="U4" s="30">
        <f t="shared" si="7"/>
        <v>-1.6708287380087561</v>
      </c>
      <c r="V4" s="30">
        <f t="shared" si="8"/>
        <v>2.7016697195324797</v>
      </c>
      <c r="W4" s="30">
        <f t="shared" ref="W4:W67" si="9">LN(M4/M3)*100*4</f>
        <v>-2.0916347436433047</v>
      </c>
      <c r="X4" s="30">
        <f>sa_process!G4</f>
        <v>6.2829382518115899</v>
      </c>
      <c r="Y4" s="30">
        <f>sa_process!H4</f>
        <v>3.5870958899456502</v>
      </c>
      <c r="Z4" s="30">
        <f>sa_process!I4</f>
        <v>2.3965013586956498</v>
      </c>
      <c r="AA4" s="30">
        <f t="shared" ref="AA4:AA67" si="10">(1-Z3/Z4)*100</f>
        <v>2.1865358902763088</v>
      </c>
      <c r="AB4" s="30">
        <f>sa_process!J4</f>
        <v>72.494004755434801</v>
      </c>
      <c r="AC4" s="29">
        <f t="shared" ref="AC4:AC67" si="11">(1-AB3/AB4)*100</f>
        <v>8.8431850428694059E-2</v>
      </c>
    </row>
    <row r="5" spans="1:29" x14ac:dyDescent="0.2">
      <c r="A5" t="s">
        <v>2</v>
      </c>
      <c r="B5" s="31">
        <f>HFCE_PH!B5</f>
        <v>3029</v>
      </c>
      <c r="C5" s="30">
        <f>CONS_COMP!J5</f>
        <v>859.08363258772124</v>
      </c>
      <c r="D5" s="30">
        <f>CONS_COMP!K5</f>
        <v>2179.7905940379874</v>
      </c>
      <c r="E5" s="30">
        <f>CONS_COMP!L5</f>
        <v>364.49184441656212</v>
      </c>
      <c r="F5" s="30">
        <f>HFCE!B5</f>
        <v>178517</v>
      </c>
      <c r="G5" s="30">
        <f>CONS_COMP!B5</f>
        <v>39712</v>
      </c>
      <c r="H5" s="30">
        <f>CONS_COMP!C5</f>
        <v>100763</v>
      </c>
      <c r="I5" s="30">
        <f>CONS_COMP!D5</f>
        <v>16849</v>
      </c>
      <c r="J5" s="30">
        <f>sa_process!B5</f>
        <v>73.0267493206522</v>
      </c>
      <c r="K5" s="30">
        <f>sa_process!C5</f>
        <v>61.0726392663043</v>
      </c>
      <c r="L5" s="30">
        <f>sa_process!E5</f>
        <v>101.16268115942</v>
      </c>
      <c r="M5" s="30">
        <f>sa_process!D5</f>
        <v>71.564877717391298</v>
      </c>
      <c r="N5" s="30">
        <f t="shared" si="2"/>
        <v>85.32816041261988</v>
      </c>
      <c r="O5" s="30">
        <f t="shared" si="3"/>
        <v>509.31665929191598</v>
      </c>
      <c r="P5" s="30">
        <f t="shared" si="4"/>
        <v>3561.3966267767619</v>
      </c>
      <c r="Q5" s="30">
        <f t="shared" si="0"/>
        <v>4147.7951958398198</v>
      </c>
      <c r="R5" s="30">
        <f t="shared" si="5"/>
        <v>8.3303321939356358</v>
      </c>
      <c r="S5" s="30">
        <f t="shared" si="1"/>
        <v>8.1779080578046273</v>
      </c>
      <c r="T5" s="30">
        <f t="shared" si="6"/>
        <v>6.233069943530178</v>
      </c>
      <c r="U5" s="30">
        <f t="shared" si="7"/>
        <v>0.40468716403979149</v>
      </c>
      <c r="V5" s="30">
        <f t="shared" si="8"/>
        <v>-1.8872111483258087</v>
      </c>
      <c r="W5" s="30">
        <f t="shared" si="9"/>
        <v>-7.7453378718652502E-2</v>
      </c>
      <c r="X5" s="30">
        <f>sa_process!G5</f>
        <v>6.1829767119565204</v>
      </c>
      <c r="Y5" s="30">
        <f>sa_process!H5</f>
        <v>3.4277254642210102</v>
      </c>
      <c r="Z5" s="30">
        <f>sa_process!I5</f>
        <v>2.1941009963768101</v>
      </c>
      <c r="AA5" s="30">
        <f t="shared" si="10"/>
        <v>-9.2247513971813522</v>
      </c>
      <c r="AB5" s="30">
        <f>sa_process!J5</f>
        <v>72.6956578351449</v>
      </c>
      <c r="AC5" s="29">
        <f t="shared" si="11"/>
        <v>0.27739356890805755</v>
      </c>
    </row>
    <row r="6" spans="1:29" x14ac:dyDescent="0.2">
      <c r="A6" t="s">
        <v>3</v>
      </c>
      <c r="B6" s="31">
        <f>HFCE_PH!B6</f>
        <v>3051</v>
      </c>
      <c r="C6" s="30">
        <f>CONS_COMP!J6</f>
        <v>862.91489407648953</v>
      </c>
      <c r="D6" s="30">
        <f>CONS_COMP!K6</f>
        <v>2175.7185738657222</v>
      </c>
      <c r="E6" s="30">
        <f>CONS_COMP!L6</f>
        <v>371.95240460405552</v>
      </c>
      <c r="F6" s="30">
        <f>HFCE!B6</f>
        <v>180013</v>
      </c>
      <c r="G6" s="30">
        <f>CONS_COMP!B6</f>
        <v>39959</v>
      </c>
      <c r="H6" s="30">
        <f>CONS_COMP!C6</f>
        <v>100751</v>
      </c>
      <c r="I6" s="30">
        <f>CONS_COMP!D6</f>
        <v>17224</v>
      </c>
      <c r="J6" s="30">
        <f>sa_process!B6</f>
        <v>73.062075407608702</v>
      </c>
      <c r="K6" s="30">
        <f>sa_process!C6</f>
        <v>60.964487092391302</v>
      </c>
      <c r="L6" s="30">
        <f>sa_process!E6</f>
        <v>101.898550724638</v>
      </c>
      <c r="M6" s="30">
        <f>sa_process!D6</f>
        <v>71.602377717391306</v>
      </c>
      <c r="N6" s="30">
        <f t="shared" si="2"/>
        <v>85.580369833052174</v>
      </c>
      <c r="O6" s="30">
        <f t="shared" si="3"/>
        <v>519.46934789249747</v>
      </c>
      <c r="P6" s="30">
        <f t="shared" si="4"/>
        <v>3550.6196968649401</v>
      </c>
      <c r="Q6" s="30">
        <f t="shared" si="0"/>
        <v>4175.9010854518756</v>
      </c>
      <c r="R6" s="30">
        <f t="shared" si="5"/>
        <v>8.337085442848009</v>
      </c>
      <c r="S6" s="30">
        <f t="shared" si="1"/>
        <v>8.1748774297323674</v>
      </c>
      <c r="T6" s="30">
        <f t="shared" si="6"/>
        <v>6.2528078057042045</v>
      </c>
      <c r="U6" s="30">
        <f t="shared" si="7"/>
        <v>0.1934499108238312</v>
      </c>
      <c r="V6" s="30">
        <f t="shared" si="8"/>
        <v>1.180559463697175</v>
      </c>
      <c r="W6" s="30">
        <f t="shared" si="9"/>
        <v>0.20954512674689418</v>
      </c>
      <c r="X6" s="30">
        <f>sa_process!G6</f>
        <v>6.0422596105072497</v>
      </c>
      <c r="Y6" s="30">
        <f>sa_process!H6</f>
        <v>3.0275270946558002</v>
      </c>
      <c r="Z6" s="30">
        <f>sa_process!I6</f>
        <v>2.26529664855072</v>
      </c>
      <c r="AA6" s="30">
        <f t="shared" si="10"/>
        <v>3.1428842760818587</v>
      </c>
      <c r="AB6" s="30">
        <f>sa_process!J6</f>
        <v>73.080440443840601</v>
      </c>
      <c r="AC6" s="29">
        <f t="shared" si="11"/>
        <v>0.52651927979470159</v>
      </c>
    </row>
    <row r="7" spans="1:29" x14ac:dyDescent="0.2">
      <c r="A7" t="s">
        <v>4</v>
      </c>
      <c r="B7" s="31">
        <f>HFCE_PH!B7</f>
        <v>3087</v>
      </c>
      <c r="C7" s="30">
        <f>CONS_COMP!J7</f>
        <v>862.6525244685896</v>
      </c>
      <c r="D7" s="30">
        <f>CONS_COMP!K7</f>
        <v>2205.3852455482256</v>
      </c>
      <c r="E7" s="30">
        <f>CONS_COMP!L7</f>
        <v>369.46492476178156</v>
      </c>
      <c r="F7" s="30">
        <f>HFCE!B7</f>
        <v>182313</v>
      </c>
      <c r="G7" s="30">
        <f>CONS_COMP!B7</f>
        <v>40015</v>
      </c>
      <c r="H7" s="30">
        <f>CONS_COMP!C7</f>
        <v>102299</v>
      </c>
      <c r="I7" s="30">
        <f>CONS_COMP!D7</f>
        <v>17138</v>
      </c>
      <c r="J7" s="30">
        <f>sa_process!B7</f>
        <v>73.858271059782595</v>
      </c>
      <c r="K7" s="30">
        <f>sa_process!C7</f>
        <v>60.786226222826102</v>
      </c>
      <c r="L7" s="30">
        <f>sa_process!E7</f>
        <v>101.009420289855</v>
      </c>
      <c r="M7" s="30">
        <f>sa_process!D7</f>
        <v>73.154008152173901</v>
      </c>
      <c r="N7" s="30">
        <f t="shared" si="2"/>
        <v>85.164035182923413</v>
      </c>
      <c r="O7" s="30">
        <f t="shared" si="3"/>
        <v>505.05082919479412</v>
      </c>
      <c r="P7" s="30">
        <f t="shared" si="4"/>
        <v>3602.5039952921347</v>
      </c>
      <c r="Q7" s="30">
        <f t="shared" si="0"/>
        <v>4179.6266764778593</v>
      </c>
      <c r="R7" s="30">
        <f>LN(Q7)</f>
        <v>8.3379772096828599</v>
      </c>
      <c r="S7" s="30">
        <f t="shared" si="1"/>
        <v>8.1893844369062716</v>
      </c>
      <c r="T7" s="30">
        <f t="shared" si="6"/>
        <v>6.2246590760811795</v>
      </c>
      <c r="U7" s="30">
        <f t="shared" si="7"/>
        <v>4.3354291802556508</v>
      </c>
      <c r="V7" s="30">
        <f t="shared" si="8"/>
        <v>-1.9506840072717972</v>
      </c>
      <c r="W7" s="30">
        <f t="shared" si="9"/>
        <v>8.5754551243656199</v>
      </c>
      <c r="X7" s="30">
        <f>sa_process!G7</f>
        <v>5.75867875905797</v>
      </c>
      <c r="Y7" s="30">
        <f>sa_process!H7</f>
        <v>2.6972515511775401</v>
      </c>
      <c r="Z7" s="30">
        <f>sa_process!I7</f>
        <v>2.1441009963768098</v>
      </c>
      <c r="AA7" s="30">
        <f t="shared" si="10"/>
        <v>-5.6525160138776842</v>
      </c>
      <c r="AB7" s="30">
        <f>sa_process!J7</f>
        <v>73.129896965579704</v>
      </c>
      <c r="AC7" s="29">
        <f t="shared" si="11"/>
        <v>6.7628321372281697E-2</v>
      </c>
    </row>
    <row r="8" spans="1:29" x14ac:dyDescent="0.2">
      <c r="A8" t="s">
        <v>5</v>
      </c>
      <c r="B8" s="31">
        <f>HFCE_PH!B8</f>
        <v>3104</v>
      </c>
      <c r="C8" s="30">
        <f>CONS_COMP!J8</f>
        <v>864.03253922138299</v>
      </c>
      <c r="D8" s="30">
        <f>CONS_COMP!K8</f>
        <v>2203.5422988357332</v>
      </c>
      <c r="E8" s="30">
        <f>CONS_COMP!L8</f>
        <v>376.84808573826587</v>
      </c>
      <c r="F8" s="30">
        <f>HFCE!B8</f>
        <v>183507</v>
      </c>
      <c r="G8" s="30">
        <f>CONS_COMP!B8</f>
        <v>40149</v>
      </c>
      <c r="H8" s="30">
        <f>CONS_COMP!C8</f>
        <v>102392</v>
      </c>
      <c r="I8" s="30">
        <f>CONS_COMP!D8</f>
        <v>17511</v>
      </c>
      <c r="J8" s="30">
        <f>sa_process!B8</f>
        <v>73.752904211956505</v>
      </c>
      <c r="K8" s="30">
        <f>sa_process!C8</f>
        <v>61.776647418478298</v>
      </c>
      <c r="L8" s="30">
        <f>sa_process!E8</f>
        <v>100.829347826087</v>
      </c>
      <c r="M8" s="30">
        <f>sa_process!D8</f>
        <v>72.978736413043507</v>
      </c>
      <c r="N8" s="30">
        <f t="shared" si="2"/>
        <v>85.589454595928316</v>
      </c>
      <c r="O8" s="30">
        <f t="shared" si="3"/>
        <v>516.38066683614397</v>
      </c>
      <c r="P8" s="30">
        <f t="shared" si="4"/>
        <v>3584.0569992404739</v>
      </c>
      <c r="Q8" s="30">
        <f t="shared" si="0"/>
        <v>4208.6478263682975</v>
      </c>
      <c r="R8" s="30">
        <f t="shared" si="5"/>
        <v>8.3448966937014362</v>
      </c>
      <c r="S8" s="30">
        <f t="shared" si="1"/>
        <v>8.1842506777742923</v>
      </c>
      <c r="T8" s="30">
        <f t="shared" si="6"/>
        <v>6.2468442199218179</v>
      </c>
      <c r="U8" s="30">
        <f t="shared" si="7"/>
        <v>-0.57105088705089291</v>
      </c>
      <c r="V8" s="30">
        <f t="shared" si="8"/>
        <v>1.9931436541866985</v>
      </c>
      <c r="W8" s="30">
        <f t="shared" si="9"/>
        <v>-0.95952114605603422</v>
      </c>
      <c r="X8" s="30">
        <f>sa_process!G8</f>
        <v>5.3111915851449298</v>
      </c>
      <c r="Y8" s="30">
        <f>sa_process!H8</f>
        <v>2.5757958899456499</v>
      </c>
      <c r="Z8" s="30">
        <f>sa_process!I8</f>
        <v>2.09650135869565</v>
      </c>
      <c r="AA8" s="30">
        <f t="shared" si="10"/>
        <v>-2.2704319977533416</v>
      </c>
      <c r="AB8" s="30">
        <f>sa_process!J8</f>
        <v>73.594004755434796</v>
      </c>
      <c r="AC8" s="29">
        <f t="shared" si="11"/>
        <v>0.63063260573656965</v>
      </c>
    </row>
    <row r="9" spans="1:29" x14ac:dyDescent="0.2">
      <c r="A9" t="s">
        <v>6</v>
      </c>
      <c r="B9" s="31">
        <f>HFCE_PH!B9</f>
        <v>3151</v>
      </c>
      <c r="C9" s="30">
        <f>CONS_COMP!J9</f>
        <v>876.00180486023078</v>
      </c>
      <c r="D9" s="30">
        <f>CONS_COMP!K9</f>
        <v>2230.2271115790381</v>
      </c>
      <c r="E9" s="30">
        <f>CONS_COMP!L9</f>
        <v>381.01888657312912</v>
      </c>
      <c r="F9" s="30">
        <f>HFCE!B9</f>
        <v>186442</v>
      </c>
      <c r="G9" s="30">
        <f>CONS_COMP!B9</f>
        <v>40770</v>
      </c>
      <c r="H9" s="30">
        <f>CONS_COMP!C9</f>
        <v>103797</v>
      </c>
      <c r="I9" s="30">
        <f>CONS_COMP!D9</f>
        <v>17733</v>
      </c>
      <c r="J9" s="30">
        <f>sa_process!B9</f>
        <v>73.826749320652198</v>
      </c>
      <c r="K9" s="30">
        <f>sa_process!C9</f>
        <v>61.872639266304297</v>
      </c>
      <c r="L9" s="30">
        <f>sa_process!E9</f>
        <v>99.262681159420296</v>
      </c>
      <c r="M9" s="30">
        <f>sa_process!D9</f>
        <v>73.064877717391298</v>
      </c>
      <c r="N9" s="30">
        <f t="shared" si="2"/>
        <v>84.809218243025541</v>
      </c>
      <c r="O9" s="30">
        <f t="shared" si="3"/>
        <v>521.48022206630878</v>
      </c>
      <c r="P9" s="30">
        <f t="shared" si="4"/>
        <v>3662.6076513736944</v>
      </c>
      <c r="Q9" s="30">
        <f t="shared" si="0"/>
        <v>4268.1006938477558</v>
      </c>
      <c r="R9" s="30">
        <f t="shared" si="5"/>
        <v>8.3589242048911743</v>
      </c>
      <c r="S9" s="30">
        <f t="shared" si="1"/>
        <v>8.2059306457598993</v>
      </c>
      <c r="T9" s="30">
        <f t="shared" si="6"/>
        <v>6.2566713486330787</v>
      </c>
      <c r="U9" s="30">
        <f t="shared" si="7"/>
        <v>0.40029970577131324</v>
      </c>
      <c r="V9" s="30">
        <f t="shared" si="8"/>
        <v>-3.6631356000073301</v>
      </c>
      <c r="W9" s="30">
        <f t="shared" si="9"/>
        <v>0.47186624269902533</v>
      </c>
      <c r="X9" s="30">
        <f>sa_process!G9</f>
        <v>4.9712100452898502</v>
      </c>
      <c r="Y9" s="30">
        <f>sa_process!H9</f>
        <v>2.6285254642210099</v>
      </c>
      <c r="Z9" s="30">
        <f>sa_process!I9</f>
        <v>2.1941009963768101</v>
      </c>
      <c r="AA9" s="30">
        <f t="shared" si="10"/>
        <v>4.4482746164524523</v>
      </c>
      <c r="AB9" s="30">
        <f>sa_process!J9</f>
        <v>73.795657835144894</v>
      </c>
      <c r="AC9" s="29">
        <f t="shared" si="11"/>
        <v>0.27325873313654991</v>
      </c>
    </row>
    <row r="10" spans="1:29" x14ac:dyDescent="0.2">
      <c r="A10" t="s">
        <v>7</v>
      </c>
      <c r="B10" s="31">
        <f>HFCE_PH!B10</f>
        <v>3133</v>
      </c>
      <c r="C10" s="30">
        <f>CONS_COMP!J10</f>
        <v>878.35953754745708</v>
      </c>
      <c r="D10" s="30">
        <f>CONS_COMP!K10</f>
        <v>2193.582291242144</v>
      </c>
      <c r="E10" s="30">
        <f>CONS_COMP!L10</f>
        <v>385.96340704832585</v>
      </c>
      <c r="F10" s="30">
        <f>HFCE!B10</f>
        <v>185592</v>
      </c>
      <c r="G10" s="30">
        <f>CONS_COMP!B10</f>
        <v>40950</v>
      </c>
      <c r="H10" s="30">
        <f>CONS_COMP!C10</f>
        <v>102267</v>
      </c>
      <c r="I10" s="30">
        <f>CONS_COMP!D10</f>
        <v>17994</v>
      </c>
      <c r="J10" s="30">
        <f>sa_process!B10</f>
        <v>72.962075407608694</v>
      </c>
      <c r="K10" s="30">
        <f>sa_process!C10</f>
        <v>61.3644870923913</v>
      </c>
      <c r="L10" s="30">
        <f>sa_process!E10</f>
        <v>98.698550724637698</v>
      </c>
      <c r="M10" s="30">
        <f>sa_process!D10</f>
        <v>71.802377717391295</v>
      </c>
      <c r="N10" s="30">
        <f t="shared" si="2"/>
        <v>84.073235082306127</v>
      </c>
      <c r="O10" s="30">
        <f t="shared" si="3"/>
        <v>537.53569076423696</v>
      </c>
      <c r="P10" s="30">
        <f t="shared" si="4"/>
        <v>3653.8879772881669</v>
      </c>
      <c r="Q10" s="30">
        <f t="shared" si="0"/>
        <v>4294.0116252138323</v>
      </c>
      <c r="R10" s="30">
        <f t="shared" si="5"/>
        <v>8.3649766857508112</v>
      </c>
      <c r="S10" s="30">
        <f t="shared" si="1"/>
        <v>8.2035470789113951</v>
      </c>
      <c r="T10" s="30">
        <f t="shared" si="6"/>
        <v>6.2869951592191775</v>
      </c>
      <c r="U10" s="30">
        <f t="shared" si="7"/>
        <v>-4.7125326658884923</v>
      </c>
      <c r="V10" s="30">
        <f t="shared" si="8"/>
        <v>-3.4863909447161396</v>
      </c>
      <c r="W10" s="30">
        <f t="shared" si="9"/>
        <v>-6.9720763856900669</v>
      </c>
      <c r="X10" s="30">
        <f>sa_process!G10</f>
        <v>4.1326396105072503</v>
      </c>
      <c r="Y10" s="30">
        <f>sa_process!H10</f>
        <v>2.3321270946557999</v>
      </c>
      <c r="Z10" s="30">
        <f>sa_process!I10</f>
        <v>1.8652966485507201</v>
      </c>
      <c r="AA10" s="30">
        <f t="shared" si="10"/>
        <v>-17.627456098286622</v>
      </c>
      <c r="AB10" s="30">
        <f>sa_process!J10</f>
        <v>73.780440443840604</v>
      </c>
      <c r="AC10" s="29">
        <f t="shared" si="11"/>
        <v>-2.0625237817428754E-2</v>
      </c>
    </row>
    <row r="11" spans="1:29" x14ac:dyDescent="0.2">
      <c r="A11" t="s">
        <v>8</v>
      </c>
      <c r="B11" s="31">
        <f>HFCE_PH!B11</f>
        <v>3170</v>
      </c>
      <c r="C11" s="30">
        <f>CONS_COMP!J11</f>
        <v>871.86569880730599</v>
      </c>
      <c r="D11" s="30">
        <f>CONS_COMP!K11</f>
        <v>2239.5237789340699</v>
      </c>
      <c r="E11" s="30">
        <f>CONS_COMP!L11</f>
        <v>393.93160746022568</v>
      </c>
      <c r="F11" s="30">
        <f>HFCE!B11</f>
        <v>187972</v>
      </c>
      <c r="G11" s="30">
        <f>CONS_COMP!B11</f>
        <v>40717</v>
      </c>
      <c r="H11" s="30">
        <f>CONS_COMP!C11</f>
        <v>104588</v>
      </c>
      <c r="I11" s="30">
        <f>CONS_COMP!D11</f>
        <v>18397</v>
      </c>
      <c r="J11" s="30">
        <f>sa_process!B11</f>
        <v>73.858271059782595</v>
      </c>
      <c r="K11" s="30">
        <f>sa_process!C11</f>
        <v>61.586226222826099</v>
      </c>
      <c r="L11" s="30">
        <f>sa_process!E11</f>
        <v>98.409420289855106</v>
      </c>
      <c r="M11" s="30">
        <f>sa_process!D11</f>
        <v>73.254008152173895</v>
      </c>
      <c r="N11" s="30">
        <f t="shared" si="2"/>
        <v>84.287430542904417</v>
      </c>
      <c r="O11" s="30">
        <f t="shared" si="3"/>
        <v>537.76116474322271</v>
      </c>
      <c r="P11" s="30">
        <f t="shared" si="4"/>
        <v>3691.4038756438313</v>
      </c>
      <c r="Q11" s="30">
        <f t="shared" si="0"/>
        <v>4292.0040701116986</v>
      </c>
      <c r="R11" s="30">
        <f t="shared" si="5"/>
        <v>8.3645090520520267</v>
      </c>
      <c r="S11" s="30">
        <f t="shared" si="1"/>
        <v>8.2137621187842811</v>
      </c>
      <c r="T11" s="30">
        <f t="shared" si="6"/>
        <v>6.2874145298908859</v>
      </c>
      <c r="U11" s="30">
        <f t="shared" si="7"/>
        <v>4.8832838471680216</v>
      </c>
      <c r="V11" s="30">
        <f t="shared" si="8"/>
        <v>1.0177939145987895</v>
      </c>
      <c r="W11" s="30">
        <f t="shared" si="9"/>
        <v>8.0061495416804274</v>
      </c>
      <c r="X11" s="30">
        <f>sa_process!G11</f>
        <v>4.1174820923912998</v>
      </c>
      <c r="Y11" s="30">
        <f>sa_process!H11</f>
        <v>2.4027515511775399</v>
      </c>
      <c r="Z11" s="30">
        <f>sa_process!I11</f>
        <v>2.2441009963768099</v>
      </c>
      <c r="AA11" s="30">
        <f t="shared" si="10"/>
        <v>16.880004439982176</v>
      </c>
      <c r="AB11" s="30">
        <f>sa_process!J11</f>
        <v>74.229896965579698</v>
      </c>
      <c r="AC11" s="29">
        <f t="shared" si="11"/>
        <v>0.60549258467582634</v>
      </c>
    </row>
    <row r="12" spans="1:29" x14ac:dyDescent="0.2">
      <c r="A12" t="s">
        <v>9</v>
      </c>
      <c r="B12" s="31">
        <f>HFCE_PH!B12</f>
        <v>3185</v>
      </c>
      <c r="C12" s="30">
        <f>CONS_COMP!J12</f>
        <v>872.27993672780133</v>
      </c>
      <c r="D12" s="30">
        <f>CONS_COMP!K12</f>
        <v>2256.7440468556283</v>
      </c>
      <c r="E12" s="30">
        <f>CONS_COMP!L12</f>
        <v>399.64088752084137</v>
      </c>
      <c r="F12" s="30">
        <f>HFCE!B12</f>
        <v>189066</v>
      </c>
      <c r="G12" s="30">
        <f>CONS_COMP!B12</f>
        <v>40807</v>
      </c>
      <c r="H12" s="30">
        <f>CONS_COMP!C12</f>
        <v>105575</v>
      </c>
      <c r="I12" s="30">
        <f>CONS_COMP!D12</f>
        <v>18696</v>
      </c>
      <c r="J12" s="30">
        <f>sa_process!B12</f>
        <v>73.852904211956499</v>
      </c>
      <c r="K12" s="30">
        <f>sa_process!C12</f>
        <v>61.176647418478296</v>
      </c>
      <c r="L12" s="30">
        <f>sa_process!E12</f>
        <v>97.429347826086996</v>
      </c>
      <c r="M12" s="30">
        <f>sa_process!D12</f>
        <v>73.478736413043507</v>
      </c>
      <c r="N12" s="30">
        <f t="shared" si="2"/>
        <v>83.61621508234343</v>
      </c>
      <c r="O12" s="30">
        <f t="shared" si="3"/>
        <v>543.88644528990494</v>
      </c>
      <c r="P12" s="30">
        <f t="shared" si="4"/>
        <v>3742.1258310987109</v>
      </c>
      <c r="Q12" s="30">
        <f t="shared" si="0"/>
        <v>4312.6266109442467</v>
      </c>
      <c r="R12" s="30">
        <f t="shared" si="5"/>
        <v>8.3693024199681822</v>
      </c>
      <c r="S12" s="30">
        <f t="shared" si="1"/>
        <v>8.2274091329652794</v>
      </c>
      <c r="T12" s="30">
        <f t="shared" si="6"/>
        <v>6.2987404847907493</v>
      </c>
      <c r="U12" s="30">
        <f t="shared" si="7"/>
        <v>-2.9066712487172974E-2</v>
      </c>
      <c r="V12" s="30">
        <f t="shared" si="8"/>
        <v>-3.1981153650739849</v>
      </c>
      <c r="W12" s="30">
        <f t="shared" si="9"/>
        <v>1.2252394637407709</v>
      </c>
      <c r="X12" s="30">
        <f>sa_process!G12</f>
        <v>4.1754782518115903</v>
      </c>
      <c r="Y12" s="30">
        <f>sa_process!H12</f>
        <v>2.6981958899456502</v>
      </c>
      <c r="Z12" s="30">
        <f>sa_process!I12</f>
        <v>2.2965013586956502</v>
      </c>
      <c r="AA12" s="30">
        <f t="shared" si="10"/>
        <v>2.2817474991002062</v>
      </c>
      <c r="AB12" s="30">
        <f>sa_process!J12</f>
        <v>74.294004755434798</v>
      </c>
      <c r="AC12" s="29">
        <f t="shared" si="11"/>
        <v>8.6289317780263719E-2</v>
      </c>
    </row>
    <row r="13" spans="1:29" x14ac:dyDescent="0.2">
      <c r="A13" t="s">
        <v>10</v>
      </c>
      <c r="B13" s="31">
        <f>HFCE_PH!B13</f>
        <v>3216</v>
      </c>
      <c r="C13" s="30">
        <f>CONS_COMP!J13</f>
        <v>883.10108619107575</v>
      </c>
      <c r="D13" s="30">
        <f>CONS_COMP!K13</f>
        <v>2284.6290091974138</v>
      </c>
      <c r="E13" s="30">
        <f>CONS_COMP!L13</f>
        <v>400.18352147841489</v>
      </c>
      <c r="F13" s="30">
        <f>HFCE!B13</f>
        <v>191120</v>
      </c>
      <c r="G13" s="30">
        <f>CONS_COMP!B13</f>
        <v>41383</v>
      </c>
      <c r="H13" s="30">
        <f>CONS_COMP!C13</f>
        <v>107060</v>
      </c>
      <c r="I13" s="30">
        <f>CONS_COMP!D13</f>
        <v>18753</v>
      </c>
      <c r="J13" s="30">
        <f>sa_process!B13</f>
        <v>73.926749320652206</v>
      </c>
      <c r="K13" s="30">
        <f>sa_process!C13</f>
        <v>61.172639266304301</v>
      </c>
      <c r="L13" s="30">
        <f>sa_process!E13</f>
        <v>96.662681159420302</v>
      </c>
      <c r="M13" s="30">
        <f>sa_process!D13</f>
        <v>74.064877717391298</v>
      </c>
      <c r="N13" s="30">
        <f t="shared" si="2"/>
        <v>83.205247203546364</v>
      </c>
      <c r="O13" s="30">
        <f t="shared" si="3"/>
        <v>540.31483452304019</v>
      </c>
      <c r="P13" s="30">
        <f t="shared" si="4"/>
        <v>3807.1277976486499</v>
      </c>
      <c r="Q13" s="30">
        <f t="shared" si="0"/>
        <v>4350.252147637143</v>
      </c>
      <c r="R13" s="30">
        <f t="shared" si="5"/>
        <v>8.3779890873768821</v>
      </c>
      <c r="S13" s="30">
        <f t="shared" si="1"/>
        <v>8.2446303249413813</v>
      </c>
      <c r="T13" s="30">
        <f t="shared" si="6"/>
        <v>6.2921519965586912</v>
      </c>
      <c r="U13" s="30">
        <f t="shared" si="7"/>
        <v>0.39975795355742777</v>
      </c>
      <c r="V13" s="30">
        <f t="shared" si="8"/>
        <v>-1.9708193636322702</v>
      </c>
      <c r="W13" s="30">
        <f t="shared" si="9"/>
        <v>3.1781484618667912</v>
      </c>
      <c r="X13" s="30">
        <f>sa_process!G13</f>
        <v>3.9896767119565202</v>
      </c>
      <c r="Y13" s="30">
        <f>sa_process!H13</f>
        <v>2.48382546422101</v>
      </c>
      <c r="Z13" s="30">
        <f>sa_process!I13</f>
        <v>2.09410099637681</v>
      </c>
      <c r="AA13" s="30">
        <f t="shared" si="10"/>
        <v>-9.6652626911992723</v>
      </c>
      <c r="AB13" s="30">
        <f>sa_process!J13</f>
        <v>74.595657835144905</v>
      </c>
      <c r="AC13" s="29">
        <f t="shared" si="11"/>
        <v>0.40438423423619918</v>
      </c>
    </row>
    <row r="14" spans="1:29" x14ac:dyDescent="0.2">
      <c r="A14" t="s">
        <v>11</v>
      </c>
      <c r="B14" s="31">
        <f>HFCE_PH!B14</f>
        <v>3261</v>
      </c>
      <c r="C14" s="30">
        <f>CONS_COMP!J14</f>
        <v>892.96974861525359</v>
      </c>
      <c r="D14" s="30">
        <f>CONS_COMP!K14</f>
        <v>2317.8951853429912</v>
      </c>
      <c r="E14" s="30">
        <f>CONS_COMP!L14</f>
        <v>402.32211333617386</v>
      </c>
      <c r="F14" s="30">
        <f>HFCE!B14</f>
        <v>194017</v>
      </c>
      <c r="G14" s="30">
        <f>CONS_COMP!B14</f>
        <v>41916</v>
      </c>
      <c r="H14" s="30">
        <f>CONS_COMP!C14</f>
        <v>108802</v>
      </c>
      <c r="I14" s="30">
        <f>CONS_COMP!D14</f>
        <v>18885</v>
      </c>
      <c r="J14" s="30">
        <f>sa_process!B14</f>
        <v>74.562075407608702</v>
      </c>
      <c r="K14" s="30">
        <f>sa_process!C14</f>
        <v>61.464487092391302</v>
      </c>
      <c r="L14" s="30">
        <f>sa_process!E14</f>
        <v>97.298550724637707</v>
      </c>
      <c r="M14" s="30">
        <f>sa_process!D14</f>
        <v>74.902377717391303</v>
      </c>
      <c r="N14" s="30">
        <f t="shared" si="2"/>
        <v>83.723703815166587</v>
      </c>
      <c r="O14" s="30">
        <f t="shared" si="3"/>
        <v>537.1286274170709</v>
      </c>
      <c r="P14" s="30">
        <f t="shared" si="4"/>
        <v>3835.0727304739657</v>
      </c>
      <c r="Q14" s="30">
        <f t="shared" si="0"/>
        <v>4373.5370591189721</v>
      </c>
      <c r="R14" s="30">
        <f t="shared" si="5"/>
        <v>8.3833273563849957</v>
      </c>
      <c r="S14" s="30">
        <f t="shared" si="1"/>
        <v>8.2519436785430287</v>
      </c>
      <c r="T14" s="30">
        <f t="shared" si="6"/>
        <v>6.2862375954669485</v>
      </c>
      <c r="U14" s="30">
        <f t="shared" si="7"/>
        <v>3.4229105929394041</v>
      </c>
      <c r="V14" s="30">
        <f t="shared" si="8"/>
        <v>2.4846895665798088</v>
      </c>
      <c r="W14" s="30">
        <f t="shared" si="9"/>
        <v>4.4976800918549795</v>
      </c>
      <c r="X14" s="30">
        <f>sa_process!G14</f>
        <v>3.9585196105072402</v>
      </c>
      <c r="Y14" s="30">
        <f>sa_process!H14</f>
        <v>2.3084270946558001</v>
      </c>
      <c r="Z14" s="30">
        <f>sa_process!I14</f>
        <v>2.1652966485507199</v>
      </c>
      <c r="AA14" s="30">
        <f t="shared" si="10"/>
        <v>3.2880322528353156</v>
      </c>
      <c r="AB14" s="30">
        <f>sa_process!J14</f>
        <v>74.880440443840598</v>
      </c>
      <c r="AC14" s="29">
        <f t="shared" si="11"/>
        <v>0.38031641775568836</v>
      </c>
    </row>
    <row r="15" spans="1:29" x14ac:dyDescent="0.2">
      <c r="A15" t="s">
        <v>12</v>
      </c>
      <c r="B15" s="31">
        <f>HFCE_PH!B15</f>
        <v>3285</v>
      </c>
      <c r="C15" s="30">
        <f>CONS_COMP!J15</f>
        <v>903.36027222458517</v>
      </c>
      <c r="D15" s="30">
        <f>CONS_COMP!K15</f>
        <v>2316.8438962143769</v>
      </c>
      <c r="E15" s="30">
        <f>CONS_COMP!L15</f>
        <v>410.0595491280306</v>
      </c>
      <c r="F15" s="30">
        <f>HFCE!B15</f>
        <v>195711</v>
      </c>
      <c r="G15" s="30">
        <f>CONS_COMP!B15</f>
        <v>42476</v>
      </c>
      <c r="H15" s="30">
        <f>CONS_COMP!C15</f>
        <v>108938</v>
      </c>
      <c r="I15" s="30">
        <f>CONS_COMP!D15</f>
        <v>19281</v>
      </c>
      <c r="J15" s="30">
        <f>sa_process!B15</f>
        <v>74.658271059782606</v>
      </c>
      <c r="K15" s="30">
        <f>sa_process!C15</f>
        <v>61.786226222826102</v>
      </c>
      <c r="L15" s="30">
        <f>sa_process!E15</f>
        <v>97.0094202898551</v>
      </c>
      <c r="M15" s="30">
        <f>sa_process!D15</f>
        <v>74.554008152173907</v>
      </c>
      <c r="N15" s="30">
        <f t="shared" si="2"/>
        <v>83.634263502085773</v>
      </c>
      <c r="O15" s="30">
        <f t="shared" si="3"/>
        <v>550.01677212450943</v>
      </c>
      <c r="P15" s="30">
        <f t="shared" si="4"/>
        <v>3850.3407976548424</v>
      </c>
      <c r="Q15" s="30">
        <f t="shared" si="0"/>
        <v>4400.0483179814546</v>
      </c>
      <c r="R15" s="30">
        <f t="shared" si="5"/>
        <v>8.3893708012054802</v>
      </c>
      <c r="S15" s="30">
        <f t="shared" si="1"/>
        <v>8.255916942235654</v>
      </c>
      <c r="T15" s="30">
        <f t="shared" si="6"/>
        <v>6.3099487725333958</v>
      </c>
      <c r="U15" s="30">
        <f t="shared" si="7"/>
        <v>0.51572412356302644</v>
      </c>
      <c r="V15" s="30">
        <f t="shared" si="8"/>
        <v>-0.42754019078777866</v>
      </c>
      <c r="W15" s="30">
        <f t="shared" si="9"/>
        <v>-1.8647323450620363</v>
      </c>
      <c r="X15" s="30">
        <f>sa_process!G15</f>
        <v>3.83811875905797</v>
      </c>
      <c r="Y15" s="30">
        <f>sa_process!H15</f>
        <v>2.3227515511775398</v>
      </c>
      <c r="Z15" s="30">
        <f>sa_process!I15</f>
        <v>2.5441009963768102</v>
      </c>
      <c r="AA15" s="30">
        <f t="shared" si="10"/>
        <v>14.889516900687738</v>
      </c>
      <c r="AB15" s="30">
        <f>sa_process!J15</f>
        <v>75.329896965579707</v>
      </c>
      <c r="AC15" s="29">
        <f t="shared" si="11"/>
        <v>0.59665091795423342</v>
      </c>
    </row>
    <row r="16" spans="1:29" x14ac:dyDescent="0.2">
      <c r="A16" t="s">
        <v>13</v>
      </c>
      <c r="B16" s="31">
        <f>HFCE_PH!B16</f>
        <v>3322</v>
      </c>
      <c r="C16" s="30">
        <f>CONS_COMP!J16</f>
        <v>911.73910274103491</v>
      </c>
      <c r="D16" s="30">
        <f>CONS_COMP!K16</f>
        <v>2338.0538864944056</v>
      </c>
      <c r="E16" s="30">
        <f>CONS_COMP!L16</f>
        <v>415.25297777022871</v>
      </c>
      <c r="F16" s="30">
        <f>HFCE!B16</f>
        <v>198107</v>
      </c>
      <c r="G16" s="30">
        <f>CONS_COMP!B16</f>
        <v>42942</v>
      </c>
      <c r="H16" s="30">
        <f>CONS_COMP!C16</f>
        <v>110120</v>
      </c>
      <c r="I16" s="30">
        <f>CONS_COMP!D16</f>
        <v>19558</v>
      </c>
      <c r="J16" s="30">
        <f>sa_process!B16</f>
        <v>74.552904211956502</v>
      </c>
      <c r="K16" s="30">
        <f>sa_process!C16</f>
        <v>61.876647418478299</v>
      </c>
      <c r="L16" s="30">
        <f>sa_process!E16</f>
        <v>96.629347826086999</v>
      </c>
      <c r="M16" s="30">
        <f>sa_process!D16</f>
        <v>74.378736413043498</v>
      </c>
      <c r="N16" s="30">
        <f t="shared" si="2"/>
        <v>83.475947905188249</v>
      </c>
      <c r="O16" s="30">
        <f t="shared" si="3"/>
        <v>558.29528410408363</v>
      </c>
      <c r="P16" s="30">
        <f t="shared" si="4"/>
        <v>3893.0890523418147</v>
      </c>
      <c r="Q16" s="30">
        <f t="shared" si="0"/>
        <v>4455.8961654336608</v>
      </c>
      <c r="R16" s="30">
        <f t="shared" si="5"/>
        <v>8.4019834791438921</v>
      </c>
      <c r="S16" s="30">
        <f t="shared" si="1"/>
        <v>8.2669582223403033</v>
      </c>
      <c r="T16" s="30">
        <f t="shared" si="6"/>
        <v>6.3248880053956027</v>
      </c>
      <c r="U16" s="30">
        <f t="shared" si="7"/>
        <v>-0.56492747355326345</v>
      </c>
      <c r="V16" s="30">
        <f t="shared" si="8"/>
        <v>-0.75789812209726826</v>
      </c>
      <c r="W16" s="30">
        <f t="shared" si="9"/>
        <v>-0.94148171677403392</v>
      </c>
      <c r="X16" s="30">
        <f>sa_process!G16</f>
        <v>3.6467082518115901</v>
      </c>
      <c r="Y16" s="30">
        <f>sa_process!H16</f>
        <v>2.3603958899456501</v>
      </c>
      <c r="Z16" s="30">
        <f>sa_process!I16</f>
        <v>2.1965013586956501</v>
      </c>
      <c r="AA16" s="30">
        <f t="shared" si="10"/>
        <v>-15.825150132735422</v>
      </c>
      <c r="AB16" s="30">
        <f>sa_process!J16</f>
        <v>75.294004755434798</v>
      </c>
      <c r="AC16" s="29">
        <f t="shared" si="11"/>
        <v>-4.7669413071460554E-2</v>
      </c>
    </row>
    <row r="17" spans="1:29" x14ac:dyDescent="0.2">
      <c r="A17" t="s">
        <v>14</v>
      </c>
      <c r="B17" s="31">
        <f>HFCE_PH!B17</f>
        <v>3364</v>
      </c>
      <c r="C17" s="30">
        <f>CONS_COMP!J17</f>
        <v>913.42771160937571</v>
      </c>
      <c r="D17" s="30">
        <f>CONS_COMP!K17</f>
        <v>2379.3921925995</v>
      </c>
      <c r="E17" s="30">
        <f>CONS_COMP!L17</f>
        <v>416.86093332768195</v>
      </c>
      <c r="F17" s="30">
        <f>HFCE!B17</f>
        <v>200859</v>
      </c>
      <c r="G17" s="30">
        <f>CONS_COMP!B17</f>
        <v>43101</v>
      </c>
      <c r="H17" s="30">
        <f>CONS_COMP!C17</f>
        <v>112274</v>
      </c>
      <c r="I17" s="30">
        <f>CONS_COMP!D17</f>
        <v>19670</v>
      </c>
      <c r="J17" s="30">
        <f>sa_process!B17</f>
        <v>75.126749320652195</v>
      </c>
      <c r="K17" s="30">
        <f>sa_process!C17</f>
        <v>62.272639266304303</v>
      </c>
      <c r="L17" s="30">
        <f>sa_process!E17</f>
        <v>96.562681159420293</v>
      </c>
      <c r="M17" s="30">
        <f>sa_process!D17</f>
        <v>75.364877717391295</v>
      </c>
      <c r="N17" s="30">
        <f t="shared" si="2"/>
        <v>83.767345037692863</v>
      </c>
      <c r="O17" s="30">
        <f t="shared" si="3"/>
        <v>553.12361136026436</v>
      </c>
      <c r="P17" s="30">
        <f t="shared" si="4"/>
        <v>3930.9111476879239</v>
      </c>
      <c r="Q17" s="30">
        <f t="shared" si="0"/>
        <v>4477.7659494382551</v>
      </c>
      <c r="R17" s="30">
        <f t="shared" si="5"/>
        <v>8.4068795290304088</v>
      </c>
      <c r="S17" s="30">
        <f t="shared" si="1"/>
        <v>8.2766265221869944</v>
      </c>
      <c r="T17" s="30">
        <f t="shared" si="6"/>
        <v>6.3155815052239275</v>
      </c>
      <c r="U17" s="30">
        <f t="shared" si="7"/>
        <v>3.0670724132327893</v>
      </c>
      <c r="V17" s="30">
        <f t="shared" si="8"/>
        <v>1.3938851466127575</v>
      </c>
      <c r="W17" s="30">
        <f t="shared" si="9"/>
        <v>5.2685014530057535</v>
      </c>
      <c r="X17" s="30">
        <f>sa_process!G17</f>
        <v>3.54754671195652</v>
      </c>
      <c r="Y17" s="30">
        <f>sa_process!H17</f>
        <v>2.66542546422101</v>
      </c>
      <c r="Z17" s="30">
        <f>sa_process!I17</f>
        <v>2.1941009963768101</v>
      </c>
      <c r="AA17" s="30">
        <f t="shared" si="10"/>
        <v>-0.10940072142548996</v>
      </c>
      <c r="AB17" s="30">
        <f>sa_process!J17</f>
        <v>75.595657835144905</v>
      </c>
      <c r="AC17" s="29">
        <f t="shared" si="11"/>
        <v>0.39903492918592631</v>
      </c>
    </row>
    <row r="18" spans="1:29" x14ac:dyDescent="0.2">
      <c r="A18" t="s">
        <v>15</v>
      </c>
      <c r="B18" s="31">
        <f>HFCE_PH!B18</f>
        <v>3392</v>
      </c>
      <c r="C18" s="30">
        <f>CONS_COMP!J18</f>
        <v>913.42513272838801</v>
      </c>
      <c r="D18" s="30">
        <f>CONS_COMP!K18</f>
        <v>2415.5297501956552</v>
      </c>
      <c r="E18" s="30">
        <f>CONS_COMP!L18</f>
        <v>423.75785265562536</v>
      </c>
      <c r="F18" s="30">
        <f>HFCE!B18</f>
        <v>202805</v>
      </c>
      <c r="G18" s="30">
        <f>CONS_COMP!B18</f>
        <v>43184</v>
      </c>
      <c r="H18" s="30">
        <f>CONS_COMP!C18</f>
        <v>114199</v>
      </c>
      <c r="I18" s="30">
        <f>CONS_COMP!D18</f>
        <v>20034</v>
      </c>
      <c r="J18" s="30">
        <f>sa_process!B18</f>
        <v>75.562075407608702</v>
      </c>
      <c r="K18" s="30">
        <f>sa_process!C18</f>
        <v>62.464487092391302</v>
      </c>
      <c r="L18" s="30">
        <f>sa_process!E18</f>
        <v>95.598550724637704</v>
      </c>
      <c r="M18" s="30">
        <f>sa_process!D18</f>
        <v>76.102377717391306</v>
      </c>
      <c r="N18" s="30">
        <f t="shared" si="2"/>
        <v>83.452235536138303</v>
      </c>
      <c r="O18" s="30">
        <f t="shared" si="3"/>
        <v>556.8260353562988</v>
      </c>
      <c r="P18" s="30">
        <f t="shared" si="4"/>
        <v>3989.0541715715526</v>
      </c>
      <c r="Q18" s="30">
        <f t="shared" si="0"/>
        <v>4489.0243970964884</v>
      </c>
      <c r="R18" s="30">
        <f t="shared" si="5"/>
        <v>8.40939067362938</v>
      </c>
      <c r="S18" s="30">
        <f t="shared" si="1"/>
        <v>8.2913094320517402</v>
      </c>
      <c r="T18" s="30">
        <f t="shared" si="6"/>
        <v>6.3222528668284452</v>
      </c>
      <c r="U18" s="30">
        <f t="shared" si="7"/>
        <v>2.3111324879936594</v>
      </c>
      <c r="V18" s="30">
        <f t="shared" si="8"/>
        <v>-1.5075262045603832</v>
      </c>
      <c r="W18" s="30">
        <f t="shared" si="9"/>
        <v>3.8952621202258801</v>
      </c>
      <c r="X18" s="30">
        <f>sa_process!G18</f>
        <v>3.9082696105072499</v>
      </c>
      <c r="Y18" s="30">
        <f>sa_process!H18</f>
        <v>2.8218270946558</v>
      </c>
      <c r="Z18" s="30">
        <f>sa_process!I18</f>
        <v>2.5652966485507198</v>
      </c>
      <c r="AA18" s="30">
        <f t="shared" si="10"/>
        <v>14.469891908353716</v>
      </c>
      <c r="AB18" s="30">
        <f>sa_process!J18</f>
        <v>75.880440443840598</v>
      </c>
      <c r="AC18" s="29">
        <f t="shared" si="11"/>
        <v>0.3753043696503866</v>
      </c>
    </row>
    <row r="19" spans="1:29" x14ac:dyDescent="0.2">
      <c r="A19" t="s">
        <v>16</v>
      </c>
      <c r="B19" s="31">
        <f>HFCE_PH!B19</f>
        <v>3418</v>
      </c>
      <c r="C19" s="30">
        <f>CONS_COMP!J19</f>
        <v>933.14051680459374</v>
      </c>
      <c r="D19" s="30">
        <f>CONS_COMP!K19</f>
        <v>2422.0993075494002</v>
      </c>
      <c r="E19" s="30">
        <f>CONS_COMP!L19</f>
        <v>418.55260935652757</v>
      </c>
      <c r="F19" s="30">
        <f>HFCE!B19</f>
        <v>204672</v>
      </c>
      <c r="G19" s="30">
        <f>CONS_COMP!B19</f>
        <v>44201</v>
      </c>
      <c r="H19" s="30">
        <f>CONS_COMP!C19</f>
        <v>114730</v>
      </c>
      <c r="I19" s="30">
        <f>CONS_COMP!D19</f>
        <v>19826</v>
      </c>
      <c r="J19" s="30">
        <f>sa_process!B19</f>
        <v>75.858271059782595</v>
      </c>
      <c r="K19" s="30">
        <f>sa_process!C19</f>
        <v>62.786226222826102</v>
      </c>
      <c r="L19" s="30">
        <f>sa_process!E19</f>
        <v>95.5094202898551</v>
      </c>
      <c r="M19" s="30">
        <f>sa_process!D19</f>
        <v>76.554008152173907</v>
      </c>
      <c r="N19" s="30">
        <f t="shared" si="2"/>
        <v>83.418067058229781</v>
      </c>
      <c r="O19" s="30">
        <f t="shared" si="3"/>
        <v>546.74160041957509</v>
      </c>
      <c r="P19" s="30">
        <f t="shared" si="4"/>
        <v>4022.1979993996702</v>
      </c>
      <c r="Q19" s="30">
        <f t="shared" si="0"/>
        <v>4505.771028325089</v>
      </c>
      <c r="R19" s="30">
        <f t="shared" si="5"/>
        <v>8.4131143048597696</v>
      </c>
      <c r="S19" s="30">
        <f t="shared" si="1"/>
        <v>8.2995837982108078</v>
      </c>
      <c r="T19" s="30">
        <f t="shared" si="6"/>
        <v>6.303976296694608</v>
      </c>
      <c r="U19" s="30">
        <f t="shared" si="7"/>
        <v>1.5648942133410524</v>
      </c>
      <c r="V19" s="30">
        <f t="shared" si="8"/>
        <v>-0.16380855241380599</v>
      </c>
      <c r="W19" s="30">
        <f t="shared" si="9"/>
        <v>2.3667886534158908</v>
      </c>
      <c r="X19" s="30">
        <f>sa_process!G19</f>
        <v>4.2136754257246301</v>
      </c>
      <c r="Y19" s="30">
        <f>sa_process!H19</f>
        <v>2.6981515511775398</v>
      </c>
      <c r="Z19" s="30">
        <f>sa_process!I19</f>
        <v>2.4441009963768101</v>
      </c>
      <c r="AA19" s="30">
        <f t="shared" si="10"/>
        <v>-4.9587006573612591</v>
      </c>
      <c r="AB19" s="30">
        <f>sa_process!J19</f>
        <v>76.229896965579698</v>
      </c>
      <c r="AC19" s="29">
        <f t="shared" si="11"/>
        <v>0.45842449701446464</v>
      </c>
    </row>
    <row r="20" spans="1:29" x14ac:dyDescent="0.2">
      <c r="A20" t="s">
        <v>17</v>
      </c>
      <c r="B20" s="31">
        <f>HFCE_PH!B20</f>
        <v>3463</v>
      </c>
      <c r="C20" s="30">
        <f>CONS_COMP!J20</f>
        <v>938.59963336774899</v>
      </c>
      <c r="D20" s="30">
        <f>CONS_COMP!K20</f>
        <v>2468.0250321329991</v>
      </c>
      <c r="E20" s="30">
        <f>CONS_COMP!L20</f>
        <v>423.12311679554983</v>
      </c>
      <c r="F20" s="30">
        <f>HFCE!B20</f>
        <v>207596</v>
      </c>
      <c r="G20" s="30">
        <f>CONS_COMP!B20</f>
        <v>44545</v>
      </c>
      <c r="H20" s="30">
        <f>CONS_COMP!C20</f>
        <v>117130</v>
      </c>
      <c r="I20" s="30">
        <f>CONS_COMP!D20</f>
        <v>20081</v>
      </c>
      <c r="J20" s="30">
        <f>sa_process!B20</f>
        <v>76.152904211956496</v>
      </c>
      <c r="K20" s="30">
        <f>sa_process!C20</f>
        <v>62.976647418478301</v>
      </c>
      <c r="L20" s="30">
        <f>sa_process!E20</f>
        <v>94.929347826086996</v>
      </c>
      <c r="M20" s="30">
        <f>sa_process!D20</f>
        <v>76.978736413043507</v>
      </c>
      <c r="N20" s="30">
        <f t="shared" si="2"/>
        <v>83.286511416658257</v>
      </c>
      <c r="O20" s="30">
        <f t="shared" si="3"/>
        <v>549.66233080938775</v>
      </c>
      <c r="P20" s="30">
        <f t="shared" si="4"/>
        <v>4090.2477574770696</v>
      </c>
      <c r="Q20" s="30">
        <f t="shared" si="0"/>
        <v>4547.4299842346481</v>
      </c>
      <c r="R20" s="30">
        <f t="shared" si="5"/>
        <v>8.4223175137338142</v>
      </c>
      <c r="S20" s="30">
        <f t="shared" si="1"/>
        <v>8.3163608236024338</v>
      </c>
      <c r="T20" s="30">
        <f t="shared" si="6"/>
        <v>6.3093041457028054</v>
      </c>
      <c r="U20" s="30">
        <f t="shared" si="7"/>
        <v>1.5505887411360095</v>
      </c>
      <c r="V20" s="30">
        <f t="shared" si="8"/>
        <v>-0.6313236029123368</v>
      </c>
      <c r="W20" s="30">
        <f t="shared" si="9"/>
        <v>2.2131010321252376</v>
      </c>
      <c r="X20" s="30">
        <f>sa_process!G20</f>
        <v>4.5783815851449203</v>
      </c>
      <c r="Y20" s="30">
        <f>sa_process!H20</f>
        <v>2.92809588994565</v>
      </c>
      <c r="Z20" s="30">
        <f>sa_process!I20</f>
        <v>2.3965013586956498</v>
      </c>
      <c r="AA20" s="30">
        <f t="shared" si="10"/>
        <v>-1.9862136738811431</v>
      </c>
      <c r="AB20" s="30">
        <f>sa_process!J20</f>
        <v>76.294004755434798</v>
      </c>
      <c r="AC20" s="29">
        <f t="shared" si="11"/>
        <v>8.40272968506528E-2</v>
      </c>
    </row>
    <row r="21" spans="1:29" x14ac:dyDescent="0.2">
      <c r="A21" t="s">
        <v>18</v>
      </c>
      <c r="B21" s="31">
        <f>HFCE_PH!B21</f>
        <v>3490</v>
      </c>
      <c r="C21" s="30">
        <f>CONS_COMP!J21</f>
        <v>937.2713895312171</v>
      </c>
      <c r="D21" s="30">
        <f>CONS_COMP!K21</f>
        <v>2502.732814799243</v>
      </c>
      <c r="E21" s="30">
        <f>CONS_COMP!L21</f>
        <v>417.51103636745847</v>
      </c>
      <c r="F21" s="30">
        <f>HFCE!B21</f>
        <v>209633</v>
      </c>
      <c r="G21" s="30">
        <f>CONS_COMP!B21</f>
        <v>44586</v>
      </c>
      <c r="H21" s="30">
        <f>CONS_COMP!C21</f>
        <v>119055</v>
      </c>
      <c r="I21" s="30">
        <f>CONS_COMP!D21</f>
        <v>19861</v>
      </c>
      <c r="J21" s="30">
        <f>sa_process!B21</f>
        <v>76.426749320652206</v>
      </c>
      <c r="K21" s="30">
        <f>sa_process!C21</f>
        <v>63.172639266304301</v>
      </c>
      <c r="L21" s="30">
        <f>sa_process!E21</f>
        <v>95.162681159420302</v>
      </c>
      <c r="M21" s="30">
        <f>sa_process!D21</f>
        <v>77.7648777173913</v>
      </c>
      <c r="N21" s="30">
        <f t="shared" si="2"/>
        <v>83.624771869704702</v>
      </c>
      <c r="O21" s="30">
        <f t="shared" si="3"/>
        <v>536.88895118533253</v>
      </c>
      <c r="P21" s="30">
        <f t="shared" si="4"/>
        <v>4113.6186412446204</v>
      </c>
      <c r="Q21" s="30">
        <f t="shared" si="0"/>
        <v>4566.4640077226522</v>
      </c>
      <c r="R21" s="30">
        <f t="shared" si="5"/>
        <v>8.4264944442924286</v>
      </c>
      <c r="S21" s="30">
        <f t="shared" si="1"/>
        <v>8.3220583681146945</v>
      </c>
      <c r="T21" s="30">
        <f t="shared" si="6"/>
        <v>6.2857912783107084</v>
      </c>
      <c r="U21" s="30">
        <f t="shared" si="7"/>
        <v>1.4358160941752405</v>
      </c>
      <c r="V21" s="30">
        <f t="shared" si="8"/>
        <v>1.6212728557245999</v>
      </c>
      <c r="W21" s="30">
        <f t="shared" si="9"/>
        <v>4.0642611179281189</v>
      </c>
      <c r="X21" s="30">
        <f>sa_process!G21</f>
        <v>4.8999967119565202</v>
      </c>
      <c r="Y21" s="30">
        <f>sa_process!H21</f>
        <v>2.9160254642210099</v>
      </c>
      <c r="Z21" s="30">
        <f>sa_process!I21</f>
        <v>2.2941009963768102</v>
      </c>
      <c r="AA21" s="30">
        <f t="shared" si="10"/>
        <v>-4.463637934012743</v>
      </c>
      <c r="AB21" s="30">
        <f>sa_process!J21</f>
        <v>76.595657835144905</v>
      </c>
      <c r="AC21" s="29">
        <f t="shared" si="11"/>
        <v>0.39382530059255405</v>
      </c>
    </row>
    <row r="22" spans="1:29" x14ac:dyDescent="0.2">
      <c r="A22" t="s">
        <v>19</v>
      </c>
      <c r="B22" s="31">
        <f>HFCE_PH!B22</f>
        <v>3537</v>
      </c>
      <c r="C22" s="30">
        <f>CONS_COMP!J22</f>
        <v>961.85703201996273</v>
      </c>
      <c r="D22" s="30">
        <f>CONS_COMP!K22</f>
        <v>2530.8142338904149</v>
      </c>
      <c r="E22" s="30">
        <f>CONS_COMP!L22</f>
        <v>415.75625406278175</v>
      </c>
      <c r="F22" s="30">
        <f>HFCE!B22</f>
        <v>212885</v>
      </c>
      <c r="G22" s="30">
        <f>CONS_COMP!B22</f>
        <v>45870</v>
      </c>
      <c r="H22" s="30">
        <f>CONS_COMP!C22</f>
        <v>120692</v>
      </c>
      <c r="I22" s="30">
        <f>CONS_COMP!D22</f>
        <v>19827</v>
      </c>
      <c r="J22" s="30">
        <f>sa_process!B22</f>
        <v>77.162075407608697</v>
      </c>
      <c r="K22" s="30">
        <f>sa_process!C22</f>
        <v>64.064487092391303</v>
      </c>
      <c r="L22" s="30">
        <f>sa_process!E22</f>
        <v>94.798550724637707</v>
      </c>
      <c r="M22" s="30">
        <f>sa_process!D22</f>
        <v>78.502377717391298</v>
      </c>
      <c r="N22" s="30">
        <f t="shared" si="2"/>
        <v>83.735721406117491</v>
      </c>
      <c r="O22" s="30">
        <f t="shared" si="3"/>
        <v>529.60975979543571</v>
      </c>
      <c r="P22" s="30">
        <f t="shared" si="4"/>
        <v>4171.064877999861</v>
      </c>
      <c r="Q22" s="30">
        <f t="shared" si="0"/>
        <v>4583.8580433662464</v>
      </c>
      <c r="R22" s="30">
        <f t="shared" si="5"/>
        <v>8.4302962900630209</v>
      </c>
      <c r="S22" s="30">
        <f t="shared" si="1"/>
        <v>8.3359266486192158</v>
      </c>
      <c r="T22" s="30">
        <f t="shared" si="6"/>
        <v>6.2721404330697528</v>
      </c>
      <c r="U22" s="30">
        <f t="shared" si="7"/>
        <v>3.8301312953656992</v>
      </c>
      <c r="V22" s="30">
        <f t="shared" si="8"/>
        <v>0.53035002703314482</v>
      </c>
      <c r="W22" s="30">
        <f t="shared" si="9"/>
        <v>3.7756110764732833</v>
      </c>
      <c r="X22" s="30">
        <f>sa_process!G22</f>
        <v>4.8592296105072501</v>
      </c>
      <c r="Y22" s="30">
        <f>sa_process!H22</f>
        <v>2.7789270946558</v>
      </c>
      <c r="Z22" s="30">
        <f>sa_process!I22</f>
        <v>2.26529664855072</v>
      </c>
      <c r="AA22" s="30">
        <f t="shared" si="10"/>
        <v>-1.2715486002470522</v>
      </c>
      <c r="AB22" s="30">
        <f>sa_process!J22</f>
        <v>76.980440443840607</v>
      </c>
      <c r="AC22" s="29">
        <f t="shared" si="11"/>
        <v>0.4998446442722182</v>
      </c>
    </row>
    <row r="23" spans="1:29" x14ac:dyDescent="0.2">
      <c r="A23" t="s">
        <v>20</v>
      </c>
      <c r="B23" s="31">
        <f>HFCE_PH!B23</f>
        <v>3579</v>
      </c>
      <c r="C23" s="30">
        <f>CONS_COMP!J23</f>
        <v>956.55811424149249</v>
      </c>
      <c r="D23" s="30">
        <f>CONS_COMP!K23</f>
        <v>2584.7608290979065</v>
      </c>
      <c r="E23" s="30">
        <f>CONS_COMP!L23</f>
        <v>419.9661165840497</v>
      </c>
      <c r="F23" s="30">
        <f>HFCE!B23</f>
        <v>215804</v>
      </c>
      <c r="G23" s="30">
        <f>CONS_COMP!B23</f>
        <v>45734</v>
      </c>
      <c r="H23" s="30">
        <f>CONS_COMP!C23</f>
        <v>123580</v>
      </c>
      <c r="I23" s="30">
        <f>CONS_COMP!D23</f>
        <v>20079</v>
      </c>
      <c r="J23" s="30">
        <f>sa_process!B23</f>
        <v>77.358271059782595</v>
      </c>
      <c r="K23" s="30">
        <f>sa_process!C23</f>
        <v>64.386226222826096</v>
      </c>
      <c r="L23" s="30">
        <f>sa_process!E23</f>
        <v>94.5094202898551</v>
      </c>
      <c r="M23" s="30">
        <f>sa_process!D23</f>
        <v>79.154008152173901</v>
      </c>
      <c r="N23" s="30">
        <f t="shared" si="2"/>
        <v>83.905969483941291</v>
      </c>
      <c r="O23" s="30">
        <f t="shared" si="3"/>
        <v>530.56835198624833</v>
      </c>
      <c r="P23" s="30">
        <f t="shared" si="4"/>
        <v>4220.5804487095165</v>
      </c>
      <c r="Q23" s="30">
        <f t="shared" si="0"/>
        <v>4626.5253229795471</v>
      </c>
      <c r="R23" s="30">
        <f t="shared" si="5"/>
        <v>8.4395613951377495</v>
      </c>
      <c r="S23" s="30">
        <f t="shared" si="1"/>
        <v>8.347727944658887</v>
      </c>
      <c r="T23" s="30">
        <f t="shared" si="6"/>
        <v>6.2739487942147152</v>
      </c>
      <c r="U23" s="30">
        <f t="shared" si="7"/>
        <v>1.0157665943269045</v>
      </c>
      <c r="V23" s="30">
        <f t="shared" si="8"/>
        <v>0.81243817309466471</v>
      </c>
      <c r="W23" s="30">
        <f t="shared" si="9"/>
        <v>3.3066045093416494</v>
      </c>
      <c r="X23" s="30">
        <f>sa_process!G23</f>
        <v>4.9578854257246299</v>
      </c>
      <c r="Y23" s="30">
        <f>sa_process!H23</f>
        <v>2.7133515511775399</v>
      </c>
      <c r="Z23" s="30">
        <f>sa_process!I23</f>
        <v>2.2441009963768099</v>
      </c>
      <c r="AA23" s="30">
        <f t="shared" si="10"/>
        <v>-0.94450526995581985</v>
      </c>
      <c r="AB23" s="30">
        <f>sa_process!J23</f>
        <v>77.629896965579704</v>
      </c>
      <c r="AC23" s="29">
        <f t="shared" si="11"/>
        <v>0.83660618798329089</v>
      </c>
    </row>
    <row r="24" spans="1:29" x14ac:dyDescent="0.2">
      <c r="A24" t="s">
        <v>21</v>
      </c>
      <c r="B24" s="31">
        <f>HFCE_PH!B24</f>
        <v>3569</v>
      </c>
      <c r="C24" s="30">
        <f>CONS_COMP!J24</f>
        <v>954.2476842193106</v>
      </c>
      <c r="D24" s="30">
        <f>CONS_COMP!K24</f>
        <v>2593.1110740215304</v>
      </c>
      <c r="E24" s="30">
        <f>CONS_COMP!L24</f>
        <v>408.89176333138613</v>
      </c>
      <c r="F24" s="30">
        <f>HFCE!B24</f>
        <v>215642</v>
      </c>
      <c r="G24" s="30">
        <f>CONS_COMP!B24</f>
        <v>45739</v>
      </c>
      <c r="H24" s="30">
        <f>CONS_COMP!C24</f>
        <v>124293</v>
      </c>
      <c r="I24" s="30">
        <f>CONS_COMP!D24</f>
        <v>19599</v>
      </c>
      <c r="J24" s="30">
        <f>sa_process!B24</f>
        <v>77.252904211956505</v>
      </c>
      <c r="K24" s="30">
        <f>sa_process!C24</f>
        <v>64.476647418478294</v>
      </c>
      <c r="L24" s="30">
        <f>sa_process!E24</f>
        <v>93.429347826086996</v>
      </c>
      <c r="M24" s="30">
        <f>sa_process!D24</f>
        <v>78.978736413043507</v>
      </c>
      <c r="N24" s="30">
        <f t="shared" si="2"/>
        <v>83.360020809737321</v>
      </c>
      <c r="O24" s="30">
        <f t="shared" si="3"/>
        <v>517.72386075279974</v>
      </c>
      <c r="P24" s="30">
        <f t="shared" si="4"/>
        <v>4255.4676975638085</v>
      </c>
      <c r="Q24" s="30">
        <f t="shared" si="0"/>
        <v>4619.8910402226957</v>
      </c>
      <c r="R24" s="30">
        <f t="shared" si="5"/>
        <v>8.4381263994302866</v>
      </c>
      <c r="S24" s="30">
        <f t="shared" si="1"/>
        <v>8.3559599521383081</v>
      </c>
      <c r="T24" s="30">
        <f t="shared" si="6"/>
        <v>6.2494420127680961</v>
      </c>
      <c r="U24" s="30">
        <f t="shared" si="7"/>
        <v>-0.54519662736137908</v>
      </c>
      <c r="V24" s="30">
        <f t="shared" si="8"/>
        <v>-2.6111733150047476</v>
      </c>
      <c r="W24" s="30">
        <f t="shared" si="9"/>
        <v>-0.88670723517488659</v>
      </c>
      <c r="X24" s="30">
        <f>sa_process!G24</f>
        <v>4.9001715851449301</v>
      </c>
      <c r="Y24" s="30">
        <f>sa_process!H24</f>
        <v>2.65939588994565</v>
      </c>
      <c r="Z24" s="30">
        <f>sa_process!I24</f>
        <v>1.9965013586956499</v>
      </c>
      <c r="AA24" s="30">
        <f t="shared" si="10"/>
        <v>-12.401676392693339</v>
      </c>
      <c r="AB24" s="30">
        <f>sa_process!J24</f>
        <v>77.794004755434798</v>
      </c>
      <c r="AC24" s="29">
        <f t="shared" si="11"/>
        <v>0.21095171841456484</v>
      </c>
    </row>
    <row r="25" spans="1:29" x14ac:dyDescent="0.2">
      <c r="A25" t="s">
        <v>22</v>
      </c>
      <c r="B25" s="31">
        <f>HFCE_PH!B25</f>
        <v>3631</v>
      </c>
      <c r="C25" s="30">
        <f>CONS_COMP!J25</f>
        <v>963.82482724169517</v>
      </c>
      <c r="D25" s="30">
        <f>CONS_COMP!K25</f>
        <v>2628.4655732245442</v>
      </c>
      <c r="E25" s="30">
        <f>CONS_COMP!L25</f>
        <v>417.70044126217635</v>
      </c>
      <c r="F25" s="30">
        <f>HFCE!B25</f>
        <v>219745</v>
      </c>
      <c r="G25" s="30">
        <f>CONS_COMP!B25</f>
        <v>46306</v>
      </c>
      <c r="H25" s="30">
        <f>CONS_COMP!C25</f>
        <v>126282</v>
      </c>
      <c r="I25" s="30">
        <f>CONS_COMP!D25</f>
        <v>20068</v>
      </c>
      <c r="J25" s="30">
        <f>sa_process!B25</f>
        <v>77.826749320652198</v>
      </c>
      <c r="K25" s="30">
        <f>sa_process!C25</f>
        <v>65.772639266304296</v>
      </c>
      <c r="L25" s="30">
        <f>sa_process!E25</f>
        <v>93.462681159420299</v>
      </c>
      <c r="M25" s="30">
        <f>sa_process!D25</f>
        <v>79.064877717391298</v>
      </c>
      <c r="N25" s="30">
        <f t="shared" si="2"/>
        <v>83.977061855008287</v>
      </c>
      <c r="O25" s="30">
        <f t="shared" si="3"/>
        <v>528.3008755862503</v>
      </c>
      <c r="P25" s="30">
        <f t="shared" si="4"/>
        <v>4277.7043172438644</v>
      </c>
      <c r="Q25" s="30">
        <f t="shared" si="0"/>
        <v>4665.49101908394</v>
      </c>
      <c r="R25" s="30">
        <f t="shared" si="5"/>
        <v>8.4479483637089707</v>
      </c>
      <c r="S25" s="30">
        <f t="shared" si="1"/>
        <v>8.3611717701998618</v>
      </c>
      <c r="T25" s="30">
        <f t="shared" si="6"/>
        <v>6.2696659615345043</v>
      </c>
      <c r="U25" s="30">
        <f t="shared" si="7"/>
        <v>2.9602734581968502</v>
      </c>
      <c r="V25" s="30">
        <f t="shared" si="8"/>
        <v>2.9499443021591696</v>
      </c>
      <c r="W25" s="30">
        <f t="shared" si="9"/>
        <v>0.43603818276088518</v>
      </c>
      <c r="X25" s="30">
        <f>sa_process!G25</f>
        <v>4.5942267119565203</v>
      </c>
      <c r="Y25" s="30">
        <f>sa_process!H25</f>
        <v>2.6661254642210102</v>
      </c>
      <c r="Z25" s="30">
        <f>sa_process!I25</f>
        <v>2.1941009963768101</v>
      </c>
      <c r="AA25" s="30">
        <f t="shared" si="10"/>
        <v>9.0059499543303936</v>
      </c>
      <c r="AB25" s="30">
        <f>sa_process!J25</f>
        <v>78.395657835144902</v>
      </c>
      <c r="AC25" s="29">
        <f t="shared" si="11"/>
        <v>0.76745714791410791</v>
      </c>
    </row>
    <row r="26" spans="1:29" x14ac:dyDescent="0.2">
      <c r="A26" t="s">
        <v>23</v>
      </c>
      <c r="B26" s="31">
        <f>HFCE_PH!B26</f>
        <v>3678</v>
      </c>
      <c r="C26" s="30">
        <f>CONS_COMP!J26</f>
        <v>986.91588785046736</v>
      </c>
      <c r="D26" s="30">
        <f>CONS_COMP!K26</f>
        <v>2654.9325025960543</v>
      </c>
      <c r="E26" s="30">
        <f>CONS_COMP!L26</f>
        <v>427.01973001038425</v>
      </c>
      <c r="F26" s="30">
        <f>HFCE!B26</f>
        <v>222951</v>
      </c>
      <c r="G26" s="30">
        <f>CONS_COMP!B26</f>
        <v>47520</v>
      </c>
      <c r="H26" s="30">
        <f>CONS_COMP!C26</f>
        <v>127835</v>
      </c>
      <c r="I26" s="30">
        <f>CONS_COMP!D26</f>
        <v>20561</v>
      </c>
      <c r="J26" s="30">
        <f>sa_process!B26</f>
        <v>78.662075407608697</v>
      </c>
      <c r="K26" s="30">
        <f>sa_process!C26</f>
        <v>66.764487092391306</v>
      </c>
      <c r="L26" s="30">
        <f>sa_process!E26</f>
        <v>92.898550724637701</v>
      </c>
      <c r="M26" s="30">
        <f>sa_process!D26</f>
        <v>80.602377717391306</v>
      </c>
      <c r="N26" s="30">
        <f t="shared" si="2"/>
        <v>83.989253888855075</v>
      </c>
      <c r="O26" s="30">
        <f t="shared" si="3"/>
        <v>529.78552507173447</v>
      </c>
      <c r="P26" s="30">
        <f t="shared" si="4"/>
        <v>4336.0885134970531</v>
      </c>
      <c r="Q26" s="30">
        <f t="shared" si="0"/>
        <v>4675.6966186582977</v>
      </c>
      <c r="R26" s="30">
        <f t="shared" si="5"/>
        <v>8.4501334399606716</v>
      </c>
      <c r="S26" s="30">
        <f t="shared" si="1"/>
        <v>8.3747279565405215</v>
      </c>
      <c r="T26" s="30">
        <f t="shared" si="6"/>
        <v>6.2724722549693253</v>
      </c>
      <c r="U26" s="30">
        <f t="shared" si="7"/>
        <v>4.2703829992916145</v>
      </c>
      <c r="V26" s="30">
        <f t="shared" si="8"/>
        <v>5.8068947046730122E-2</v>
      </c>
      <c r="W26" s="30">
        <f t="shared" si="9"/>
        <v>7.7037587710982685</v>
      </c>
      <c r="X26" s="30">
        <f>sa_process!G26</f>
        <v>4.5883862771739103</v>
      </c>
      <c r="Y26" s="30">
        <f>sa_process!H26</f>
        <v>2.7332270946557999</v>
      </c>
      <c r="Z26" s="30">
        <f>sa_process!I26</f>
        <v>2.1652966485507199</v>
      </c>
      <c r="AA26" s="30">
        <f t="shared" si="10"/>
        <v>-1.3302725908419744</v>
      </c>
      <c r="AB26" s="30">
        <f>sa_process!J26</f>
        <v>78.680440443840595</v>
      </c>
      <c r="AC26" s="29">
        <f t="shared" si="11"/>
        <v>0.36194841702615888</v>
      </c>
    </row>
    <row r="27" spans="1:29" x14ac:dyDescent="0.2">
      <c r="A27" t="s">
        <v>24</v>
      </c>
      <c r="B27" s="31">
        <f>HFCE_PH!B27</f>
        <v>3675</v>
      </c>
      <c r="C27" s="30">
        <f>CONS_COMP!J27</f>
        <v>987.6701825641876</v>
      </c>
      <c r="D27" s="30">
        <f>CONS_COMP!K27</f>
        <v>2645.9373769608555</v>
      </c>
      <c r="E27" s="30">
        <f>CONS_COMP!L27</f>
        <v>422.55009635907749</v>
      </c>
      <c r="F27" s="30">
        <f>HFCE!B27</f>
        <v>223190</v>
      </c>
      <c r="G27" s="30">
        <f>CONS_COMP!B27</f>
        <v>47662</v>
      </c>
      <c r="H27" s="30">
        <f>CONS_COMP!C27</f>
        <v>127685</v>
      </c>
      <c r="I27" s="30">
        <f>CONS_COMP!D27</f>
        <v>20391</v>
      </c>
      <c r="J27" s="30">
        <f>sa_process!B27</f>
        <v>79.158271059782606</v>
      </c>
      <c r="K27" s="30">
        <f>sa_process!C27</f>
        <v>67.586226222826099</v>
      </c>
      <c r="L27" s="30">
        <f>sa_process!E27</f>
        <v>92.909420289855106</v>
      </c>
      <c r="M27" s="30">
        <f>sa_process!D27</f>
        <v>81.154008152173901</v>
      </c>
      <c r="N27" s="30">
        <f t="shared" si="2"/>
        <v>84.321777687450023</v>
      </c>
      <c r="O27" s="30">
        <f t="shared" si="3"/>
        <v>520.67680448603755</v>
      </c>
      <c r="P27" s="30">
        <f t="shared" si="4"/>
        <v>4309.2160283829598</v>
      </c>
      <c r="Q27" s="30">
        <f t="shared" si="0"/>
        <v>4642.5976095720107</v>
      </c>
      <c r="R27" s="30">
        <f t="shared" si="5"/>
        <v>8.4430293182232834</v>
      </c>
      <c r="S27" s="30">
        <f t="shared" si="1"/>
        <v>8.368511270585886</v>
      </c>
      <c r="T27" s="30">
        <f t="shared" si="6"/>
        <v>6.255129512385829</v>
      </c>
      <c r="U27" s="30">
        <f t="shared" si="7"/>
        <v>2.5152512880234199</v>
      </c>
      <c r="V27" s="30">
        <f t="shared" si="8"/>
        <v>1.5805225747444644</v>
      </c>
      <c r="W27" s="30">
        <f t="shared" si="9"/>
        <v>2.728214136531895</v>
      </c>
      <c r="X27" s="30">
        <f>sa_process!G27</f>
        <v>4.6318420923912997</v>
      </c>
      <c r="Y27" s="30">
        <f>sa_process!H27</f>
        <v>2.7119515511775401</v>
      </c>
      <c r="Z27" s="30">
        <f>sa_process!I27</f>
        <v>2.7441009963768099</v>
      </c>
      <c r="AA27" s="30">
        <f t="shared" si="10"/>
        <v>21.092676566581105</v>
      </c>
      <c r="AB27" s="30">
        <f>sa_process!J27</f>
        <v>79.029896965579695</v>
      </c>
      <c r="AC27" s="29">
        <f t="shared" si="11"/>
        <v>0.44218268675119132</v>
      </c>
    </row>
    <row r="28" spans="1:29" x14ac:dyDescent="0.2">
      <c r="A28" t="s">
        <v>25</v>
      </c>
      <c r="B28" s="31">
        <f>HFCE_PH!B28</f>
        <v>3712</v>
      </c>
      <c r="C28" s="30">
        <f>CONS_COMP!J28</f>
        <v>1005.1484575303946</v>
      </c>
      <c r="D28" s="30">
        <f>CONS_COMP!K28</f>
        <v>2669.4855677776859</v>
      </c>
      <c r="E28" s="30">
        <f>CONS_COMP!L28</f>
        <v>428.60392027127619</v>
      </c>
      <c r="F28" s="30">
        <f>HFCE!B28</f>
        <v>225793</v>
      </c>
      <c r="G28" s="30">
        <f>CONS_COMP!B28</f>
        <v>48613</v>
      </c>
      <c r="H28" s="30">
        <f>CONS_COMP!C28</f>
        <v>129107</v>
      </c>
      <c r="I28" s="30">
        <f>CONS_COMP!D28</f>
        <v>20729</v>
      </c>
      <c r="J28" s="30">
        <f>sa_process!B28</f>
        <v>79.952904211956493</v>
      </c>
      <c r="K28" s="30">
        <f>sa_process!C28</f>
        <v>69.376647418478299</v>
      </c>
      <c r="L28" s="30">
        <f>sa_process!E28</f>
        <v>93.429347826086996</v>
      </c>
      <c r="M28" s="30">
        <f>sa_process!D28</f>
        <v>81.878736413043498</v>
      </c>
      <c r="N28" s="30">
        <f t="shared" si="2"/>
        <v>85.33649823300037</v>
      </c>
      <c r="O28" s="30">
        <f t="shared" si="3"/>
        <v>523.46181566499899</v>
      </c>
      <c r="P28" s="30">
        <f t="shared" si="4"/>
        <v>4306.052042673422</v>
      </c>
      <c r="Q28" s="30">
        <f t="shared" si="0"/>
        <v>4642.7331647133487</v>
      </c>
      <c r="R28" s="30">
        <f t="shared" si="5"/>
        <v>8.4430585159211677</v>
      </c>
      <c r="S28" s="30">
        <f t="shared" si="1"/>
        <v>8.3677767639342786</v>
      </c>
      <c r="T28" s="30">
        <f t="shared" si="6"/>
        <v>6.2604640871823003</v>
      </c>
      <c r="U28" s="30">
        <f t="shared" si="7"/>
        <v>3.9953938245083176</v>
      </c>
      <c r="V28" s="30">
        <f t="shared" si="8"/>
        <v>4.7848306359172081</v>
      </c>
      <c r="W28" s="30">
        <f t="shared" si="9"/>
        <v>3.5562575434957195</v>
      </c>
      <c r="X28" s="30">
        <f>sa_process!G28</f>
        <v>4.6960149184782596</v>
      </c>
      <c r="Y28" s="30">
        <f>sa_process!H28</f>
        <v>2.9170958899456498</v>
      </c>
      <c r="Z28" s="30">
        <f>sa_process!I28</f>
        <v>2.4965013586956499</v>
      </c>
      <c r="AA28" s="30">
        <f t="shared" si="10"/>
        <v>-9.917865128281921</v>
      </c>
      <c r="AB28" s="30">
        <f>sa_process!J28</f>
        <v>79.594004755434796</v>
      </c>
      <c r="AC28" s="29">
        <f t="shared" si="11"/>
        <v>0.70873150759082071</v>
      </c>
    </row>
    <row r="29" spans="1:29" x14ac:dyDescent="0.2">
      <c r="A29" t="s">
        <v>26</v>
      </c>
      <c r="B29" s="31">
        <f>HFCE_PH!B29</f>
        <v>3754</v>
      </c>
      <c r="C29" s="30">
        <f>CONS_COMP!J29</f>
        <v>1027.000268146284</v>
      </c>
      <c r="D29" s="30">
        <f>CONS_COMP!K29</f>
        <v>2708.5456158082548</v>
      </c>
      <c r="E29" s="30">
        <f>CONS_COMP!L29</f>
        <v>436.17087106289063</v>
      </c>
      <c r="F29" s="30">
        <f>HFCE!B29</f>
        <v>228836</v>
      </c>
      <c r="G29" s="30">
        <f>CONS_COMP!B29</f>
        <v>49790</v>
      </c>
      <c r="H29" s="30">
        <f>CONS_COMP!C29</f>
        <v>131313</v>
      </c>
      <c r="I29" s="30">
        <f>CONS_COMP!D29</f>
        <v>21146</v>
      </c>
      <c r="J29" s="30">
        <f>sa_process!B29</f>
        <v>80.426749320652206</v>
      </c>
      <c r="K29" s="30">
        <f>sa_process!C29</f>
        <v>69.772639266304296</v>
      </c>
      <c r="L29" s="30">
        <f>sa_process!E29</f>
        <v>93.062681159420293</v>
      </c>
      <c r="M29" s="30">
        <f>sa_process!D29</f>
        <v>82.464877717391303</v>
      </c>
      <c r="N29" s="30">
        <f t="shared" si="2"/>
        <v>85.240174684117008</v>
      </c>
      <c r="O29" s="30">
        <f t="shared" si="3"/>
        <v>528.91713798164653</v>
      </c>
      <c r="P29" s="30">
        <f t="shared" si="4"/>
        <v>4382.3770866234408</v>
      </c>
      <c r="Q29" s="30">
        <f t="shared" si="0"/>
        <v>4667.6013039309018</v>
      </c>
      <c r="R29" s="30">
        <f t="shared" si="5"/>
        <v>8.4484005792898067</v>
      </c>
      <c r="S29" s="30">
        <f t="shared" si="1"/>
        <v>8.3853465699955656</v>
      </c>
      <c r="T29" s="30">
        <f t="shared" si="6"/>
        <v>6.2708317806130403</v>
      </c>
      <c r="U29" s="30">
        <f t="shared" si="7"/>
        <v>2.3636239486895945</v>
      </c>
      <c r="V29" s="30">
        <f t="shared" si="8"/>
        <v>-0.45175489696029902</v>
      </c>
      <c r="W29" s="30">
        <f t="shared" si="9"/>
        <v>2.8532598252763166</v>
      </c>
      <c r="X29" s="30">
        <f>sa_process!G29</f>
        <v>4.8785700452898499</v>
      </c>
      <c r="Y29" s="30">
        <f>sa_process!H29</f>
        <v>2.99032546422101</v>
      </c>
      <c r="Z29" s="30">
        <f>sa_process!I29</f>
        <v>2.4941009963768099</v>
      </c>
      <c r="AA29" s="30">
        <f t="shared" si="10"/>
        <v>-9.6241584535960989E-2</v>
      </c>
      <c r="AB29" s="30">
        <f>sa_process!J29</f>
        <v>80.295657835144894</v>
      </c>
      <c r="AC29" s="29">
        <f t="shared" si="11"/>
        <v>0.87383689059583602</v>
      </c>
    </row>
    <row r="30" spans="1:29" x14ac:dyDescent="0.2">
      <c r="A30" t="s">
        <v>27</v>
      </c>
      <c r="B30" s="31">
        <f>HFCE_PH!B30</f>
        <v>3761</v>
      </c>
      <c r="C30" s="30">
        <f>CONS_COMP!J30</f>
        <v>1011.2752561622979</v>
      </c>
      <c r="D30" s="30">
        <f>CONS_COMP!K30</f>
        <v>2718.7770050615204</v>
      </c>
      <c r="E30" s="30">
        <f>CONS_COMP!L30</f>
        <v>442.34805152051359</v>
      </c>
      <c r="F30" s="30">
        <f>HFCE!B30</f>
        <v>229716</v>
      </c>
      <c r="G30" s="30">
        <f>CONS_COMP!B30</f>
        <v>49150</v>
      </c>
      <c r="H30" s="30">
        <f>CONS_COMP!C30</f>
        <v>132138</v>
      </c>
      <c r="I30" s="30">
        <f>CONS_COMP!D30</f>
        <v>21499</v>
      </c>
      <c r="J30" s="30">
        <f>sa_process!B30</f>
        <v>80.762075407608705</v>
      </c>
      <c r="K30" s="30">
        <f>sa_process!C30</f>
        <v>70.164487092391298</v>
      </c>
      <c r="L30" s="30">
        <f>sa_process!E30</f>
        <v>92.698550724637698</v>
      </c>
      <c r="M30" s="30">
        <f>sa_process!D30</f>
        <v>83.302377717391295</v>
      </c>
      <c r="N30" s="30">
        <f t="shared" si="2"/>
        <v>85.273636988892278</v>
      </c>
      <c r="O30" s="30">
        <f t="shared" si="3"/>
        <v>531.01491655041104</v>
      </c>
      <c r="P30" s="30">
        <f t="shared" si="4"/>
        <v>4374.2150480924065</v>
      </c>
      <c r="Q30" s="30">
        <f t="shared" si="0"/>
        <v>4656.8887451419696</v>
      </c>
      <c r="R30" s="30">
        <f t="shared" si="5"/>
        <v>8.4461028528842501</v>
      </c>
      <c r="S30" s="30">
        <f t="shared" si="1"/>
        <v>8.3834823651155777</v>
      </c>
      <c r="T30" s="30">
        <f t="shared" si="6"/>
        <v>6.2747901122794181</v>
      </c>
      <c r="U30" s="30">
        <f t="shared" si="7"/>
        <v>1.6642670917756248</v>
      </c>
      <c r="V30" s="30">
        <f t="shared" si="8"/>
        <v>0.15699516597048502</v>
      </c>
      <c r="W30" s="30">
        <f t="shared" si="9"/>
        <v>4.0418458940949726</v>
      </c>
      <c r="X30" s="30">
        <f>sa_process!G30</f>
        <v>5.1904096105072499</v>
      </c>
      <c r="Y30" s="30">
        <f>sa_process!H30</f>
        <v>2.9816270946558001</v>
      </c>
      <c r="Z30" s="30">
        <f>sa_process!I30</f>
        <v>2.6652966485507199</v>
      </c>
      <c r="AA30" s="30">
        <f t="shared" si="10"/>
        <v>6.4231368867326388</v>
      </c>
      <c r="AB30" s="30">
        <f>sa_process!J30</f>
        <v>80.780440443840604</v>
      </c>
      <c r="AC30" s="29">
        <f t="shared" si="11"/>
        <v>0.60012375029415699</v>
      </c>
    </row>
    <row r="31" spans="1:29" x14ac:dyDescent="0.2">
      <c r="A31" t="s">
        <v>28</v>
      </c>
      <c r="B31" s="31">
        <f>HFCE_PH!B31</f>
        <v>3765</v>
      </c>
      <c r="C31" s="30">
        <f>CONS_COMP!J31</f>
        <v>1016.8712286030951</v>
      </c>
      <c r="D31" s="30">
        <f>CONS_COMP!K31</f>
        <v>2721.7478757029676</v>
      </c>
      <c r="E31" s="30">
        <f>CONS_COMP!L31</f>
        <v>437.27679487705757</v>
      </c>
      <c r="F31" s="30">
        <f>HFCE!B31</f>
        <v>230397</v>
      </c>
      <c r="G31" s="30">
        <f>CONS_COMP!B31</f>
        <v>49544</v>
      </c>
      <c r="H31" s="30">
        <f>CONS_COMP!C31</f>
        <v>132609</v>
      </c>
      <c r="I31" s="30">
        <f>CONS_COMP!D31</f>
        <v>21305</v>
      </c>
      <c r="J31" s="30">
        <f>sa_process!B31</f>
        <v>80.158271059782606</v>
      </c>
      <c r="K31" s="30">
        <f>sa_process!C31</f>
        <v>70.186226222826093</v>
      </c>
      <c r="L31" s="30">
        <f>sa_process!E31</f>
        <v>92.709420289855103</v>
      </c>
      <c r="M31" s="30">
        <f>sa_process!D31</f>
        <v>82.154008152173901</v>
      </c>
      <c r="N31" s="30">
        <f t="shared" si="2"/>
        <v>85.267006037432267</v>
      </c>
      <c r="O31" s="30">
        <f t="shared" si="3"/>
        <v>532.26471198713716</v>
      </c>
      <c r="P31" s="30">
        <f t="shared" si="4"/>
        <v>4384.6022958338735</v>
      </c>
      <c r="Q31" s="30">
        <f t="shared" si="0"/>
        <v>4696.957594297457</v>
      </c>
      <c r="R31" s="30">
        <f t="shared" si="5"/>
        <v>8.454670257733623</v>
      </c>
      <c r="S31" s="30">
        <f t="shared" si="1"/>
        <v>8.3858542041900002</v>
      </c>
      <c r="T31" s="30">
        <f t="shared" si="6"/>
        <v>6.2771409445134916</v>
      </c>
      <c r="U31" s="30">
        <f t="shared" si="7"/>
        <v>-3.0017692342863747</v>
      </c>
      <c r="V31" s="30">
        <f t="shared" si="8"/>
        <v>-3.1105553940362775E-2</v>
      </c>
      <c r="W31" s="30">
        <f t="shared" si="9"/>
        <v>-5.5525835381254449</v>
      </c>
      <c r="X31" s="30">
        <f>sa_process!G31</f>
        <v>5.5746120923913001</v>
      </c>
      <c r="Y31" s="30">
        <f>sa_process!H31</f>
        <v>2.9653515511775401</v>
      </c>
      <c r="Z31" s="30">
        <f>sa_process!I31</f>
        <v>2.7441009963768099</v>
      </c>
      <c r="AA31" s="30">
        <f t="shared" si="10"/>
        <v>2.871772865872646</v>
      </c>
      <c r="AB31" s="30">
        <f>sa_process!J31</f>
        <v>81.329896965579707</v>
      </c>
      <c r="AC31" s="29">
        <f t="shared" si="11"/>
        <v>0.67558984117690457</v>
      </c>
    </row>
    <row r="32" spans="1:29" x14ac:dyDescent="0.2">
      <c r="A32" t="s">
        <v>29</v>
      </c>
      <c r="B32" s="31">
        <f>HFCE_PH!B32</f>
        <v>3856</v>
      </c>
      <c r="C32" s="30">
        <f>CONS_COMP!J32</f>
        <v>1020.4942366357512</v>
      </c>
      <c r="D32" s="30">
        <f>CONS_COMP!K32</f>
        <v>2799.5413877116475</v>
      </c>
      <c r="E32" s="30">
        <f>CONS_COMP!L32</f>
        <v>447.78166779272357</v>
      </c>
      <c r="F32" s="30">
        <f>HFCE!B32</f>
        <v>236418</v>
      </c>
      <c r="G32" s="30">
        <f>CONS_COMP!B32</f>
        <v>49844</v>
      </c>
      <c r="H32" s="30">
        <f>CONS_COMP!C32</f>
        <v>136738</v>
      </c>
      <c r="I32" s="30">
        <f>CONS_COMP!D32</f>
        <v>21871</v>
      </c>
      <c r="J32" s="30">
        <f>sa_process!B32</f>
        <v>81.252904211956505</v>
      </c>
      <c r="K32" s="30">
        <f>sa_process!C32</f>
        <v>71.276647418478305</v>
      </c>
      <c r="L32" s="30">
        <f>sa_process!E32</f>
        <v>93.429347826086996</v>
      </c>
      <c r="M32" s="30">
        <f>sa_process!D32</f>
        <v>83.678736413043495</v>
      </c>
      <c r="N32" s="30">
        <f t="shared" si="2"/>
        <v>86.266819687365128</v>
      </c>
      <c r="O32" s="30">
        <f t="shared" si="3"/>
        <v>535.12001613222878</v>
      </c>
      <c r="P32" s="30">
        <f t="shared" si="4"/>
        <v>4428.1632708744582</v>
      </c>
      <c r="Q32" s="30">
        <f t="shared" si="0"/>
        <v>4745.676523686132</v>
      </c>
      <c r="R32" s="30">
        <f t="shared" si="5"/>
        <v>8.4649892770003312</v>
      </c>
      <c r="S32" s="30">
        <f t="shared" si="1"/>
        <v>8.3957401655232964</v>
      </c>
      <c r="T32" s="30">
        <f t="shared" si="6"/>
        <v>6.2824910509570886</v>
      </c>
      <c r="U32" s="30">
        <f t="shared" si="7"/>
        <v>5.4253984918939029</v>
      </c>
      <c r="V32" s="30">
        <f t="shared" si="8"/>
        <v>4.6629868751960624</v>
      </c>
      <c r="W32" s="30">
        <f t="shared" si="9"/>
        <v>7.3557064118604618</v>
      </c>
      <c r="X32" s="30">
        <f>sa_process!G32</f>
        <v>5.7728515851449203</v>
      </c>
      <c r="Y32" s="30">
        <f>sa_process!H32</f>
        <v>2.9723958899456502</v>
      </c>
      <c r="Z32" s="30">
        <f>sa_process!I32</f>
        <v>2.6965013586956501</v>
      </c>
      <c r="AA32" s="30">
        <f t="shared" si="10"/>
        <v>-1.7652369255316991</v>
      </c>
      <c r="AB32" s="30">
        <f>sa_process!J32</f>
        <v>81.594004755434796</v>
      </c>
      <c r="AC32" s="29">
        <f t="shared" si="11"/>
        <v>0.32368528870069246</v>
      </c>
    </row>
    <row r="33" spans="1:29" x14ac:dyDescent="0.2">
      <c r="A33" t="s">
        <v>30</v>
      </c>
      <c r="B33" s="31">
        <f>HFCE_PH!B33</f>
        <v>3941</v>
      </c>
      <c r="C33" s="30">
        <f>CONS_COMP!J33</f>
        <v>1069.6458478003349</v>
      </c>
      <c r="D33" s="30">
        <f>CONS_COMP!K33</f>
        <v>2845.1043666516889</v>
      </c>
      <c r="E33" s="30">
        <f>CONS_COMP!L33</f>
        <v>454.12769086230134</v>
      </c>
      <c r="F33" s="30">
        <f>HFCE!B33</f>
        <v>242142</v>
      </c>
      <c r="G33" s="30">
        <f>CONS_COMP!B33</f>
        <v>52372</v>
      </c>
      <c r="H33" s="30">
        <f>CONS_COMP!C33</f>
        <v>139302</v>
      </c>
      <c r="I33" s="30">
        <f>CONS_COMP!D33</f>
        <v>22235</v>
      </c>
      <c r="J33" s="30">
        <f>sa_process!B33</f>
        <v>81.5267493206522</v>
      </c>
      <c r="K33" s="30">
        <f>sa_process!C33</f>
        <v>71.272639266304296</v>
      </c>
      <c r="L33" s="30">
        <f>sa_process!E33</f>
        <v>93.462681159420299</v>
      </c>
      <c r="M33" s="30">
        <f>sa_process!D33</f>
        <v>84.164877717391306</v>
      </c>
      <c r="N33" s="30">
        <f t="shared" si="2"/>
        <v>86.13524369419676</v>
      </c>
      <c r="O33" s="30">
        <f t="shared" si="3"/>
        <v>539.56912096655162</v>
      </c>
      <c r="P33" s="30">
        <f t="shared" si="4"/>
        <v>4544.8878374924416</v>
      </c>
      <c r="Q33" s="30">
        <f t="shared" si="0"/>
        <v>4833.9962439808369</v>
      </c>
      <c r="R33" s="30">
        <f t="shared" si="5"/>
        <v>8.4834287842628857</v>
      </c>
      <c r="S33" s="30">
        <f t="shared" si="1"/>
        <v>8.4217583280875825</v>
      </c>
      <c r="T33" s="30">
        <f t="shared" si="6"/>
        <v>6.2907708969113978</v>
      </c>
      <c r="U33" s="30">
        <f t="shared" si="7"/>
        <v>1.3458456808048547</v>
      </c>
      <c r="V33" s="30">
        <f t="shared" si="8"/>
        <v>-0.61055426429890525</v>
      </c>
      <c r="W33" s="30">
        <f t="shared" si="9"/>
        <v>2.3171220009897597</v>
      </c>
      <c r="X33" s="30">
        <f>sa_process!G33</f>
        <v>6.3411967119565196</v>
      </c>
      <c r="Y33" s="30">
        <f>sa_process!H33</f>
        <v>3.0642254642210101</v>
      </c>
      <c r="Z33" s="30">
        <f>sa_process!I33</f>
        <v>2.6941009963768101</v>
      </c>
      <c r="AA33" s="30">
        <f t="shared" si="10"/>
        <v>-8.909696860170957E-2</v>
      </c>
      <c r="AB33" s="30">
        <f>sa_process!J33</f>
        <v>81.6956578351449</v>
      </c>
      <c r="AC33" s="29">
        <f t="shared" si="11"/>
        <v>0.12442898729725371</v>
      </c>
    </row>
    <row r="34" spans="1:29" x14ac:dyDescent="0.2">
      <c r="A34" t="s">
        <v>31</v>
      </c>
      <c r="B34" s="31">
        <f>HFCE_PH!B34</f>
        <v>3939</v>
      </c>
      <c r="C34" s="30">
        <f>CONS_COMP!J34</f>
        <v>1076.5296766437784</v>
      </c>
      <c r="D34" s="30">
        <f>CONS_COMP!K34</f>
        <v>2834.9192118828828</v>
      </c>
      <c r="E34" s="30">
        <f>CONS_COMP!L34</f>
        <v>450.39629984311006</v>
      </c>
      <c r="F34" s="30">
        <f>HFCE!B34</f>
        <v>242534</v>
      </c>
      <c r="G34" s="30">
        <f>CONS_COMP!B34</f>
        <v>52835</v>
      </c>
      <c r="H34" s="30">
        <f>CONS_COMP!C34</f>
        <v>139135</v>
      </c>
      <c r="I34" s="30">
        <f>CONS_COMP!D34</f>
        <v>22105</v>
      </c>
      <c r="J34" s="30">
        <f>sa_process!B34</f>
        <v>81.8620754076087</v>
      </c>
      <c r="K34" s="30">
        <f>sa_process!C34</f>
        <v>72.964487092391295</v>
      </c>
      <c r="L34" s="30">
        <f>sa_process!E34</f>
        <v>93.298550724637707</v>
      </c>
      <c r="M34" s="30">
        <f>sa_process!D34</f>
        <v>83.402377717391303</v>
      </c>
      <c r="N34" s="30">
        <f t="shared" si="2"/>
        <v>86.652237955787484</v>
      </c>
      <c r="O34" s="30">
        <f t="shared" si="3"/>
        <v>540.02812889732775</v>
      </c>
      <c r="P34" s="30">
        <f t="shared" si="4"/>
        <v>4513.9617634831284</v>
      </c>
      <c r="Q34" s="30">
        <f t="shared" si="0"/>
        <v>4811.7519381067241</v>
      </c>
      <c r="R34" s="30">
        <f t="shared" si="5"/>
        <v>8.4788165250813989</v>
      </c>
      <c r="S34" s="30">
        <f t="shared" ref="S34:S65" si="12">LN(P34)</f>
        <v>8.4149304866909915</v>
      </c>
      <c r="T34" s="30">
        <f t="shared" si="6"/>
        <v>6.2916212287522617</v>
      </c>
      <c r="U34" s="30">
        <f t="shared" si="7"/>
        <v>1.6418579829555542</v>
      </c>
      <c r="V34" s="30">
        <f t="shared" si="8"/>
        <v>2.3936725020506011</v>
      </c>
      <c r="W34" s="30">
        <f t="shared" si="9"/>
        <v>-3.640354487752997</v>
      </c>
      <c r="X34" s="30">
        <f>sa_process!G34</f>
        <v>6.32016961050725</v>
      </c>
      <c r="Y34" s="30">
        <f>sa_process!H34</f>
        <v>3.2296270946557999</v>
      </c>
      <c r="Z34" s="30">
        <f>sa_process!I34</f>
        <v>2.9652966485507202</v>
      </c>
      <c r="AA34" s="30">
        <f t="shared" si="10"/>
        <v>9.1456499742262221</v>
      </c>
      <c r="AB34" s="30">
        <f>sa_process!J34</f>
        <v>82.480440443840607</v>
      </c>
      <c r="AC34" s="29">
        <f t="shared" si="11"/>
        <v>0.9514772283861106</v>
      </c>
    </row>
    <row r="35" spans="1:29" x14ac:dyDescent="0.2">
      <c r="A35" t="s">
        <v>32</v>
      </c>
      <c r="B35" s="31">
        <f>HFCE_PH!B35</f>
        <v>4008</v>
      </c>
      <c r="C35" s="30">
        <f>CONS_COMP!J35</f>
        <v>1087.7492530032318</v>
      </c>
      <c r="D35" s="30">
        <f>CONS_COMP!K35</f>
        <v>2889.6680691912106</v>
      </c>
      <c r="E35" s="30">
        <f>CONS_COMP!L35</f>
        <v>455.80015041567572</v>
      </c>
      <c r="F35" s="30">
        <f>HFCE!B35</f>
        <v>247309</v>
      </c>
      <c r="G35" s="30">
        <f>CONS_COMP!B35</f>
        <v>53514</v>
      </c>
      <c r="H35" s="30">
        <f>CONS_COMP!C35</f>
        <v>142163</v>
      </c>
      <c r="I35" s="30">
        <f>CONS_COMP!D35</f>
        <v>22424</v>
      </c>
      <c r="J35" s="30">
        <f>sa_process!B35</f>
        <v>83.058271059782598</v>
      </c>
      <c r="K35" s="30">
        <f>sa_process!C35</f>
        <v>74.586226222826099</v>
      </c>
      <c r="L35" s="30">
        <f>sa_process!E35</f>
        <v>93.109420289855095</v>
      </c>
      <c r="M35" s="30">
        <f>sa_process!D35</f>
        <v>85.154008152173901</v>
      </c>
      <c r="N35" s="30">
        <f t="shared" si="2"/>
        <v>87.187799500142077</v>
      </c>
      <c r="O35" s="30">
        <f t="shared" si="3"/>
        <v>535.2656443383629</v>
      </c>
      <c r="P35" s="30">
        <f t="shared" si="4"/>
        <v>4561.8966701734007</v>
      </c>
      <c r="Q35" s="30">
        <f t="shared" si="0"/>
        <v>4825.5278479312119</v>
      </c>
      <c r="R35" s="30">
        <f t="shared" si="5"/>
        <v>8.4816754063244684</v>
      </c>
      <c r="S35" s="30">
        <f t="shared" si="12"/>
        <v>8.4254937524723843</v>
      </c>
      <c r="T35" s="30">
        <f t="shared" si="6"/>
        <v>6.2827631551386203</v>
      </c>
      <c r="U35" s="30">
        <f t="shared" ref="U35:U66" si="13">LN(J35/J34)*100*4</f>
        <v>5.8026394202899105</v>
      </c>
      <c r="V35" s="30">
        <f t="shared" ref="V35:V66" si="14">LN(N35/N34)*100*4</f>
        <v>2.4646255100640979</v>
      </c>
      <c r="W35" s="30">
        <f t="shared" si="9"/>
        <v>8.3138635622069952</v>
      </c>
      <c r="X35" s="30">
        <f>sa_process!G35</f>
        <v>5.77446875905797</v>
      </c>
      <c r="Y35" s="30">
        <f>sa_process!H35</f>
        <v>3.2850515511775402</v>
      </c>
      <c r="Z35" s="30">
        <f>sa_process!I35</f>
        <v>3.34410099637681</v>
      </c>
      <c r="AA35" s="30">
        <f t="shared" si="10"/>
        <v>11.327539097548433</v>
      </c>
      <c r="AB35" s="30">
        <f>sa_process!J35</f>
        <v>83.229896965579698</v>
      </c>
      <c r="AC35" s="29">
        <f t="shared" si="11"/>
        <v>0.9004655166748976</v>
      </c>
    </row>
    <row r="36" spans="1:29" x14ac:dyDescent="0.2">
      <c r="A36" t="s">
        <v>33</v>
      </c>
      <c r="B36" s="31">
        <f>HFCE_PH!B36</f>
        <v>4007</v>
      </c>
      <c r="C36" s="30">
        <f>CONS_COMP!J36</f>
        <v>1127.1418432525602</v>
      </c>
      <c r="D36" s="30">
        <f>CONS_COMP!K36</f>
        <v>2868.4173172462743</v>
      </c>
      <c r="E36" s="30">
        <f>CONS_COMP!L36</f>
        <v>451.58673831491433</v>
      </c>
      <c r="F36" s="30">
        <f>HFCE!B36</f>
        <v>247754</v>
      </c>
      <c r="G36" s="30">
        <f>CONS_COMP!B36</f>
        <v>55585</v>
      </c>
      <c r="H36" s="30">
        <f>CONS_COMP!C36</f>
        <v>141456</v>
      </c>
      <c r="I36" s="30">
        <f>CONS_COMP!D36</f>
        <v>22270</v>
      </c>
      <c r="J36" s="30">
        <f>sa_process!B36</f>
        <v>84.252904211956505</v>
      </c>
      <c r="K36" s="30">
        <f>sa_process!C36</f>
        <v>77.176647418478296</v>
      </c>
      <c r="L36" s="30">
        <f>sa_process!E36</f>
        <v>92.429347826086996</v>
      </c>
      <c r="M36" s="30">
        <f>sa_process!D36</f>
        <v>86.278736413043504</v>
      </c>
      <c r="N36" s="30">
        <f t="shared" si="2"/>
        <v>87.548337336791178</v>
      </c>
      <c r="O36" s="30">
        <f t="shared" si="3"/>
        <v>523.40444133653773</v>
      </c>
      <c r="P36" s="30">
        <f t="shared" si="4"/>
        <v>4563.8321435257531</v>
      </c>
      <c r="Q36" s="30">
        <f t="shared" si="0"/>
        <v>4755.9191430594728</v>
      </c>
      <c r="R36" s="30">
        <f t="shared" si="5"/>
        <v>8.4671452566273544</v>
      </c>
      <c r="S36" s="30">
        <f t="shared" si="12"/>
        <v>8.4259179319370343</v>
      </c>
      <c r="T36" s="30">
        <f t="shared" si="6"/>
        <v>6.2603544756094083</v>
      </c>
      <c r="U36" s="30">
        <f t="shared" si="13"/>
        <v>5.7122470274234836</v>
      </c>
      <c r="V36" s="30">
        <f t="shared" si="14"/>
        <v>1.6506641605723644</v>
      </c>
      <c r="W36" s="30">
        <f t="shared" si="9"/>
        <v>5.2486794237848944</v>
      </c>
      <c r="X36" s="30">
        <f>sa_process!G36</f>
        <v>5.8988682518115896</v>
      </c>
      <c r="Y36" s="30">
        <f>sa_process!H36</f>
        <v>3.49379588994565</v>
      </c>
      <c r="Z36" s="30">
        <f>sa_process!I36</f>
        <v>4.2965013586956502</v>
      </c>
      <c r="AA36" s="30">
        <f t="shared" si="10"/>
        <v>22.166881441600982</v>
      </c>
      <c r="AB36" s="30">
        <f>sa_process!J36</f>
        <v>84.394004755434807</v>
      </c>
      <c r="AC36" s="29">
        <f t="shared" si="11"/>
        <v>1.3793726144748941</v>
      </c>
    </row>
    <row r="37" spans="1:29" x14ac:dyDescent="0.2">
      <c r="A37" t="s">
        <v>34</v>
      </c>
      <c r="B37" s="31">
        <f>HFCE_PH!B37</f>
        <v>3990</v>
      </c>
      <c r="C37" s="30">
        <f>CONS_COMP!J37</f>
        <v>1128.2907383799754</v>
      </c>
      <c r="D37" s="30">
        <f>CONS_COMP!K37</f>
        <v>2866.6909488253509</v>
      </c>
      <c r="E37" s="30">
        <f>CONS_COMP!L37</f>
        <v>447.49994941216943</v>
      </c>
      <c r="F37" s="30">
        <f>HFCE!B37</f>
        <v>247136</v>
      </c>
      <c r="G37" s="30">
        <f>CONS_COMP!B37</f>
        <v>55759</v>
      </c>
      <c r="H37" s="30">
        <f>CONS_COMP!C37</f>
        <v>141669</v>
      </c>
      <c r="I37" s="30">
        <f>CONS_COMP!D37</f>
        <v>22115</v>
      </c>
      <c r="J37" s="30">
        <f>sa_process!B37</f>
        <v>85.5267493206522</v>
      </c>
      <c r="K37" s="30">
        <f>sa_process!C37</f>
        <v>79.372639266304304</v>
      </c>
      <c r="L37" s="30">
        <f>sa_process!E37</f>
        <v>92.662681159420302</v>
      </c>
      <c r="M37" s="30">
        <f>sa_process!D37</f>
        <v>86.664877717391306</v>
      </c>
      <c r="N37" s="30">
        <f t="shared" si="2"/>
        <v>88.478600911678129</v>
      </c>
      <c r="O37" s="30">
        <f t="shared" si="3"/>
        <v>516.35675396835904</v>
      </c>
      <c r="P37" s="30">
        <f t="shared" si="4"/>
        <v>4515.1953648015196</v>
      </c>
      <c r="Q37" s="30">
        <f t="shared" si="0"/>
        <v>4665.207121389486</v>
      </c>
      <c r="R37" s="30">
        <f t="shared" si="5"/>
        <v>8.4478875113075169</v>
      </c>
      <c r="S37" s="30">
        <f t="shared" si="12"/>
        <v>8.4152037350814091</v>
      </c>
      <c r="T37" s="30">
        <f t="shared" si="6"/>
        <v>6.2467979102455971</v>
      </c>
      <c r="U37" s="30">
        <f t="shared" si="13"/>
        <v>6.0024578270407281</v>
      </c>
      <c r="V37" s="30">
        <f t="shared" si="14"/>
        <v>4.2278630518716209</v>
      </c>
      <c r="W37" s="30">
        <f t="shared" si="9"/>
        <v>1.7862096751310257</v>
      </c>
      <c r="X37" s="30">
        <f>sa_process!G37</f>
        <v>5.8140733786231902</v>
      </c>
      <c r="Y37" s="30">
        <f>sa_process!H37</f>
        <v>3.5847254642210098</v>
      </c>
      <c r="Z37" s="30">
        <f>sa_process!I37</f>
        <v>4.3941009963768103</v>
      </c>
      <c r="AA37" s="30">
        <f t="shared" si="10"/>
        <v>2.2211514428465917</v>
      </c>
      <c r="AB37" s="30">
        <f>sa_process!J37</f>
        <v>85.6956578351449</v>
      </c>
      <c r="AC37" s="29">
        <f t="shared" si="11"/>
        <v>1.518925360505563</v>
      </c>
    </row>
    <row r="38" spans="1:29" x14ac:dyDescent="0.2">
      <c r="A38" t="s">
        <v>35</v>
      </c>
      <c r="B38" s="31">
        <f>HFCE_PH!B38</f>
        <v>3850</v>
      </c>
      <c r="C38" s="30">
        <f>CONS_COMP!J38</f>
        <v>1084.0519417573762</v>
      </c>
      <c r="D38" s="30">
        <f>CONS_COMP!K38</f>
        <v>2807.7427954035984</v>
      </c>
      <c r="E38" s="30">
        <f>CONS_COMP!L38</f>
        <v>433.99236625805275</v>
      </c>
      <c r="F38" s="30">
        <f>HFCE!B38</f>
        <v>238878</v>
      </c>
      <c r="G38" s="30">
        <f>CONS_COMP!B38</f>
        <v>53679</v>
      </c>
      <c r="H38" s="30">
        <f>CONS_COMP!C38</f>
        <v>139031</v>
      </c>
      <c r="I38" s="30">
        <f>CONS_COMP!D38</f>
        <v>21490</v>
      </c>
      <c r="J38" s="30">
        <f>sa_process!B38</f>
        <v>84.962075407608694</v>
      </c>
      <c r="K38" s="30">
        <f>sa_process!C38</f>
        <v>79.3644870923913</v>
      </c>
      <c r="L38" s="30">
        <f>sa_process!E38</f>
        <v>90.198550724637698</v>
      </c>
      <c r="M38" s="30">
        <f>sa_process!D38</f>
        <v>86.402377717391303</v>
      </c>
      <c r="N38" s="30">
        <f t="shared" si="2"/>
        <v>86.894419994787484</v>
      </c>
      <c r="O38" s="30">
        <f t="shared" si="3"/>
        <v>502.29215644686781</v>
      </c>
      <c r="P38" s="30">
        <f t="shared" si="4"/>
        <v>4478.7625458509656</v>
      </c>
      <c r="Q38" s="30">
        <f t="shared" si="0"/>
        <v>4531.4335620092643</v>
      </c>
      <c r="R38" s="30">
        <f t="shared" si="5"/>
        <v>8.4187936280189941</v>
      </c>
      <c r="S38" s="30">
        <f t="shared" si="12"/>
        <v>8.4071020698099854</v>
      </c>
      <c r="T38" s="30">
        <f t="shared" si="6"/>
        <v>6.2191819353580842</v>
      </c>
      <c r="U38" s="30">
        <f t="shared" si="13"/>
        <v>-2.6496797254228484</v>
      </c>
      <c r="V38" s="30">
        <f t="shared" si="14"/>
        <v>-7.2267627023616114</v>
      </c>
      <c r="W38" s="30">
        <f t="shared" si="9"/>
        <v>-1.2134020413629982</v>
      </c>
      <c r="X38" s="30">
        <f>sa_process!G38</f>
        <v>4.5582362771739096</v>
      </c>
      <c r="Y38" s="30">
        <f>sa_process!H38</f>
        <v>2.6006270946557999</v>
      </c>
      <c r="Z38" s="30">
        <f>sa_process!I38</f>
        <v>2.76529664855072</v>
      </c>
      <c r="AA38" s="30">
        <f t="shared" si="10"/>
        <v>-58.901613636270802</v>
      </c>
      <c r="AB38" s="30">
        <f>sa_process!J38</f>
        <v>85.680440443840595</v>
      </c>
      <c r="AC38" s="29">
        <f t="shared" si="11"/>
        <v>-1.7760636179597888E-2</v>
      </c>
    </row>
    <row r="39" spans="1:29" x14ac:dyDescent="0.2">
      <c r="A39" t="s">
        <v>36</v>
      </c>
      <c r="B39" s="31">
        <f>HFCE_PH!B39</f>
        <v>3837</v>
      </c>
      <c r="C39" s="30">
        <f>CONS_COMP!J39</f>
        <v>1089.6503073667238</v>
      </c>
      <c r="D39" s="30">
        <f>CONS_COMP!K39</f>
        <v>2768.7997581376599</v>
      </c>
      <c r="E39" s="30">
        <f>CONS_COMP!L39</f>
        <v>442.10420235815781</v>
      </c>
      <c r="F39" s="30">
        <f>HFCE!B39</f>
        <v>238482</v>
      </c>
      <c r="G39" s="30">
        <f>CONS_COMP!B39</f>
        <v>54063</v>
      </c>
      <c r="H39" s="30">
        <f>CONS_COMP!C39</f>
        <v>137374</v>
      </c>
      <c r="I39" s="30">
        <f>CONS_COMP!D39</f>
        <v>21935</v>
      </c>
      <c r="J39" s="30">
        <f>sa_process!B39</f>
        <v>85.158271059782606</v>
      </c>
      <c r="K39" s="30">
        <f>sa_process!C39</f>
        <v>80.186226222826093</v>
      </c>
      <c r="L39" s="30">
        <f>sa_process!E39</f>
        <v>90.0094202898551</v>
      </c>
      <c r="M39" s="30">
        <f>sa_process!D39</f>
        <v>86.054008152173907</v>
      </c>
      <c r="N39" s="30">
        <f t="shared" si="2"/>
        <v>86.999573868551778</v>
      </c>
      <c r="O39" s="30">
        <f t="shared" si="3"/>
        <v>513.75201672926289</v>
      </c>
      <c r="P39" s="30">
        <f t="shared" si="4"/>
        <v>4435.0217983068987</v>
      </c>
      <c r="Q39" s="30">
        <f t="shared" si="0"/>
        <v>4505.7279254840187</v>
      </c>
      <c r="R39" s="30">
        <f t="shared" si="5"/>
        <v>8.4131047386729918</v>
      </c>
      <c r="S39" s="30">
        <f t="shared" si="12"/>
        <v>8.3972878097951629</v>
      </c>
      <c r="T39" s="30">
        <f t="shared" si="6"/>
        <v>6.241740691309821</v>
      </c>
      <c r="U39" s="30">
        <f t="shared" si="13"/>
        <v>0.9226209244505108</v>
      </c>
      <c r="V39" s="30">
        <f t="shared" si="14"/>
        <v>0.48376086715867073</v>
      </c>
      <c r="W39" s="30">
        <f t="shared" si="9"/>
        <v>-1.6160377584716352</v>
      </c>
      <c r="X39" s="30">
        <f>sa_process!G39</f>
        <v>2.1289920923913002</v>
      </c>
      <c r="Y39" s="30">
        <f>sa_process!H39</f>
        <v>2.8953515511775398</v>
      </c>
      <c r="Z39" s="30">
        <f>sa_process!I39</f>
        <v>2.1441009963768098</v>
      </c>
      <c r="AA39" s="30">
        <f t="shared" si="10"/>
        <v>-28.972313021804119</v>
      </c>
      <c r="AB39" s="30">
        <f>sa_process!J39</f>
        <v>85.729896965579698</v>
      </c>
      <c r="AC39" s="29">
        <f t="shared" si="11"/>
        <v>5.768876843390558E-2</v>
      </c>
    </row>
    <row r="40" spans="1:29" x14ac:dyDescent="0.2">
      <c r="A40" t="s">
        <v>37</v>
      </c>
      <c r="B40" s="31">
        <f>HFCE_PH!B40</f>
        <v>3832</v>
      </c>
      <c r="C40" s="30">
        <f>CONS_COMP!J40</f>
        <v>1098.0447376890891</v>
      </c>
      <c r="D40" s="30">
        <f>CONS_COMP!K40</f>
        <v>2747.0429674927582</v>
      </c>
      <c r="E40" s="30">
        <f>CONS_COMP!L40</f>
        <v>439.7328612809784</v>
      </c>
      <c r="F40" s="30">
        <f>HFCE!B40</f>
        <v>238579</v>
      </c>
      <c r="G40" s="30">
        <f>CONS_COMP!B40</f>
        <v>54586</v>
      </c>
      <c r="H40" s="30">
        <f>CONS_COMP!C40</f>
        <v>136561</v>
      </c>
      <c r="I40" s="30">
        <f>CONS_COMP!D40</f>
        <v>21860</v>
      </c>
      <c r="J40" s="30">
        <f>sa_process!B40</f>
        <v>85.252904211956505</v>
      </c>
      <c r="K40" s="30">
        <f>sa_process!C40</f>
        <v>80.376647418478299</v>
      </c>
      <c r="L40" s="30">
        <f>sa_process!E40</f>
        <v>90.329347826087002</v>
      </c>
      <c r="M40" s="30">
        <f>sa_process!D40</f>
        <v>86.078736413043501</v>
      </c>
      <c r="N40" s="30">
        <f t="shared" si="2"/>
        <v>87.24430006975463</v>
      </c>
      <c r="O40" s="30">
        <f t="shared" si="3"/>
        <v>510.84957749722003</v>
      </c>
      <c r="P40" s="30">
        <f t="shared" si="4"/>
        <v>4407.2652334967161</v>
      </c>
      <c r="Q40" s="30">
        <f t="shared" si="0"/>
        <v>4494.8615362977534</v>
      </c>
      <c r="R40" s="30">
        <f t="shared" si="5"/>
        <v>8.4106901424930616</v>
      </c>
      <c r="S40" s="30">
        <f t="shared" si="12"/>
        <v>8.3910096476229157</v>
      </c>
      <c r="T40" s="30">
        <f t="shared" si="6"/>
        <v>6.236075177978698</v>
      </c>
      <c r="U40" s="30">
        <f t="shared" si="13"/>
        <v>0.44425800949143435</v>
      </c>
      <c r="V40" s="30">
        <f t="shared" si="14"/>
        <v>1.1236038620577407</v>
      </c>
      <c r="W40" s="30">
        <f t="shared" si="9"/>
        <v>0.1149264707405083</v>
      </c>
      <c r="X40" s="30">
        <f>sa_process!G40</f>
        <v>1.38507158514493</v>
      </c>
      <c r="Y40" s="30">
        <f>sa_process!H40</f>
        <v>2.90389588994565</v>
      </c>
      <c r="Z40" s="30">
        <f>sa_process!I40</f>
        <v>2.3965013586956498</v>
      </c>
      <c r="AA40" s="30">
        <f t="shared" si="10"/>
        <v>10.532035018591213</v>
      </c>
      <c r="AB40" s="30">
        <f>sa_process!J40</f>
        <v>86.194004755434804</v>
      </c>
      <c r="AC40" s="29">
        <f t="shared" si="11"/>
        <v>0.53844555798510108</v>
      </c>
    </row>
    <row r="41" spans="1:29" x14ac:dyDescent="0.2">
      <c r="A41" t="s">
        <v>38</v>
      </c>
      <c r="B41" s="31">
        <f>HFCE_PH!B41</f>
        <v>3841</v>
      </c>
      <c r="C41" s="30">
        <f>CONS_COMP!J41</f>
        <v>1102.9907667603372</v>
      </c>
      <c r="D41" s="30">
        <f>CONS_COMP!K41</f>
        <v>2736.0297069450021</v>
      </c>
      <c r="E41" s="30">
        <f>CONS_COMP!L41</f>
        <v>436.55158570855076</v>
      </c>
      <c r="F41" s="30">
        <f>HFCE!B41</f>
        <v>239628</v>
      </c>
      <c r="G41" s="30">
        <f>CONS_COMP!B41</f>
        <v>54951</v>
      </c>
      <c r="H41" s="30">
        <f>CONS_COMP!C41</f>
        <v>136309</v>
      </c>
      <c r="I41" s="30">
        <f>CONS_COMP!D41</f>
        <v>21749</v>
      </c>
      <c r="J41" s="30">
        <f>sa_process!B41</f>
        <v>85.126749320652195</v>
      </c>
      <c r="K41" s="30">
        <f>sa_process!C41</f>
        <v>80.872639266304304</v>
      </c>
      <c r="L41" s="30">
        <f>sa_process!E41</f>
        <v>90.862681159420305</v>
      </c>
      <c r="M41" s="30">
        <f>sa_process!D41</f>
        <v>85.564877717391298</v>
      </c>
      <c r="N41" s="30">
        <f t="shared" si="2"/>
        <v>87.748410182952171</v>
      </c>
      <c r="O41" s="30">
        <f t="shared" si="3"/>
        <v>510.1995086703904</v>
      </c>
      <c r="P41" s="30">
        <f t="shared" si="4"/>
        <v>4375.0313717378176</v>
      </c>
      <c r="Q41" s="30">
        <f t="shared" si="0"/>
        <v>4512.0952352260838</v>
      </c>
      <c r="R41" s="30">
        <f t="shared" si="5"/>
        <v>8.4145169000531226</v>
      </c>
      <c r="S41" s="30">
        <f t="shared" si="12"/>
        <v>8.3836689694489355</v>
      </c>
      <c r="T41" s="30">
        <f t="shared" si="6"/>
        <v>6.2348018426935088</v>
      </c>
      <c r="U41" s="30">
        <f t="shared" si="13"/>
        <v>-0.59234732196313233</v>
      </c>
      <c r="V41" s="30">
        <f t="shared" si="14"/>
        <v>2.3046057494184122</v>
      </c>
      <c r="W41" s="30">
        <f t="shared" si="9"/>
        <v>-2.3950100721288674</v>
      </c>
      <c r="X41" s="30">
        <f>sa_process!G41</f>
        <v>0.77121671195651897</v>
      </c>
      <c r="Y41" s="30">
        <f>sa_process!H41</f>
        <v>2.8319254642210101</v>
      </c>
      <c r="Z41" s="30">
        <f>sa_process!I41</f>
        <v>2.3941009963768098</v>
      </c>
      <c r="AA41" s="30">
        <f t="shared" si="10"/>
        <v>-0.10026153125839432</v>
      </c>
      <c r="AB41" s="30">
        <f>sa_process!J41</f>
        <v>86.895657835144902</v>
      </c>
      <c r="AC41" s="29">
        <f t="shared" si="11"/>
        <v>0.80746621544801611</v>
      </c>
    </row>
    <row r="42" spans="1:29" x14ac:dyDescent="0.2">
      <c r="A42" t="s">
        <v>39</v>
      </c>
      <c r="B42" s="31">
        <f>HFCE_PH!B42</f>
        <v>3845</v>
      </c>
      <c r="C42" s="30">
        <f>CONS_COMP!J42</f>
        <v>1104.2818232796603</v>
      </c>
      <c r="D42" s="30">
        <f>CONS_COMP!K42</f>
        <v>2721.8617319554592</v>
      </c>
      <c r="E42" s="30">
        <f>CONS_COMP!L42</f>
        <v>437.03436673876467</v>
      </c>
      <c r="F42" s="30">
        <f>HFCE!B42</f>
        <v>240359</v>
      </c>
      <c r="G42" s="30">
        <f>CONS_COMP!B42</f>
        <v>55139</v>
      </c>
      <c r="H42" s="30">
        <f>CONS_COMP!C42</f>
        <v>135908</v>
      </c>
      <c r="I42" s="30">
        <f>CONS_COMP!D42</f>
        <v>21822</v>
      </c>
      <c r="J42" s="30">
        <f>sa_process!B42</f>
        <v>84.962075407608694</v>
      </c>
      <c r="K42" s="30">
        <f>sa_process!C42</f>
        <v>81.264487092391306</v>
      </c>
      <c r="L42" s="30">
        <f>sa_process!E42</f>
        <v>89.898550724637701</v>
      </c>
      <c r="M42" s="30">
        <f>sa_process!D42</f>
        <v>84.302377717391295</v>
      </c>
      <c r="N42" s="30">
        <f t="shared" si="2"/>
        <v>87.223890833883203</v>
      </c>
      <c r="O42" s="30">
        <f t="shared" si="3"/>
        <v>518.41285924798535</v>
      </c>
      <c r="P42" s="30">
        <f t="shared" si="4"/>
        <v>4386.5774831370018</v>
      </c>
      <c r="Q42" s="30">
        <f t="shared" si="0"/>
        <v>4525.5485833573048</v>
      </c>
      <c r="R42" s="30">
        <f t="shared" si="5"/>
        <v>8.4174940826769085</v>
      </c>
      <c r="S42" s="30">
        <f t="shared" si="12"/>
        <v>8.3863045854126597</v>
      </c>
      <c r="T42" s="30">
        <f t="shared" si="6"/>
        <v>6.25077195037853</v>
      </c>
      <c r="U42" s="30">
        <f t="shared" si="13"/>
        <v>-0.77453161197883191</v>
      </c>
      <c r="V42" s="30">
        <f t="shared" si="14"/>
        <v>-2.3981895063603238</v>
      </c>
      <c r="W42" s="30">
        <f t="shared" si="9"/>
        <v>-5.9459287492433042</v>
      </c>
      <c r="X42" s="30">
        <f>sa_process!G42</f>
        <v>0.56933294384057898</v>
      </c>
      <c r="Y42" s="30">
        <f>sa_process!H42</f>
        <v>3.3109270946558</v>
      </c>
      <c r="Z42" s="30">
        <f>sa_process!I42</f>
        <v>2.3652966485507201</v>
      </c>
      <c r="AA42" s="30">
        <f t="shared" si="10"/>
        <v>-1.2177900748195247</v>
      </c>
      <c r="AB42" s="30">
        <f>sa_process!J42</f>
        <v>87.480440443840607</v>
      </c>
      <c r="AC42" s="29">
        <f t="shared" si="11"/>
        <v>0.66847241020822068</v>
      </c>
    </row>
    <row r="43" spans="1:29" x14ac:dyDescent="0.2">
      <c r="A43" t="s">
        <v>40</v>
      </c>
      <c r="B43" s="31">
        <f>HFCE_PH!B43</f>
        <v>3819</v>
      </c>
      <c r="C43" s="30">
        <f>CONS_COMP!J43</f>
        <v>1098.7151050096916</v>
      </c>
      <c r="D43" s="30">
        <f>CONS_COMP!K43</f>
        <v>2708.8903542953062</v>
      </c>
      <c r="E43" s="30">
        <f>CONS_COMP!L43</f>
        <v>439.78178766261016</v>
      </c>
      <c r="F43" s="30">
        <f>HFCE!B43</f>
        <v>239181</v>
      </c>
      <c r="G43" s="30">
        <f>CONS_COMP!B43</f>
        <v>54983</v>
      </c>
      <c r="H43" s="30">
        <f>CONS_COMP!C43</f>
        <v>135561</v>
      </c>
      <c r="I43" s="30">
        <f>CONS_COMP!D43</f>
        <v>22008</v>
      </c>
      <c r="J43" s="30">
        <f>sa_process!B43</f>
        <v>84.858271059782595</v>
      </c>
      <c r="K43" s="30">
        <f>sa_process!C43</f>
        <v>82.286226222826102</v>
      </c>
      <c r="L43" s="30">
        <f>sa_process!E43</f>
        <v>90.309420289855098</v>
      </c>
      <c r="M43" s="30">
        <f>sa_process!D43</f>
        <v>84.254008152173895</v>
      </c>
      <c r="N43" s="30">
        <f t="shared" si="2"/>
        <v>87.838060125047988</v>
      </c>
      <c r="O43" s="30">
        <f t="shared" si="3"/>
        <v>521.97135460701884</v>
      </c>
      <c r="P43" s="30">
        <f t="shared" si="4"/>
        <v>4334.8013991707185</v>
      </c>
      <c r="Q43" s="30">
        <f t="shared" si="0"/>
        <v>4500.4452156579018</v>
      </c>
      <c r="R43" s="30">
        <f t="shared" si="5"/>
        <v>8.4119316076773547</v>
      </c>
      <c r="S43" s="30">
        <f t="shared" si="12"/>
        <v>8.3744310748250914</v>
      </c>
      <c r="T43" s="30">
        <f t="shared" si="6"/>
        <v>6.2576127101451187</v>
      </c>
      <c r="U43" s="30">
        <f t="shared" si="13"/>
        <v>-0.48900788586942651</v>
      </c>
      <c r="V43" s="30">
        <f t="shared" si="14"/>
        <v>2.8066489951978264</v>
      </c>
      <c r="W43" s="30">
        <f t="shared" si="9"/>
        <v>-0.22957097137828492</v>
      </c>
      <c r="X43" s="30">
        <f>sa_process!G43</f>
        <v>0.67122875905797097</v>
      </c>
      <c r="Y43" s="30">
        <f>sa_process!H43</f>
        <v>3.3405515511775401</v>
      </c>
      <c r="Z43" s="30">
        <f>sa_process!I43</f>
        <v>2.5441009963768102</v>
      </c>
      <c r="AA43" s="30">
        <f t="shared" si="10"/>
        <v>7.0281937737823652</v>
      </c>
      <c r="AB43" s="30">
        <f>sa_process!J43</f>
        <v>88.529896965579695</v>
      </c>
      <c r="AC43" s="29">
        <f t="shared" si="11"/>
        <v>1.1854261189834125</v>
      </c>
    </row>
    <row r="44" spans="1:29" x14ac:dyDescent="0.2">
      <c r="A44" t="s">
        <v>41</v>
      </c>
      <c r="B44" s="31">
        <f>HFCE_PH!B44</f>
        <v>3943</v>
      </c>
      <c r="C44" s="30">
        <f>CONS_COMP!J44</f>
        <v>1142.8770810487488</v>
      </c>
      <c r="D44" s="30">
        <f>CONS_COMP!K44</f>
        <v>2800.239258299272</v>
      </c>
      <c r="E44" s="30">
        <f>CONS_COMP!L44</f>
        <v>449.16758050044859</v>
      </c>
      <c r="F44" s="30">
        <f>HFCE!B44</f>
        <v>247448</v>
      </c>
      <c r="G44" s="30">
        <f>CONS_COMP!B44</f>
        <v>57321</v>
      </c>
      <c r="H44" s="30">
        <f>CONS_COMP!C44</f>
        <v>140446</v>
      </c>
      <c r="I44" s="30">
        <f>CONS_COMP!D44</f>
        <v>22528</v>
      </c>
      <c r="J44" s="30">
        <f>sa_process!B44</f>
        <v>85.552904211956502</v>
      </c>
      <c r="K44" s="30">
        <f>sa_process!C44</f>
        <v>83.476647418478294</v>
      </c>
      <c r="L44" s="30">
        <f>sa_process!E44</f>
        <v>91.429347826086996</v>
      </c>
      <c r="M44" s="30">
        <f>sa_process!D44</f>
        <v>84.978736413043507</v>
      </c>
      <c r="N44" s="30">
        <f t="shared" si="2"/>
        <v>88.97257105709302</v>
      </c>
      <c r="O44" s="30">
        <f t="shared" si="3"/>
        <v>528.56467330515068</v>
      </c>
      <c r="P44" s="30">
        <f t="shared" si="4"/>
        <v>4431.8336454700775</v>
      </c>
      <c r="Q44" s="30">
        <f t="shared" si="0"/>
        <v>4608.8441255381058</v>
      </c>
      <c r="R44" s="30">
        <f t="shared" si="5"/>
        <v>8.4357323725647788</v>
      </c>
      <c r="S44" s="30">
        <f t="shared" si="12"/>
        <v>8.3965686928558085</v>
      </c>
      <c r="T44" s="30">
        <f t="shared" si="6"/>
        <v>6.2701651692618361</v>
      </c>
      <c r="U44" s="30">
        <f t="shared" si="13"/>
        <v>3.2609927058747852</v>
      </c>
      <c r="V44" s="30">
        <f t="shared" si="14"/>
        <v>5.1332954124950385</v>
      </c>
      <c r="W44" s="30">
        <f t="shared" si="9"/>
        <v>3.4259690964882337</v>
      </c>
      <c r="X44" s="30">
        <f>sa_process!G44</f>
        <v>0.70113491847826104</v>
      </c>
      <c r="Y44" s="30">
        <f>sa_process!H44</f>
        <v>3.1119958899456499</v>
      </c>
      <c r="Z44" s="30">
        <f>sa_process!I44</f>
        <v>3.2965013586956502</v>
      </c>
      <c r="AA44" s="30">
        <f t="shared" si="10"/>
        <v>22.824209076514613</v>
      </c>
      <c r="AB44" s="30">
        <f>sa_process!J44</f>
        <v>89.094004755434796</v>
      </c>
      <c r="AC44" s="29">
        <f t="shared" si="11"/>
        <v>0.63316021252337595</v>
      </c>
    </row>
    <row r="45" spans="1:29" x14ac:dyDescent="0.2">
      <c r="A45" t="s">
        <v>42</v>
      </c>
      <c r="B45" s="31">
        <f>HFCE_PH!B45</f>
        <v>3964</v>
      </c>
      <c r="C45" s="30">
        <f>CONS_COMP!J45</f>
        <v>1131.0774250019892</v>
      </c>
      <c r="D45" s="30">
        <f>CONS_COMP!K45</f>
        <v>2830.7273016630857</v>
      </c>
      <c r="E45" s="30">
        <f>CONS_COMP!L45</f>
        <v>459.77560276915733</v>
      </c>
      <c r="F45" s="30">
        <f>HFCE!B45</f>
        <v>249276</v>
      </c>
      <c r="G45" s="30">
        <f>CONS_COMP!B45</f>
        <v>56857</v>
      </c>
      <c r="H45" s="30">
        <f>CONS_COMP!C45</f>
        <v>142295</v>
      </c>
      <c r="I45" s="30">
        <f>CONS_COMP!D45</f>
        <v>23112</v>
      </c>
      <c r="J45" s="30">
        <f>sa_process!B45</f>
        <v>86.126749320652195</v>
      </c>
      <c r="K45" s="30">
        <f>sa_process!C45</f>
        <v>84.472639266304299</v>
      </c>
      <c r="L45" s="30">
        <f>sa_process!E45</f>
        <v>91.462681159420299</v>
      </c>
      <c r="M45" s="30">
        <f>sa_process!D45</f>
        <v>85.464877717391303</v>
      </c>
      <c r="N45" s="30">
        <f t="shared" si="2"/>
        <v>89.351788100982219</v>
      </c>
      <c r="O45" s="30">
        <f t="shared" si="3"/>
        <v>537.97023414636828</v>
      </c>
      <c r="P45" s="30">
        <f t="shared" si="4"/>
        <v>4433.9400596970518</v>
      </c>
      <c r="Q45" s="30">
        <f t="shared" si="0"/>
        <v>4602.5189981824597</v>
      </c>
      <c r="R45" s="30">
        <f t="shared" si="5"/>
        <v>8.4343590408950107</v>
      </c>
      <c r="S45" s="30">
        <f t="shared" si="12"/>
        <v>8.3970438717486289</v>
      </c>
      <c r="T45" s="30">
        <f t="shared" si="6"/>
        <v>6.2878032317657109</v>
      </c>
      <c r="U45" s="30">
        <f t="shared" si="13"/>
        <v>2.6740372968074935</v>
      </c>
      <c r="V45" s="30">
        <f t="shared" si="14"/>
        <v>1.7012487461341277</v>
      </c>
      <c r="W45" s="30">
        <f t="shared" si="9"/>
        <v>2.2817757067913242</v>
      </c>
      <c r="X45" s="30">
        <f>sa_process!G45</f>
        <v>0.71027004528985505</v>
      </c>
      <c r="Y45" s="30">
        <f>sa_process!H45</f>
        <v>2.5293254642210101</v>
      </c>
      <c r="Z45" s="30">
        <f>sa_process!I45</f>
        <v>3.3941009963768098</v>
      </c>
      <c r="AA45" s="30">
        <f t="shared" si="10"/>
        <v>2.8755666901293386</v>
      </c>
      <c r="AB45" s="30">
        <f>sa_process!J45</f>
        <v>89.595657835144905</v>
      </c>
      <c r="AC45" s="29">
        <f t="shared" si="11"/>
        <v>0.55990780338166513</v>
      </c>
    </row>
    <row r="46" spans="1:29" x14ac:dyDescent="0.2">
      <c r="A46" t="s">
        <v>43</v>
      </c>
      <c r="B46" s="31">
        <f>HFCE_PH!B46</f>
        <v>3985</v>
      </c>
      <c r="C46" s="30">
        <f>CONS_COMP!J46</f>
        <v>1158.8432606236229</v>
      </c>
      <c r="D46" s="30">
        <f>CONS_COMP!K46</f>
        <v>2843.558343091916</v>
      </c>
      <c r="E46" s="30">
        <f>CONS_COMP!L46</f>
        <v>454.87565250183593</v>
      </c>
      <c r="F46" s="30">
        <f>HFCE!B46</f>
        <v>251115</v>
      </c>
      <c r="G46" s="30">
        <f>CONS_COMP!B46</f>
        <v>58386</v>
      </c>
      <c r="H46" s="30">
        <f>CONS_COMP!C46</f>
        <v>143267</v>
      </c>
      <c r="I46" s="30">
        <f>CONS_COMP!D46</f>
        <v>22918</v>
      </c>
      <c r="J46" s="30">
        <f>sa_process!B46</f>
        <v>87.062075407608702</v>
      </c>
      <c r="K46" s="30">
        <f>sa_process!C46</f>
        <v>84.964487092391295</v>
      </c>
      <c r="L46" s="30">
        <f>sa_process!E46</f>
        <v>92.298550724637707</v>
      </c>
      <c r="M46" s="30">
        <f>sa_process!D46</f>
        <v>85.902377717391303</v>
      </c>
      <c r="N46" s="30">
        <f t="shared" si="2"/>
        <v>90.048017519245462</v>
      </c>
      <c r="O46" s="30">
        <f t="shared" si="3"/>
        <v>529.5262652662808</v>
      </c>
      <c r="P46" s="30">
        <f t="shared" si="4"/>
        <v>4444.7414990120442</v>
      </c>
      <c r="Q46" s="30">
        <f t="shared" si="0"/>
        <v>4577.1938945206157</v>
      </c>
      <c r="R46" s="30">
        <f t="shared" si="5"/>
        <v>8.4288414025530898</v>
      </c>
      <c r="S46" s="30">
        <f t="shared" si="12"/>
        <v>8.3994769908040521</v>
      </c>
      <c r="T46" s="30">
        <f t="shared" si="6"/>
        <v>6.2719827677135527</v>
      </c>
      <c r="U46" s="30">
        <f t="shared" si="13"/>
        <v>4.3205336465431188</v>
      </c>
      <c r="V46" s="30">
        <f t="shared" si="14"/>
        <v>3.1047209276412984</v>
      </c>
      <c r="W46" s="30">
        <f t="shared" si="9"/>
        <v>2.0424016217329597</v>
      </c>
      <c r="X46" s="30">
        <f>sa_process!G46</f>
        <v>0.71646294384057996</v>
      </c>
      <c r="Y46" s="30">
        <f>sa_process!H46</f>
        <v>2.7781270946558001</v>
      </c>
      <c r="Z46" s="30">
        <f>sa_process!I46</f>
        <v>3.8652966485507201</v>
      </c>
      <c r="AA46" s="30">
        <f t="shared" si="10"/>
        <v>12.190413699569048</v>
      </c>
      <c r="AB46" s="30">
        <f>sa_process!J46</f>
        <v>90.380440443840598</v>
      </c>
      <c r="AC46" s="29">
        <f t="shared" si="11"/>
        <v>0.86831022823277149</v>
      </c>
    </row>
    <row r="47" spans="1:29" x14ac:dyDescent="0.2">
      <c r="A47" t="s">
        <v>44</v>
      </c>
      <c r="B47" s="31">
        <f>HFCE_PH!B47</f>
        <v>4015</v>
      </c>
      <c r="C47" s="30">
        <f>CONS_COMP!J47</f>
        <v>1173.8321088381488</v>
      </c>
      <c r="D47" s="30">
        <f>CONS_COMP!K47</f>
        <v>2869.3387726003525</v>
      </c>
      <c r="E47" s="30">
        <f>CONS_COMP!L47</f>
        <v>452.48232568271385</v>
      </c>
      <c r="F47" s="30">
        <f>HFCE!B47</f>
        <v>253565</v>
      </c>
      <c r="G47" s="30">
        <f>CONS_COMP!B47</f>
        <v>59275</v>
      </c>
      <c r="H47" s="30">
        <f>CONS_COMP!C47</f>
        <v>144893</v>
      </c>
      <c r="I47" s="30">
        <f>CONS_COMP!D47</f>
        <v>22849</v>
      </c>
      <c r="J47" s="30">
        <f>sa_process!B47</f>
        <v>88.558271059782598</v>
      </c>
      <c r="K47" s="30">
        <f>sa_process!C47</f>
        <v>88.686226222826093</v>
      </c>
      <c r="L47" s="30">
        <f>sa_process!E47</f>
        <v>93.609420289855095</v>
      </c>
      <c r="M47" s="30">
        <f>sa_process!D47</f>
        <v>87.354008152173904</v>
      </c>
      <c r="N47" s="30">
        <f t="shared" si="2"/>
        <v>92.124679437740923</v>
      </c>
      <c r="O47" s="30">
        <f t="shared" si="3"/>
        <v>517.98690781821131</v>
      </c>
      <c r="P47" s="30">
        <f t="shared" si="4"/>
        <v>4388.8032024805361</v>
      </c>
      <c r="Q47" s="30">
        <f t="shared" si="0"/>
        <v>4533.73801447593</v>
      </c>
      <c r="R47" s="30">
        <f t="shared" si="5"/>
        <v>8.4193020469709943</v>
      </c>
      <c r="S47" s="30">
        <f t="shared" si="12"/>
        <v>8.3868118498769615</v>
      </c>
      <c r="T47" s="30">
        <f t="shared" si="6"/>
        <v>6.2499499674578605</v>
      </c>
      <c r="U47" s="30">
        <f t="shared" si="13"/>
        <v>6.8157562954571569</v>
      </c>
      <c r="V47" s="30">
        <f t="shared" si="14"/>
        <v>9.1199259249671556</v>
      </c>
      <c r="W47" s="30">
        <f t="shared" si="9"/>
        <v>6.702965189108637</v>
      </c>
      <c r="X47" s="30">
        <f>sa_process!G47</f>
        <v>0.83328542572463804</v>
      </c>
      <c r="Y47" s="30">
        <f>sa_process!H47</f>
        <v>3.05535155117754</v>
      </c>
      <c r="Z47" s="30">
        <f>sa_process!I47</f>
        <v>4.0441009963768098</v>
      </c>
      <c r="AA47" s="30">
        <f t="shared" si="10"/>
        <v>4.4213620774131046</v>
      </c>
      <c r="AB47" s="30">
        <f>sa_process!J47</f>
        <v>92.129896965579704</v>
      </c>
      <c r="AC47" s="29">
        <f t="shared" si="11"/>
        <v>1.8989020712708582</v>
      </c>
    </row>
    <row r="48" spans="1:29" x14ac:dyDescent="0.2">
      <c r="A48" t="s">
        <v>45</v>
      </c>
      <c r="B48" s="31">
        <f>HFCE_PH!B48</f>
        <v>4007</v>
      </c>
      <c r="C48" s="30">
        <f>CONS_COMP!J48</f>
        <v>1172.9861097389896</v>
      </c>
      <c r="D48" s="30">
        <f>CONS_COMP!K48</f>
        <v>2862.9744521941871</v>
      </c>
      <c r="E48" s="30">
        <f>CONS_COMP!L48</f>
        <v>455.81000177826957</v>
      </c>
      <c r="F48" s="30">
        <f>HFCE!B48</f>
        <v>253605</v>
      </c>
      <c r="G48" s="30">
        <f>CONS_COMP!B48</f>
        <v>59366</v>
      </c>
      <c r="H48" s="30">
        <f>CONS_COMP!C48</f>
        <v>144898</v>
      </c>
      <c r="I48" s="30">
        <f>CONS_COMP!D48</f>
        <v>23069</v>
      </c>
      <c r="J48" s="30">
        <f>sa_process!B48</f>
        <v>88.852904211956499</v>
      </c>
      <c r="K48" s="30">
        <f>sa_process!C48</f>
        <v>89.576647418478302</v>
      </c>
      <c r="L48" s="30">
        <f>sa_process!E48</f>
        <v>93.229347826086993</v>
      </c>
      <c r="M48" s="30">
        <f>sa_process!D48</f>
        <v>87.578736413043501</v>
      </c>
      <c r="N48" s="30">
        <f t="shared" si="2"/>
        <v>92.137401815560409</v>
      </c>
      <c r="O48" s="30">
        <f t="shared" si="3"/>
        <v>520.45738548744771</v>
      </c>
      <c r="P48" s="30">
        <f t="shared" si="4"/>
        <v>4380.3715781049659</v>
      </c>
      <c r="Q48" s="30">
        <f t="shared" si="0"/>
        <v>4509.7006513612614</v>
      </c>
      <c r="R48" s="30">
        <f t="shared" si="5"/>
        <v>8.4139860558728383</v>
      </c>
      <c r="S48" s="30">
        <f t="shared" si="12"/>
        <v>8.3848888349559729</v>
      </c>
      <c r="T48" s="30">
        <f t="shared" si="6"/>
        <v>6.2547080124409584</v>
      </c>
      <c r="U48" s="30">
        <f t="shared" si="13"/>
        <v>1.3285901413753234</v>
      </c>
      <c r="V48" s="30">
        <f t="shared" si="14"/>
        <v>5.5236010591774548E-2</v>
      </c>
      <c r="W48" s="30">
        <f t="shared" si="9"/>
        <v>1.0277247295431537</v>
      </c>
      <c r="X48" s="30">
        <f>sa_process!G48</f>
        <v>0.83049491847826096</v>
      </c>
      <c r="Y48" s="30">
        <f>sa_process!H48</f>
        <v>3.1180958899456499</v>
      </c>
      <c r="Z48" s="30">
        <f>sa_process!I48</f>
        <v>3.8965013586956498</v>
      </c>
      <c r="AA48" s="30">
        <f t="shared" si="10"/>
        <v>-3.7880042657182367</v>
      </c>
      <c r="AB48" s="30">
        <f>sa_process!J48</f>
        <v>93.094004755434796</v>
      </c>
      <c r="AC48" s="29">
        <f t="shared" si="11"/>
        <v>1.0356282258861649</v>
      </c>
    </row>
    <row r="49" spans="1:29" x14ac:dyDescent="0.2">
      <c r="A49" t="s">
        <v>46</v>
      </c>
      <c r="B49" s="31">
        <f>HFCE_PH!B49</f>
        <v>4046</v>
      </c>
      <c r="C49" s="30">
        <f>CONS_COMP!J49</f>
        <v>1208.9890742712894</v>
      </c>
      <c r="D49" s="30">
        <f>CONS_COMP!K49</f>
        <v>2869.5223444957201</v>
      </c>
      <c r="E49" s="30">
        <f>CONS_COMP!L49</f>
        <v>455.37017315505068</v>
      </c>
      <c r="F49" s="30">
        <f>HFCE!B49</f>
        <v>256446</v>
      </c>
      <c r="G49" s="30">
        <f>CONS_COMP!B49</f>
        <v>61303</v>
      </c>
      <c r="H49" s="30">
        <f>CONS_COMP!C49</f>
        <v>145502</v>
      </c>
      <c r="I49" s="30">
        <f>CONS_COMP!D49</f>
        <v>23090</v>
      </c>
      <c r="J49" s="30">
        <f>sa_process!B49</f>
        <v>89.5267493206522</v>
      </c>
      <c r="K49" s="30">
        <f>sa_process!C49</f>
        <v>91.272639266304296</v>
      </c>
      <c r="L49" s="30">
        <f>sa_process!E49</f>
        <v>93.662681159420302</v>
      </c>
      <c r="M49" s="30">
        <f>sa_process!D49</f>
        <v>87.964877717391303</v>
      </c>
      <c r="N49" s="30">
        <f t="shared" si="2"/>
        <v>92.941251300235621</v>
      </c>
      <c r="O49" s="30">
        <f t="shared" si="3"/>
        <v>517.67271776133066</v>
      </c>
      <c r="P49" s="30">
        <f t="shared" si="4"/>
        <v>4388.2682465634825</v>
      </c>
      <c r="Q49" s="30">
        <f t="shared" si="0"/>
        <v>4519.3196789807507</v>
      </c>
      <c r="R49" s="30">
        <f t="shared" si="5"/>
        <v>8.4161167479981493</v>
      </c>
      <c r="S49" s="30">
        <f t="shared" si="12"/>
        <v>8.3866899513779405</v>
      </c>
      <c r="T49" s="30">
        <f t="shared" si="6"/>
        <v>6.2493432235841793</v>
      </c>
      <c r="U49" s="30">
        <f t="shared" si="13"/>
        <v>3.0220859864940959</v>
      </c>
      <c r="V49" s="30">
        <f t="shared" si="14"/>
        <v>3.4746504833068013</v>
      </c>
      <c r="W49" s="30">
        <f t="shared" si="9"/>
        <v>1.7597537982146534</v>
      </c>
      <c r="X49" s="30">
        <f>sa_process!G49</f>
        <v>0.84601671195652195</v>
      </c>
      <c r="Y49" s="30">
        <f>sa_process!H49</f>
        <v>2.78282546422101</v>
      </c>
      <c r="Z49" s="30">
        <f>sa_process!I49</f>
        <v>4.1941009963768101</v>
      </c>
      <c r="AA49" s="30">
        <f t="shared" si="10"/>
        <v>7.0956717050507319</v>
      </c>
      <c r="AB49" s="30">
        <f>sa_process!J49</f>
        <v>93.795657835144894</v>
      </c>
      <c r="AC49" s="29">
        <f t="shared" si="11"/>
        <v>0.74806563107998603</v>
      </c>
    </row>
    <row r="50" spans="1:29" x14ac:dyDescent="0.2">
      <c r="A50" t="s">
        <v>47</v>
      </c>
      <c r="B50" s="31">
        <f>HFCE_PH!B50</f>
        <v>4079</v>
      </c>
      <c r="C50" s="30">
        <f>CONS_COMP!J50</f>
        <v>1203.7605827918883</v>
      </c>
      <c r="D50" s="30">
        <f>CONS_COMP!K50</f>
        <v>2909.9625910612326</v>
      </c>
      <c r="E50" s="30">
        <f>CONS_COMP!L50</f>
        <v>461.64599330576885</v>
      </c>
      <c r="F50" s="30">
        <f>HFCE!B50</f>
        <v>258995</v>
      </c>
      <c r="G50" s="30">
        <f>CONS_COMP!B50</f>
        <v>61139</v>
      </c>
      <c r="H50" s="30">
        <f>CONS_COMP!C50</f>
        <v>147797</v>
      </c>
      <c r="I50" s="30">
        <f>CONS_COMP!D50</f>
        <v>23447</v>
      </c>
      <c r="J50" s="30">
        <f>sa_process!B50</f>
        <v>90.3620754076087</v>
      </c>
      <c r="K50" s="30">
        <f>sa_process!C50</f>
        <v>92.3644870923913</v>
      </c>
      <c r="L50" s="30">
        <f>sa_process!E50</f>
        <v>94.698550724637698</v>
      </c>
      <c r="M50" s="30">
        <f>sa_process!D50</f>
        <v>88.302377717391295</v>
      </c>
      <c r="N50" s="30">
        <f t="shared" si="2"/>
        <v>94.003436057557323</v>
      </c>
      <c r="O50" s="30">
        <f t="shared" si="3"/>
        <v>522.80131661148573</v>
      </c>
      <c r="P50" s="30">
        <f t="shared" si="4"/>
        <v>4376.1412841700076</v>
      </c>
      <c r="Q50" s="30">
        <f t="shared" si="0"/>
        <v>4514.0618800534303</v>
      </c>
      <c r="R50" s="30">
        <f t="shared" si="5"/>
        <v>8.4149526657579177</v>
      </c>
      <c r="S50" s="30">
        <f t="shared" si="12"/>
        <v>8.3839226297255145</v>
      </c>
      <c r="T50" s="30">
        <f t="shared" si="6"/>
        <v>6.2592015001315282</v>
      </c>
      <c r="U50" s="30">
        <f t="shared" si="13"/>
        <v>3.7148815320394628</v>
      </c>
      <c r="V50" s="30">
        <f t="shared" si="14"/>
        <v>4.54549932485659</v>
      </c>
      <c r="W50" s="30">
        <f t="shared" si="9"/>
        <v>1.5317668008372054</v>
      </c>
      <c r="X50" s="30">
        <f>sa_process!G50</f>
        <v>0.98852294384058004</v>
      </c>
      <c r="Y50" s="30">
        <f>sa_process!H50</f>
        <v>2.6837270946557998</v>
      </c>
      <c r="Z50" s="30">
        <f>sa_process!I50</f>
        <v>4.0652966485507198</v>
      </c>
      <c r="AA50" s="30">
        <f t="shared" si="10"/>
        <v>-3.1683874256017486</v>
      </c>
      <c r="AB50" s="30">
        <f>sa_process!J50</f>
        <v>94.580440443840601</v>
      </c>
      <c r="AC50" s="29">
        <f t="shared" si="11"/>
        <v>0.82975148457009595</v>
      </c>
    </row>
    <row r="51" spans="1:29" x14ac:dyDescent="0.2">
      <c r="A51" t="s">
        <v>48</v>
      </c>
      <c r="B51" s="31">
        <f>HFCE_PH!B51</f>
        <v>4076</v>
      </c>
      <c r="C51" s="30">
        <f>CONS_COMP!J51</f>
        <v>1198.5493572355231</v>
      </c>
      <c r="D51" s="30">
        <f>CONS_COMP!K51</f>
        <v>2927.6644258363799</v>
      </c>
      <c r="E51" s="30">
        <f>CONS_COMP!L51</f>
        <v>461.70932106773597</v>
      </c>
      <c r="F51" s="30">
        <f>HFCE!B51</f>
        <v>259204</v>
      </c>
      <c r="G51" s="30">
        <f>CONS_COMP!B51</f>
        <v>60975</v>
      </c>
      <c r="H51" s="30">
        <f>CONS_COMP!C51</f>
        <v>148942</v>
      </c>
      <c r="I51" s="30">
        <f>CONS_COMP!D51</f>
        <v>23489</v>
      </c>
      <c r="J51" s="30">
        <f>sa_process!B51</f>
        <v>90.358271059782595</v>
      </c>
      <c r="K51" s="30">
        <f>sa_process!C51</f>
        <v>93.286226222826102</v>
      </c>
      <c r="L51" s="30">
        <f>sa_process!E51</f>
        <v>95.109420289855095</v>
      </c>
      <c r="M51" s="30">
        <f>sa_process!D51</f>
        <v>89.154008152173901</v>
      </c>
      <c r="N51" s="30">
        <f t="shared" si="2"/>
        <v>94.572531192116131</v>
      </c>
      <c r="O51" s="30">
        <f t="shared" si="3"/>
        <v>517.87836647754557</v>
      </c>
      <c r="P51" s="30">
        <f t="shared" si="4"/>
        <v>4363.0150647970368</v>
      </c>
      <c r="Q51" s="30">
        <f t="shared" si="0"/>
        <v>4510.931818630359</v>
      </c>
      <c r="R51" s="30">
        <f t="shared" si="5"/>
        <v>8.4142590228251759</v>
      </c>
      <c r="S51" s="30">
        <f t="shared" si="12"/>
        <v>8.3809186259705104</v>
      </c>
      <c r="T51" s="30">
        <f t="shared" si="6"/>
        <v>6.2497404009365063</v>
      </c>
      <c r="U51" s="30">
        <f t="shared" si="13"/>
        <v>-1.6840816879933239E-2</v>
      </c>
      <c r="V51" s="30">
        <f t="shared" si="14"/>
        <v>2.414292215653528</v>
      </c>
      <c r="W51" s="30">
        <f t="shared" si="9"/>
        <v>3.8393071909417533</v>
      </c>
      <c r="X51" s="30">
        <f>sa_process!G51</f>
        <v>1.1065320923913</v>
      </c>
      <c r="Y51" s="30">
        <f>sa_process!H51</f>
        <v>2.72055155117754</v>
      </c>
      <c r="Z51" s="30">
        <f>sa_process!I51</f>
        <v>3.5441009963768102</v>
      </c>
      <c r="AA51" s="30">
        <f t="shared" si="10"/>
        <v>-14.706004504576375</v>
      </c>
      <c r="AB51" s="30">
        <f>sa_process!J51</f>
        <v>95.429896965579701</v>
      </c>
      <c r="AC51" s="29">
        <f t="shared" si="11"/>
        <v>0.89013668540948165</v>
      </c>
    </row>
    <row r="52" spans="1:29" x14ac:dyDescent="0.2">
      <c r="A52" t="s">
        <v>49</v>
      </c>
      <c r="B52" s="31">
        <f>HFCE_PH!B52</f>
        <v>4122</v>
      </c>
      <c r="C52" s="30">
        <f>CONS_COMP!J52</f>
        <v>1216.4331410180935</v>
      </c>
      <c r="D52" s="30">
        <f>CONS_COMP!K52</f>
        <v>2957.2785431139368</v>
      </c>
      <c r="E52" s="30">
        <f>CONS_COMP!L52</f>
        <v>456.70944699556497</v>
      </c>
      <c r="F52" s="30">
        <f>HFCE!B52</f>
        <v>262608</v>
      </c>
      <c r="G52" s="30">
        <f>CONS_COMP!B52</f>
        <v>61987</v>
      </c>
      <c r="H52" s="30">
        <f>CONS_COMP!C52</f>
        <v>150697</v>
      </c>
      <c r="I52" s="30">
        <f>CONS_COMP!D52</f>
        <v>23273</v>
      </c>
      <c r="J52" s="30">
        <f>sa_process!B52</f>
        <v>90.852904211956499</v>
      </c>
      <c r="K52" s="30">
        <f>sa_process!C52</f>
        <v>92.976647418478294</v>
      </c>
      <c r="L52" s="30">
        <f>sa_process!E52</f>
        <v>94.829347826087002</v>
      </c>
      <c r="M52" s="30">
        <f>sa_process!D52</f>
        <v>89.478736413043507</v>
      </c>
      <c r="N52" s="30">
        <f t="shared" si="2"/>
        <v>94.281796340054498</v>
      </c>
      <c r="O52" s="30">
        <f t="shared" si="3"/>
        <v>510.41114940128892</v>
      </c>
      <c r="P52" s="30">
        <f t="shared" si="4"/>
        <v>4426.847860512049</v>
      </c>
      <c r="Q52" s="30">
        <f t="shared" si="0"/>
        <v>4537.0041120353453</v>
      </c>
      <c r="R52" s="30">
        <f t="shared" si="5"/>
        <v>8.4200221859971087</v>
      </c>
      <c r="S52" s="30">
        <f t="shared" si="12"/>
        <v>8.3954430658691983</v>
      </c>
      <c r="T52" s="30">
        <f t="shared" si="6"/>
        <v>6.2352165762302558</v>
      </c>
      <c r="U52" s="30">
        <f t="shared" si="13"/>
        <v>2.1836815743417191</v>
      </c>
      <c r="V52" s="30">
        <f t="shared" si="14"/>
        <v>-1.2315739248864883</v>
      </c>
      <c r="W52" s="30">
        <f t="shared" si="9"/>
        <v>1.4542848540293398</v>
      </c>
      <c r="X52" s="30">
        <f>sa_process!G52</f>
        <v>0.99822158514492798</v>
      </c>
      <c r="Y52" s="30">
        <f>sa_process!H52</f>
        <v>2.4763958899456502</v>
      </c>
      <c r="Z52" s="30">
        <f>sa_process!I52</f>
        <v>3.6965013586956501</v>
      </c>
      <c r="AA52" s="30">
        <f t="shared" si="10"/>
        <v>4.1228271690022078</v>
      </c>
      <c r="AB52" s="30">
        <f>sa_process!J52</f>
        <v>95.594004755434796</v>
      </c>
      <c r="AC52" s="29">
        <f t="shared" si="11"/>
        <v>0.17167163388012163</v>
      </c>
    </row>
    <row r="53" spans="1:29" x14ac:dyDescent="0.2">
      <c r="A53" t="s">
        <v>50</v>
      </c>
      <c r="B53" s="31">
        <f>HFCE_PH!B53</f>
        <v>4157</v>
      </c>
      <c r="C53" s="30">
        <f>CONS_COMP!J53</f>
        <v>1209.042646972398</v>
      </c>
      <c r="D53" s="30">
        <f>CONS_COMP!K53</f>
        <v>3007.0327345387586</v>
      </c>
      <c r="E53" s="30">
        <f>CONS_COMP!L53</f>
        <v>466.19781769741616</v>
      </c>
      <c r="F53" s="30">
        <f>HFCE!B53</f>
        <v>265247</v>
      </c>
      <c r="G53" s="30">
        <f>CONS_COMP!B53</f>
        <v>61718</v>
      </c>
      <c r="H53" s="30">
        <f>CONS_COMP!C53</f>
        <v>153500</v>
      </c>
      <c r="I53" s="30">
        <f>CONS_COMP!D53</f>
        <v>23798</v>
      </c>
      <c r="J53" s="30">
        <f>sa_process!B53</f>
        <v>90.726749320652203</v>
      </c>
      <c r="K53" s="30">
        <f>sa_process!C53</f>
        <v>92.872639266304304</v>
      </c>
      <c r="L53" s="30">
        <f>sa_process!E53</f>
        <v>94.462681159420299</v>
      </c>
      <c r="M53" s="30">
        <f>sa_process!D53</f>
        <v>89.664877717391306</v>
      </c>
      <c r="N53" s="30">
        <f t="shared" si="2"/>
        <v>94.001164623149563</v>
      </c>
      <c r="O53" s="30">
        <f t="shared" si="3"/>
        <v>519.9335900136881</v>
      </c>
      <c r="P53" s="30">
        <f t="shared" si="4"/>
        <v>4485.1310070608088</v>
      </c>
      <c r="Q53" s="30">
        <f t="shared" si="0"/>
        <v>4581.8901604289476</v>
      </c>
      <c r="R53" s="30">
        <f t="shared" si="5"/>
        <v>8.4298668907551235</v>
      </c>
      <c r="S53" s="30">
        <f t="shared" si="12"/>
        <v>8.4085229841132936</v>
      </c>
      <c r="T53" s="30">
        <f t="shared" si="6"/>
        <v>6.2537010919075255</v>
      </c>
      <c r="U53" s="30">
        <f t="shared" si="13"/>
        <v>-0.55581078231236891</v>
      </c>
      <c r="V53" s="30">
        <f t="shared" si="14"/>
        <v>-1.1923837325685664</v>
      </c>
      <c r="W53" s="30">
        <f t="shared" si="9"/>
        <v>0.8312498203880162</v>
      </c>
      <c r="X53" s="30">
        <f>sa_process!G53</f>
        <v>0.70114004528985496</v>
      </c>
      <c r="Y53" s="30">
        <f>sa_process!H53</f>
        <v>2.3135254642210099</v>
      </c>
      <c r="Z53" s="30">
        <f>sa_process!I53</f>
        <v>3.1941009963768101</v>
      </c>
      <c r="AA53" s="30">
        <f t="shared" si="10"/>
        <v>-15.729006781211098</v>
      </c>
      <c r="AB53" s="30">
        <f>sa_process!J53</f>
        <v>96.095657835144905</v>
      </c>
      <c r="AC53" s="29">
        <f t="shared" si="11"/>
        <v>0.52203511689437043</v>
      </c>
    </row>
    <row r="54" spans="1:29" x14ac:dyDescent="0.2">
      <c r="A54" t="s">
        <v>51</v>
      </c>
      <c r="B54" s="31">
        <f>HFCE_PH!B54</f>
        <v>4242</v>
      </c>
      <c r="C54" s="30">
        <f>CONS_COMP!J54</f>
        <v>1258.203293050178</v>
      </c>
      <c r="D54" s="30">
        <f>CONS_COMP!K54</f>
        <v>3031.6398764128439</v>
      </c>
      <c r="E54" s="30">
        <f>CONS_COMP!L54</f>
        <v>479.05667018655407</v>
      </c>
      <c r="F54" s="30">
        <f>HFCE!B54</f>
        <v>271075</v>
      </c>
      <c r="G54" s="30">
        <f>CONS_COMP!B54</f>
        <v>64342</v>
      </c>
      <c r="H54" s="30">
        <f>CONS_COMP!C54</f>
        <v>155032</v>
      </c>
      <c r="I54" s="30">
        <f>CONS_COMP!D54</f>
        <v>24498</v>
      </c>
      <c r="J54" s="30">
        <f>sa_process!B54</f>
        <v>91.462075407608694</v>
      </c>
      <c r="K54" s="30">
        <f>sa_process!C54</f>
        <v>94.064487092391303</v>
      </c>
      <c r="L54" s="30">
        <f>sa_process!E54</f>
        <v>94.998550724637695</v>
      </c>
      <c r="M54" s="30">
        <f>sa_process!D54</f>
        <v>89.902377717391303</v>
      </c>
      <c r="N54" s="30">
        <f t="shared" si="2"/>
        <v>94.722674594075485</v>
      </c>
      <c r="O54" s="30">
        <f t="shared" si="3"/>
        <v>532.86318154172943</v>
      </c>
      <c r="P54" s="30">
        <f t="shared" si="4"/>
        <v>4528.8450604321661</v>
      </c>
      <c r="Q54" s="30">
        <f t="shared" si="0"/>
        <v>4637.9879103936337</v>
      </c>
      <c r="R54" s="30">
        <f t="shared" si="5"/>
        <v>8.4420359111699135</v>
      </c>
      <c r="S54" s="30">
        <f t="shared" si="12"/>
        <v>8.4182222324239167</v>
      </c>
      <c r="T54" s="30">
        <f t="shared" si="6"/>
        <v>6.278264696170373</v>
      </c>
      <c r="U54" s="30">
        <f t="shared" si="13"/>
        <v>3.2288701828801516</v>
      </c>
      <c r="V54" s="30">
        <f t="shared" si="14"/>
        <v>3.0584943128208035</v>
      </c>
      <c r="W54" s="30">
        <f t="shared" si="9"/>
        <v>1.058099987836197</v>
      </c>
      <c r="X54" s="30">
        <f>sa_process!G54</f>
        <v>0.50310961050724601</v>
      </c>
      <c r="Y54" s="30">
        <f>sa_process!H54</f>
        <v>2.4848270946558002</v>
      </c>
      <c r="Z54" s="30">
        <f>sa_process!I54</f>
        <v>3.4652966485507202</v>
      </c>
      <c r="AA54" s="30">
        <f t="shared" si="10"/>
        <v>7.8260443384358229</v>
      </c>
      <c r="AB54" s="30">
        <f>sa_process!J54</f>
        <v>97.180440443840595</v>
      </c>
      <c r="AC54" s="29">
        <f t="shared" si="11"/>
        <v>1.1162561146474403</v>
      </c>
    </row>
    <row r="55" spans="1:29" x14ac:dyDescent="0.2">
      <c r="A55" t="s">
        <v>52</v>
      </c>
      <c r="B55" s="31">
        <f>HFCE_PH!B55</f>
        <v>4255</v>
      </c>
      <c r="C55" s="30">
        <f>CONS_COMP!J55</f>
        <v>1264.2109783712033</v>
      </c>
      <c r="D55" s="30">
        <f>CONS_COMP!K55</f>
        <v>3039.3729991410946</v>
      </c>
      <c r="E55" s="30">
        <f>CONS_COMP!L55</f>
        <v>486.33559771999688</v>
      </c>
      <c r="F55" s="30">
        <f>HFCE!B55</f>
        <v>272364</v>
      </c>
      <c r="G55" s="30">
        <f>CONS_COMP!B55</f>
        <v>64763</v>
      </c>
      <c r="H55" s="30">
        <f>CONS_COMP!C55</f>
        <v>155701</v>
      </c>
      <c r="I55" s="30">
        <f>CONS_COMP!D55</f>
        <v>24914</v>
      </c>
      <c r="J55" s="30">
        <f>sa_process!B55</f>
        <v>92.358271059782595</v>
      </c>
      <c r="K55" s="30">
        <f>sa_process!C55</f>
        <v>95.786226222826102</v>
      </c>
      <c r="L55" s="30">
        <f>sa_process!E55</f>
        <v>95.5094202898551</v>
      </c>
      <c r="M55" s="30">
        <f>sa_process!D55</f>
        <v>91.254008152173895</v>
      </c>
      <c r="N55" s="30">
        <f t="shared" si="2"/>
        <v>95.590568070973262</v>
      </c>
      <c r="O55" s="30">
        <f t="shared" si="3"/>
        <v>532.94710837138302</v>
      </c>
      <c r="P55" s="30">
        <f t="shared" si="4"/>
        <v>4502.1010590888109</v>
      </c>
      <c r="Q55" s="30">
        <f t="shared" si="0"/>
        <v>4607.0589576604143</v>
      </c>
      <c r="R55" s="30">
        <f t="shared" si="5"/>
        <v>8.4353449622624126</v>
      </c>
      <c r="S55" s="30">
        <f t="shared" si="12"/>
        <v>8.4122994688133144</v>
      </c>
      <c r="T55" s="30">
        <f t="shared" si="6"/>
        <v>6.2784221854170452</v>
      </c>
      <c r="U55" s="30">
        <f t="shared" si="13"/>
        <v>3.9003419161390975</v>
      </c>
      <c r="V55" s="30">
        <f t="shared" si="14"/>
        <v>3.648298904542445</v>
      </c>
      <c r="W55" s="30">
        <f t="shared" si="9"/>
        <v>5.9690107424500125</v>
      </c>
      <c r="X55" s="30">
        <f>sa_process!G55</f>
        <v>0.55049542572463805</v>
      </c>
      <c r="Y55" s="30">
        <f>sa_process!H55</f>
        <v>3.1046515511775401</v>
      </c>
      <c r="Z55" s="30">
        <f>sa_process!I55</f>
        <v>3.6441009963768098</v>
      </c>
      <c r="AA55" s="30">
        <f t="shared" si="10"/>
        <v>4.9066792606425551</v>
      </c>
      <c r="AB55" s="30">
        <f>sa_process!J55</f>
        <v>98.029896965579695</v>
      </c>
      <c r="AC55" s="29">
        <f t="shared" si="11"/>
        <v>0.86652801648599009</v>
      </c>
    </row>
    <row r="56" spans="1:29" x14ac:dyDescent="0.2">
      <c r="A56" t="s">
        <v>53</v>
      </c>
      <c r="B56" s="31">
        <f>HFCE_PH!B56</f>
        <v>4317</v>
      </c>
      <c r="C56" s="30">
        <f>CONS_COMP!J56</f>
        <v>1247.9003877706111</v>
      </c>
      <c r="D56" s="30">
        <f>CONS_COMP!K56</f>
        <v>3096.5919055320642</v>
      </c>
      <c r="E56" s="30">
        <f>CONS_COMP!L56</f>
        <v>498.39240826984155</v>
      </c>
      <c r="F56" s="30">
        <f>HFCE!B56</f>
        <v>276766</v>
      </c>
      <c r="G56" s="30">
        <f>CONS_COMP!B56</f>
        <v>64041</v>
      </c>
      <c r="H56" s="30">
        <f>CONS_COMP!C56</f>
        <v>158914</v>
      </c>
      <c r="I56" s="30">
        <f>CONS_COMP!D56</f>
        <v>25577</v>
      </c>
      <c r="J56" s="30">
        <f>sa_process!B56</f>
        <v>92.852904211956499</v>
      </c>
      <c r="K56" s="30">
        <f>sa_process!C56</f>
        <v>95.476647418478294</v>
      </c>
      <c r="L56" s="30">
        <f>sa_process!E56</f>
        <v>96.029347826087005</v>
      </c>
      <c r="M56" s="30">
        <f>sa_process!D56</f>
        <v>91.678736413043495</v>
      </c>
      <c r="N56" s="30">
        <f t="shared" si="2"/>
        <v>95.869937680758184</v>
      </c>
      <c r="O56" s="30">
        <f t="shared" si="3"/>
        <v>543.62922938249972</v>
      </c>
      <c r="P56" s="30">
        <f t="shared" si="4"/>
        <v>4531.6523598561262</v>
      </c>
      <c r="Q56" s="30">
        <f t="shared" si="0"/>
        <v>4649.2891489376889</v>
      </c>
      <c r="R56" s="30">
        <f t="shared" si="5"/>
        <v>8.4444696156992141</v>
      </c>
      <c r="S56" s="30">
        <f t="shared" si="12"/>
        <v>8.4188419113186992</v>
      </c>
      <c r="T56" s="30">
        <f t="shared" si="6"/>
        <v>6.2982674508507479</v>
      </c>
      <c r="U56" s="30">
        <f t="shared" si="13"/>
        <v>2.1365204444807087</v>
      </c>
      <c r="V56" s="30">
        <f t="shared" si="14"/>
        <v>1.1673208820112655</v>
      </c>
      <c r="W56" s="30">
        <f t="shared" si="9"/>
        <v>1.8574215351796444</v>
      </c>
      <c r="X56" s="30">
        <f>sa_process!G56</f>
        <v>0.51370158514492803</v>
      </c>
      <c r="Y56" s="30">
        <f>sa_process!H56</f>
        <v>3.00199588994565</v>
      </c>
      <c r="Z56" s="30">
        <f>sa_process!I56</f>
        <v>3.59650135869565</v>
      </c>
      <c r="AA56" s="30">
        <f t="shared" si="10"/>
        <v>-1.3234983928498423</v>
      </c>
      <c r="AB56" s="30">
        <f>sa_process!J56</f>
        <v>98.194004755434804</v>
      </c>
      <c r="AC56" s="29">
        <f t="shared" si="11"/>
        <v>0.16712607889233233</v>
      </c>
    </row>
    <row r="57" spans="1:29" x14ac:dyDescent="0.2">
      <c r="A57" t="s">
        <v>54</v>
      </c>
      <c r="B57" s="31">
        <f>HFCE_PH!B57</f>
        <v>4373</v>
      </c>
      <c r="C57" s="30">
        <f>CONS_COMP!J57</f>
        <v>1249.5964212778372</v>
      </c>
      <c r="D57" s="30">
        <f>CONS_COMP!K57</f>
        <v>3140.776038121171</v>
      </c>
      <c r="E57" s="30">
        <f>CONS_COMP!L57</f>
        <v>502.47982106389185</v>
      </c>
      <c r="F57" s="30">
        <f>HFCE!B57</f>
        <v>280859</v>
      </c>
      <c r="G57" s="30">
        <f>CONS_COMP!B57</f>
        <v>64248</v>
      </c>
      <c r="H57" s="30">
        <f>CONS_COMP!C57</f>
        <v>161483</v>
      </c>
      <c r="I57" s="30">
        <f>CONS_COMP!D57</f>
        <v>25835</v>
      </c>
      <c r="J57" s="30">
        <f>sa_process!B57</f>
        <v>93.0267493206522</v>
      </c>
      <c r="K57" s="30">
        <f>sa_process!C57</f>
        <v>96.472639266304299</v>
      </c>
      <c r="L57" s="30">
        <f>sa_process!E57</f>
        <v>95.962681159420299</v>
      </c>
      <c r="M57" s="30">
        <f>sa_process!D57</f>
        <v>91.964877717391303</v>
      </c>
      <c r="N57" s="30">
        <f t="shared" si="2"/>
        <v>96.107276739885549</v>
      </c>
      <c r="O57" s="30">
        <f t="shared" si="3"/>
        <v>546.3823076109727</v>
      </c>
      <c r="P57" s="30">
        <f t="shared" si="4"/>
        <v>4568.1998370233259</v>
      </c>
      <c r="Q57" s="30">
        <f t="shared" si="0"/>
        <v>4700.7984605877027</v>
      </c>
      <c r="R57" s="30">
        <f t="shared" si="5"/>
        <v>8.455487658500715</v>
      </c>
      <c r="S57" s="30">
        <f t="shared" si="12"/>
        <v>8.4268744975381882</v>
      </c>
      <c r="T57" s="30">
        <f t="shared" si="6"/>
        <v>6.3033189278109862</v>
      </c>
      <c r="U57" s="30">
        <f t="shared" si="13"/>
        <v>0.74820522237706633</v>
      </c>
      <c r="V57" s="30">
        <f t="shared" si="14"/>
        <v>0.98903062328777192</v>
      </c>
      <c r="W57" s="30">
        <f t="shared" si="9"/>
        <v>1.2465079704113682</v>
      </c>
      <c r="X57" s="30">
        <f>sa_process!G57</f>
        <v>0.49072337862318799</v>
      </c>
      <c r="Y57" s="30">
        <f>sa_process!H57</f>
        <v>3.1810254642210101</v>
      </c>
      <c r="Z57" s="30">
        <f>sa_process!I57</f>
        <v>3.1941009963768101</v>
      </c>
      <c r="AA57" s="30">
        <f t="shared" si="10"/>
        <v>-12.598235396291413</v>
      </c>
      <c r="AB57" s="30">
        <f>sa_process!J57</f>
        <v>98.6956578351449</v>
      </c>
      <c r="AC57" s="29">
        <f t="shared" si="11"/>
        <v>0.50828282693857751</v>
      </c>
    </row>
    <row r="58" spans="1:29" x14ac:dyDescent="0.2">
      <c r="A58" t="s">
        <v>55</v>
      </c>
      <c r="B58" s="31">
        <f>HFCE_PH!B58</f>
        <v>4386</v>
      </c>
      <c r="C58" s="30">
        <f>CONS_COMP!J58</f>
        <v>1250.189257914863</v>
      </c>
      <c r="D58" s="30">
        <f>CONS_COMP!K58</f>
        <v>3160.1607236446221</v>
      </c>
      <c r="E58" s="30">
        <f>CONS_COMP!L58</f>
        <v>500.72791505716555</v>
      </c>
      <c r="F58" s="30">
        <f>HFCE!B58</f>
        <v>282243</v>
      </c>
      <c r="G58" s="30">
        <f>CONS_COMP!B58</f>
        <v>64406</v>
      </c>
      <c r="H58" s="30">
        <f>CONS_COMP!C58</f>
        <v>162802</v>
      </c>
      <c r="I58" s="30">
        <f>CONS_COMP!D58</f>
        <v>25796</v>
      </c>
      <c r="J58" s="30">
        <f>sa_process!B58</f>
        <v>93.162075407608697</v>
      </c>
      <c r="K58" s="30">
        <f>sa_process!C58</f>
        <v>96.464487092391295</v>
      </c>
      <c r="L58" s="30">
        <f>sa_process!E58</f>
        <v>96.398550724637701</v>
      </c>
      <c r="M58" s="30">
        <f>sa_process!D58</f>
        <v>91.802377717391295</v>
      </c>
      <c r="N58" s="30">
        <f t="shared" si="2"/>
        <v>96.41723236166699</v>
      </c>
      <c r="O58" s="30">
        <f t="shared" si="3"/>
        <v>545.44111765670129</v>
      </c>
      <c r="P58" s="30">
        <f t="shared" si="4"/>
        <v>4574.2341628475606</v>
      </c>
      <c r="Q58" s="30">
        <f t="shared" si="0"/>
        <v>4707.9243144918046</v>
      </c>
      <c r="R58" s="30">
        <f t="shared" si="5"/>
        <v>8.457002392314628</v>
      </c>
      <c r="S58" s="30">
        <f t="shared" si="12"/>
        <v>8.4281945675984371</v>
      </c>
      <c r="T58" s="30">
        <f t="shared" si="6"/>
        <v>6.3015948574794214</v>
      </c>
      <c r="U58" s="30">
        <f t="shared" si="13"/>
        <v>0.58145750039971345</v>
      </c>
      <c r="V58" s="30">
        <f t="shared" si="14"/>
        <v>1.2879643886382699</v>
      </c>
      <c r="W58" s="30">
        <f t="shared" si="9"/>
        <v>-0.70741674612425587</v>
      </c>
      <c r="X58" s="30">
        <f>sa_process!G58</f>
        <v>0.49572294384057902</v>
      </c>
      <c r="Y58" s="30">
        <f>sa_process!H58</f>
        <v>3.1683270946558002</v>
      </c>
      <c r="Z58" s="30">
        <f>sa_process!I58</f>
        <v>3.5652966485507198</v>
      </c>
      <c r="AA58" s="30">
        <f t="shared" si="10"/>
        <v>10.411353914261223</v>
      </c>
      <c r="AB58" s="30">
        <f>sa_process!J58</f>
        <v>99.180440443840595</v>
      </c>
      <c r="AC58" s="29">
        <f t="shared" si="11"/>
        <v>0.4887885217349841</v>
      </c>
    </row>
    <row r="59" spans="1:29" x14ac:dyDescent="0.2">
      <c r="A59" t="s">
        <v>56</v>
      </c>
      <c r="B59" s="31">
        <f>HFCE_PH!B59</f>
        <v>4413</v>
      </c>
      <c r="C59" s="30">
        <f>CONS_COMP!J59</f>
        <v>1245.0549237654261</v>
      </c>
      <c r="D59" s="30">
        <f>CONS_COMP!K59</f>
        <v>3209.7564755797512</v>
      </c>
      <c r="E59" s="30">
        <f>CONS_COMP!L59</f>
        <v>488.65683786349462</v>
      </c>
      <c r="F59" s="30">
        <f>HFCE!B59</f>
        <v>284520</v>
      </c>
      <c r="G59" s="30">
        <f>CONS_COMP!B59</f>
        <v>64266</v>
      </c>
      <c r="H59" s="30">
        <f>CONS_COMP!C59</f>
        <v>165678</v>
      </c>
      <c r="I59" s="30">
        <f>CONS_COMP!D59</f>
        <v>25223</v>
      </c>
      <c r="J59" s="30">
        <f>sa_process!B59</f>
        <v>93.658271059782606</v>
      </c>
      <c r="K59" s="30">
        <f>sa_process!C59</f>
        <v>97.286226222826102</v>
      </c>
      <c r="L59" s="30">
        <f>sa_process!E59</f>
        <v>95.909420289855106</v>
      </c>
      <c r="M59" s="30">
        <f>sa_process!D59</f>
        <v>92.754008152173895</v>
      </c>
      <c r="N59" s="30">
        <f t="shared" si="2"/>
        <v>96.290278218341413</v>
      </c>
      <c r="O59" s="30">
        <f t="shared" si="3"/>
        <v>526.83096676727484</v>
      </c>
      <c r="P59" s="30">
        <f t="shared" si="4"/>
        <v>4626.4394306180566</v>
      </c>
      <c r="Q59" s="30">
        <f t="shared" si="0"/>
        <v>4711.8102331647324</v>
      </c>
      <c r="R59" s="30">
        <f t="shared" si="5"/>
        <v>8.4578274514229719</v>
      </c>
      <c r="S59" s="30">
        <f t="shared" si="12"/>
        <v>8.439542829766804</v>
      </c>
      <c r="T59" s="30">
        <f t="shared" si="6"/>
        <v>6.2668797509191529</v>
      </c>
      <c r="U59" s="30">
        <f t="shared" si="13"/>
        <v>2.1248084733478505</v>
      </c>
      <c r="V59" s="30">
        <f t="shared" si="14"/>
        <v>-0.52703358082844975</v>
      </c>
      <c r="W59" s="30">
        <f t="shared" si="9"/>
        <v>4.1250867122361283</v>
      </c>
      <c r="X59" s="30">
        <f>sa_process!G59</f>
        <v>0.56215875905797097</v>
      </c>
      <c r="Y59" s="30">
        <f>sa_process!H59</f>
        <v>3.0989515511775401</v>
      </c>
      <c r="Z59" s="30">
        <f>sa_process!I59</f>
        <v>2.84410099637681</v>
      </c>
      <c r="AA59" s="30">
        <f t="shared" si="10"/>
        <v>-25.357596410699323</v>
      </c>
      <c r="AB59" s="30">
        <f>sa_process!J59</f>
        <v>99.729896965579698</v>
      </c>
      <c r="AC59" s="29">
        <f t="shared" si="11"/>
        <v>0.55094463992952925</v>
      </c>
    </row>
    <row r="60" spans="1:29" x14ac:dyDescent="0.2">
      <c r="A60" t="s">
        <v>57</v>
      </c>
      <c r="B60" s="31">
        <f>HFCE_PH!B60</f>
        <v>4467</v>
      </c>
      <c r="C60" s="30">
        <f>CONS_COMP!J60</f>
        <v>1232.9169728141071</v>
      </c>
      <c r="D60" s="30">
        <f>CONS_COMP!K60</f>
        <v>3270.2153988940017</v>
      </c>
      <c r="E60" s="30">
        <f>CONS_COMP!L60</f>
        <v>499.05255423643604</v>
      </c>
      <c r="F60" s="30">
        <f>HFCE!B60</f>
        <v>288530</v>
      </c>
      <c r="G60" s="30">
        <f>CONS_COMP!B60</f>
        <v>63764</v>
      </c>
      <c r="H60" s="30">
        <f>CONS_COMP!C60</f>
        <v>169129</v>
      </c>
      <c r="I60" s="30">
        <f>CONS_COMP!D60</f>
        <v>25810</v>
      </c>
      <c r="J60" s="30">
        <f>sa_process!B60</f>
        <v>94.252904211956505</v>
      </c>
      <c r="K60" s="30">
        <f>sa_process!C60</f>
        <v>96.976647418478294</v>
      </c>
      <c r="L60" s="30">
        <f>sa_process!E60</f>
        <v>96.829347826087002</v>
      </c>
      <c r="M60" s="30">
        <f>sa_process!D60</f>
        <v>93.778736413043504</v>
      </c>
      <c r="N60" s="30">
        <f t="shared" si="2"/>
        <v>96.869632620306049</v>
      </c>
      <c r="O60" s="30">
        <f t="shared" si="3"/>
        <v>532.15960603092935</v>
      </c>
      <c r="P60" s="30">
        <f t="shared" si="4"/>
        <v>4648.6522658331533</v>
      </c>
      <c r="Q60" s="30">
        <f t="shared" si="0"/>
        <v>4739.376507650717</v>
      </c>
      <c r="R60" s="30">
        <f t="shared" si="5"/>
        <v>8.4636608675668654</v>
      </c>
      <c r="S60" s="30">
        <f t="shared" si="12"/>
        <v>8.4443326212663337</v>
      </c>
      <c r="T60" s="30">
        <f t="shared" si="6"/>
        <v>6.2769434556835755</v>
      </c>
      <c r="U60" s="30">
        <f t="shared" si="13"/>
        <v>2.5315583754710156</v>
      </c>
      <c r="V60" s="30">
        <f t="shared" si="14"/>
        <v>2.3994881205735688</v>
      </c>
      <c r="W60" s="30">
        <f t="shared" si="9"/>
        <v>4.3948897955777344</v>
      </c>
      <c r="X60" s="30">
        <f>sa_process!G60</f>
        <v>0.539998251811594</v>
      </c>
      <c r="Y60" s="30">
        <f>sa_process!H60</f>
        <v>3.0750958899456502</v>
      </c>
      <c r="Z60" s="30">
        <f>sa_process!I60</f>
        <v>2.59650135869565</v>
      </c>
      <c r="AA60" s="30">
        <f t="shared" si="10"/>
        <v>-9.5358947859569554</v>
      </c>
      <c r="AB60" s="30">
        <f>sa_process!J60</f>
        <v>99.894004755434807</v>
      </c>
      <c r="AC60" s="29">
        <f t="shared" si="11"/>
        <v>0.16428192087891702</v>
      </c>
    </row>
    <row r="61" spans="1:29" x14ac:dyDescent="0.2">
      <c r="A61" t="s">
        <v>58</v>
      </c>
      <c r="B61" s="31">
        <f>HFCE_PH!B61</f>
        <v>4519</v>
      </c>
      <c r="C61" s="30">
        <f>CONS_COMP!J61</f>
        <v>1238.517060367454</v>
      </c>
      <c r="D61" s="30">
        <f>CONS_COMP!K61</f>
        <v>3327.157634707426</v>
      </c>
      <c r="E61" s="30">
        <f>CONS_COMP!L61</f>
        <v>496.37177705727959</v>
      </c>
      <c r="F61" s="30">
        <f>HFCE!B61</f>
        <v>292466</v>
      </c>
      <c r="G61" s="30">
        <f>CONS_COMP!B61</f>
        <v>64175</v>
      </c>
      <c r="H61" s="30">
        <f>CONS_COMP!C61</f>
        <v>172400</v>
      </c>
      <c r="I61" s="30">
        <f>CONS_COMP!D61</f>
        <v>25720</v>
      </c>
      <c r="J61" s="30">
        <f>sa_process!B61</f>
        <v>94.0267493206522</v>
      </c>
      <c r="K61" s="30">
        <f>sa_process!C61</f>
        <v>96.772639266304296</v>
      </c>
      <c r="L61" s="30">
        <f>sa_process!E61</f>
        <v>96.062681159420293</v>
      </c>
      <c r="M61" s="30">
        <f>sa_process!D61</f>
        <v>93.7648777173913</v>
      </c>
      <c r="N61" s="30">
        <f t="shared" si="2"/>
        <v>96.254237717329431</v>
      </c>
      <c r="O61" s="30">
        <f t="shared" si="3"/>
        <v>529.37921868074238</v>
      </c>
      <c r="P61" s="30">
        <f t="shared" si="4"/>
        <v>4743.3492834704412</v>
      </c>
      <c r="Q61" s="30">
        <f t="shared" si="0"/>
        <v>4806.0791558253295</v>
      </c>
      <c r="R61" s="30">
        <f t="shared" si="5"/>
        <v>8.4776368863699645</v>
      </c>
      <c r="S61" s="30">
        <f t="shared" si="12"/>
        <v>8.4644987650532357</v>
      </c>
      <c r="T61" s="30">
        <f t="shared" si="6"/>
        <v>6.2717050345471597</v>
      </c>
      <c r="U61" s="30">
        <f t="shared" si="13"/>
        <v>-0.96093229757476561</v>
      </c>
      <c r="V61" s="30">
        <f t="shared" si="14"/>
        <v>-2.5492321992672937</v>
      </c>
      <c r="W61" s="30">
        <f t="shared" si="9"/>
        <v>-5.911668383564659E-2</v>
      </c>
      <c r="X61" s="30">
        <f>sa_process!G61</f>
        <v>0.537913378623188</v>
      </c>
      <c r="Y61" s="30">
        <f>sa_process!H61</f>
        <v>3.0432254642210101</v>
      </c>
      <c r="Z61" s="30">
        <f>sa_process!I61</f>
        <v>2.7941009963768102</v>
      </c>
      <c r="AA61" s="30">
        <f t="shared" si="10"/>
        <v>7.0720291763752723</v>
      </c>
      <c r="AB61" s="30">
        <f>sa_process!J61</f>
        <v>100.095657835145</v>
      </c>
      <c r="AC61" s="29">
        <f t="shared" si="11"/>
        <v>0.20146036708437176</v>
      </c>
    </row>
    <row r="62" spans="1:29" x14ac:dyDescent="0.2">
      <c r="A62" t="s">
        <v>59</v>
      </c>
      <c r="B62" s="31">
        <f>HFCE_PH!B62</f>
        <v>4525</v>
      </c>
      <c r="C62" s="30">
        <f>CONS_COMP!J62</f>
        <v>1225.9506106252647</v>
      </c>
      <c r="D62" s="30">
        <f>CONS_COMP!K62</f>
        <v>3306.2179758831912</v>
      </c>
      <c r="E62" s="30">
        <f>CONS_COMP!L62</f>
        <v>497.53438378857339</v>
      </c>
      <c r="F62" s="30">
        <f>HFCE!B62</f>
        <v>293456</v>
      </c>
      <c r="G62" s="30">
        <f>CONS_COMP!B62</f>
        <v>63644</v>
      </c>
      <c r="H62" s="30">
        <f>CONS_COMP!C62</f>
        <v>171639</v>
      </c>
      <c r="I62" s="30">
        <f>CONS_COMP!D62</f>
        <v>25829</v>
      </c>
      <c r="J62" s="30">
        <f>sa_process!B62</f>
        <v>93.8620754076087</v>
      </c>
      <c r="K62" s="30">
        <f>sa_process!C62</f>
        <v>95.464487092391295</v>
      </c>
      <c r="L62" s="30">
        <f>sa_process!E62</f>
        <v>96.198550724637698</v>
      </c>
      <c r="M62" s="30">
        <f>sa_process!D62</f>
        <v>93.902377717391303</v>
      </c>
      <c r="N62" s="30">
        <f t="shared" si="2"/>
        <v>95.998875157266525</v>
      </c>
      <c r="O62" s="30">
        <f t="shared" si="3"/>
        <v>529.84215723051591</v>
      </c>
      <c r="P62" s="30">
        <f t="shared" si="4"/>
        <v>4721.064261517442</v>
      </c>
      <c r="Q62" s="30">
        <f t="shared" si="0"/>
        <v>4820.9034163687284</v>
      </c>
      <c r="R62" s="30">
        <f t="shared" si="5"/>
        <v>8.4807166202635855</v>
      </c>
      <c r="S62" s="30">
        <f t="shared" si="12"/>
        <v>8.4597895322980534</v>
      </c>
      <c r="T62" s="30">
        <f t="shared" si="6"/>
        <v>6.2725791456438165</v>
      </c>
      <c r="U62" s="30">
        <f t="shared" si="13"/>
        <v>-0.70115486834985452</v>
      </c>
      <c r="V62" s="30">
        <f t="shared" si="14"/>
        <v>-1.0626104573160973</v>
      </c>
      <c r="W62" s="30">
        <f t="shared" si="9"/>
        <v>0.58614391428353563</v>
      </c>
      <c r="X62" s="30">
        <f>sa_process!G62</f>
        <v>0.53172627717391296</v>
      </c>
      <c r="Y62" s="30">
        <f>sa_process!H62</f>
        <v>2.9529270946557999</v>
      </c>
      <c r="Z62" s="30">
        <f>sa_process!I62</f>
        <v>2.4652966485507202</v>
      </c>
      <c r="AA62" s="30">
        <f t="shared" si="10"/>
        <v>-13.337313707029331</v>
      </c>
      <c r="AB62" s="30">
        <f>sa_process!J62</f>
        <v>100.080440443841</v>
      </c>
      <c r="AC62" s="29">
        <f t="shared" si="11"/>
        <v>-1.5205160205655766E-2</v>
      </c>
    </row>
    <row r="63" spans="1:29" x14ac:dyDescent="0.2">
      <c r="A63" t="s">
        <v>60</v>
      </c>
      <c r="B63" s="31">
        <f>HFCE_PH!B63</f>
        <v>4515</v>
      </c>
      <c r="C63" s="30">
        <f>CONS_COMP!J63</f>
        <v>1214.9009805806577</v>
      </c>
      <c r="D63" s="30">
        <f>CONS_COMP!K63</f>
        <v>3322.3418573351278</v>
      </c>
      <c r="E63" s="30">
        <f>CONS_COMP!L63</f>
        <v>498.34647183233994</v>
      </c>
      <c r="F63" s="30">
        <f>HFCE!B63</f>
        <v>293367</v>
      </c>
      <c r="G63" s="30">
        <f>CONS_COMP!B63</f>
        <v>63187</v>
      </c>
      <c r="H63" s="30">
        <f>CONS_COMP!C63</f>
        <v>172795</v>
      </c>
      <c r="I63" s="30">
        <f>CONS_COMP!D63</f>
        <v>25919</v>
      </c>
      <c r="J63" s="30">
        <f>sa_process!B63</f>
        <v>93.358271059782595</v>
      </c>
      <c r="K63" s="30">
        <f>sa_process!C63</f>
        <v>93.986226222826105</v>
      </c>
      <c r="L63" s="30">
        <f>sa_process!E63</f>
        <v>95.709420289855103</v>
      </c>
      <c r="M63" s="30">
        <f>sa_process!D63</f>
        <v>94.254008152173895</v>
      </c>
      <c r="N63" s="30">
        <f t="shared" si="2"/>
        <v>95.241850265093944</v>
      </c>
      <c r="O63" s="30">
        <f t="shared" si="3"/>
        <v>528.72708715766794</v>
      </c>
      <c r="P63" s="30">
        <f t="shared" si="4"/>
        <v>4763.9171491176721</v>
      </c>
      <c r="Q63" s="30">
        <f t="shared" si="0"/>
        <v>4836.2078139908881</v>
      </c>
      <c r="R63" s="30">
        <f t="shared" si="5"/>
        <v>8.4838861831006671</v>
      </c>
      <c r="S63" s="30">
        <f t="shared" si="12"/>
        <v>8.4688255392907301</v>
      </c>
      <c r="T63" s="30">
        <f t="shared" si="6"/>
        <v>6.2704723954407742</v>
      </c>
      <c r="U63" s="30">
        <f t="shared" si="13"/>
        <v>-2.1527812480087132</v>
      </c>
      <c r="V63" s="30">
        <f t="shared" si="14"/>
        <v>-3.1668101849968626</v>
      </c>
      <c r="W63" s="30">
        <f t="shared" si="9"/>
        <v>1.4950578159267693</v>
      </c>
      <c r="X63" s="30">
        <f>sa_process!G63</f>
        <v>0.60434542572463801</v>
      </c>
      <c r="Y63" s="30">
        <f>sa_process!H63</f>
        <v>2.7288515511775402</v>
      </c>
      <c r="Z63" s="30">
        <f>sa_process!I63</f>
        <v>1.9441009963768101</v>
      </c>
      <c r="AA63" s="30">
        <f t="shared" si="10"/>
        <v>-26.809083126095512</v>
      </c>
      <c r="AB63" s="30">
        <f>sa_process!J63</f>
        <v>99.829896965579707</v>
      </c>
      <c r="AC63" s="29">
        <f t="shared" si="11"/>
        <v>-0.25097038650423453</v>
      </c>
    </row>
    <row r="64" spans="1:29" x14ac:dyDescent="0.2">
      <c r="A64" t="s">
        <v>61</v>
      </c>
      <c r="B64" s="31">
        <f>HFCE_PH!B64</f>
        <v>4535</v>
      </c>
      <c r="C64" s="30">
        <f>CONS_COMP!J64</f>
        <v>1204.4791586704537</v>
      </c>
      <c r="D64" s="30">
        <f>CONS_COMP!K64</f>
        <v>3335.9944730175789</v>
      </c>
      <c r="E64" s="30">
        <f>CONS_COMP!L64</f>
        <v>515.73654717125976</v>
      </c>
      <c r="F64" s="30">
        <f>HFCE!B64</f>
        <v>295299</v>
      </c>
      <c r="G64" s="30">
        <f>CONS_COMP!B64</f>
        <v>62763</v>
      </c>
      <c r="H64" s="30">
        <f>CONS_COMP!C64</f>
        <v>173832</v>
      </c>
      <c r="I64" s="30">
        <f>CONS_COMP!D64</f>
        <v>26874</v>
      </c>
      <c r="J64" s="30">
        <f>sa_process!B64</f>
        <v>93.452904211956493</v>
      </c>
      <c r="K64" s="30">
        <f>sa_process!C64</f>
        <v>93.776647418478305</v>
      </c>
      <c r="L64" s="30">
        <f>sa_process!E64</f>
        <v>95.629347826086999</v>
      </c>
      <c r="M64" s="30">
        <f>sa_process!D64</f>
        <v>94.378736413043498</v>
      </c>
      <c r="N64" s="30">
        <f t="shared" si="2"/>
        <v>95.130773792805087</v>
      </c>
      <c r="O64" s="30">
        <f t="shared" si="3"/>
        <v>546.45417683297467</v>
      </c>
      <c r="P64" s="30">
        <f t="shared" si="4"/>
        <v>4772.8757484693524</v>
      </c>
      <c r="Q64" s="30">
        <f t="shared" si="0"/>
        <v>4852.7116821477939</v>
      </c>
      <c r="R64" s="30">
        <f>LN(Q64)</f>
        <v>8.4872929374091193</v>
      </c>
      <c r="S64" s="30">
        <f t="shared" si="12"/>
        <v>8.4707042845005649</v>
      </c>
      <c r="T64" s="30">
        <f t="shared" si="6"/>
        <v>6.3034504556710615</v>
      </c>
      <c r="U64" s="30">
        <f t="shared" si="13"/>
        <v>0.40525695587956889</v>
      </c>
      <c r="V64" s="30">
        <f t="shared" si="14"/>
        <v>-0.46677503319966013</v>
      </c>
      <c r="W64" s="30">
        <f t="shared" si="9"/>
        <v>0.52897827186817481</v>
      </c>
      <c r="X64" s="30">
        <f>sa_process!G64</f>
        <v>0.57710825181159398</v>
      </c>
      <c r="Y64" s="30">
        <f>sa_process!H64</f>
        <v>2.93739588994565</v>
      </c>
      <c r="Z64" s="30">
        <f>sa_process!I64</f>
        <v>2.1965013586956501</v>
      </c>
      <c r="AA64" s="30">
        <f t="shared" si="10"/>
        <v>11.491017809737347</v>
      </c>
      <c r="AB64" s="30">
        <f>sa_process!J64</f>
        <v>99.894004755434807</v>
      </c>
      <c r="AC64" s="29">
        <f t="shared" si="11"/>
        <v>6.4175813165212592E-2</v>
      </c>
    </row>
    <row r="65" spans="1:29" x14ac:dyDescent="0.2">
      <c r="A65" t="s">
        <v>62</v>
      </c>
      <c r="B65" s="31">
        <f>HFCE_PH!B65</f>
        <v>4596</v>
      </c>
      <c r="C65" s="30">
        <f>CONS_COMP!J65</f>
        <v>1216.9699291323502</v>
      </c>
      <c r="D65" s="30">
        <f>CONS_COMP!K65</f>
        <v>3361.8272361616546</v>
      </c>
      <c r="E65" s="30">
        <f>CONS_COMP!L65</f>
        <v>529.15150354338243</v>
      </c>
      <c r="F65" s="30">
        <f>HFCE!B65</f>
        <v>299876</v>
      </c>
      <c r="G65" s="30">
        <f>CONS_COMP!B65</f>
        <v>63538</v>
      </c>
      <c r="H65" s="30">
        <f>CONS_COMP!C65</f>
        <v>175521</v>
      </c>
      <c r="I65" s="30">
        <f>CONS_COMP!D65</f>
        <v>27627</v>
      </c>
      <c r="J65" s="30">
        <f>sa_process!B65</f>
        <v>93.626749320652195</v>
      </c>
      <c r="K65" s="30">
        <f>sa_process!C65</f>
        <v>93.872639266304304</v>
      </c>
      <c r="L65" s="30">
        <f>sa_process!E65</f>
        <v>96.062681159420293</v>
      </c>
      <c r="M65" s="30">
        <f>sa_process!D65</f>
        <v>94.864877717391295</v>
      </c>
      <c r="N65" s="30">
        <f t="shared" si="2"/>
        <v>95.470694502860439</v>
      </c>
      <c r="O65" s="30">
        <f t="shared" si="3"/>
        <v>557.79495665377817</v>
      </c>
      <c r="P65" s="30">
        <f t="shared" si="4"/>
        <v>4796.0237318236095</v>
      </c>
      <c r="Q65" s="30">
        <f t="shared" si="0"/>
        <v>4908.8535416942159</v>
      </c>
      <c r="R65" s="30">
        <f t="shared" si="5"/>
        <v>8.498795698961171</v>
      </c>
      <c r="S65" s="30">
        <f t="shared" si="12"/>
        <v>8.4755424643886261</v>
      </c>
      <c r="T65" s="30">
        <f t="shared" si="6"/>
        <v>6.3239914336569569</v>
      </c>
      <c r="U65" s="30">
        <f t="shared" si="13"/>
        <v>0.74340594694310058</v>
      </c>
      <c r="V65" s="30">
        <f t="shared" si="14"/>
        <v>1.4267301232222032</v>
      </c>
      <c r="W65" s="30">
        <f t="shared" si="9"/>
        <v>2.0550965524331626</v>
      </c>
      <c r="X65" s="30">
        <f>sa_process!G65</f>
        <v>0.56217671195652197</v>
      </c>
      <c r="Y65" s="30">
        <f>sa_process!H65</f>
        <v>2.96022546422101</v>
      </c>
      <c r="Z65" s="30">
        <f>sa_process!I65</f>
        <v>1.9941009963768099</v>
      </c>
      <c r="AA65" s="30">
        <f t="shared" si="10"/>
        <v>-10.1499554278641</v>
      </c>
      <c r="AB65" s="30">
        <f>sa_process!J65</f>
        <v>100.095657835145</v>
      </c>
      <c r="AC65" s="29">
        <f t="shared" si="11"/>
        <v>0.20146036708437176</v>
      </c>
    </row>
    <row r="66" spans="1:29" x14ac:dyDescent="0.2">
      <c r="A66" t="s">
        <v>63</v>
      </c>
      <c r="B66" s="31">
        <f>HFCE_PH!B66</f>
        <v>4581</v>
      </c>
      <c r="C66" s="30">
        <f>CONS_COMP!J66</f>
        <v>1172.1877090700564</v>
      </c>
      <c r="D66" s="30">
        <f>CONS_COMP!K66</f>
        <v>3386.5621714613403</v>
      </c>
      <c r="E66" s="30">
        <f>CONS_COMP!L66</f>
        <v>542.55949536461821</v>
      </c>
      <c r="F66" s="30">
        <f>HFCE!B66</f>
        <v>299489</v>
      </c>
      <c r="G66" s="30">
        <f>CONS_COMP!B66</f>
        <v>61323</v>
      </c>
      <c r="H66" s="30">
        <f>CONS_COMP!C66</f>
        <v>177168</v>
      </c>
      <c r="I66" s="30">
        <f>CONS_COMP!D66</f>
        <v>28384</v>
      </c>
      <c r="J66" s="30">
        <f>sa_process!B66</f>
        <v>93.8620754076087</v>
      </c>
      <c r="K66" s="30">
        <f>sa_process!C66</f>
        <v>92.564487092391303</v>
      </c>
      <c r="L66" s="30">
        <f>sa_process!E66</f>
        <v>96.398550724637701</v>
      </c>
      <c r="M66" s="30">
        <f>sa_process!D66</f>
        <v>95.402377717391303</v>
      </c>
      <c r="N66" s="30">
        <f t="shared" si="2"/>
        <v>95.382686037265714</v>
      </c>
      <c r="O66" s="30">
        <f t="shared" si="3"/>
        <v>568.70647078821469</v>
      </c>
      <c r="P66" s="30">
        <f t="shared" si="4"/>
        <v>4779.431225862425</v>
      </c>
      <c r="Q66" s="30">
        <f t="shared" ref="Q66:Q98" si="15">B66/(J66/100)</f>
        <v>4880.5654254994797</v>
      </c>
      <c r="R66" s="30">
        <f t="shared" si="5"/>
        <v>8.4930163580163018</v>
      </c>
      <c r="S66" s="30">
        <f t="shared" ref="S66:S88" si="16">LN(P66)</f>
        <v>8.4720768280002314</v>
      </c>
      <c r="T66" s="30">
        <f t="shared" si="6"/>
        <v>6.3433644324583529</v>
      </c>
      <c r="U66" s="30">
        <f t="shared" si="13"/>
        <v>1.0041183451861042</v>
      </c>
      <c r="V66" s="30">
        <f t="shared" si="14"/>
        <v>-0.36890505825471887</v>
      </c>
      <c r="W66" s="30">
        <f t="shared" si="9"/>
        <v>2.2599850031535476</v>
      </c>
      <c r="X66" s="30">
        <f>sa_process!G66</f>
        <v>0.552966277173913</v>
      </c>
      <c r="Y66" s="30">
        <f>sa_process!H66</f>
        <v>2.7801270946557999</v>
      </c>
      <c r="Z66" s="30">
        <f>sa_process!I66</f>
        <v>1.9652966485507199</v>
      </c>
      <c r="AA66" s="30">
        <f t="shared" si="10"/>
        <v>-1.4656488549619873</v>
      </c>
      <c r="AB66" s="30">
        <f>sa_process!J66</f>
        <v>100.18044044384099</v>
      </c>
      <c r="AC66" s="29">
        <f t="shared" si="11"/>
        <v>8.4629902124977452E-2</v>
      </c>
    </row>
    <row r="67" spans="1:29" x14ac:dyDescent="0.2">
      <c r="A67" t="s">
        <v>64</v>
      </c>
      <c r="B67" s="31">
        <f>HFCE_PH!B67</f>
        <v>4676</v>
      </c>
      <c r="C67" s="30">
        <f>CONS_COMP!J67</f>
        <v>1210.1678748569248</v>
      </c>
      <c r="D67" s="30">
        <f>CONS_COMP!K67</f>
        <v>3435.6924837848151</v>
      </c>
      <c r="E67" s="30">
        <f>CONS_COMP!L67</f>
        <v>533.19343761922926</v>
      </c>
      <c r="F67" s="30">
        <f>HFCE!B67</f>
        <v>306340</v>
      </c>
      <c r="G67" s="30">
        <f>CONS_COMP!B67</f>
        <v>63437</v>
      </c>
      <c r="H67" s="30">
        <f>CONS_COMP!C67</f>
        <v>180099</v>
      </c>
      <c r="I67" s="30">
        <f>CONS_COMP!D67</f>
        <v>27950</v>
      </c>
      <c r="J67" s="30">
        <f>sa_process!B67</f>
        <v>94.058271059782598</v>
      </c>
      <c r="K67" s="30">
        <f>sa_process!C67</f>
        <v>91.486226222826105</v>
      </c>
      <c r="L67" s="30">
        <f>sa_process!E67</f>
        <v>96.409420289855106</v>
      </c>
      <c r="M67" s="30">
        <f>sa_process!D67</f>
        <v>95.554008152173907</v>
      </c>
      <c r="N67" s="30">
        <f t="shared" ref="N67:N98" si="17">(G67+H67)/(G67/K67+H67/L67)</f>
        <v>95.076682447874973</v>
      </c>
      <c r="O67" s="30">
        <f t="shared" ref="O67:O98" si="18">E67/(M67/100)</f>
        <v>558.00216854335986</v>
      </c>
      <c r="P67" s="30">
        <f t="shared" ref="P67:P98" si="19">(C67+D67)/(N67/100)</f>
        <v>4886.4350743293917</v>
      </c>
      <c r="Q67" s="30">
        <f t="shared" si="15"/>
        <v>4971.3862984234274</v>
      </c>
      <c r="R67" s="30">
        <f t="shared" ref="R67:R86" si="20">LN(Q67)</f>
        <v>8.5114540134804102</v>
      </c>
      <c r="S67" s="30">
        <f t="shared" si="16"/>
        <v>8.4942182929474281</v>
      </c>
      <c r="T67" s="30">
        <f t="shared" ref="T67:T88" si="21">LN(O67)</f>
        <v>6.3243628486521821</v>
      </c>
      <c r="U67" s="30">
        <f t="shared" ref="U67:U88" si="22">LN(J67/J66)*100*4</f>
        <v>0.83522929644307387</v>
      </c>
      <c r="V67" s="30">
        <f t="shared" ref="V67:V88" si="23">LN(N67/N66)*100*4</f>
        <v>-1.2853296957842444</v>
      </c>
      <c r="W67" s="30">
        <f t="shared" si="9"/>
        <v>0.63524648714401266</v>
      </c>
      <c r="X67" s="30">
        <f>sa_process!G67</f>
        <v>0.63039542572463803</v>
      </c>
      <c r="Y67" s="30">
        <f>sa_process!H67</f>
        <v>2.4895515511775401</v>
      </c>
      <c r="Z67" s="30">
        <f>sa_process!I67</f>
        <v>1.84410099637681</v>
      </c>
      <c r="AA67" s="30">
        <f t="shared" si="10"/>
        <v>-6.5720723762976441</v>
      </c>
      <c r="AB67" s="30">
        <f>sa_process!J67</f>
        <v>100.12989696558</v>
      </c>
      <c r="AC67" s="29">
        <f t="shared" si="11"/>
        <v>-5.0477908988932896E-2</v>
      </c>
    </row>
    <row r="68" spans="1:29" x14ac:dyDescent="0.2">
      <c r="A68" t="s">
        <v>65</v>
      </c>
      <c r="B68" s="31">
        <f>HFCE_PH!B68</f>
        <v>4728</v>
      </c>
      <c r="C68" s="30">
        <f>CONS_COMP!J68</f>
        <v>1224.0309191988424</v>
      </c>
      <c r="D68" s="30">
        <f>CONS_COMP!K68</f>
        <v>3486.7489147818142</v>
      </c>
      <c r="E68" s="30">
        <f>CONS_COMP!L68</f>
        <v>533.66080268067935</v>
      </c>
      <c r="F68" s="30">
        <f>HFCE!B68</f>
        <v>310359</v>
      </c>
      <c r="G68" s="30">
        <f>CONS_COMP!B68</f>
        <v>64291</v>
      </c>
      <c r="H68" s="30">
        <f>CONS_COMP!C68</f>
        <v>183138</v>
      </c>
      <c r="I68" s="30">
        <f>CONS_COMP!D68</f>
        <v>28030</v>
      </c>
      <c r="J68" s="30">
        <f>sa_process!B68</f>
        <v>94.352904211956499</v>
      </c>
      <c r="K68" s="30">
        <f>sa_process!C68</f>
        <v>91.776647418478305</v>
      </c>
      <c r="L68" s="30">
        <f>sa_process!E68</f>
        <v>96.029347826087005</v>
      </c>
      <c r="M68" s="30">
        <f>sa_process!D68</f>
        <v>95.778736413043504</v>
      </c>
      <c r="N68" s="30">
        <f t="shared" si="17"/>
        <v>94.886894636258234</v>
      </c>
      <c r="O68" s="30">
        <f t="shared" si="18"/>
        <v>557.18087611772194</v>
      </c>
      <c r="P68" s="30">
        <f t="shared" si="19"/>
        <v>4964.6264134147041</v>
      </c>
      <c r="Q68" s="30">
        <f t="shared" si="15"/>
        <v>5010.9745317207344</v>
      </c>
      <c r="R68" s="30">
        <f t="shared" si="20"/>
        <v>8.5193856924723992</v>
      </c>
      <c r="S68" s="30">
        <f t="shared" si="16"/>
        <v>8.5100933296230643</v>
      </c>
      <c r="T68" s="30">
        <f t="shared" si="21"/>
        <v>6.3228899199198922</v>
      </c>
      <c r="U68" s="30">
        <f t="shared" si="22"/>
        <v>1.2510230007943457</v>
      </c>
      <c r="V68" s="30">
        <f t="shared" si="23"/>
        <v>-0.79926005890407426</v>
      </c>
      <c r="W68" s="30">
        <f t="shared" ref="W68:W88" si="24">LN(M68/M67)*100*4</f>
        <v>0.93963368255225965</v>
      </c>
      <c r="X68" s="30">
        <f>sa_process!G68</f>
        <v>0.59161158514492795</v>
      </c>
      <c r="Y68" s="30">
        <f>sa_process!H68</f>
        <v>2.3705958899456498</v>
      </c>
      <c r="Z68" s="30">
        <f>sa_process!I68</f>
        <v>1.9965013586956499</v>
      </c>
      <c r="AA68" s="30">
        <f t="shared" ref="AA68:AA86" si="25">(1-Z67/Z68)*100</f>
        <v>7.6333713300553825</v>
      </c>
      <c r="AB68" s="30">
        <f>sa_process!J68</f>
        <v>100.194004755435</v>
      </c>
      <c r="AC68" s="29">
        <f t="shared" ref="AC68:AC88" si="26">(1-AB67/AB68)*100</f>
        <v>6.3983658514776831E-2</v>
      </c>
    </row>
    <row r="69" spans="1:29" x14ac:dyDescent="0.2">
      <c r="A69" t="s">
        <v>66</v>
      </c>
      <c r="B69" s="31">
        <f>HFCE_PH!B69</f>
        <v>4800</v>
      </c>
      <c r="C69" s="30">
        <f>CONS_COMP!J69</f>
        <v>1230.3539520206821</v>
      </c>
      <c r="D69" s="30">
        <f>CONS_COMP!K69</f>
        <v>3548.6256320571797</v>
      </c>
      <c r="E69" s="30">
        <f>CONS_COMP!L69</f>
        <v>541.36410295403562</v>
      </c>
      <c r="F69" s="30">
        <f>HFCE!B69</f>
        <v>315557</v>
      </c>
      <c r="G69" s="30">
        <f>CONS_COMP!B69</f>
        <v>64724</v>
      </c>
      <c r="H69" s="30">
        <f>CONS_COMP!C69</f>
        <v>186679</v>
      </c>
      <c r="I69" s="30">
        <f>CONS_COMP!D69</f>
        <v>28479</v>
      </c>
      <c r="J69" s="30">
        <f>sa_process!B69</f>
        <v>95.0267493206522</v>
      </c>
      <c r="K69" s="30">
        <f>sa_process!C69</f>
        <v>92.672639266304301</v>
      </c>
      <c r="L69" s="30">
        <f>sa_process!E69</f>
        <v>95.762681159420296</v>
      </c>
      <c r="M69" s="30">
        <f>sa_process!D69</f>
        <v>96.7648777173913</v>
      </c>
      <c r="N69" s="30">
        <f t="shared" si="17"/>
        <v>94.947616996421942</v>
      </c>
      <c r="O69" s="30">
        <f t="shared" si="18"/>
        <v>559.46342900895092</v>
      </c>
      <c r="P69" s="30">
        <f t="shared" si="19"/>
        <v>5033.2801762238596</v>
      </c>
      <c r="Q69" s="30">
        <f t="shared" si="15"/>
        <v>5051.209300870838</v>
      </c>
      <c r="R69" s="30">
        <f t="shared" si="20"/>
        <v>8.527382959121093</v>
      </c>
      <c r="S69" s="30">
        <f t="shared" si="16"/>
        <v>8.5238271730640101</v>
      </c>
      <c r="T69" s="30">
        <f t="shared" si="21"/>
        <v>6.3269781619140728</v>
      </c>
      <c r="U69" s="30">
        <f t="shared" si="22"/>
        <v>2.846548464542046</v>
      </c>
      <c r="V69" s="30">
        <f t="shared" si="23"/>
        <v>0.25589598735209101</v>
      </c>
      <c r="W69" s="30">
        <f t="shared" si="24"/>
        <v>4.0973570856930346</v>
      </c>
      <c r="X69" s="30">
        <f>sa_process!G69</f>
        <v>0.410676711956521</v>
      </c>
      <c r="Y69" s="30">
        <f>sa_process!H69</f>
        <v>2.4794254642210101</v>
      </c>
      <c r="Z69" s="30">
        <f>sa_process!I69</f>
        <v>2.1941009963768101</v>
      </c>
      <c r="AA69" s="30">
        <f t="shared" si="25"/>
        <v>9.0059499543303936</v>
      </c>
      <c r="AB69" s="30">
        <f>sa_process!J69</f>
        <v>100.895657835145</v>
      </c>
      <c r="AC69" s="29">
        <f t="shared" si="26"/>
        <v>0.69542445608159476</v>
      </c>
    </row>
    <row r="70" spans="1:29" x14ac:dyDescent="0.2">
      <c r="A70" t="s">
        <v>67</v>
      </c>
      <c r="B70" s="31">
        <f>HFCE_PH!B70</f>
        <v>4816</v>
      </c>
      <c r="C70" s="30">
        <f>CONS_COMP!J70</f>
        <v>1246.013364720176</v>
      </c>
      <c r="D70" s="30">
        <f>CONS_COMP!K70</f>
        <v>3545.1628825271468</v>
      </c>
      <c r="E70" s="30">
        <f>CONS_COMP!L70</f>
        <v>558.24284304047387</v>
      </c>
      <c r="F70" s="30">
        <f>HFCE!B70</f>
        <v>317089</v>
      </c>
      <c r="G70" s="30">
        <f>CONS_COMP!B70</f>
        <v>65635</v>
      </c>
      <c r="H70" s="30">
        <f>CONS_COMP!C70</f>
        <v>186745</v>
      </c>
      <c r="I70" s="30">
        <f>CONS_COMP!D70</f>
        <v>29406</v>
      </c>
      <c r="J70" s="30">
        <f>sa_process!B70</f>
        <v>95.662075407608697</v>
      </c>
      <c r="K70" s="30">
        <f>sa_process!C70</f>
        <v>92.764487092391306</v>
      </c>
      <c r="L70" s="30">
        <f>sa_process!E70</f>
        <v>95.998550724637695</v>
      </c>
      <c r="M70" s="30">
        <f>sa_process!D70</f>
        <v>97.302377717391295</v>
      </c>
      <c r="N70" s="30">
        <f t="shared" si="17"/>
        <v>95.135985021966434</v>
      </c>
      <c r="O70" s="30">
        <f t="shared" si="18"/>
        <v>573.71963166394096</v>
      </c>
      <c r="P70" s="30">
        <f t="shared" si="19"/>
        <v>5036.1345879175624</v>
      </c>
      <c r="Q70" s="30">
        <f t="shared" si="15"/>
        <v>5034.3879530936338</v>
      </c>
      <c r="R70" s="30">
        <f t="shared" si="20"/>
        <v>8.524047239291864</v>
      </c>
      <c r="S70" s="30">
        <f t="shared" si="16"/>
        <v>8.5243941199694699</v>
      </c>
      <c r="T70" s="30">
        <f t="shared" si="21"/>
        <v>6.3521408304121776</v>
      </c>
      <c r="U70" s="30">
        <f t="shared" si="22"/>
        <v>2.6654039687615105</v>
      </c>
      <c r="V70" s="30">
        <f t="shared" si="23"/>
        <v>0.79277995663135958</v>
      </c>
      <c r="W70" s="30">
        <f t="shared" si="24"/>
        <v>2.2157323684141339</v>
      </c>
      <c r="X70" s="30">
        <f>sa_process!G70</f>
        <v>0.36328294384057902</v>
      </c>
      <c r="Y70" s="30">
        <f>sa_process!H70</f>
        <v>3.1111270946557998</v>
      </c>
      <c r="Z70" s="30">
        <f>sa_process!I70</f>
        <v>2.76529664855072</v>
      </c>
      <c r="AA70" s="30">
        <f t="shared" si="25"/>
        <v>20.655854498405123</v>
      </c>
      <c r="AB70" s="30">
        <f>sa_process!J70</f>
        <v>101.380440443841</v>
      </c>
      <c r="AC70" s="29">
        <f t="shared" si="26"/>
        <v>0.47818159654231529</v>
      </c>
    </row>
    <row r="71" spans="1:29" x14ac:dyDescent="0.2">
      <c r="A71" t="s">
        <v>68</v>
      </c>
      <c r="B71" s="31">
        <f>HFCE_PH!B71</f>
        <v>4842</v>
      </c>
      <c r="C71" s="30">
        <f>CONS_COMP!J71</f>
        <v>1255.8677435255754</v>
      </c>
      <c r="D71" s="30">
        <f>CONS_COMP!K71</f>
        <v>3561.9193872521137</v>
      </c>
      <c r="E71" s="30">
        <f>CONS_COMP!L71</f>
        <v>563.53088385849162</v>
      </c>
      <c r="F71" s="30">
        <f>HFCE!B71</f>
        <v>319301</v>
      </c>
      <c r="G71" s="30">
        <f>CONS_COMP!B71</f>
        <v>66242</v>
      </c>
      <c r="H71" s="30">
        <f>CONS_COMP!C71</f>
        <v>187877</v>
      </c>
      <c r="I71" s="30">
        <f>CONS_COMP!D71</f>
        <v>29724</v>
      </c>
      <c r="J71" s="30">
        <f>sa_process!B71</f>
        <v>95.658271059782606</v>
      </c>
      <c r="K71" s="30">
        <f>sa_process!C71</f>
        <v>93.886226222826096</v>
      </c>
      <c r="L71" s="30">
        <f>sa_process!E71</f>
        <v>96.309420289855098</v>
      </c>
      <c r="M71" s="30">
        <f>sa_process!D71</f>
        <v>96.454008152173898</v>
      </c>
      <c r="N71" s="30">
        <f t="shared" si="17"/>
        <v>95.665785876846954</v>
      </c>
      <c r="O71" s="30">
        <f t="shared" si="18"/>
        <v>584.2482802471186</v>
      </c>
      <c r="P71" s="30">
        <f t="shared" si="19"/>
        <v>5036.0607887335518</v>
      </c>
      <c r="Q71" s="30">
        <f t="shared" si="15"/>
        <v>5061.7682573145639</v>
      </c>
      <c r="R71" s="30">
        <f t="shared" si="20"/>
        <v>8.5294711592026022</v>
      </c>
      <c r="S71" s="30">
        <f t="shared" si="16"/>
        <v>8.5243794659280727</v>
      </c>
      <c r="T71" s="30">
        <f t="shared" si="21"/>
        <v>6.3703260298923734</v>
      </c>
      <c r="U71" s="30">
        <f t="shared" si="22"/>
        <v>-1.5907760556935008E-2</v>
      </c>
      <c r="V71" s="30">
        <f t="shared" si="23"/>
        <v>2.2213723237409586</v>
      </c>
      <c r="W71" s="30">
        <f t="shared" si="24"/>
        <v>-3.502852235824637</v>
      </c>
      <c r="X71" s="30">
        <f>sa_process!G71</f>
        <v>0.395652092391304</v>
      </c>
      <c r="Y71" s="30">
        <f>sa_process!H71</f>
        <v>2.98065155117754</v>
      </c>
      <c r="Z71" s="30">
        <f>sa_process!I71</f>
        <v>2.9441009963768101</v>
      </c>
      <c r="AA71" s="30">
        <f t="shared" si="25"/>
        <v>6.0733088995974516</v>
      </c>
      <c r="AB71" s="30">
        <f>sa_process!J71</f>
        <v>102.32989696558001</v>
      </c>
      <c r="AC71" s="29">
        <f t="shared" si="26"/>
        <v>0.92783883292520963</v>
      </c>
    </row>
    <row r="72" spans="1:29" x14ac:dyDescent="0.2">
      <c r="A72" t="s">
        <v>69</v>
      </c>
      <c r="B72" s="31">
        <f>HFCE_PH!B72</f>
        <v>4869</v>
      </c>
      <c r="C72" s="30">
        <f>CONS_COMP!J72</f>
        <v>1274.7032205539883</v>
      </c>
      <c r="D72" s="30">
        <f>CONS_COMP!K72</f>
        <v>3583.0698449362894</v>
      </c>
      <c r="E72" s="30">
        <f>CONS_COMP!L72</f>
        <v>570.13840240831553</v>
      </c>
      <c r="F72" s="30">
        <f>HFCE!B72</f>
        <v>321575</v>
      </c>
      <c r="G72" s="30">
        <f>CONS_COMP!B72</f>
        <v>67326</v>
      </c>
      <c r="H72" s="30">
        <f>CONS_COMP!C72</f>
        <v>189247</v>
      </c>
      <c r="I72" s="30">
        <f>CONS_COMP!D72</f>
        <v>30113</v>
      </c>
      <c r="J72" s="30">
        <f>sa_process!B72</f>
        <v>96.252904211956505</v>
      </c>
      <c r="K72" s="30">
        <f>sa_process!C72</f>
        <v>94.676647418478296</v>
      </c>
      <c r="L72" s="30">
        <f>sa_process!E72</f>
        <v>97.129347826086999</v>
      </c>
      <c r="M72" s="30">
        <f>sa_process!D72</f>
        <v>96.878736413043498</v>
      </c>
      <c r="N72" s="30">
        <f t="shared" si="17"/>
        <v>96.473532331522861</v>
      </c>
      <c r="O72" s="30">
        <f t="shared" si="18"/>
        <v>588.50726538951187</v>
      </c>
      <c r="P72" s="30">
        <f t="shared" si="19"/>
        <v>5035.3428013778594</v>
      </c>
      <c r="Q72" s="30">
        <f t="shared" si="15"/>
        <v>5058.5486639219498</v>
      </c>
      <c r="R72" s="30">
        <f t="shared" si="20"/>
        <v>8.5288348958273961</v>
      </c>
      <c r="S72" s="30">
        <f t="shared" si="16"/>
        <v>8.5242368865248164</v>
      </c>
      <c r="T72" s="30">
        <f t="shared" si="21"/>
        <v>6.3775892722307725</v>
      </c>
      <c r="U72" s="30">
        <f t="shared" si="22"/>
        <v>2.4787928239612445</v>
      </c>
      <c r="V72" s="30">
        <f t="shared" si="23"/>
        <v>3.3631896720496144</v>
      </c>
      <c r="W72" s="30">
        <f t="shared" si="24"/>
        <v>1.7575044314855859</v>
      </c>
      <c r="X72" s="30">
        <f>sa_process!G72</f>
        <v>0.32077491847826101</v>
      </c>
      <c r="Y72" s="30">
        <f>sa_process!H72</f>
        <v>2.81889588994565</v>
      </c>
      <c r="Z72" s="30">
        <f>sa_process!I72</f>
        <v>2.7965013586956502</v>
      </c>
      <c r="AA72" s="30">
        <f t="shared" si="25"/>
        <v>-5.2780105835529945</v>
      </c>
      <c r="AB72" s="30">
        <f>sa_process!J72</f>
        <v>102.994004755435</v>
      </c>
      <c r="AC72" s="29">
        <f t="shared" si="26"/>
        <v>0.64480237605281099</v>
      </c>
    </row>
    <row r="73" spans="1:29" x14ac:dyDescent="0.2">
      <c r="A73" t="s">
        <v>70</v>
      </c>
      <c r="B73" s="31">
        <f>HFCE_PH!B73</f>
        <v>4915</v>
      </c>
      <c r="C73" s="30">
        <f>CONS_COMP!J73</f>
        <v>1297.0540407669325</v>
      </c>
      <c r="D73" s="30">
        <f>CONS_COMP!K73</f>
        <v>3596.6607419733009</v>
      </c>
      <c r="E73" s="30">
        <f>CONS_COMP!L73</f>
        <v>577.24161403774156</v>
      </c>
      <c r="F73" s="30">
        <f>HFCE!B73</f>
        <v>325062</v>
      </c>
      <c r="G73" s="30">
        <f>CONS_COMP!B73</f>
        <v>68596</v>
      </c>
      <c r="H73" s="30">
        <f>CONS_COMP!C73</f>
        <v>190213</v>
      </c>
      <c r="I73" s="30">
        <f>CONS_COMP!D73</f>
        <v>30528</v>
      </c>
      <c r="J73" s="30">
        <f>sa_process!B73</f>
        <v>96.726749320652203</v>
      </c>
      <c r="K73" s="30">
        <f>sa_process!C73</f>
        <v>95.672639266304301</v>
      </c>
      <c r="L73" s="30">
        <f>sa_process!E73</f>
        <v>97.962681159420299</v>
      </c>
      <c r="M73" s="30">
        <f>sa_process!D73</f>
        <v>97.464877717391303</v>
      </c>
      <c r="N73" s="30">
        <f t="shared" si="17"/>
        <v>97.345106858240598</v>
      </c>
      <c r="O73" s="30">
        <f t="shared" si="18"/>
        <v>592.25602858858406</v>
      </c>
      <c r="P73" s="30">
        <f t="shared" si="19"/>
        <v>5027.1810681421666</v>
      </c>
      <c r="Q73" s="30">
        <f t="shared" si="15"/>
        <v>5081.3244883342668</v>
      </c>
      <c r="R73" s="30">
        <f t="shared" si="20"/>
        <v>8.5333272326394507</v>
      </c>
      <c r="S73" s="30">
        <f t="shared" si="16"/>
        <v>8.5226146821690598</v>
      </c>
      <c r="T73" s="30">
        <f t="shared" si="21"/>
        <v>6.3839390221151318</v>
      </c>
      <c r="U73" s="30">
        <f t="shared" si="22"/>
        <v>1.9643358346048942</v>
      </c>
      <c r="V73" s="30">
        <f t="shared" si="23"/>
        <v>3.5975091161222386</v>
      </c>
      <c r="W73" s="30">
        <f t="shared" si="24"/>
        <v>2.4128112846575571</v>
      </c>
      <c r="X73" s="30">
        <f>sa_process!G73</f>
        <v>0.27221004528985498</v>
      </c>
      <c r="Y73" s="30">
        <f>sa_process!H73</f>
        <v>2.8617254642210099</v>
      </c>
      <c r="Z73" s="30">
        <f>sa_process!I73</f>
        <v>2.7941009963768102</v>
      </c>
      <c r="AA73" s="30">
        <f t="shared" si="25"/>
        <v>-8.5908215986196801E-2</v>
      </c>
      <c r="AB73" s="30">
        <f>sa_process!J73</f>
        <v>103.695657835145</v>
      </c>
      <c r="AC73" s="29">
        <f t="shared" si="26"/>
        <v>0.67664653887965498</v>
      </c>
    </row>
    <row r="74" spans="1:29" x14ac:dyDescent="0.2">
      <c r="A74" t="s">
        <v>71</v>
      </c>
      <c r="B74" s="31">
        <f>HFCE_PH!B74</f>
        <v>4961</v>
      </c>
      <c r="C74" s="30">
        <f>CONS_COMP!J74</f>
        <v>1319.8375979605325</v>
      </c>
      <c r="D74" s="30">
        <f>CONS_COMP!K74</f>
        <v>3615.7681049948069</v>
      </c>
      <c r="E74" s="30">
        <f>CONS_COMP!L74</f>
        <v>576.09290907374191</v>
      </c>
      <c r="F74" s="30">
        <f>HFCE!B74</f>
        <v>328631</v>
      </c>
      <c r="G74" s="30">
        <f>CONS_COMP!B74</f>
        <v>69892</v>
      </c>
      <c r="H74" s="30">
        <f>CONS_COMP!C74</f>
        <v>191473</v>
      </c>
      <c r="I74" s="30">
        <f>CONS_COMP!D74</f>
        <v>30507</v>
      </c>
      <c r="J74" s="30">
        <f>sa_process!B74</f>
        <v>97.462075407608694</v>
      </c>
      <c r="K74" s="30">
        <f>sa_process!C74</f>
        <v>96.664487092391298</v>
      </c>
      <c r="L74" s="30">
        <f>sa_process!E74</f>
        <v>98.898550724637701</v>
      </c>
      <c r="M74" s="30">
        <f>sa_process!D74</f>
        <v>97.7023777173913</v>
      </c>
      <c r="N74" s="30">
        <f t="shared" si="17"/>
        <v>98.29108364177317</v>
      </c>
      <c r="O74" s="30">
        <f t="shared" si="18"/>
        <v>589.64062342486443</v>
      </c>
      <c r="P74" s="30">
        <f t="shared" si="19"/>
        <v>5021.4175285150013</v>
      </c>
      <c r="Q74" s="30">
        <f t="shared" si="15"/>
        <v>5090.185058395241</v>
      </c>
      <c r="R74" s="30">
        <f t="shared" si="20"/>
        <v>8.5350694661322333</v>
      </c>
      <c r="S74" s="30">
        <f t="shared" si="16"/>
        <v>8.5214675490233276</v>
      </c>
      <c r="T74" s="30">
        <f t="shared" si="21"/>
        <v>6.3795132384759619</v>
      </c>
      <c r="U74" s="30">
        <f t="shared" si="22"/>
        <v>3.0293384907995686</v>
      </c>
      <c r="V74" s="30">
        <f t="shared" si="23"/>
        <v>3.868340121884803</v>
      </c>
      <c r="W74" s="30">
        <f t="shared" si="24"/>
        <v>0.97352444376219949</v>
      </c>
      <c r="X74" s="30">
        <f>sa_process!G74</f>
        <v>0.44716961050724602</v>
      </c>
      <c r="Y74" s="30">
        <f>sa_process!H74</f>
        <v>3.0163270946558001</v>
      </c>
      <c r="Z74" s="30">
        <f>sa_process!I74</f>
        <v>2.8652966485507201</v>
      </c>
      <c r="AA74" s="30">
        <f t="shared" si="25"/>
        <v>2.4847567601742337</v>
      </c>
      <c r="AB74" s="30">
        <f>sa_process!J74</f>
        <v>104.480440443841</v>
      </c>
      <c r="AC74" s="29">
        <f t="shared" si="26"/>
        <v>0.7511287331506189</v>
      </c>
    </row>
    <row r="75" spans="1:29" x14ac:dyDescent="0.2">
      <c r="A75" t="s">
        <v>72</v>
      </c>
      <c r="B75" s="31">
        <f>HFCE_PH!B75</f>
        <v>5010</v>
      </c>
      <c r="C75" s="30">
        <f>CONS_COMP!J75</f>
        <v>1332.9875714312657</v>
      </c>
      <c r="D75" s="30">
        <f>CONS_COMP!K75</f>
        <v>3649.5483092242985</v>
      </c>
      <c r="E75" s="30">
        <f>CONS_COMP!L75</f>
        <v>578.97516172227142</v>
      </c>
      <c r="F75" s="30">
        <f>HFCE!B75</f>
        <v>332369</v>
      </c>
      <c r="G75" s="30">
        <f>CONS_COMP!B75</f>
        <v>70679</v>
      </c>
      <c r="H75" s="30">
        <f>CONS_COMP!C75</f>
        <v>193510</v>
      </c>
      <c r="I75" s="30">
        <f>CONS_COMP!D75</f>
        <v>30699</v>
      </c>
      <c r="J75" s="30">
        <f>sa_process!B75</f>
        <v>97.958271059782604</v>
      </c>
      <c r="K75" s="30">
        <f>sa_process!C75</f>
        <v>97.086226222826099</v>
      </c>
      <c r="L75" s="30">
        <f>sa_process!E75</f>
        <v>99.309420289855098</v>
      </c>
      <c r="M75" s="30">
        <f>sa_process!D75</f>
        <v>98.154008152173901</v>
      </c>
      <c r="N75" s="30">
        <f t="shared" si="17"/>
        <v>98.704729460354073</v>
      </c>
      <c r="O75" s="30">
        <f t="shared" si="18"/>
        <v>589.86400313337424</v>
      </c>
      <c r="P75" s="30">
        <f t="shared" si="19"/>
        <v>5047.9201026095297</v>
      </c>
      <c r="Q75" s="30">
        <f t="shared" si="15"/>
        <v>5114.4226473152685</v>
      </c>
      <c r="R75" s="30">
        <f t="shared" si="20"/>
        <v>8.5398197975897627</v>
      </c>
      <c r="S75" s="30">
        <f t="shared" si="16"/>
        <v>8.5267315765620229</v>
      </c>
      <c r="T75" s="30">
        <f t="shared" si="21"/>
        <v>6.3798920071660552</v>
      </c>
      <c r="U75" s="30">
        <f t="shared" si="22"/>
        <v>2.0313001281332186</v>
      </c>
      <c r="V75" s="30">
        <f t="shared" si="23"/>
        <v>1.6798181443338198</v>
      </c>
      <c r="W75" s="30">
        <f t="shared" si="24"/>
        <v>1.8447444877098249</v>
      </c>
      <c r="X75" s="30">
        <f>sa_process!G75</f>
        <v>0.60673209239130399</v>
      </c>
      <c r="Y75" s="30">
        <f>sa_process!H75</f>
        <v>3.0230515511775402</v>
      </c>
      <c r="Z75" s="30">
        <f>sa_process!I75</f>
        <v>2.9441009963768101</v>
      </c>
      <c r="AA75" s="30">
        <f t="shared" si="25"/>
        <v>2.6766862931357105</v>
      </c>
      <c r="AB75" s="30">
        <f>sa_process!J75</f>
        <v>105.02989696557999</v>
      </c>
      <c r="AC75" s="29">
        <f t="shared" si="26"/>
        <v>0.52314296939570681</v>
      </c>
    </row>
    <row r="76" spans="1:29" x14ac:dyDescent="0.2">
      <c r="A76" t="s">
        <v>73</v>
      </c>
      <c r="B76" s="31">
        <f>HFCE_PH!B76</f>
        <v>5004</v>
      </c>
      <c r="C76" s="30">
        <f>CONS_COMP!J76</f>
        <v>1328.2415429819935</v>
      </c>
      <c r="D76" s="30">
        <f>CONS_COMP!K76</f>
        <v>3671.1557296767874</v>
      </c>
      <c r="E76" s="30">
        <f>CONS_COMP!L76</f>
        <v>558.52105778648388</v>
      </c>
      <c r="F76" s="30">
        <f>HFCE!B76</f>
        <v>332472</v>
      </c>
      <c r="G76" s="30">
        <f>CONS_COMP!B76</f>
        <v>70519</v>
      </c>
      <c r="H76" s="30">
        <f>CONS_COMP!C76</f>
        <v>194909</v>
      </c>
      <c r="I76" s="30">
        <f>CONS_COMP!D76</f>
        <v>29653</v>
      </c>
      <c r="J76" s="30">
        <f>sa_process!B76</f>
        <v>98.152904211956496</v>
      </c>
      <c r="K76" s="30">
        <f>sa_process!C76</f>
        <v>97.076647418478302</v>
      </c>
      <c r="L76" s="30">
        <f>sa_process!E76</f>
        <v>98.729347826086993</v>
      </c>
      <c r="M76" s="30">
        <f>sa_process!D76</f>
        <v>98.478736413043507</v>
      </c>
      <c r="N76" s="30">
        <f t="shared" si="17"/>
        <v>98.284793231019719</v>
      </c>
      <c r="O76" s="30">
        <f t="shared" si="18"/>
        <v>567.1488872926966</v>
      </c>
      <c r="P76" s="30">
        <f t="shared" si="19"/>
        <v>5086.6437302336599</v>
      </c>
      <c r="Q76" s="30">
        <f t="shared" si="15"/>
        <v>5098.1680472684757</v>
      </c>
      <c r="R76" s="30">
        <f t="shared" si="20"/>
        <v>8.5366365477643917</v>
      </c>
      <c r="S76" s="30">
        <f t="shared" si="16"/>
        <v>8.5343735070317965</v>
      </c>
      <c r="T76" s="30">
        <f t="shared" si="21"/>
        <v>6.340621857075412</v>
      </c>
      <c r="U76" s="30">
        <f t="shared" si="22"/>
        <v>0.79397093330437429</v>
      </c>
      <c r="V76" s="30">
        <f t="shared" si="23"/>
        <v>-1.7054180739108415</v>
      </c>
      <c r="W76" s="30">
        <f t="shared" si="24"/>
        <v>1.3211575998517466</v>
      </c>
      <c r="X76" s="30">
        <f>sa_process!G76</f>
        <v>0.68682825181159401</v>
      </c>
      <c r="Y76" s="30">
        <f>sa_process!H76</f>
        <v>2.9801958899456502</v>
      </c>
      <c r="Z76" s="30">
        <f>sa_process!I76</f>
        <v>2.8965013586956498</v>
      </c>
      <c r="AA76" s="30">
        <f t="shared" si="25"/>
        <v>-1.6433493993800674</v>
      </c>
      <c r="AB76" s="30">
        <f>sa_process!J76</f>
        <v>105.494004755435</v>
      </c>
      <c r="AC76" s="29">
        <f t="shared" si="26"/>
        <v>0.43993759733639282</v>
      </c>
    </row>
    <row r="77" spans="1:29" x14ac:dyDescent="0.2">
      <c r="A77" t="s">
        <v>74</v>
      </c>
      <c r="B77" s="31">
        <f>HFCE_PH!B77</f>
        <v>5062</v>
      </c>
      <c r="C77" s="30">
        <f>CONS_COMP!J77</f>
        <v>1364.6554318387</v>
      </c>
      <c r="D77" s="30">
        <f>CONS_COMP!K77</f>
        <v>3701.8131206740895</v>
      </c>
      <c r="E77" s="30">
        <f>CONS_COMP!L77</f>
        <v>580.0857658742101</v>
      </c>
      <c r="F77" s="30">
        <f>HFCE!B77</f>
        <v>336756</v>
      </c>
      <c r="G77" s="30">
        <f>CONS_COMP!B77</f>
        <v>72556</v>
      </c>
      <c r="H77" s="30">
        <f>CONS_COMP!C77</f>
        <v>196818</v>
      </c>
      <c r="I77" s="30">
        <f>CONS_COMP!D77</f>
        <v>30842</v>
      </c>
      <c r="J77" s="30">
        <f>sa_process!B77</f>
        <v>98.726749320652203</v>
      </c>
      <c r="K77" s="30">
        <f>sa_process!C77</f>
        <v>98.772639266304296</v>
      </c>
      <c r="L77" s="30">
        <f>sa_process!E77</f>
        <v>99.562681159420293</v>
      </c>
      <c r="M77" s="30">
        <f>sa_process!D77</f>
        <v>99.064877717391298</v>
      </c>
      <c r="N77" s="30">
        <f t="shared" si="17"/>
        <v>99.348642089662818</v>
      </c>
      <c r="O77" s="30">
        <f t="shared" si="18"/>
        <v>585.56148176860199</v>
      </c>
      <c r="P77" s="30">
        <f t="shared" si="19"/>
        <v>5099.685759107072</v>
      </c>
      <c r="Q77" s="30">
        <f t="shared" si="15"/>
        <v>5127.2831677656613</v>
      </c>
      <c r="R77" s="30">
        <f t="shared" si="20"/>
        <v>8.5423312009520593</v>
      </c>
      <c r="S77" s="30">
        <f t="shared" si="16"/>
        <v>8.5369342009527234</v>
      </c>
      <c r="T77" s="30">
        <f t="shared" si="21"/>
        <v>6.372571184815417</v>
      </c>
      <c r="U77" s="30">
        <f t="shared" si="22"/>
        <v>2.3317665322404202</v>
      </c>
      <c r="V77" s="30">
        <f t="shared" si="23"/>
        <v>4.3063933285216445</v>
      </c>
      <c r="W77" s="30">
        <f t="shared" si="24"/>
        <v>2.3737260333559806</v>
      </c>
      <c r="X77" s="30">
        <f>sa_process!G77</f>
        <v>0.76184671195652198</v>
      </c>
      <c r="Y77" s="30">
        <f>sa_process!H77</f>
        <v>3.0643254642210098</v>
      </c>
      <c r="Z77" s="30">
        <f>sa_process!I77</f>
        <v>2.9941009963768099</v>
      </c>
      <c r="AA77" s="30">
        <f t="shared" si="25"/>
        <v>3.2597309776546068</v>
      </c>
      <c r="AB77" s="30">
        <f>sa_process!J77</f>
        <v>106.29565783514499</v>
      </c>
      <c r="AC77" s="29">
        <f t="shared" si="26"/>
        <v>0.75417293240076511</v>
      </c>
    </row>
    <row r="78" spans="1:29" x14ac:dyDescent="0.2">
      <c r="A78" t="s">
        <v>75</v>
      </c>
      <c r="B78" s="31">
        <f>HFCE_PH!B78</f>
        <v>5136</v>
      </c>
      <c r="C78" s="30">
        <f>CONS_COMP!J78</f>
        <v>1368.3568075117371</v>
      </c>
      <c r="D78" s="30">
        <f>CONS_COMP!K78</f>
        <v>3730.2159624413143</v>
      </c>
      <c r="E78" s="30">
        <f>CONS_COMP!L78</f>
        <v>602.62910798122061</v>
      </c>
      <c r="F78" s="30">
        <f>HFCE!B78</f>
        <v>342134</v>
      </c>
      <c r="G78" s="30">
        <f>CONS_COMP!B78</f>
        <v>72865</v>
      </c>
      <c r="H78" s="30">
        <f>CONS_COMP!C78</f>
        <v>198634</v>
      </c>
      <c r="I78" s="30">
        <f>CONS_COMP!D78</f>
        <v>32090</v>
      </c>
      <c r="J78" s="30">
        <f>sa_process!B78</f>
        <v>99.3620754076087</v>
      </c>
      <c r="K78" s="30">
        <f>sa_process!C78</f>
        <v>99.8644870923913</v>
      </c>
      <c r="L78" s="30">
        <f>sa_process!E78</f>
        <v>100.098550724638</v>
      </c>
      <c r="M78" s="30">
        <f>sa_process!D78</f>
        <v>99.402377717391303</v>
      </c>
      <c r="N78" s="30">
        <f t="shared" si="17"/>
        <v>100.03562499077299</v>
      </c>
      <c r="O78" s="30">
        <f t="shared" si="18"/>
        <v>606.25220625460497</v>
      </c>
      <c r="P78" s="30">
        <f t="shared" si="19"/>
        <v>5096.7570507240098</v>
      </c>
      <c r="Q78" s="30">
        <f t="shared" si="15"/>
        <v>5168.9741573239207</v>
      </c>
      <c r="R78" s="30">
        <f t="shared" si="20"/>
        <v>8.5504295256331293</v>
      </c>
      <c r="S78" s="30">
        <f t="shared" si="16"/>
        <v>8.5363597440527581</v>
      </c>
      <c r="T78" s="30">
        <f t="shared" si="21"/>
        <v>6.4072960814279245</v>
      </c>
      <c r="U78" s="30">
        <f t="shared" si="22"/>
        <v>2.5658318334628869</v>
      </c>
      <c r="V78" s="30">
        <f t="shared" si="23"/>
        <v>2.7564285977942689</v>
      </c>
      <c r="W78" s="30">
        <f t="shared" si="24"/>
        <v>1.360427238598684</v>
      </c>
      <c r="X78" s="30">
        <f>sa_process!G78</f>
        <v>0.83593627717391195</v>
      </c>
      <c r="Y78" s="30">
        <f>sa_process!H78</f>
        <v>3.2473270946557999</v>
      </c>
      <c r="Z78" s="30">
        <f>sa_process!I78</f>
        <v>3.1652966485507199</v>
      </c>
      <c r="AA78" s="30">
        <f t="shared" si="25"/>
        <v>5.4085184165059026</v>
      </c>
      <c r="AB78" s="30">
        <f>sa_process!J78</f>
        <v>106.780440443841</v>
      </c>
      <c r="AC78" s="29">
        <f t="shared" si="26"/>
        <v>0.45399944660368119</v>
      </c>
    </row>
    <row r="79" spans="1:29" x14ac:dyDescent="0.2">
      <c r="A79" t="s">
        <v>76</v>
      </c>
      <c r="B79" s="31">
        <f>HFCE_PH!B79</f>
        <v>5128</v>
      </c>
      <c r="C79" s="30">
        <f>CONS_COMP!J79</f>
        <v>1350.2718919932497</v>
      </c>
      <c r="D79" s="30">
        <f>CONS_COMP!K79</f>
        <v>3729.5518469904368</v>
      </c>
      <c r="E79" s="30">
        <f>CONS_COMP!L79</f>
        <v>601.518844927808</v>
      </c>
      <c r="F79" s="30">
        <f>HFCE!B79</f>
        <v>342066</v>
      </c>
      <c r="G79" s="30">
        <f>CONS_COMP!B79</f>
        <v>72010</v>
      </c>
      <c r="H79" s="30">
        <f>CONS_COMP!C79</f>
        <v>198897</v>
      </c>
      <c r="I79" s="30">
        <f>CONS_COMP!D79</f>
        <v>32079</v>
      </c>
      <c r="J79" s="30">
        <f>sa_process!B79</f>
        <v>99.458271059782604</v>
      </c>
      <c r="K79" s="30">
        <f>sa_process!C79</f>
        <v>98.486226222826105</v>
      </c>
      <c r="L79" s="30">
        <f>sa_process!E79</f>
        <v>99.909420289855106</v>
      </c>
      <c r="M79" s="30">
        <f>sa_process!D79</f>
        <v>99.554008152173907</v>
      </c>
      <c r="N79" s="30">
        <f t="shared" si="17"/>
        <v>99.527121734653235</v>
      </c>
      <c r="O79" s="30">
        <f t="shared" si="18"/>
        <v>604.21358827497181</v>
      </c>
      <c r="P79" s="30">
        <f t="shared" si="19"/>
        <v>5103.9592529631045</v>
      </c>
      <c r="Q79" s="30">
        <f t="shared" si="15"/>
        <v>5155.9311712925819</v>
      </c>
      <c r="R79" s="30">
        <f t="shared" si="20"/>
        <v>8.5479030147249375</v>
      </c>
      <c r="S79" s="30">
        <f t="shared" si="16"/>
        <v>8.5377718416391346</v>
      </c>
      <c r="T79" s="30">
        <f t="shared" si="21"/>
        <v>6.4039277583967555</v>
      </c>
      <c r="U79" s="30">
        <f t="shared" si="22"/>
        <v>0.38706565556027006</v>
      </c>
      <c r="V79" s="30">
        <f t="shared" si="23"/>
        <v>-2.0384740739271332</v>
      </c>
      <c r="W79" s="30">
        <f t="shared" si="24"/>
        <v>0.60970333162252632</v>
      </c>
      <c r="X79" s="30">
        <f>sa_process!G79</f>
        <v>0.91888209239130403</v>
      </c>
      <c r="Y79" s="30">
        <f>sa_process!H79</f>
        <v>3.10735155117754</v>
      </c>
      <c r="Z79" s="30">
        <f>sa_process!I79</f>
        <v>3.2441009963768099</v>
      </c>
      <c r="AA79" s="30">
        <f t="shared" si="25"/>
        <v>2.4291582757165364</v>
      </c>
      <c r="AB79" s="30">
        <f>sa_process!J79</f>
        <v>107.02989696557999</v>
      </c>
      <c r="AC79" s="29">
        <f t="shared" si="26"/>
        <v>0.23307181340108674</v>
      </c>
    </row>
    <row r="80" spans="1:29" x14ac:dyDescent="0.2">
      <c r="A80" t="s">
        <v>77</v>
      </c>
      <c r="B80" s="31">
        <f>HFCE_PH!B80</f>
        <v>5164</v>
      </c>
      <c r="C80" s="30">
        <f>CONS_COMP!J80</f>
        <v>1359.1140567662699</v>
      </c>
      <c r="D80" s="30">
        <f>CONS_COMP!K80</f>
        <v>3742.9791058189171</v>
      </c>
      <c r="E80" s="30">
        <f>CONS_COMP!L80</f>
        <v>612.3717516662922</v>
      </c>
      <c r="F80" s="30">
        <f>HFCE!B80</f>
        <v>344928</v>
      </c>
      <c r="G80" s="30">
        <f>CONS_COMP!B80</f>
        <v>72593</v>
      </c>
      <c r="H80" s="30">
        <f>CONS_COMP!C80</f>
        <v>199920</v>
      </c>
      <c r="I80" s="30">
        <f>CONS_COMP!D80</f>
        <v>32708</v>
      </c>
      <c r="J80" s="30">
        <f>sa_process!B80</f>
        <v>99.852904211956499</v>
      </c>
      <c r="K80" s="30">
        <f>sa_process!C80</f>
        <v>99.976647418478294</v>
      </c>
      <c r="L80" s="30">
        <f>sa_process!E80</f>
        <v>99.229347826086993</v>
      </c>
      <c r="M80" s="30">
        <f>sa_process!D80</f>
        <v>99.478736413043507</v>
      </c>
      <c r="N80" s="30">
        <f t="shared" si="17"/>
        <v>99.427322410497339</v>
      </c>
      <c r="O80" s="30">
        <f t="shared" si="18"/>
        <v>615.58054891617917</v>
      </c>
      <c r="P80" s="30">
        <f t="shared" si="19"/>
        <v>5131.4799985466752</v>
      </c>
      <c r="Q80" s="30">
        <f t="shared" si="15"/>
        <v>5171.6072163894632</v>
      </c>
      <c r="R80" s="30">
        <f t="shared" si="20"/>
        <v>8.5509387927675959</v>
      </c>
      <c r="S80" s="30">
        <f t="shared" si="16"/>
        <v>8.543149395299098</v>
      </c>
      <c r="T80" s="30">
        <f t="shared" si="21"/>
        <v>6.4225658045132548</v>
      </c>
      <c r="U80" s="30">
        <f t="shared" si="22"/>
        <v>1.5839901293478218</v>
      </c>
      <c r="V80" s="30">
        <f t="shared" si="23"/>
        <v>-0.40129521290265657</v>
      </c>
      <c r="W80" s="30">
        <f t="shared" si="24"/>
        <v>-0.30255018744150047</v>
      </c>
      <c r="X80" s="30">
        <f>sa_process!G80</f>
        <v>0.80732158514492802</v>
      </c>
      <c r="Y80" s="30">
        <f>sa_process!H80</f>
        <v>3.1763958899456499</v>
      </c>
      <c r="Z80" s="30">
        <f>sa_process!I80</f>
        <v>3.09650135869565</v>
      </c>
      <c r="AA80" s="30">
        <f t="shared" si="25"/>
        <v>-4.7666582566375348</v>
      </c>
      <c r="AB80" s="30">
        <f>sa_process!J80</f>
        <v>107.59400475543499</v>
      </c>
      <c r="AC80" s="29">
        <f t="shared" si="26"/>
        <v>0.52429295771380113</v>
      </c>
    </row>
    <row r="81" spans="1:29" x14ac:dyDescent="0.2">
      <c r="A81" t="s">
        <v>78</v>
      </c>
      <c r="B81" s="31">
        <f>HFCE_PH!B81</f>
        <v>5173</v>
      </c>
      <c r="C81" s="30">
        <f>CONS_COMP!J81</f>
        <v>1353.18536247873</v>
      </c>
      <c r="D81" s="30">
        <f>CONS_COMP!K81</f>
        <v>3758.297649544681</v>
      </c>
      <c r="E81" s="30">
        <f>CONS_COMP!L81</f>
        <v>630.64006432431427</v>
      </c>
      <c r="F81" s="30">
        <f>HFCE!B81</f>
        <v>345930</v>
      </c>
      <c r="G81" s="30">
        <f>CONS_COMP!B81</f>
        <v>72367</v>
      </c>
      <c r="H81" s="30">
        <f>CONS_COMP!C81</f>
        <v>200990</v>
      </c>
      <c r="I81" s="30">
        <f>CONS_COMP!D81</f>
        <v>33726</v>
      </c>
      <c r="J81" s="30">
        <f>sa_process!B81</f>
        <v>100.226749320652</v>
      </c>
      <c r="K81" s="30">
        <f>sa_process!C81</f>
        <v>100.772639266304</v>
      </c>
      <c r="L81" s="30">
        <f>sa_process!E81</f>
        <v>99.862681159420305</v>
      </c>
      <c r="M81" s="30">
        <f>sa_process!D81</f>
        <v>100.064877717391</v>
      </c>
      <c r="N81" s="30">
        <f t="shared" si="17"/>
        <v>100.10197514426231</v>
      </c>
      <c r="O81" s="30">
        <f t="shared" si="18"/>
        <v>630.23118471738326</v>
      </c>
      <c r="P81" s="30">
        <f t="shared" si="19"/>
        <v>5106.275879828524</v>
      </c>
      <c r="Q81" s="30">
        <f t="shared" si="15"/>
        <v>5161.2967945814526</v>
      </c>
      <c r="R81" s="30">
        <f t="shared" si="20"/>
        <v>8.5489431436801873</v>
      </c>
      <c r="S81" s="30">
        <f t="shared" si="16"/>
        <v>8.538225626860541</v>
      </c>
      <c r="T81" s="30">
        <f t="shared" si="21"/>
        <v>6.4460867119411347</v>
      </c>
      <c r="U81" s="30">
        <f t="shared" si="22"/>
        <v>1.4947868497556345</v>
      </c>
      <c r="V81" s="30">
        <f t="shared" si="23"/>
        <v>2.7049874402416147</v>
      </c>
      <c r="W81" s="30">
        <f t="shared" si="24"/>
        <v>2.349934344834006</v>
      </c>
      <c r="X81" s="30">
        <f>sa_process!G81</f>
        <v>0.74441004528985499</v>
      </c>
      <c r="Y81" s="30">
        <f>sa_process!H81</f>
        <v>3.2658254642210101</v>
      </c>
      <c r="Z81" s="30">
        <f>sa_process!I81</f>
        <v>3.2941009963768102</v>
      </c>
      <c r="AA81" s="30">
        <f t="shared" si="25"/>
        <v>5.9985907505113119</v>
      </c>
      <c r="AB81" s="30">
        <f>sa_process!J81</f>
        <v>108.29565783514499</v>
      </c>
      <c r="AC81" s="29">
        <f t="shared" si="26"/>
        <v>0.6479050903205219</v>
      </c>
    </row>
    <row r="82" spans="1:29" x14ac:dyDescent="0.2">
      <c r="A82" t="s">
        <v>79</v>
      </c>
      <c r="B82" s="31">
        <f>HFCE_PH!B82</f>
        <v>5165</v>
      </c>
      <c r="C82" s="30">
        <f>CONS_COMP!J82</f>
        <v>1341.3089768015243</v>
      </c>
      <c r="D82" s="30">
        <f>CONS_COMP!K82</f>
        <v>3791.5686054764842</v>
      </c>
      <c r="E82" s="30">
        <f>CONS_COMP!L82</f>
        <v>620.28839329074685</v>
      </c>
      <c r="F82" s="30">
        <f>HFCE!B82</f>
        <v>345725</v>
      </c>
      <c r="G82" s="30">
        <f>CONS_COMP!B82</f>
        <v>71811</v>
      </c>
      <c r="H82" s="30">
        <f>CONS_COMP!C82</f>
        <v>202993</v>
      </c>
      <c r="I82" s="30">
        <f>CONS_COMP!D82</f>
        <v>33209</v>
      </c>
      <c r="J82" s="30">
        <f>sa_process!B82</f>
        <v>100.46207540760901</v>
      </c>
      <c r="K82" s="30">
        <f>sa_process!C82</f>
        <v>100.76448709239099</v>
      </c>
      <c r="L82" s="30">
        <f>sa_process!E82</f>
        <v>100.49855072463799</v>
      </c>
      <c r="M82" s="30">
        <f>sa_process!D82</f>
        <v>100.802377717391</v>
      </c>
      <c r="N82" s="30">
        <f t="shared" si="17"/>
        <v>100.56790888709099</v>
      </c>
      <c r="O82" s="30">
        <f t="shared" si="18"/>
        <v>615.35095434929519</v>
      </c>
      <c r="P82" s="30">
        <f t="shared" si="19"/>
        <v>5103.8921253108301</v>
      </c>
      <c r="Q82" s="30">
        <f t="shared" si="15"/>
        <v>5141.2435777817927</v>
      </c>
      <c r="R82" s="30">
        <f t="shared" si="20"/>
        <v>8.5450502703888418</v>
      </c>
      <c r="S82" s="30">
        <f t="shared" si="16"/>
        <v>8.5377586894781583</v>
      </c>
      <c r="T82" s="30">
        <f t="shared" si="21"/>
        <v>6.4221927625219859</v>
      </c>
      <c r="U82" s="30">
        <f t="shared" si="22"/>
        <v>0.93807393662823668</v>
      </c>
      <c r="V82" s="30">
        <f t="shared" si="23"/>
        <v>1.8575167166375874</v>
      </c>
      <c r="W82" s="30">
        <f t="shared" si="24"/>
        <v>2.9372764112691425</v>
      </c>
      <c r="X82" s="30">
        <f>sa_process!G82</f>
        <v>0.76078627717391301</v>
      </c>
      <c r="Y82" s="30">
        <f>sa_process!H82</f>
        <v>3.2179270946558001</v>
      </c>
      <c r="Z82" s="30">
        <f>sa_process!I82</f>
        <v>3.0652966485507198</v>
      </c>
      <c r="AA82" s="30">
        <f t="shared" si="25"/>
        <v>-7.4643460016918572</v>
      </c>
      <c r="AB82" s="30">
        <f>sa_process!J82</f>
        <v>108.380440443841</v>
      </c>
      <c r="AC82" s="29">
        <f t="shared" si="26"/>
        <v>7.8226853802032537E-2</v>
      </c>
    </row>
    <row r="83" spans="1:29" x14ac:dyDescent="0.2">
      <c r="A83" t="s">
        <v>80</v>
      </c>
      <c r="B83" s="31">
        <f>HFCE_PH!B83</f>
        <v>4983</v>
      </c>
      <c r="C83" s="30">
        <f>CONS_COMP!J83</f>
        <v>1378.3864523236059</v>
      </c>
      <c r="D83" s="30">
        <f>CONS_COMP!K83</f>
        <v>3676.4129277992497</v>
      </c>
      <c r="E83" s="30">
        <f>CONS_COMP!L83</f>
        <v>534.66270841501898</v>
      </c>
      <c r="F83" s="30">
        <f>HFCE!B83</f>
        <v>333891</v>
      </c>
      <c r="G83" s="30">
        <f>CONS_COMP!B83</f>
        <v>73825</v>
      </c>
      <c r="H83" s="30">
        <f>CONS_COMP!C83</f>
        <v>196905</v>
      </c>
      <c r="I83" s="30">
        <f>CONS_COMP!D83</f>
        <v>28636</v>
      </c>
      <c r="J83" s="30">
        <f>sa_process!B83</f>
        <v>99.958271059782604</v>
      </c>
      <c r="K83" s="30">
        <f>sa_process!C83</f>
        <v>100.086226222826</v>
      </c>
      <c r="L83" s="30">
        <f>sa_process!E83</f>
        <v>99.909420289855106</v>
      </c>
      <c r="M83" s="30">
        <f>sa_process!D83</f>
        <v>99.454008152173898</v>
      </c>
      <c r="N83" s="30">
        <f t="shared" si="17"/>
        <v>99.957571287265125</v>
      </c>
      <c r="O83" s="30">
        <f t="shared" si="18"/>
        <v>537.5979493927839</v>
      </c>
      <c r="P83" s="30">
        <f t="shared" si="19"/>
        <v>5056.9449767802143</v>
      </c>
      <c r="Q83" s="30">
        <f t="shared" si="15"/>
        <v>4985.080221145271</v>
      </c>
      <c r="R83" s="30">
        <f t="shared" si="20"/>
        <v>8.5142047747730292</v>
      </c>
      <c r="S83" s="30">
        <f t="shared" si="16"/>
        <v>8.528517820415729</v>
      </c>
      <c r="T83" s="30">
        <f t="shared" si="21"/>
        <v>6.2871109748281233</v>
      </c>
      <c r="U83" s="30">
        <f t="shared" si="22"/>
        <v>-2.0109950626090534</v>
      </c>
      <c r="V83" s="30">
        <f t="shared" si="23"/>
        <v>-2.4349603214088655</v>
      </c>
      <c r="W83" s="30">
        <f t="shared" si="24"/>
        <v>-5.3866544592542969</v>
      </c>
      <c r="X83" s="30">
        <f>sa_process!G83</f>
        <v>0.71414875905797104</v>
      </c>
      <c r="Y83" s="30">
        <f>sa_process!H83</f>
        <v>3.0994515511775398</v>
      </c>
      <c r="Z83" s="30">
        <f>sa_process!I83</f>
        <v>3.0441009963768102</v>
      </c>
      <c r="AA83" s="30">
        <f t="shared" si="25"/>
        <v>-0.69628610217391529</v>
      </c>
      <c r="AB83" s="30">
        <f>sa_process!J83</f>
        <v>108.82989696558001</v>
      </c>
      <c r="AC83" s="29">
        <f t="shared" si="26"/>
        <v>0.41298993591913913</v>
      </c>
    </row>
    <row r="84" spans="1:29" x14ac:dyDescent="0.2">
      <c r="A84" t="s">
        <v>81</v>
      </c>
      <c r="B84" s="31">
        <f>HFCE_PH!B84</f>
        <v>3825</v>
      </c>
      <c r="C84" s="30">
        <f>CONS_COMP!J84</f>
        <v>1311.0816414202729</v>
      </c>
      <c r="D84" s="30">
        <f>CONS_COMP!K84</f>
        <v>2618.2409084966098</v>
      </c>
      <c r="E84" s="30">
        <f>CONS_COMP!L84</f>
        <v>451.14776144492799</v>
      </c>
      <c r="F84" s="30">
        <f>HFCE!B84</f>
        <v>256560</v>
      </c>
      <c r="G84" s="30">
        <f>CONS_COMP!B84</f>
        <v>70194</v>
      </c>
      <c r="H84" s="30">
        <f>CONS_COMP!C84</f>
        <v>140178</v>
      </c>
      <c r="I84" s="30">
        <f>CONS_COMP!D84</f>
        <v>24154</v>
      </c>
      <c r="J84" s="30">
        <f>sa_process!B84</f>
        <v>99.852904211956499</v>
      </c>
      <c r="K84" s="30">
        <f>sa_process!C84</f>
        <v>100.676647418478</v>
      </c>
      <c r="L84" s="30">
        <f>sa_process!E84</f>
        <v>98.929347826086996</v>
      </c>
      <c r="M84" s="30">
        <f>sa_process!D84</f>
        <v>99.678736413043495</v>
      </c>
      <c r="N84" s="30">
        <f t="shared" si="17"/>
        <v>99.5055808251429</v>
      </c>
      <c r="O84" s="30">
        <f t="shared" si="18"/>
        <v>452.6018062422919</v>
      </c>
      <c r="P84" s="30">
        <f t="shared" si="19"/>
        <v>3948.8464037225422</v>
      </c>
      <c r="Q84" s="30">
        <f t="shared" si="15"/>
        <v>3830.6347023024196</v>
      </c>
      <c r="R84" s="30">
        <f t="shared" si="20"/>
        <v>8.2507857870616981</v>
      </c>
      <c r="S84" s="30">
        <f t="shared" si="16"/>
        <v>8.2811787655498552</v>
      </c>
      <c r="T84" s="30">
        <f t="shared" si="21"/>
        <v>6.115012724005199</v>
      </c>
      <c r="U84" s="30">
        <f t="shared" si="22"/>
        <v>-0.42186572377478837</v>
      </c>
      <c r="V84" s="30">
        <f t="shared" si="23"/>
        <v>-1.8128310155810969</v>
      </c>
      <c r="W84" s="30">
        <f t="shared" si="24"/>
        <v>0.90282833901298809</v>
      </c>
      <c r="X84" s="30">
        <f>sa_process!G84</f>
        <v>0.39732158514492799</v>
      </c>
      <c r="Y84" s="30">
        <f>sa_process!H84</f>
        <v>3.0495958899456501</v>
      </c>
      <c r="Z84" s="30">
        <f>sa_process!I84</f>
        <v>2.8965013586956498</v>
      </c>
      <c r="AA84" s="30">
        <f>(1-Z83/Z84)*100</f>
        <v>-5.0957903830443074</v>
      </c>
      <c r="AB84" s="30">
        <f>sa_process!J84</f>
        <v>108.294004755435</v>
      </c>
      <c r="AC84" s="29">
        <f t="shared" si="26"/>
        <v>-0.49484937910944105</v>
      </c>
    </row>
    <row r="85" spans="1:29" x14ac:dyDescent="0.2">
      <c r="A85" t="s">
        <v>82</v>
      </c>
      <c r="B85" s="31">
        <f>HFCE_PH!B85</f>
        <v>4598</v>
      </c>
      <c r="C85" s="30">
        <f>CONS_COMP!J85</f>
        <v>1347.4299979507052</v>
      </c>
      <c r="D85" s="30">
        <f>CONS_COMP!K85</f>
        <v>3170.7248914805223</v>
      </c>
      <c r="E85" s="30">
        <f>CONS_COMP!L85</f>
        <v>554.18521899510029</v>
      </c>
      <c r="F85" s="30">
        <f>HFCE!B85</f>
        <v>308355</v>
      </c>
      <c r="G85" s="30">
        <f>CONS_COMP!B85</f>
        <v>72326</v>
      </c>
      <c r="H85" s="30">
        <f>CONS_COMP!C85</f>
        <v>170195</v>
      </c>
      <c r="I85" s="30">
        <f>CONS_COMP!D85</f>
        <v>29747</v>
      </c>
      <c r="J85" s="30">
        <f>sa_process!B85</f>
        <v>100.326749320652</v>
      </c>
      <c r="K85" s="30">
        <f>sa_process!C85</f>
        <v>99.872639266304304</v>
      </c>
      <c r="L85" s="30">
        <f>sa_process!E85</f>
        <v>99.962681159420299</v>
      </c>
      <c r="M85" s="30">
        <f>sa_process!D85</f>
        <v>99.664877717391306</v>
      </c>
      <c r="N85" s="30">
        <f t="shared" si="17"/>
        <v>99.935811365841005</v>
      </c>
      <c r="O85" s="30">
        <f t="shared" si="18"/>
        <v>556.04866196348746</v>
      </c>
      <c r="P85" s="30">
        <f t="shared" si="19"/>
        <v>4521.0568941011015</v>
      </c>
      <c r="Q85" s="30">
        <f t="shared" si="15"/>
        <v>4583.0249969571314</v>
      </c>
      <c r="R85" s="30">
        <f t="shared" si="20"/>
        <v>8.4301145387724805</v>
      </c>
      <c r="S85" s="30">
        <f t="shared" si="16"/>
        <v>8.4165010716217701</v>
      </c>
      <c r="T85" s="30">
        <f t="shared" si="21"/>
        <v>6.3208558119378617</v>
      </c>
      <c r="U85" s="30">
        <f t="shared" si="22"/>
        <v>1.8936829406834814</v>
      </c>
      <c r="V85" s="30">
        <f t="shared" si="23"/>
        <v>1.7257449050905804</v>
      </c>
      <c r="W85" s="30">
        <f t="shared" si="24"/>
        <v>-5.5617314795726243E-2</v>
      </c>
      <c r="X85" s="30">
        <f>sa_process!G85</f>
        <v>5.4410045289855102E-2</v>
      </c>
      <c r="Y85" s="30">
        <f>sa_process!H85</f>
        <v>3.2905254642210102</v>
      </c>
      <c r="Z85" s="30">
        <f>sa_process!I85</f>
        <v>2.7941009963768102</v>
      </c>
      <c r="AA85" s="30">
        <f t="shared" si="25"/>
        <v>-3.6648769121669256</v>
      </c>
      <c r="AB85" s="30">
        <f>sa_process!J85</f>
        <v>108.895657835145</v>
      </c>
      <c r="AC85" s="29">
        <f t="shared" si="26"/>
        <v>0.55250419683476881</v>
      </c>
    </row>
    <row r="86" spans="1:29" x14ac:dyDescent="0.2">
      <c r="A86" t="s">
        <v>83</v>
      </c>
      <c r="B86" s="31">
        <f>HFCE_PH!B86</f>
        <v>4518</v>
      </c>
      <c r="C86" s="30">
        <f>CONS_COMP!J86</f>
        <v>1326.7798629728925</v>
      </c>
      <c r="D86" s="30">
        <f>CONS_COMP!K86</f>
        <v>3130.0826630920465</v>
      </c>
      <c r="E86" s="30">
        <f>CONS_COMP!L86</f>
        <v>570.80354483169492</v>
      </c>
      <c r="F86" s="30">
        <f>HFCE!B86</f>
        <v>302981</v>
      </c>
      <c r="G86" s="30">
        <f>CONS_COMP!B86</f>
        <v>71264</v>
      </c>
      <c r="H86" s="30">
        <f>CONS_COMP!C86</f>
        <v>168123</v>
      </c>
      <c r="I86" s="30">
        <f>CONS_COMP!D86</f>
        <v>30659</v>
      </c>
      <c r="J86" s="30">
        <f>sa_process!B86</f>
        <v>100.46207540760901</v>
      </c>
      <c r="K86" s="30">
        <f>sa_process!C86</f>
        <v>99.064487092391303</v>
      </c>
      <c r="L86" s="30">
        <f>sa_process!E86</f>
        <v>99.898550724637701</v>
      </c>
      <c r="M86" s="30">
        <f>sa_process!D86</f>
        <v>100.902377717391</v>
      </c>
      <c r="N86" s="30">
        <f t="shared" si="17"/>
        <v>99.648790741903326</v>
      </c>
      <c r="O86" s="30">
        <f t="shared" si="18"/>
        <v>565.69880486900968</v>
      </c>
      <c r="P86" s="30">
        <f t="shared" si="19"/>
        <v>4472.5706081155513</v>
      </c>
      <c r="Q86" s="30">
        <f t="shared" si="15"/>
        <v>4497.2194548728248</v>
      </c>
      <c r="R86" s="30">
        <f t="shared" si="20"/>
        <v>8.4112145858630516</v>
      </c>
      <c r="S86" s="30">
        <f t="shared" si="16"/>
        <v>8.4057186024277506</v>
      </c>
      <c r="T86" s="30">
        <f t="shared" si="21"/>
        <v>6.3380617896882425</v>
      </c>
      <c r="U86" s="30">
        <f t="shared" si="22"/>
        <v>0.53917784570036154</v>
      </c>
      <c r="V86" s="30">
        <f t="shared" si="23"/>
        <v>-1.150472807098424</v>
      </c>
      <c r="W86" s="30">
        <f t="shared" si="24"/>
        <v>4.9360627729501498</v>
      </c>
      <c r="X86" s="30">
        <f>sa_process!G86</f>
        <v>1.41196105072461E-2</v>
      </c>
      <c r="Y86" s="30">
        <f>sa_process!H86</f>
        <v>3.3006270946558001</v>
      </c>
      <c r="Z86" s="30">
        <f>sa_process!I86</f>
        <v>2.6652966485507199</v>
      </c>
      <c r="AA86" s="30">
        <f t="shared" si="25"/>
        <v>-4.8326458481133372</v>
      </c>
      <c r="AB86" s="30">
        <f>sa_process!J86</f>
        <v>108.880440443841</v>
      </c>
      <c r="AC86" s="29">
        <f t="shared" si="26"/>
        <v>-1.3976239664326151E-2</v>
      </c>
    </row>
    <row r="87" spans="1:29" x14ac:dyDescent="0.2">
      <c r="A87" t="s">
        <v>199</v>
      </c>
      <c r="B87" s="31">
        <f>HFCE_PH!B87</f>
        <v>4410</v>
      </c>
      <c r="C87" s="30">
        <f>CONS_COMP!J87</f>
        <v>1391.1813953488372</v>
      </c>
      <c r="D87" s="30">
        <f>CONS_COMP!K87</f>
        <v>3078.5674418604649</v>
      </c>
      <c r="E87" s="30">
        <f>CONS_COMP!L87</f>
        <v>533.6558139534884</v>
      </c>
      <c r="F87" s="30">
        <f>HFCE!B87</f>
        <v>295665</v>
      </c>
      <c r="G87" s="30">
        <f>CONS_COMP!B87</f>
        <v>74776</v>
      </c>
      <c r="H87" s="30">
        <f>CONS_COMP!C87</f>
        <v>165473</v>
      </c>
      <c r="I87" s="30">
        <f>CONS_COMP!D87</f>
        <v>28684</v>
      </c>
      <c r="J87" s="30">
        <f>sa_process!B87</f>
        <v>101.458271059783</v>
      </c>
      <c r="K87" s="30">
        <f>sa_process!C87</f>
        <v>99.386226222826096</v>
      </c>
      <c r="L87" s="30">
        <f>sa_process!E87</f>
        <v>98.809420289855098</v>
      </c>
      <c r="M87" s="30">
        <f>sa_process!D87</f>
        <v>101.454008152174</v>
      </c>
      <c r="N87" s="30">
        <f t="shared" si="17"/>
        <v>98.988228605459739</v>
      </c>
      <c r="O87" s="30">
        <f t="shared" si="18"/>
        <v>526.00762027365306</v>
      </c>
      <c r="P87" s="30">
        <f t="shared" si="19"/>
        <v>4515.4347139845386</v>
      </c>
      <c r="Q87" s="30">
        <f t="shared" si="15"/>
        <v>4346.6145775354908</v>
      </c>
      <c r="R87" s="30">
        <f t="shared" ref="R87:R88" si="27">LN(Q87)</f>
        <v>8.3771525630449073</v>
      </c>
      <c r="S87" s="30">
        <f t="shared" si="16"/>
        <v>8.4152567433833738</v>
      </c>
      <c r="T87" s="30">
        <f t="shared" si="21"/>
        <v>6.265315699845039</v>
      </c>
      <c r="U87" s="30">
        <f t="shared" si="22"/>
        <v>3.9469176924350231</v>
      </c>
      <c r="V87" s="30">
        <f t="shared" si="23"/>
        <v>-2.6603885766409037</v>
      </c>
      <c r="W87" s="30">
        <f t="shared" si="24"/>
        <v>2.1808327870869562</v>
      </c>
      <c r="X87" s="30">
        <f>sa_process!G87</f>
        <v>9.4148759057971002E-2</v>
      </c>
      <c r="Y87" s="30">
        <f>sa_process!H87</f>
        <v>3.2802515511775399</v>
      </c>
      <c r="Z87" s="30">
        <f>sa_process!I87</f>
        <v>2.7441009963768099</v>
      </c>
      <c r="AA87" s="30">
        <f t="shared" ref="AA87:AA88" si="28">(1-Z86/Z87)*100</f>
        <v>2.871772865872646</v>
      </c>
      <c r="AB87" s="30">
        <f>sa_process!J87</f>
        <v>109.52989696557999</v>
      </c>
      <c r="AC87" s="29">
        <f t="shared" si="26"/>
        <v>0.59294908489058162</v>
      </c>
    </row>
    <row r="88" spans="1:29" x14ac:dyDescent="0.2">
      <c r="A88" t="s">
        <v>200</v>
      </c>
      <c r="B88" s="31">
        <f>HFCE_PH!B88</f>
        <v>4943</v>
      </c>
      <c r="C88" s="30">
        <f>CONS_COMP!J88</f>
        <v>1443.1357978822218</v>
      </c>
      <c r="D88" s="30">
        <f>CONS_COMP!K88</f>
        <v>3469.3107932379717</v>
      </c>
      <c r="E88" s="30">
        <f>CONS_COMP!L88</f>
        <v>621.53074493776705</v>
      </c>
      <c r="F88" s="30">
        <f>HFCE!B88</f>
        <v>331279</v>
      </c>
      <c r="G88" s="30">
        <f>CONS_COMP!B88</f>
        <v>77684</v>
      </c>
      <c r="H88" s="30">
        <f>CONS_COMP!C88</f>
        <v>186753</v>
      </c>
      <c r="I88" s="30">
        <f>CONS_COMP!D88</f>
        <v>33457</v>
      </c>
      <c r="J88" s="30">
        <f>sa_process!B88</f>
        <v>101.552904211957</v>
      </c>
      <c r="K88" s="30">
        <f>sa_process!C88</f>
        <v>101.076647418478</v>
      </c>
      <c r="L88" s="30">
        <f>sa_process!E88</f>
        <v>99.729347826086993</v>
      </c>
      <c r="M88" s="30">
        <f>sa_process!D88</f>
        <v>101.678736413043</v>
      </c>
      <c r="N88" s="30">
        <f t="shared" si="17"/>
        <v>100.12140521600736</v>
      </c>
      <c r="O88" s="30">
        <f t="shared" si="18"/>
        <v>611.26914718232013</v>
      </c>
      <c r="P88" s="30">
        <f t="shared" si="19"/>
        <v>4906.4898565115163</v>
      </c>
      <c r="Q88" s="30">
        <f t="shared" si="15"/>
        <v>4867.413727216679</v>
      </c>
      <c r="R88" s="30">
        <f t="shared" si="27"/>
        <v>8.4903180128400084</v>
      </c>
      <c r="S88" s="30">
        <f t="shared" si="16"/>
        <v>8.498314068287133</v>
      </c>
      <c r="T88" s="30">
        <f t="shared" si="21"/>
        <v>6.4155373649321286</v>
      </c>
      <c r="U88" s="30">
        <f t="shared" si="22"/>
        <v>0.37291802838624205</v>
      </c>
      <c r="V88" s="30">
        <f t="shared" si="23"/>
        <v>4.5530246771419831</v>
      </c>
      <c r="W88" s="30">
        <f t="shared" si="24"/>
        <v>0.88505022874075368</v>
      </c>
      <c r="X88" s="30">
        <f>sa_process!G88</f>
        <v>9.0654918478261001E-2</v>
      </c>
      <c r="Y88" s="30">
        <f>sa_process!H88</f>
        <v>3.4667958899456499</v>
      </c>
      <c r="Z88" s="30">
        <f>sa_process!I88</f>
        <v>2.3965013586956498</v>
      </c>
      <c r="AA88" s="30">
        <f t="shared" si="28"/>
        <v>-14.504462366353476</v>
      </c>
      <c r="AB88" s="30">
        <f>sa_process!J88</f>
        <v>110.494004755435</v>
      </c>
      <c r="AC88" s="29">
        <f t="shared" si="26"/>
        <v>0.87254307777959728</v>
      </c>
    </row>
    <row r="89" spans="1:29" x14ac:dyDescent="0.2">
      <c r="A89" t="s">
        <v>201</v>
      </c>
      <c r="B89" s="31">
        <f>HFCE_PH!B89</f>
        <v>5135</v>
      </c>
      <c r="C89" s="30">
        <f>CONS_COMP!J89</f>
        <v>1416.3442134301001</v>
      </c>
      <c r="D89" s="30">
        <f>CONS_COMP!K89</f>
        <v>3748.3753911095478</v>
      </c>
      <c r="E89" s="30">
        <f>CONS_COMP!L89</f>
        <v>602.83635421102326</v>
      </c>
      <c r="F89" s="30">
        <f>HFCE!B89</f>
        <v>345193</v>
      </c>
      <c r="G89" s="30">
        <f>CONS_COMP!B89</f>
        <v>76501</v>
      </c>
      <c r="H89" s="30">
        <f>CONS_COMP!C89</f>
        <v>202461</v>
      </c>
      <c r="I89" s="30">
        <f>CONS_COMP!D89</f>
        <v>32561</v>
      </c>
      <c r="J89" s="30">
        <f>sa_process!B89</f>
        <v>102.826749320652</v>
      </c>
      <c r="K89" s="30">
        <f>sa_process!C89</f>
        <v>102.87263926630401</v>
      </c>
      <c r="L89" s="30">
        <f>sa_process!E89</f>
        <v>101.56268115941999</v>
      </c>
      <c r="M89" s="30">
        <f>sa_process!D89</f>
        <v>101.964877717391</v>
      </c>
      <c r="N89" s="30">
        <f t="shared" si="17"/>
        <v>101.91858524662504</v>
      </c>
      <c r="O89" s="30">
        <f t="shared" si="18"/>
        <v>591.2196117979596</v>
      </c>
      <c r="P89" s="30">
        <f t="shared" si="19"/>
        <v>5067.4953856962738</v>
      </c>
      <c r="Q89" s="30">
        <f t="shared" si="15"/>
        <v>4993.8367534960798</v>
      </c>
      <c r="R89" s="30">
        <f t="shared" ref="R89:R97" si="29">LN(Q89)</f>
        <v>8.5159597817784203</v>
      </c>
      <c r="S89" s="30">
        <f t="shared" ref="S89:S97" si="30">LN(P89)</f>
        <v>8.530601967757665</v>
      </c>
      <c r="T89" s="30">
        <f t="shared" ref="T89:T97" si="31">LN(O89)</f>
        <v>6.382187541949075</v>
      </c>
      <c r="U89" s="30">
        <f t="shared" ref="U89:U97" si="32">LN(J89/J88)*100*4</f>
        <v>4.986256046914896</v>
      </c>
      <c r="V89" s="30">
        <f t="shared" ref="V89:V97" si="33">LN(N89/N88)*100*4</f>
        <v>7.1163235706156458</v>
      </c>
      <c r="W89" s="30">
        <f t="shared" ref="W89:W97" si="34">LN(M89/M88)*100*4</f>
        <v>1.1240872693500694</v>
      </c>
      <c r="X89" s="30">
        <f>sa_process!G89</f>
        <v>5.1076711956521803E-2</v>
      </c>
      <c r="Y89" s="30">
        <f>sa_process!H89</f>
        <v>3.59472546422101</v>
      </c>
      <c r="Z89" s="30">
        <f>sa_process!I89</f>
        <v>2.6941009963768101</v>
      </c>
      <c r="AA89" s="30">
        <f t="shared" ref="AA89:AA97" si="35">(1-Z88/Z89)*100</f>
        <v>11.04634303173453</v>
      </c>
      <c r="AB89" s="30">
        <f>sa_process!J89</f>
        <v>111.895657835145</v>
      </c>
      <c r="AC89" s="29">
        <f t="shared" ref="AC89:AC97" si="36">(1-AB88/AB89)*100</f>
        <v>1.2526429593676003</v>
      </c>
    </row>
    <row r="90" spans="1:29" x14ac:dyDescent="0.2">
      <c r="A90" t="s">
        <v>210</v>
      </c>
      <c r="B90" s="31">
        <f>HFCE_PH!B90</f>
        <v>5204</v>
      </c>
      <c r="C90" s="30">
        <f>CONS_COMP!J90</f>
        <v>1455.0767523580544</v>
      </c>
      <c r="D90" s="30">
        <f>CONS_COMP!K90</f>
        <v>3740.42907342334</v>
      </c>
      <c r="E90" s="30">
        <f>CONS_COMP!L90</f>
        <v>610.70834103939342</v>
      </c>
      <c r="F90" s="30">
        <f>HFCE!B90</f>
        <v>350829</v>
      </c>
      <c r="G90" s="30">
        <f>CONS_COMP!B90</f>
        <v>78676</v>
      </c>
      <c r="H90" s="30">
        <f>CONS_COMP!C90</f>
        <v>202245</v>
      </c>
      <c r="I90" s="30">
        <f>CONS_COMP!D90</f>
        <v>33021</v>
      </c>
      <c r="J90" s="30">
        <f>sa_process!B90</f>
        <v>104.362075407609</v>
      </c>
      <c r="K90" s="30">
        <f>sa_process!C90</f>
        <v>105.964487092391</v>
      </c>
      <c r="L90" s="30">
        <f>sa_process!E90</f>
        <v>102.698550724638</v>
      </c>
      <c r="M90" s="30">
        <f>sa_process!D90</f>
        <v>104.202377717391</v>
      </c>
      <c r="N90" s="30">
        <f t="shared" si="17"/>
        <v>103.59275102392169</v>
      </c>
      <c r="O90" s="30">
        <f t="shared" si="18"/>
        <v>586.0790841987365</v>
      </c>
      <c r="P90" s="30">
        <f t="shared" si="19"/>
        <v>5015.3179391689728</v>
      </c>
      <c r="Q90" s="30">
        <f t="shared" si="15"/>
        <v>4986.4857321729523</v>
      </c>
      <c r="R90" s="30">
        <f t="shared" si="29"/>
        <v>8.514486678546934</v>
      </c>
      <c r="S90" s="30">
        <f t="shared" si="30"/>
        <v>8.5202520960273631</v>
      </c>
      <c r="T90" s="30">
        <f t="shared" si="31"/>
        <v>6.3734547364418148</v>
      </c>
      <c r="U90" s="30">
        <f t="shared" si="32"/>
        <v>5.9283282004894726</v>
      </c>
      <c r="V90" s="30">
        <f t="shared" si="33"/>
        <v>6.5172183425734911</v>
      </c>
      <c r="W90" s="30">
        <f t="shared" si="34"/>
        <v>8.6826119843567486</v>
      </c>
      <c r="X90" s="30">
        <f>sa_process!G90</f>
        <v>0.124119610507246</v>
      </c>
      <c r="Y90" s="30">
        <f>sa_process!H90</f>
        <v>3.8354270946557998</v>
      </c>
      <c r="Z90" s="30">
        <f>sa_process!I90</f>
        <v>3.1652966485507199</v>
      </c>
      <c r="AA90" s="30">
        <f t="shared" si="35"/>
        <v>14.88630307019262</v>
      </c>
      <c r="AB90" s="30">
        <f>sa_process!J90</f>
        <v>114.280440443841</v>
      </c>
      <c r="AC90" s="29">
        <f t="shared" si="36"/>
        <v>2.0867810794515718</v>
      </c>
    </row>
    <row r="91" spans="1:29" x14ac:dyDescent="0.2">
      <c r="A91" t="s">
        <v>228</v>
      </c>
      <c r="B91" s="31">
        <f>HFCE_PH!B91</f>
        <v>5345</v>
      </c>
      <c r="C91" s="30">
        <f>CONS_COMP!J91</f>
        <v>1458.2041057450895</v>
      </c>
      <c r="D91" s="30">
        <f>CONS_COMP!K91</f>
        <v>3893.6272337911682</v>
      </c>
      <c r="E91" s="30">
        <f>CONS_COMP!L91</f>
        <v>612.59415152857775</v>
      </c>
      <c r="F91" s="30">
        <f>HFCE!B91</f>
        <v>361326</v>
      </c>
      <c r="G91" s="30">
        <f>CONS_COMP!B91</f>
        <v>78988</v>
      </c>
      <c r="H91" s="30">
        <f>CONS_COMP!C91</f>
        <v>210910</v>
      </c>
      <c r="I91" s="30">
        <f>CONS_COMP!D91</f>
        <v>33183</v>
      </c>
      <c r="J91" s="30">
        <f>sa_process!B91</f>
        <v>106.758271059783</v>
      </c>
      <c r="K91" s="30">
        <f>sa_process!C91</f>
        <v>108.48622622282601</v>
      </c>
      <c r="L91" s="30">
        <f>sa_process!E91</f>
        <v>105.609420289855</v>
      </c>
      <c r="M91" s="30">
        <f>sa_process!D91</f>
        <v>105.25400815217399</v>
      </c>
      <c r="N91" s="30">
        <f t="shared" si="17"/>
        <v>106.37802632502431</v>
      </c>
      <c r="O91" s="30">
        <f t="shared" si="18"/>
        <v>582.01503418558855</v>
      </c>
      <c r="P91" s="30">
        <f t="shared" si="19"/>
        <v>5030.9556629528252</v>
      </c>
      <c r="Q91" s="30">
        <f t="shared" si="15"/>
        <v>5006.6378435511397</v>
      </c>
      <c r="R91" s="30">
        <f t="shared" si="29"/>
        <v>8.5185198796862682</v>
      </c>
      <c r="S91" s="30">
        <f t="shared" si="30"/>
        <v>8.523365237682226</v>
      </c>
      <c r="T91" s="30">
        <f t="shared" si="31"/>
        <v>6.3664962793318001</v>
      </c>
      <c r="U91" s="30">
        <f t="shared" si="32"/>
        <v>9.0803130749659697</v>
      </c>
      <c r="V91" s="30">
        <f t="shared" si="33"/>
        <v>10.612671804823755</v>
      </c>
      <c r="W91" s="30">
        <f t="shared" si="34"/>
        <v>4.0166424797785032</v>
      </c>
      <c r="X91" s="30">
        <f>sa_process!G91</f>
        <v>0.81748209239130398</v>
      </c>
      <c r="Y91" s="30">
        <f>sa_process!H91</f>
        <v>3.7692515511775402</v>
      </c>
      <c r="Z91" s="30">
        <f>sa_process!I91</f>
        <v>4.3441009963768096</v>
      </c>
      <c r="AA91" s="30">
        <f t="shared" si="35"/>
        <v>27.135749118385355</v>
      </c>
      <c r="AB91" s="30">
        <f>sa_process!J91</f>
        <v>116.22989696558</v>
      </c>
      <c r="AC91" s="29">
        <f t="shared" si="36"/>
        <v>1.6772418909708708</v>
      </c>
    </row>
    <row r="92" spans="1:29" x14ac:dyDescent="0.2">
      <c r="A92" t="s">
        <v>229</v>
      </c>
      <c r="B92" s="31">
        <f>HFCE_PH!B92</f>
        <v>5508</v>
      </c>
      <c r="C92" s="30">
        <f>CONS_COMP!J92</f>
        <v>1545.6973403079644</v>
      </c>
      <c r="D92" s="30">
        <f>CONS_COMP!K92</f>
        <v>3999.9815810800856</v>
      </c>
      <c r="E92" s="30">
        <f>CONS_COMP!L92</f>
        <v>603.64326235909527</v>
      </c>
      <c r="F92" s="30">
        <f>HFCE!B92</f>
        <v>373379</v>
      </c>
      <c r="G92" s="30">
        <f>CONS_COMP!B92</f>
        <v>83919</v>
      </c>
      <c r="H92" s="30">
        <f>CONS_COMP!C92</f>
        <v>217167</v>
      </c>
      <c r="I92" s="30">
        <f>CONS_COMP!D92</f>
        <v>32773</v>
      </c>
      <c r="J92" s="30">
        <f>sa_process!B92</f>
        <v>109.852904211957</v>
      </c>
      <c r="K92" s="30">
        <f>sa_process!C92</f>
        <v>117.676647418478</v>
      </c>
      <c r="L92" s="30">
        <f>sa_process!E92</f>
        <v>107.22934782608699</v>
      </c>
      <c r="M92" s="30">
        <f>sa_process!D92</f>
        <v>107.178736413043</v>
      </c>
      <c r="N92" s="30">
        <f t="shared" si="17"/>
        <v>109.95003668784446</v>
      </c>
      <c r="O92" s="30">
        <f t="shared" si="18"/>
        <v>563.21177367942505</v>
      </c>
      <c r="P92" s="30">
        <f t="shared" si="19"/>
        <v>5043.8172541338981</v>
      </c>
      <c r="Q92" s="30">
        <f t="shared" si="15"/>
        <v>5013.9775907722242</v>
      </c>
      <c r="R92" s="30">
        <f t="shared" si="29"/>
        <v>8.5199848093768242</v>
      </c>
      <c r="S92" s="30">
        <f t="shared" si="30"/>
        <v>8.5259184660823006</v>
      </c>
      <c r="T92" s="30">
        <f t="shared" si="31"/>
        <v>6.333655709595897</v>
      </c>
      <c r="U92" s="30">
        <f t="shared" si="32"/>
        <v>11.430042679537911</v>
      </c>
      <c r="V92" s="30">
        <f t="shared" si="33"/>
        <v>13.210805840176379</v>
      </c>
      <c r="W92" s="30">
        <f t="shared" si="34"/>
        <v>7.2485282250486769</v>
      </c>
      <c r="X92" s="30">
        <f>sa_process!G92</f>
        <v>1.34398825181159</v>
      </c>
      <c r="Y92" s="30">
        <f>sa_process!H92</f>
        <v>3.47779588994565</v>
      </c>
      <c r="Z92" s="30">
        <f>sa_process!I92</f>
        <v>4.59650135869565</v>
      </c>
      <c r="AA92" s="30">
        <f t="shared" si="35"/>
        <v>5.491140818251905</v>
      </c>
      <c r="AB92" s="30">
        <f>sa_process!J92</f>
        <v>120.694004755435</v>
      </c>
      <c r="AC92" s="29">
        <f t="shared" si="36"/>
        <v>3.6986988698409107</v>
      </c>
    </row>
    <row r="93" spans="1:29" x14ac:dyDescent="0.2">
      <c r="A93" t="s">
        <v>230</v>
      </c>
      <c r="B93" s="31">
        <f>HFCE_PH!B93</f>
        <v>5578</v>
      </c>
      <c r="C93" s="30">
        <f>CONS_COMP!J93</f>
        <v>1603.6398361890069</v>
      </c>
      <c r="D93" s="30">
        <f>CONS_COMP!K93</f>
        <v>4021.3945971755456</v>
      </c>
      <c r="E93" s="30">
        <f>CONS_COMP!L93</f>
        <v>603.05217343397055</v>
      </c>
      <c r="F93" s="30">
        <f>HFCE!B93</f>
        <v>378596</v>
      </c>
      <c r="G93" s="30">
        <f>CONS_COMP!B93</f>
        <v>87323</v>
      </c>
      <c r="H93" s="30">
        <f>CONS_COMP!C93</f>
        <v>218977</v>
      </c>
      <c r="I93" s="30">
        <f>CONS_COMP!D93</f>
        <v>32838</v>
      </c>
      <c r="J93" s="30">
        <f>sa_process!B93</f>
        <v>112.42674932065199</v>
      </c>
      <c r="K93" s="30">
        <f>sa_process!C93</f>
        <v>120.37263926630401</v>
      </c>
      <c r="L93" s="30">
        <f>sa_process!E93</f>
        <v>108.46268115942</v>
      </c>
      <c r="M93" s="30">
        <f>sa_process!D93</f>
        <v>109.264877717391</v>
      </c>
      <c r="N93" s="30">
        <f t="shared" si="17"/>
        <v>111.61094325234934</v>
      </c>
      <c r="O93" s="30">
        <f t="shared" si="18"/>
        <v>551.91767568142029</v>
      </c>
      <c r="P93" s="30">
        <f t="shared" si="19"/>
        <v>5039.8592373209322</v>
      </c>
      <c r="Q93" s="30">
        <f t="shared" si="15"/>
        <v>4961.4527091688851</v>
      </c>
      <c r="R93" s="30">
        <f t="shared" si="29"/>
        <v>8.5094538617496411</v>
      </c>
      <c r="S93" s="30">
        <f t="shared" si="30"/>
        <v>8.5251334315723994</v>
      </c>
      <c r="T93" s="30">
        <f t="shared" si="31"/>
        <v>6.3133988968965831</v>
      </c>
      <c r="U93" s="30">
        <f t="shared" si="32"/>
        <v>9.2638623864284551</v>
      </c>
      <c r="V93" s="30">
        <f t="shared" si="33"/>
        <v>5.9972209113450639</v>
      </c>
      <c r="W93" s="30">
        <f t="shared" si="34"/>
        <v>7.7108522310395129</v>
      </c>
      <c r="X93" s="30">
        <f>sa_process!G93</f>
        <v>2.3044100452898602</v>
      </c>
      <c r="Y93" s="30">
        <f>sa_process!H93</f>
        <v>3.3175254642210099</v>
      </c>
      <c r="Z93" s="30">
        <f>sa_process!I93</f>
        <v>4.8941009963768103</v>
      </c>
      <c r="AA93" s="30">
        <f t="shared" si="35"/>
        <v>6.0807825155524746</v>
      </c>
      <c r="AB93" s="30">
        <f>sa_process!J93</f>
        <v>123.195657835145</v>
      </c>
      <c r="AC93" s="29">
        <f t="shared" si="36"/>
        <v>2.0306341340841749</v>
      </c>
    </row>
    <row r="94" spans="1:29" x14ac:dyDescent="0.2">
      <c r="A94" t="s">
        <v>231</v>
      </c>
      <c r="B94" s="31">
        <f>HFCE_PH!B94</f>
        <v>5696</v>
      </c>
      <c r="C94" s="30">
        <f>CONS_COMP!J94</f>
        <v>1636.3336388634282</v>
      </c>
      <c r="D94" s="30">
        <f>CONS_COMP!K94</f>
        <v>4126.3978001833184</v>
      </c>
      <c r="E94" s="30">
        <f>CONS_COMP!L94</f>
        <v>610.30247479376726</v>
      </c>
      <c r="F94" s="30">
        <f>HFCE!B94</f>
        <v>387098</v>
      </c>
      <c r="G94" s="30">
        <f>CONS_COMP!B94</f>
        <v>89262</v>
      </c>
      <c r="H94" s="30">
        <f>CONS_COMP!C94</f>
        <v>225095</v>
      </c>
      <c r="I94" s="30">
        <f>CONS_COMP!D94</f>
        <v>33292</v>
      </c>
      <c r="J94" s="30">
        <f>sa_process!B94</f>
        <v>115.262075407609</v>
      </c>
      <c r="K94" s="30">
        <f>sa_process!C94</f>
        <v>129.564487092391</v>
      </c>
      <c r="L94" s="30">
        <f>sa_process!E94</f>
        <v>109.098550724638</v>
      </c>
      <c r="M94" s="30">
        <f>sa_process!D94</f>
        <v>111.902377717391</v>
      </c>
      <c r="N94" s="30">
        <f t="shared" si="17"/>
        <v>114.22170897353362</v>
      </c>
      <c r="O94" s="30">
        <f t="shared" si="18"/>
        <v>545.38829937562514</v>
      </c>
      <c r="P94" s="30">
        <f t="shared" si="19"/>
        <v>5045.2155643915567</v>
      </c>
      <c r="Q94" s="30">
        <f t="shared" si="15"/>
        <v>4941.7815702665894</v>
      </c>
      <c r="R94" s="30">
        <f t="shared" si="29"/>
        <v>8.5054811869207327</v>
      </c>
      <c r="S94" s="30">
        <f t="shared" si="30"/>
        <v>8.5261956601982813</v>
      </c>
      <c r="T94" s="30">
        <f t="shared" si="31"/>
        <v>6.3014980168913466</v>
      </c>
      <c r="U94" s="30">
        <f t="shared" si="32"/>
        <v>9.9626238933148059</v>
      </c>
      <c r="V94" s="30">
        <f t="shared" si="33"/>
        <v>9.2489089159268119</v>
      </c>
      <c r="W94" s="30">
        <f t="shared" si="34"/>
        <v>9.5407434000477291</v>
      </c>
      <c r="X94" s="30">
        <f>sa_process!G94</f>
        <v>3.53745294384058</v>
      </c>
      <c r="Y94" s="30">
        <f>sa_process!H94</f>
        <v>3.1354270946558001</v>
      </c>
      <c r="Z94" s="30">
        <f>sa_process!I94</f>
        <v>4.76529664855072</v>
      </c>
      <c r="AA94" s="30">
        <f t="shared" si="35"/>
        <v>-2.7029659919548532</v>
      </c>
      <c r="AB94" s="30">
        <f>sa_process!J94</f>
        <v>126.580440443841</v>
      </c>
      <c r="AC94" s="29">
        <f t="shared" si="36"/>
        <v>2.6740170889180126</v>
      </c>
    </row>
    <row r="95" spans="1:29" x14ac:dyDescent="0.2">
      <c r="A95" t="s">
        <v>232</v>
      </c>
      <c r="B95" s="31">
        <f>HFCE_PH!B95</f>
        <v>5824</v>
      </c>
      <c r="C95" s="30">
        <f>CONS_COMP!J95</f>
        <v>1667.9415155452266</v>
      </c>
      <c r="D95" s="30">
        <f>CONS_COMP!K95</f>
        <v>4237.1950884769522</v>
      </c>
      <c r="E95" s="30">
        <f>CONS_COMP!L95</f>
        <v>621.47967866488557</v>
      </c>
      <c r="F95" s="30">
        <f>HFCE!B95</f>
        <v>397244</v>
      </c>
      <c r="G95" s="30">
        <f>CONS_COMP!B95</f>
        <v>91148</v>
      </c>
      <c r="H95" s="30">
        <f>CONS_COMP!C95</f>
        <v>231550</v>
      </c>
      <c r="I95" s="30">
        <f>CONS_COMP!D95</f>
        <v>33962</v>
      </c>
      <c r="J95" s="30">
        <f>sa_process!B95</f>
        <v>117.258271059783</v>
      </c>
      <c r="K95" s="30">
        <f>sa_process!C95</f>
        <v>134.286226222826</v>
      </c>
      <c r="L95" s="30">
        <f>sa_process!E95</f>
        <v>110.809420289855</v>
      </c>
      <c r="M95" s="30">
        <f>sa_process!D95</f>
        <v>113.454008152174</v>
      </c>
      <c r="N95" s="30">
        <f t="shared" si="17"/>
        <v>116.56552289459607</v>
      </c>
      <c r="O95" s="30">
        <f t="shared" si="18"/>
        <v>547.78115712871522</v>
      </c>
      <c r="P95" s="30">
        <f t="shared" si="19"/>
        <v>5065.9375580220876</v>
      </c>
      <c r="Q95" s="30">
        <f t="shared" si="15"/>
        <v>4966.813809689118</v>
      </c>
      <c r="R95" s="30">
        <f t="shared" si="29"/>
        <v>8.5105338289384989</v>
      </c>
      <c r="S95" s="30">
        <f t="shared" si="30"/>
        <v>8.5302945047892678</v>
      </c>
      <c r="T95" s="30">
        <f t="shared" si="31"/>
        <v>6.305875858881981</v>
      </c>
      <c r="U95" s="30">
        <f t="shared" si="32"/>
        <v>6.8681979067772234</v>
      </c>
      <c r="V95" s="30">
        <f t="shared" si="33"/>
        <v>8.1248671742475622</v>
      </c>
      <c r="W95" s="30">
        <f t="shared" si="34"/>
        <v>5.5082706391710543</v>
      </c>
      <c r="X95" s="30">
        <f>sa_process!G95</f>
        <v>4.2241487590579698</v>
      </c>
      <c r="Y95" s="30">
        <f>sa_process!H95</f>
        <v>3.3692515511775398</v>
      </c>
      <c r="Z95" s="30">
        <f>sa_process!I95</f>
        <v>3.9441009963768101</v>
      </c>
      <c r="AA95" s="30">
        <f t="shared" si="35"/>
        <v>-20.820857602994678</v>
      </c>
      <c r="AB95" s="30">
        <f>sa_process!J95</f>
        <v>128.02989696558001</v>
      </c>
      <c r="AC95" s="29">
        <f t="shared" si="36"/>
        <v>1.1321234774786082</v>
      </c>
    </row>
    <row r="96" spans="1:29" x14ac:dyDescent="0.2">
      <c r="A96" t="s">
        <v>233</v>
      </c>
      <c r="B96" s="31">
        <f>HFCE_PH!B96</f>
        <v>5909</v>
      </c>
      <c r="C96" s="30">
        <f>CONS_COMP!J96</f>
        <v>1666.3987578774318</v>
      </c>
      <c r="D96" s="30">
        <f>CONS_COMP!K96</f>
        <v>4326.3494383048683</v>
      </c>
      <c r="E96" s="30">
        <f>CONS_COMP!L96</f>
        <v>638.56059914147409</v>
      </c>
      <c r="F96" s="30">
        <f>HFCE!B96</f>
        <v>403862</v>
      </c>
      <c r="G96" s="30">
        <f>CONS_COMP!B96</f>
        <v>91227</v>
      </c>
      <c r="H96" s="30">
        <f>CONS_COMP!C96</f>
        <v>236846</v>
      </c>
      <c r="I96" s="30">
        <f>CONS_COMP!D96</f>
        <v>34958</v>
      </c>
      <c r="J96" s="30">
        <f>sa_process!B96</f>
        <v>118.65290421195699</v>
      </c>
      <c r="K96" s="30">
        <f>sa_process!C96</f>
        <v>129.77664741847801</v>
      </c>
      <c r="L96" s="30">
        <f>sa_process!E96</f>
        <v>113.22934782608699</v>
      </c>
      <c r="M96" s="30">
        <f>sa_process!D96</f>
        <v>115.378736413043</v>
      </c>
      <c r="N96" s="30">
        <f t="shared" si="17"/>
        <v>117.39152166153457</v>
      </c>
      <c r="O96" s="30">
        <f t="shared" si="18"/>
        <v>553.44738466843535</v>
      </c>
      <c r="P96" s="30">
        <f t="shared" si="19"/>
        <v>5104.9241984107703</v>
      </c>
      <c r="Q96" s="30">
        <f t="shared" si="15"/>
        <v>4980.0719495617141</v>
      </c>
      <c r="R96" s="30">
        <f t="shared" si="29"/>
        <v>8.5131996176174862</v>
      </c>
      <c r="S96" s="30">
        <f t="shared" si="30"/>
        <v>8.5379608819891661</v>
      </c>
      <c r="T96" s="30">
        <f t="shared" si="31"/>
        <v>6.3161666883139818</v>
      </c>
      <c r="U96" s="30">
        <f t="shared" si="32"/>
        <v>4.7294051160659389</v>
      </c>
      <c r="V96" s="30">
        <f t="shared" si="33"/>
        <v>2.8244576281455509</v>
      </c>
      <c r="W96" s="30">
        <f t="shared" si="34"/>
        <v>6.7290147848700066</v>
      </c>
      <c r="X96" s="30">
        <f>sa_process!G96</f>
        <v>4.7873215851449302</v>
      </c>
      <c r="Y96" s="30">
        <f>sa_process!H96</f>
        <v>3.47779588994565</v>
      </c>
      <c r="Z96" s="30">
        <f>sa_process!I96</f>
        <v>3.4965013586956499</v>
      </c>
      <c r="AA96" s="30">
        <f t="shared" si="35"/>
        <v>-12.801357464598118</v>
      </c>
      <c r="AB96" s="30">
        <f>sa_process!J96</f>
        <v>130.89400475543499</v>
      </c>
      <c r="AC96" s="29">
        <f t="shared" si="36"/>
        <v>2.1881122784854323</v>
      </c>
    </row>
    <row r="97" spans="1:29" x14ac:dyDescent="0.2">
      <c r="A97" t="s">
        <v>234</v>
      </c>
      <c r="B97" s="31">
        <f>HFCE_PH!B97</f>
        <v>5880</v>
      </c>
      <c r="C97" s="30">
        <f>CONS_COMP!J97</f>
        <v>1649.5332215009846</v>
      </c>
      <c r="D97" s="30">
        <f>CONS_COMP!K97</f>
        <v>4339.7089927795196</v>
      </c>
      <c r="E97" s="30">
        <f>CONS_COMP!L97</f>
        <v>632.08372839326091</v>
      </c>
      <c r="F97" s="30">
        <f>HFCE!B97</f>
        <v>402907</v>
      </c>
      <c r="G97" s="30">
        <f>CONS_COMP!B97</f>
        <v>90467</v>
      </c>
      <c r="H97" s="30">
        <f>CONS_COMP!C97</f>
        <v>238007</v>
      </c>
      <c r="I97" s="30">
        <f>CONS_COMP!D97</f>
        <v>34666</v>
      </c>
      <c r="J97" s="30">
        <f>sa_process!B97</f>
        <v>119.42674932065199</v>
      </c>
      <c r="K97" s="30">
        <f>sa_process!C97</f>
        <v>127.472639266304</v>
      </c>
      <c r="L97" s="30">
        <f>sa_process!E97</f>
        <v>114.56268115941999</v>
      </c>
      <c r="M97" s="30">
        <f>sa_process!D97</f>
        <v>117.264877717391</v>
      </c>
      <c r="N97" s="30">
        <f t="shared" si="17"/>
        <v>117.84988166942834</v>
      </c>
      <c r="O97" s="30">
        <f t="shared" si="18"/>
        <v>539.02220400262229</v>
      </c>
      <c r="P97" s="30">
        <f t="shared" si="19"/>
        <v>5082.0943809519204</v>
      </c>
      <c r="Q97" s="30">
        <f t="shared" si="15"/>
        <v>4923.5200936539222</v>
      </c>
      <c r="R97" s="30">
        <f t="shared" si="29"/>
        <v>8.5017790198522558</v>
      </c>
      <c r="S97" s="30">
        <f t="shared" si="30"/>
        <v>8.5334787353235431</v>
      </c>
      <c r="T97" s="30">
        <f t="shared" si="31"/>
        <v>6.2897567648705746</v>
      </c>
      <c r="U97" s="30">
        <f t="shared" si="32"/>
        <v>2.6002989248916379</v>
      </c>
      <c r="V97" s="30">
        <f t="shared" si="33"/>
        <v>1.5587752205615357</v>
      </c>
      <c r="W97" s="30">
        <f t="shared" si="34"/>
        <v>6.4860843522443732</v>
      </c>
      <c r="X97" s="30">
        <f>sa_process!G97</f>
        <v>5.49107671195652</v>
      </c>
      <c r="Y97" s="30">
        <f>sa_process!H97</f>
        <v>3.7175254642210098</v>
      </c>
      <c r="Z97" s="30">
        <f>sa_process!I97</f>
        <v>3.59410099637681</v>
      </c>
      <c r="AA97" s="30">
        <f t="shared" si="35"/>
        <v>2.7155507811146506</v>
      </c>
      <c r="AB97" s="30">
        <f>sa_process!J97</f>
        <v>131.39565783514499</v>
      </c>
      <c r="AC97" s="29">
        <f t="shared" si="36"/>
        <v>0.3817881716756566</v>
      </c>
    </row>
    <row r="98" spans="1:29" x14ac:dyDescent="0.2">
      <c r="A98" t="s">
        <v>235</v>
      </c>
      <c r="B98" s="31">
        <f>HFCE_PH!B98</f>
        <v>5885</v>
      </c>
      <c r="C98" s="30">
        <f>CONS_COMP!J98</f>
        <v>1630.890195293304</v>
      </c>
      <c r="D98" s="30">
        <f>CONS_COMP!K98</f>
        <v>4381.7774784776948</v>
      </c>
      <c r="E98" s="30">
        <f>CONS_COMP!L98</f>
        <v>623.20950803560061</v>
      </c>
      <c r="F98" s="30">
        <f>HFCE!B98</f>
        <v>404234</v>
      </c>
      <c r="G98" s="30">
        <f>CONS_COMP!B98</f>
        <v>89606</v>
      </c>
      <c r="H98" s="30">
        <f>CONS_COMP!C98</f>
        <v>240748</v>
      </c>
      <c r="I98" s="30">
        <f>CONS_COMP!D98</f>
        <v>34241</v>
      </c>
      <c r="J98" s="30">
        <f>sa_process!B98</f>
        <v>120.062075407609</v>
      </c>
      <c r="K98" s="30">
        <f>sa_process!C98</f>
        <v>129.664487092391</v>
      </c>
      <c r="L98" s="30">
        <f>sa_process!E98</f>
        <v>114.79855072463801</v>
      </c>
      <c r="M98" s="30">
        <f>sa_process!D98</f>
        <v>118.402377717391</v>
      </c>
      <c r="N98" s="30">
        <f t="shared" si="17"/>
        <v>118.48310686388497</v>
      </c>
      <c r="O98" s="30">
        <f t="shared" si="18"/>
        <v>526.34881161179862</v>
      </c>
      <c r="P98" s="30">
        <f t="shared" si="19"/>
        <v>5074.7045996003753</v>
      </c>
      <c r="Q98" s="30">
        <f t="shared" si="15"/>
        <v>4901.6310771078297</v>
      </c>
      <c r="R98" s="30">
        <f t="shared" ref="R98" si="37">LN(Q98)</f>
        <v>8.497323301587981</v>
      </c>
      <c r="S98" s="30">
        <f t="shared" ref="S98" si="38">LN(P98)</f>
        <v>8.5320235952406005</v>
      </c>
      <c r="T98" s="30">
        <f t="shared" ref="T98" si="39">LN(O98)</f>
        <v>6.2659641329039584</v>
      </c>
      <c r="U98" s="30">
        <f t="shared" ref="U98" si="40">LN(J98/J97)*100*4</f>
        <v>2.1222788263915149</v>
      </c>
      <c r="V98" s="30">
        <f t="shared" ref="V98" si="41">LN(N98/N97)*100*4</f>
        <v>2.1435067993303849</v>
      </c>
      <c r="W98" s="30">
        <f t="shared" ref="W98" si="42">LN(M98/M97)*100*4</f>
        <v>3.8614064785832078</v>
      </c>
      <c r="X98" s="30">
        <f>sa_process!G98</f>
        <v>5.3407862771739101</v>
      </c>
      <c r="Y98" s="30">
        <f>sa_process!H98</f>
        <v>3.5354270946558</v>
      </c>
      <c r="Z98" s="30">
        <f>sa_process!I98</f>
        <v>3.26529664855072</v>
      </c>
      <c r="AA98" s="30">
        <f t="shared" ref="AA98" si="43">(1-Z97/Z98)*100</f>
        <v>-10.069662368104515</v>
      </c>
      <c r="AB98" s="30">
        <f>sa_process!J98</f>
        <v>131.880440443841</v>
      </c>
      <c r="AC98" s="29">
        <f t="shared" ref="AC98" si="44">(1-AB97/AB98)*100</f>
        <v>0.36759250049854808</v>
      </c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8"/>
  <sheetViews>
    <sheetView workbookViewId="0">
      <selection activeCell="A89" activeCellId="1" sqref="A90:A98 A89"/>
    </sheetView>
  </sheetViews>
  <sheetFormatPr baseColWidth="10" defaultRowHeight="16" x14ac:dyDescent="0.2"/>
  <cols>
    <col min="2" max="2" width="23" style="46" customWidth="1"/>
    <col min="3" max="5" width="11" style="46" customWidth="1"/>
    <col min="6" max="6" width="11.6640625" style="46" customWidth="1"/>
    <col min="7" max="10" width="11" style="46" customWidth="1"/>
    <col min="11" max="11" width="10.83203125" style="45"/>
  </cols>
  <sheetData>
    <row r="1" spans="1:12" x14ac:dyDescent="0.2">
      <c r="A1" t="s">
        <v>84</v>
      </c>
      <c r="B1" s="46" t="s">
        <v>158</v>
      </c>
      <c r="C1" s="46" t="s">
        <v>114</v>
      </c>
      <c r="D1" s="46" t="s">
        <v>178</v>
      </c>
      <c r="E1" s="46" t="s">
        <v>115</v>
      </c>
      <c r="F1" s="46" t="s">
        <v>148</v>
      </c>
      <c r="G1" s="46" t="s">
        <v>151</v>
      </c>
      <c r="H1" s="46" t="s">
        <v>195</v>
      </c>
      <c r="I1" s="46" t="s">
        <v>204</v>
      </c>
      <c r="J1" s="46" t="s">
        <v>202</v>
      </c>
    </row>
    <row r="2" spans="1:12" x14ac:dyDescent="0.2">
      <c r="A2" t="s">
        <v>91</v>
      </c>
      <c r="B2" s="46">
        <v>72.962075407608694</v>
      </c>
      <c r="C2" s="46">
        <v>59.764487092391299</v>
      </c>
      <c r="D2" s="46">
        <v>71.002377717391298</v>
      </c>
      <c r="E2" s="46">
        <v>104.198550724638</v>
      </c>
      <c r="F2" s="46">
        <v>46026.391927083299</v>
      </c>
      <c r="H2" s="46">
        <v>4.1682270946558004</v>
      </c>
      <c r="I2" s="46">
        <v>1.4652966485507199</v>
      </c>
      <c r="J2" s="46">
        <v>72.380440443840598</v>
      </c>
    </row>
    <row r="3" spans="1:12" ht="17" customHeight="1" x14ac:dyDescent="0.2">
      <c r="A3" t="s">
        <v>0</v>
      </c>
      <c r="B3" s="46">
        <v>73.258271059782601</v>
      </c>
      <c r="C3" s="46">
        <v>59.786226222826102</v>
      </c>
      <c r="D3" s="46">
        <v>71.954008152173898</v>
      </c>
      <c r="E3" s="46">
        <v>102.40942028985501</v>
      </c>
      <c r="F3" s="46">
        <v>46092.0604053442</v>
      </c>
      <c r="G3" s="46">
        <v>6.2416520923913001</v>
      </c>
      <c r="H3" s="46">
        <v>4.1076515511775398</v>
      </c>
      <c r="I3" s="46">
        <v>2.34410099637681</v>
      </c>
      <c r="J3" s="46">
        <v>72.429896965579701</v>
      </c>
    </row>
    <row r="4" spans="1:12" ht="17" customHeight="1" x14ac:dyDescent="0.2">
      <c r="A4" t="s">
        <v>1</v>
      </c>
      <c r="B4" s="46">
        <v>72.952904211956493</v>
      </c>
      <c r="C4" s="46">
        <v>60.176647418478296</v>
      </c>
      <c r="D4" s="46">
        <v>71.578736413043501</v>
      </c>
      <c r="E4" s="46">
        <v>103.029347826087</v>
      </c>
      <c r="F4" s="46">
        <v>46156.44921875</v>
      </c>
      <c r="G4" s="46">
        <v>6.2829382518115899</v>
      </c>
      <c r="H4" s="46">
        <v>3.5870958899456502</v>
      </c>
      <c r="I4" s="46">
        <v>2.3965013586956498</v>
      </c>
      <c r="J4" s="46">
        <v>72.494004755434801</v>
      </c>
    </row>
    <row r="5" spans="1:12" ht="17" customHeight="1" x14ac:dyDescent="0.2">
      <c r="A5" t="s">
        <v>2</v>
      </c>
      <c r="B5" s="47">
        <v>73.0267493206522</v>
      </c>
      <c r="C5" s="46">
        <v>61.0726392663043</v>
      </c>
      <c r="D5" s="46">
        <v>71.564877717391298</v>
      </c>
      <c r="E5" s="46">
        <v>101.16268115942</v>
      </c>
      <c r="F5" s="46">
        <v>46221.0984488225</v>
      </c>
      <c r="G5" s="46">
        <v>6.1829767119565204</v>
      </c>
      <c r="H5" s="46">
        <v>3.4277254642210102</v>
      </c>
      <c r="I5" s="46">
        <v>2.1941009963768101</v>
      </c>
      <c r="J5" s="46">
        <v>72.6956578351449</v>
      </c>
    </row>
    <row r="6" spans="1:12" ht="17" customHeight="1" x14ac:dyDescent="0.2">
      <c r="A6" t="s">
        <v>3</v>
      </c>
      <c r="B6" s="46">
        <v>73.062075407608702</v>
      </c>
      <c r="C6" s="46">
        <v>60.964487092391302</v>
      </c>
      <c r="D6" s="46">
        <v>71.602377717391306</v>
      </c>
      <c r="E6" s="46">
        <v>101.898550724638</v>
      </c>
      <c r="F6" s="46">
        <v>46305.391927083299</v>
      </c>
      <c r="G6" s="46">
        <v>6.0422596105072497</v>
      </c>
      <c r="H6" s="46">
        <v>3.0275270946558002</v>
      </c>
      <c r="I6" s="46">
        <v>2.26529664855072</v>
      </c>
      <c r="J6" s="46">
        <v>73.080440443840601</v>
      </c>
      <c r="L6" s="32"/>
    </row>
    <row r="7" spans="1:12" ht="17" customHeight="1" x14ac:dyDescent="0.2">
      <c r="A7" t="s">
        <v>4</v>
      </c>
      <c r="B7" s="46">
        <v>73.858271059782595</v>
      </c>
      <c r="C7" s="46">
        <v>60.786226222826102</v>
      </c>
      <c r="D7" s="46">
        <v>73.154008152173901</v>
      </c>
      <c r="E7" s="46">
        <v>101.009420289855</v>
      </c>
      <c r="F7" s="46">
        <v>46388.0604053442</v>
      </c>
      <c r="G7" s="46">
        <v>5.75867875905797</v>
      </c>
      <c r="H7" s="46">
        <v>2.6972515511775401</v>
      </c>
      <c r="I7" s="46">
        <v>2.1441009963768098</v>
      </c>
      <c r="J7" s="46">
        <v>73.129896965579704</v>
      </c>
    </row>
    <row r="8" spans="1:12" ht="17" customHeight="1" x14ac:dyDescent="0.2">
      <c r="A8" t="s">
        <v>5</v>
      </c>
      <c r="B8" s="46">
        <v>73.752904211956505</v>
      </c>
      <c r="C8" s="46">
        <v>61.776647418478298</v>
      </c>
      <c r="D8" s="46">
        <v>72.978736413043507</v>
      </c>
      <c r="E8" s="46">
        <v>100.829347826087</v>
      </c>
      <c r="F8" s="46">
        <v>46471.44921875</v>
      </c>
      <c r="G8" s="46">
        <v>5.3111915851449298</v>
      </c>
      <c r="H8" s="46">
        <v>2.5757958899456499</v>
      </c>
      <c r="I8" s="46">
        <v>2.09650135869565</v>
      </c>
      <c r="J8" s="46">
        <v>73.594004755434796</v>
      </c>
    </row>
    <row r="9" spans="1:12" ht="17" customHeight="1" x14ac:dyDescent="0.2">
      <c r="A9" t="s">
        <v>6</v>
      </c>
      <c r="B9" s="46">
        <v>73.826749320652198</v>
      </c>
      <c r="C9" s="46">
        <v>61.872639266304297</v>
      </c>
      <c r="D9" s="46">
        <v>73.064877717391298</v>
      </c>
      <c r="E9" s="46">
        <v>99.262681159420296</v>
      </c>
      <c r="F9" s="46">
        <v>46536.0984488225</v>
      </c>
      <c r="G9" s="46">
        <v>4.9712100452898502</v>
      </c>
      <c r="H9" s="46">
        <v>2.6285254642210099</v>
      </c>
      <c r="I9" s="46">
        <v>2.1941009963768101</v>
      </c>
      <c r="J9" s="46">
        <v>73.795657835144894</v>
      </c>
    </row>
    <row r="10" spans="1:12" ht="17" customHeight="1" x14ac:dyDescent="0.2">
      <c r="A10" t="s">
        <v>7</v>
      </c>
      <c r="B10" s="46">
        <v>72.962075407608694</v>
      </c>
      <c r="C10" s="46">
        <v>61.3644870923913</v>
      </c>
      <c r="D10" s="46">
        <v>71.802377717391295</v>
      </c>
      <c r="E10" s="46">
        <v>98.698550724637698</v>
      </c>
      <c r="F10" s="46">
        <v>46619.391927083299</v>
      </c>
      <c r="G10" s="46">
        <v>4.1326396105072503</v>
      </c>
      <c r="H10" s="46">
        <v>2.3321270946557999</v>
      </c>
      <c r="I10" s="46">
        <v>1.8652966485507201</v>
      </c>
      <c r="J10" s="46">
        <v>73.780440443840604</v>
      </c>
    </row>
    <row r="11" spans="1:12" ht="17" customHeight="1" x14ac:dyDescent="0.2">
      <c r="A11" t="s">
        <v>8</v>
      </c>
      <c r="B11" s="46">
        <v>73.858271059782595</v>
      </c>
      <c r="C11" s="46">
        <v>61.586226222826099</v>
      </c>
      <c r="D11" s="46">
        <v>73.254008152173895</v>
      </c>
      <c r="E11" s="46">
        <v>98.409420289855106</v>
      </c>
      <c r="F11" s="46">
        <v>46703.0604053442</v>
      </c>
      <c r="G11" s="46">
        <v>4.1174820923912998</v>
      </c>
      <c r="H11" s="46">
        <v>2.4027515511775399</v>
      </c>
      <c r="I11" s="46">
        <v>2.2441009963768099</v>
      </c>
      <c r="J11" s="46">
        <v>74.229896965579698</v>
      </c>
    </row>
    <row r="12" spans="1:12" ht="17" customHeight="1" x14ac:dyDescent="0.2">
      <c r="A12" t="s">
        <v>9</v>
      </c>
      <c r="B12" s="46">
        <v>73.852904211956499</v>
      </c>
      <c r="C12" s="46">
        <v>61.176647418478296</v>
      </c>
      <c r="D12" s="46">
        <v>73.478736413043507</v>
      </c>
      <c r="E12" s="46">
        <v>97.429347826086996</v>
      </c>
      <c r="F12" s="46">
        <v>46786.44921875</v>
      </c>
      <c r="G12" s="46">
        <v>4.1754782518115903</v>
      </c>
      <c r="H12" s="46">
        <v>2.6981958899456502</v>
      </c>
      <c r="I12" s="46">
        <v>2.2965013586956502</v>
      </c>
      <c r="J12" s="46">
        <v>74.294004755434798</v>
      </c>
    </row>
    <row r="13" spans="1:12" ht="17" customHeight="1" x14ac:dyDescent="0.2">
      <c r="A13" t="s">
        <v>10</v>
      </c>
      <c r="B13" s="46">
        <v>73.926749320652206</v>
      </c>
      <c r="C13" s="46">
        <v>61.172639266304301</v>
      </c>
      <c r="D13" s="46">
        <v>74.064877717391298</v>
      </c>
      <c r="E13" s="46">
        <v>96.662681159420302</v>
      </c>
      <c r="F13" s="46">
        <v>46856.0984488225</v>
      </c>
      <c r="G13" s="46">
        <v>3.9896767119565202</v>
      </c>
      <c r="H13" s="46">
        <v>2.48382546422101</v>
      </c>
      <c r="I13" s="46">
        <v>2.09410099637681</v>
      </c>
      <c r="J13" s="46">
        <v>74.595657835144905</v>
      </c>
    </row>
    <row r="14" spans="1:12" ht="17" customHeight="1" x14ac:dyDescent="0.2">
      <c r="A14" t="s">
        <v>11</v>
      </c>
      <c r="B14" s="46">
        <v>74.562075407608702</v>
      </c>
      <c r="C14" s="46">
        <v>61.464487092391302</v>
      </c>
      <c r="D14" s="46">
        <v>74.902377717391303</v>
      </c>
      <c r="E14" s="46">
        <v>97.298550724637707</v>
      </c>
      <c r="F14" s="46">
        <v>46938.391927083299</v>
      </c>
      <c r="G14" s="46">
        <v>3.9585196105072402</v>
      </c>
      <c r="H14" s="46">
        <v>2.3084270946558001</v>
      </c>
      <c r="I14" s="46">
        <v>2.1652966485507199</v>
      </c>
      <c r="J14" s="46">
        <v>74.880440443840598</v>
      </c>
    </row>
    <row r="15" spans="1:12" ht="17" customHeight="1" x14ac:dyDescent="0.2">
      <c r="A15" t="s">
        <v>12</v>
      </c>
      <c r="B15" s="46">
        <v>74.658271059782606</v>
      </c>
      <c r="C15" s="46">
        <v>61.786226222826102</v>
      </c>
      <c r="D15" s="46">
        <v>74.554008152173907</v>
      </c>
      <c r="E15" s="46">
        <v>97.0094202898551</v>
      </c>
      <c r="F15" s="46">
        <v>47022.0604053442</v>
      </c>
      <c r="G15" s="46">
        <v>3.83811875905797</v>
      </c>
      <c r="H15" s="46">
        <v>2.3227515511775398</v>
      </c>
      <c r="I15" s="46">
        <v>2.5441009963768102</v>
      </c>
      <c r="J15" s="46">
        <v>75.329896965579707</v>
      </c>
    </row>
    <row r="16" spans="1:12" ht="17" customHeight="1" x14ac:dyDescent="0.2">
      <c r="A16" t="s">
        <v>13</v>
      </c>
      <c r="B16" s="46">
        <v>74.552904211956502</v>
      </c>
      <c r="C16" s="46">
        <v>61.876647418478299</v>
      </c>
      <c r="D16" s="46">
        <v>74.378736413043498</v>
      </c>
      <c r="E16" s="46">
        <v>96.629347826086999</v>
      </c>
      <c r="F16" s="46">
        <v>47103.44921875</v>
      </c>
      <c r="G16" s="46">
        <v>3.6467082518115901</v>
      </c>
      <c r="H16" s="46">
        <v>2.3603958899456501</v>
      </c>
      <c r="I16" s="46">
        <v>2.1965013586956501</v>
      </c>
      <c r="J16" s="46">
        <v>75.294004755434798</v>
      </c>
    </row>
    <row r="17" spans="1:10" ht="17" customHeight="1" x14ac:dyDescent="0.2">
      <c r="A17" t="s">
        <v>14</v>
      </c>
      <c r="B17" s="46">
        <v>75.126749320652195</v>
      </c>
      <c r="C17" s="46">
        <v>62.272639266304303</v>
      </c>
      <c r="D17" s="46">
        <v>75.364877717391295</v>
      </c>
      <c r="E17" s="46">
        <v>96.562681159420293</v>
      </c>
      <c r="F17" s="46">
        <v>47181.0984488225</v>
      </c>
      <c r="G17" s="46">
        <v>3.54754671195652</v>
      </c>
      <c r="H17" s="46">
        <v>2.66542546422101</v>
      </c>
      <c r="I17" s="46">
        <v>2.1941009963768101</v>
      </c>
      <c r="J17" s="46">
        <v>75.595657835144905</v>
      </c>
    </row>
    <row r="18" spans="1:10" ht="17" customHeight="1" x14ac:dyDescent="0.2">
      <c r="A18" t="s">
        <v>15</v>
      </c>
      <c r="B18" s="46">
        <v>75.562075407608702</v>
      </c>
      <c r="C18" s="46">
        <v>62.464487092391302</v>
      </c>
      <c r="D18" s="46">
        <v>76.102377717391306</v>
      </c>
      <c r="E18" s="46">
        <v>95.598550724637704</v>
      </c>
      <c r="F18" s="46">
        <v>47275.391927083299</v>
      </c>
      <c r="G18" s="46">
        <v>3.9082696105072499</v>
      </c>
      <c r="H18" s="46">
        <v>2.8218270946558</v>
      </c>
      <c r="I18" s="46">
        <v>2.5652966485507198</v>
      </c>
      <c r="J18" s="46">
        <v>75.880440443840598</v>
      </c>
    </row>
    <row r="19" spans="1:10" ht="17" customHeight="1" x14ac:dyDescent="0.2">
      <c r="A19" t="s">
        <v>16</v>
      </c>
      <c r="B19" s="46">
        <v>75.858271059782595</v>
      </c>
      <c r="C19" s="46">
        <v>62.786226222826102</v>
      </c>
      <c r="D19" s="46">
        <v>76.554008152173907</v>
      </c>
      <c r="E19" s="46">
        <v>95.5094202898551</v>
      </c>
      <c r="F19" s="46">
        <v>47370.0604053442</v>
      </c>
      <c r="G19" s="46">
        <v>4.2136754257246301</v>
      </c>
      <c r="H19" s="46">
        <v>2.6981515511775398</v>
      </c>
      <c r="I19" s="46">
        <v>2.4441009963768101</v>
      </c>
      <c r="J19" s="46">
        <v>76.229896965579698</v>
      </c>
    </row>
    <row r="20" spans="1:10" ht="17" customHeight="1" x14ac:dyDescent="0.2">
      <c r="A20" t="s">
        <v>17</v>
      </c>
      <c r="B20" s="46">
        <v>76.152904211956496</v>
      </c>
      <c r="C20" s="46">
        <v>62.976647418478301</v>
      </c>
      <c r="D20" s="46">
        <v>76.978736413043507</v>
      </c>
      <c r="E20" s="46">
        <v>94.929347826086996</v>
      </c>
      <c r="F20" s="46">
        <v>47463.44921875</v>
      </c>
      <c r="G20" s="46">
        <v>4.5783815851449203</v>
      </c>
      <c r="H20" s="46">
        <v>2.92809588994565</v>
      </c>
      <c r="I20" s="46">
        <v>2.3965013586956498</v>
      </c>
      <c r="J20" s="46">
        <v>76.294004755434798</v>
      </c>
    </row>
    <row r="21" spans="1:10" ht="17" customHeight="1" x14ac:dyDescent="0.2">
      <c r="A21" t="s">
        <v>18</v>
      </c>
      <c r="B21" s="46">
        <v>76.426749320652206</v>
      </c>
      <c r="C21" s="46">
        <v>63.172639266304301</v>
      </c>
      <c r="D21" s="46">
        <v>77.7648777173913</v>
      </c>
      <c r="E21" s="46">
        <v>95.162681159420302</v>
      </c>
      <c r="F21" s="46">
        <v>47565.0984488225</v>
      </c>
      <c r="G21" s="46">
        <v>4.8999967119565202</v>
      </c>
      <c r="H21" s="46">
        <v>2.9160254642210099</v>
      </c>
      <c r="I21" s="46">
        <v>2.2941009963768102</v>
      </c>
      <c r="J21" s="46">
        <v>76.595657835144905</v>
      </c>
    </row>
    <row r="22" spans="1:10" ht="17" customHeight="1" x14ac:dyDescent="0.2">
      <c r="A22" t="s">
        <v>19</v>
      </c>
      <c r="B22" s="46">
        <v>77.162075407608697</v>
      </c>
      <c r="C22" s="46">
        <v>64.064487092391303</v>
      </c>
      <c r="D22" s="46">
        <v>78.502377717391298</v>
      </c>
      <c r="E22" s="46">
        <v>94.798550724637707</v>
      </c>
      <c r="F22" s="46">
        <v>47687.391927083299</v>
      </c>
      <c r="G22" s="46">
        <v>4.8592296105072501</v>
      </c>
      <c r="H22" s="46">
        <v>2.7789270946558</v>
      </c>
      <c r="I22" s="46">
        <v>2.26529664855072</v>
      </c>
      <c r="J22" s="46">
        <v>76.980440443840607</v>
      </c>
    </row>
    <row r="23" spans="1:10" ht="17" customHeight="1" x14ac:dyDescent="0.2">
      <c r="A23" t="s">
        <v>20</v>
      </c>
      <c r="B23" s="46">
        <v>77.358271059782595</v>
      </c>
      <c r="C23" s="46">
        <v>64.386226222826096</v>
      </c>
      <c r="D23" s="46">
        <v>79.154008152173901</v>
      </c>
      <c r="E23" s="46">
        <v>94.5094202898551</v>
      </c>
      <c r="F23" s="46">
        <v>47813.0604053442</v>
      </c>
      <c r="G23" s="46">
        <v>4.9578854257246299</v>
      </c>
      <c r="H23" s="46">
        <v>2.7133515511775399</v>
      </c>
      <c r="I23" s="46">
        <v>2.2441009963768099</v>
      </c>
      <c r="J23" s="46">
        <v>77.629896965579704</v>
      </c>
    </row>
    <row r="24" spans="1:10" ht="17" customHeight="1" x14ac:dyDescent="0.2">
      <c r="A24" t="s">
        <v>21</v>
      </c>
      <c r="B24" s="46">
        <v>77.252904211956505</v>
      </c>
      <c r="C24" s="46">
        <v>64.476647418478294</v>
      </c>
      <c r="D24" s="46">
        <v>78.978736413043507</v>
      </c>
      <c r="E24" s="46">
        <v>93.429347826086996</v>
      </c>
      <c r="F24" s="46">
        <v>47936.44921875</v>
      </c>
      <c r="G24" s="46">
        <v>4.9001715851449301</v>
      </c>
      <c r="H24" s="46">
        <v>2.65939588994565</v>
      </c>
      <c r="I24" s="46">
        <v>1.9965013586956499</v>
      </c>
      <c r="J24" s="46">
        <v>77.794004755434798</v>
      </c>
    </row>
    <row r="25" spans="1:10" ht="17" customHeight="1" x14ac:dyDescent="0.2">
      <c r="A25" t="s">
        <v>22</v>
      </c>
      <c r="B25" s="46">
        <v>77.826749320652198</v>
      </c>
      <c r="C25" s="46">
        <v>65.772639266304296</v>
      </c>
      <c r="D25" s="46">
        <v>79.064877717391298</v>
      </c>
      <c r="E25" s="46">
        <v>93.462681159420299</v>
      </c>
      <c r="F25" s="46">
        <v>48039.0984488225</v>
      </c>
      <c r="G25" s="46">
        <v>4.5942267119565203</v>
      </c>
      <c r="H25" s="46">
        <v>2.6661254642210102</v>
      </c>
      <c r="I25" s="46">
        <v>2.1941009963768101</v>
      </c>
      <c r="J25" s="46">
        <v>78.395657835144902</v>
      </c>
    </row>
    <row r="26" spans="1:10" ht="17" customHeight="1" x14ac:dyDescent="0.2">
      <c r="A26" t="s">
        <v>23</v>
      </c>
      <c r="B26" s="46">
        <v>78.662075407608697</v>
      </c>
      <c r="C26" s="46">
        <v>66.764487092391306</v>
      </c>
      <c r="D26" s="46">
        <v>80.602377717391306</v>
      </c>
      <c r="E26" s="46">
        <v>92.898550724637701</v>
      </c>
      <c r="F26" s="46">
        <v>48148.391927083299</v>
      </c>
      <c r="G26" s="46">
        <v>4.5883862771739103</v>
      </c>
      <c r="H26" s="46">
        <v>2.7332270946557999</v>
      </c>
      <c r="I26" s="46">
        <v>2.1652966485507199</v>
      </c>
      <c r="J26" s="46">
        <v>78.680440443840595</v>
      </c>
    </row>
    <row r="27" spans="1:10" ht="17" customHeight="1" x14ac:dyDescent="0.2">
      <c r="A27" t="s">
        <v>24</v>
      </c>
      <c r="B27" s="46">
        <v>79.158271059782606</v>
      </c>
      <c r="C27" s="46">
        <v>67.586226222826099</v>
      </c>
      <c r="D27" s="46">
        <v>81.154008152173901</v>
      </c>
      <c r="E27" s="46">
        <v>92.909420289855106</v>
      </c>
      <c r="F27" s="46">
        <v>48259.0604053442</v>
      </c>
      <c r="G27" s="46">
        <v>4.6318420923912997</v>
      </c>
      <c r="H27" s="46">
        <v>2.7119515511775401</v>
      </c>
      <c r="I27" s="46">
        <v>2.7441009963768099</v>
      </c>
      <c r="J27" s="46">
        <v>79.029896965579695</v>
      </c>
    </row>
    <row r="28" spans="1:10" ht="17" customHeight="1" x14ac:dyDescent="0.2">
      <c r="A28" t="s">
        <v>25</v>
      </c>
      <c r="B28" s="46">
        <v>79.952904211956493</v>
      </c>
      <c r="C28" s="46">
        <v>69.376647418478299</v>
      </c>
      <c r="D28" s="46">
        <v>81.878736413043498</v>
      </c>
      <c r="E28" s="46">
        <v>93.429347826086996</v>
      </c>
      <c r="F28" s="46">
        <v>48368.44921875</v>
      </c>
      <c r="G28" s="46">
        <v>4.6960149184782596</v>
      </c>
      <c r="H28" s="46">
        <v>2.9170958899456498</v>
      </c>
      <c r="I28" s="46">
        <v>2.4965013586956499</v>
      </c>
      <c r="J28" s="46">
        <v>79.594004755434796</v>
      </c>
    </row>
    <row r="29" spans="1:10" ht="17" customHeight="1" x14ac:dyDescent="0.2">
      <c r="A29" t="s">
        <v>26</v>
      </c>
      <c r="B29" s="46">
        <v>80.426749320652206</v>
      </c>
      <c r="C29" s="46">
        <v>69.772639266304296</v>
      </c>
      <c r="D29" s="46">
        <v>82.464877717391303</v>
      </c>
      <c r="E29" s="46">
        <v>93.062681159420293</v>
      </c>
      <c r="F29" s="46">
        <v>48476.0984488225</v>
      </c>
      <c r="G29" s="46">
        <v>4.8785700452898499</v>
      </c>
      <c r="H29" s="46">
        <v>2.99032546422101</v>
      </c>
      <c r="I29" s="46">
        <v>2.4941009963768099</v>
      </c>
      <c r="J29" s="46">
        <v>80.295657835144894</v>
      </c>
    </row>
    <row r="30" spans="1:10" ht="17" customHeight="1" x14ac:dyDescent="0.2">
      <c r="A30" t="s">
        <v>27</v>
      </c>
      <c r="B30" s="46">
        <v>80.762075407608705</v>
      </c>
      <c r="C30" s="46">
        <v>70.164487092391298</v>
      </c>
      <c r="D30" s="46">
        <v>83.302377717391295</v>
      </c>
      <c r="E30" s="46">
        <v>92.698550724637698</v>
      </c>
      <c r="F30" s="46">
        <v>48600.391927083299</v>
      </c>
      <c r="G30" s="46">
        <v>5.1904096105072499</v>
      </c>
      <c r="H30" s="46">
        <v>2.9816270946558001</v>
      </c>
      <c r="I30" s="46">
        <v>2.6652966485507199</v>
      </c>
      <c r="J30" s="46">
        <v>80.780440443840604</v>
      </c>
    </row>
    <row r="31" spans="1:10" ht="17" customHeight="1" x14ac:dyDescent="0.2">
      <c r="A31" t="s">
        <v>28</v>
      </c>
      <c r="B31" s="46">
        <v>80.158271059782606</v>
      </c>
      <c r="C31" s="46">
        <v>70.186226222826093</v>
      </c>
      <c r="D31" s="46">
        <v>82.154008152173901</v>
      </c>
      <c r="E31" s="46">
        <v>92.709420289855103</v>
      </c>
      <c r="F31" s="46">
        <v>48724.0604053442</v>
      </c>
      <c r="G31" s="46">
        <v>5.5746120923913001</v>
      </c>
      <c r="H31" s="46">
        <v>2.9653515511775401</v>
      </c>
      <c r="I31" s="46">
        <v>2.7441009963768099</v>
      </c>
      <c r="J31" s="46">
        <v>81.329896965579707</v>
      </c>
    </row>
    <row r="32" spans="1:10" ht="17" customHeight="1" x14ac:dyDescent="0.2">
      <c r="A32" t="s">
        <v>29</v>
      </c>
      <c r="B32" s="46">
        <v>81.252904211956505</v>
      </c>
      <c r="C32" s="46">
        <v>71.276647418478305</v>
      </c>
      <c r="D32" s="46">
        <v>83.678736413043495</v>
      </c>
      <c r="E32" s="46">
        <v>93.429347826086996</v>
      </c>
      <c r="F32" s="46">
        <v>48847.44921875</v>
      </c>
      <c r="G32" s="46">
        <v>5.7728515851449203</v>
      </c>
      <c r="H32" s="46">
        <v>2.9723958899456502</v>
      </c>
      <c r="I32" s="46">
        <v>2.6965013586956501</v>
      </c>
      <c r="J32" s="46">
        <v>81.594004755434796</v>
      </c>
    </row>
    <row r="33" spans="1:10" ht="17" customHeight="1" x14ac:dyDescent="0.2">
      <c r="A33" t="s">
        <v>30</v>
      </c>
      <c r="B33" s="46">
        <v>81.5267493206522</v>
      </c>
      <c r="C33" s="46">
        <v>71.272639266304296</v>
      </c>
      <c r="D33" s="46">
        <v>84.164877717391306</v>
      </c>
      <c r="E33" s="46">
        <v>93.462681159420299</v>
      </c>
      <c r="F33" s="46">
        <v>48957.0984488225</v>
      </c>
      <c r="G33" s="46">
        <v>6.3411967119565196</v>
      </c>
      <c r="H33" s="46">
        <v>3.0642254642210101</v>
      </c>
      <c r="I33" s="46">
        <v>2.6941009963768101</v>
      </c>
      <c r="J33" s="46">
        <v>81.6956578351449</v>
      </c>
    </row>
    <row r="34" spans="1:10" ht="17" customHeight="1" x14ac:dyDescent="0.2">
      <c r="A34" t="s">
        <v>31</v>
      </c>
      <c r="B34" s="46">
        <v>81.8620754076087</v>
      </c>
      <c r="C34" s="46">
        <v>72.964487092391295</v>
      </c>
      <c r="D34" s="46">
        <v>83.402377717391303</v>
      </c>
      <c r="E34" s="46">
        <v>93.298550724637707</v>
      </c>
      <c r="F34" s="46">
        <v>49077.391927083299</v>
      </c>
      <c r="G34" s="46">
        <v>6.32016961050725</v>
      </c>
      <c r="H34" s="46">
        <v>3.2296270946557999</v>
      </c>
      <c r="I34" s="46">
        <v>2.9652966485507202</v>
      </c>
      <c r="J34" s="46">
        <v>82.480440443840607</v>
      </c>
    </row>
    <row r="35" spans="1:10" ht="17" customHeight="1" x14ac:dyDescent="0.2">
      <c r="A35" t="s">
        <v>32</v>
      </c>
      <c r="B35" s="46">
        <v>83.058271059782598</v>
      </c>
      <c r="C35" s="46">
        <v>74.586226222826099</v>
      </c>
      <c r="D35" s="46">
        <v>85.154008152173901</v>
      </c>
      <c r="E35" s="46">
        <v>93.109420289855095</v>
      </c>
      <c r="F35" s="46">
        <v>49199.0604053442</v>
      </c>
      <c r="G35" s="46">
        <v>5.77446875905797</v>
      </c>
      <c r="H35" s="46">
        <v>3.2850515511775402</v>
      </c>
      <c r="I35" s="46">
        <v>3.34410099637681</v>
      </c>
      <c r="J35" s="46">
        <v>83.229896965579698</v>
      </c>
    </row>
    <row r="36" spans="1:10" ht="17" customHeight="1" x14ac:dyDescent="0.2">
      <c r="A36" t="s">
        <v>33</v>
      </c>
      <c r="B36" s="46">
        <v>84.252904211956505</v>
      </c>
      <c r="C36" s="46">
        <v>77.176647418478296</v>
      </c>
      <c r="D36" s="46">
        <v>86.278736413043504</v>
      </c>
      <c r="E36" s="46">
        <v>92.429347826086996</v>
      </c>
      <c r="F36" s="46">
        <v>49319.44921875</v>
      </c>
      <c r="G36" s="46">
        <v>5.8988682518115896</v>
      </c>
      <c r="H36" s="46">
        <v>3.49379588994565</v>
      </c>
      <c r="I36" s="46">
        <v>4.2965013586956502</v>
      </c>
      <c r="J36" s="46">
        <v>84.394004755434807</v>
      </c>
    </row>
    <row r="37" spans="1:10" ht="17" customHeight="1" x14ac:dyDescent="0.2">
      <c r="A37" t="s">
        <v>34</v>
      </c>
      <c r="B37" s="46">
        <v>85.5267493206522</v>
      </c>
      <c r="C37" s="46">
        <v>79.372639266304304</v>
      </c>
      <c r="D37" s="46">
        <v>86.664877717391306</v>
      </c>
      <c r="E37" s="46">
        <v>92.662681159420302</v>
      </c>
      <c r="F37" s="46">
        <v>49414.0984488225</v>
      </c>
      <c r="G37" s="46">
        <v>5.8140733786231902</v>
      </c>
      <c r="H37" s="46">
        <v>3.5847254642210098</v>
      </c>
      <c r="I37" s="46">
        <v>4.3941009963768103</v>
      </c>
      <c r="J37" s="46">
        <v>85.6956578351449</v>
      </c>
    </row>
    <row r="38" spans="1:10" ht="17" customHeight="1" x14ac:dyDescent="0.2">
      <c r="A38" t="s">
        <v>35</v>
      </c>
      <c r="B38" s="46">
        <v>84.962075407608694</v>
      </c>
      <c r="C38" s="46">
        <v>79.3644870923913</v>
      </c>
      <c r="D38" s="46">
        <v>86.402377717391303</v>
      </c>
      <c r="E38" s="46">
        <v>90.198550724637698</v>
      </c>
      <c r="F38" s="46">
        <v>49515.391927083299</v>
      </c>
      <c r="G38" s="46">
        <v>4.5582362771739096</v>
      </c>
      <c r="H38" s="46">
        <v>2.6006270946557999</v>
      </c>
      <c r="I38" s="46">
        <v>2.76529664855072</v>
      </c>
      <c r="J38" s="46">
        <v>85.680440443840595</v>
      </c>
    </row>
    <row r="39" spans="1:10" ht="17" customHeight="1" x14ac:dyDescent="0.2">
      <c r="A39" t="s">
        <v>36</v>
      </c>
      <c r="B39" s="46">
        <v>85.158271059782606</v>
      </c>
      <c r="C39" s="46">
        <v>80.186226222826093</v>
      </c>
      <c r="D39" s="46">
        <v>86.054008152173907</v>
      </c>
      <c r="E39" s="46">
        <v>90.0094202898551</v>
      </c>
      <c r="F39" s="46">
        <v>49617.0604053442</v>
      </c>
      <c r="G39" s="46">
        <v>2.1289920923913002</v>
      </c>
      <c r="H39" s="46">
        <v>2.8953515511775398</v>
      </c>
      <c r="I39" s="46">
        <v>2.1441009963768098</v>
      </c>
      <c r="J39" s="46">
        <v>85.729896965579698</v>
      </c>
    </row>
    <row r="40" spans="1:10" ht="17" customHeight="1" x14ac:dyDescent="0.2">
      <c r="A40" t="s">
        <v>37</v>
      </c>
      <c r="B40" s="46">
        <v>85.252904211956505</v>
      </c>
      <c r="C40" s="46">
        <v>80.376647418478299</v>
      </c>
      <c r="D40" s="46">
        <v>86.078736413043501</v>
      </c>
      <c r="E40" s="46">
        <v>90.329347826087002</v>
      </c>
      <c r="F40" s="46">
        <v>49716.44921875</v>
      </c>
      <c r="G40" s="46">
        <v>1.38507158514493</v>
      </c>
      <c r="H40" s="46">
        <v>2.90389588994565</v>
      </c>
      <c r="I40" s="46">
        <v>2.3965013586956498</v>
      </c>
      <c r="J40" s="46">
        <v>86.194004755434804</v>
      </c>
    </row>
    <row r="41" spans="1:10" ht="17" customHeight="1" x14ac:dyDescent="0.2">
      <c r="A41" t="s">
        <v>38</v>
      </c>
      <c r="B41" s="46">
        <v>85.126749320652195</v>
      </c>
      <c r="C41" s="46">
        <v>80.872639266304304</v>
      </c>
      <c r="D41" s="46">
        <v>85.564877717391298</v>
      </c>
      <c r="E41" s="46">
        <v>90.862681159420305</v>
      </c>
      <c r="F41" s="46">
        <v>49815.0984488225</v>
      </c>
      <c r="G41" s="46">
        <v>0.77121671195651897</v>
      </c>
      <c r="H41" s="46">
        <v>2.8319254642210101</v>
      </c>
      <c r="I41" s="46">
        <v>2.3941009963768098</v>
      </c>
      <c r="J41" s="46">
        <v>86.895657835144902</v>
      </c>
    </row>
    <row r="42" spans="1:10" ht="17" customHeight="1" x14ac:dyDescent="0.2">
      <c r="A42" t="s">
        <v>39</v>
      </c>
      <c r="B42" s="46">
        <v>84.962075407608694</v>
      </c>
      <c r="C42" s="46">
        <v>81.264487092391306</v>
      </c>
      <c r="D42" s="46">
        <v>84.302377717391295</v>
      </c>
      <c r="E42" s="46">
        <v>89.898550724637701</v>
      </c>
      <c r="F42" s="46">
        <v>49930.391927083299</v>
      </c>
      <c r="G42" s="46">
        <v>0.56933294384057898</v>
      </c>
      <c r="H42" s="46">
        <v>3.3109270946558</v>
      </c>
      <c r="I42" s="46">
        <v>2.3652966485507201</v>
      </c>
      <c r="J42" s="46">
        <v>87.480440443840607</v>
      </c>
    </row>
    <row r="43" spans="1:10" ht="17" customHeight="1" x14ac:dyDescent="0.2">
      <c r="A43" t="s">
        <v>40</v>
      </c>
      <c r="B43" s="46">
        <v>84.858271059782595</v>
      </c>
      <c r="C43" s="46">
        <v>82.286226222826102</v>
      </c>
      <c r="D43" s="46">
        <v>84.254008152173895</v>
      </c>
      <c r="E43" s="46">
        <v>90.309420289855098</v>
      </c>
      <c r="F43" s="46">
        <v>50045.0604053442</v>
      </c>
      <c r="G43" s="46">
        <v>0.67122875905797097</v>
      </c>
      <c r="H43" s="46">
        <v>3.3405515511775401</v>
      </c>
      <c r="I43" s="46">
        <v>2.5441009963768102</v>
      </c>
      <c r="J43" s="46">
        <v>88.529896965579695</v>
      </c>
    </row>
    <row r="44" spans="1:10" ht="17" customHeight="1" x14ac:dyDescent="0.2">
      <c r="A44" t="s">
        <v>41</v>
      </c>
      <c r="B44" s="46">
        <v>85.552904211956502</v>
      </c>
      <c r="C44" s="46">
        <v>83.476647418478294</v>
      </c>
      <c r="D44" s="46">
        <v>84.978736413043507</v>
      </c>
      <c r="E44" s="46">
        <v>91.429347826086996</v>
      </c>
      <c r="F44" s="46">
        <v>50159.44921875</v>
      </c>
      <c r="G44" s="46">
        <v>0.70113491847826104</v>
      </c>
      <c r="H44" s="46">
        <v>3.1119958899456499</v>
      </c>
      <c r="I44" s="46">
        <v>3.2965013586956502</v>
      </c>
      <c r="J44" s="46">
        <v>89.094004755434796</v>
      </c>
    </row>
    <row r="45" spans="1:10" ht="17" customHeight="1" x14ac:dyDescent="0.2">
      <c r="A45" t="s">
        <v>42</v>
      </c>
      <c r="B45" s="46">
        <v>86.126749320652195</v>
      </c>
      <c r="C45" s="46">
        <v>84.472639266304299</v>
      </c>
      <c r="D45" s="46">
        <v>85.464877717391303</v>
      </c>
      <c r="E45" s="46">
        <v>91.462681159420299</v>
      </c>
      <c r="F45" s="46">
        <v>50263.0984488225</v>
      </c>
      <c r="G45" s="46">
        <v>0.71027004528985505</v>
      </c>
      <c r="H45" s="46">
        <v>2.5293254642210101</v>
      </c>
      <c r="I45" s="46">
        <v>3.3941009963768098</v>
      </c>
      <c r="J45" s="46">
        <v>89.595657835144905</v>
      </c>
    </row>
    <row r="46" spans="1:10" ht="17" customHeight="1" x14ac:dyDescent="0.2">
      <c r="A46" t="s">
        <v>43</v>
      </c>
      <c r="B46" s="46">
        <v>87.062075407608702</v>
      </c>
      <c r="C46" s="46">
        <v>84.964487092391295</v>
      </c>
      <c r="D46" s="46">
        <v>85.902377717391303</v>
      </c>
      <c r="E46" s="46">
        <v>92.298550724637707</v>
      </c>
      <c r="F46" s="46">
        <v>50381.391927083299</v>
      </c>
      <c r="G46" s="46">
        <v>0.71646294384057996</v>
      </c>
      <c r="H46" s="46">
        <v>2.7781270946558001</v>
      </c>
      <c r="I46" s="46">
        <v>3.8652966485507201</v>
      </c>
      <c r="J46" s="46">
        <v>90.380440443840598</v>
      </c>
    </row>
    <row r="47" spans="1:10" ht="17" customHeight="1" x14ac:dyDescent="0.2">
      <c r="A47" t="s">
        <v>44</v>
      </c>
      <c r="B47" s="46">
        <v>88.558271059782598</v>
      </c>
      <c r="C47" s="46">
        <v>88.686226222826093</v>
      </c>
      <c r="D47" s="46">
        <v>87.354008152173904</v>
      </c>
      <c r="E47" s="46">
        <v>93.609420289855095</v>
      </c>
      <c r="F47" s="46">
        <v>50499.0604053442</v>
      </c>
      <c r="G47" s="46">
        <v>0.83328542572463804</v>
      </c>
      <c r="H47" s="46">
        <v>3.05535155117754</v>
      </c>
      <c r="I47" s="46">
        <v>4.0441009963768098</v>
      </c>
      <c r="J47" s="46">
        <v>92.129896965579704</v>
      </c>
    </row>
    <row r="48" spans="1:10" ht="17" customHeight="1" x14ac:dyDescent="0.2">
      <c r="A48" t="s">
        <v>45</v>
      </c>
      <c r="B48" s="46">
        <v>88.852904211956499</v>
      </c>
      <c r="C48" s="46">
        <v>89.576647418478302</v>
      </c>
      <c r="D48" s="46">
        <v>87.578736413043501</v>
      </c>
      <c r="E48" s="46">
        <v>93.229347826086993</v>
      </c>
      <c r="F48" s="46">
        <v>50615.44921875</v>
      </c>
      <c r="G48" s="46">
        <v>0.83049491847826096</v>
      </c>
      <c r="H48" s="46">
        <v>3.1180958899456499</v>
      </c>
      <c r="I48" s="46">
        <v>3.8965013586956498</v>
      </c>
      <c r="J48" s="46">
        <v>93.094004755434796</v>
      </c>
    </row>
    <row r="49" spans="1:10" ht="17" customHeight="1" x14ac:dyDescent="0.2">
      <c r="A49" t="s">
        <v>46</v>
      </c>
      <c r="B49" s="46">
        <v>89.5267493206522</v>
      </c>
      <c r="C49" s="46">
        <v>91.272639266304296</v>
      </c>
      <c r="D49" s="46">
        <v>87.964877717391303</v>
      </c>
      <c r="E49" s="46">
        <v>93.662681159420302</v>
      </c>
      <c r="F49" s="46">
        <v>50701.0984488225</v>
      </c>
      <c r="G49" s="46">
        <v>0.84601671195652195</v>
      </c>
      <c r="H49" s="46">
        <v>2.78282546422101</v>
      </c>
      <c r="I49" s="46">
        <v>4.1941009963768101</v>
      </c>
      <c r="J49" s="46">
        <v>93.795657835144894</v>
      </c>
    </row>
    <row r="50" spans="1:10" ht="17" customHeight="1" x14ac:dyDescent="0.2">
      <c r="A50" t="s">
        <v>47</v>
      </c>
      <c r="B50" s="46">
        <v>90.3620754076087</v>
      </c>
      <c r="C50" s="46">
        <v>92.3644870923913</v>
      </c>
      <c r="D50" s="46">
        <v>88.302377717391295</v>
      </c>
      <c r="E50" s="46">
        <v>94.698550724637698</v>
      </c>
      <c r="F50" s="46">
        <v>50788.391927083299</v>
      </c>
      <c r="G50" s="46">
        <v>0.98852294384058004</v>
      </c>
      <c r="H50" s="46">
        <v>2.6837270946557998</v>
      </c>
      <c r="I50" s="46">
        <v>4.0652966485507198</v>
      </c>
      <c r="J50" s="46">
        <v>94.580440443840601</v>
      </c>
    </row>
    <row r="51" spans="1:10" ht="17" customHeight="1" x14ac:dyDescent="0.2">
      <c r="A51" t="s">
        <v>48</v>
      </c>
      <c r="B51" s="46">
        <v>90.358271059782595</v>
      </c>
      <c r="C51" s="46">
        <v>93.286226222826102</v>
      </c>
      <c r="D51" s="46">
        <v>89.154008152173901</v>
      </c>
      <c r="E51" s="46">
        <v>95.109420289855095</v>
      </c>
      <c r="F51" s="46">
        <v>50876.0604053442</v>
      </c>
      <c r="G51" s="46">
        <v>1.1065320923913</v>
      </c>
      <c r="H51" s="46">
        <v>2.72055155117754</v>
      </c>
      <c r="I51" s="46">
        <v>3.5441009963768102</v>
      </c>
      <c r="J51" s="46">
        <v>95.429896965579701</v>
      </c>
    </row>
    <row r="52" spans="1:10" ht="17" customHeight="1" x14ac:dyDescent="0.2">
      <c r="A52" t="s">
        <v>49</v>
      </c>
      <c r="B52" s="46">
        <v>90.852904211956499</v>
      </c>
      <c r="C52" s="46">
        <v>92.976647418478294</v>
      </c>
      <c r="D52" s="46">
        <v>89.478736413043507</v>
      </c>
      <c r="E52" s="46">
        <v>94.829347826087002</v>
      </c>
      <c r="F52" s="46">
        <v>50962.44921875</v>
      </c>
      <c r="G52" s="46">
        <v>0.99822158514492798</v>
      </c>
      <c r="H52" s="46">
        <v>2.4763958899456502</v>
      </c>
      <c r="I52" s="46">
        <v>3.6965013586956501</v>
      </c>
      <c r="J52" s="46">
        <v>95.594004755434796</v>
      </c>
    </row>
    <row r="53" spans="1:10" ht="17" customHeight="1" x14ac:dyDescent="0.2">
      <c r="A53" t="s">
        <v>50</v>
      </c>
      <c r="B53" s="46">
        <v>90.726749320652203</v>
      </c>
      <c r="C53" s="46">
        <v>92.872639266304304</v>
      </c>
      <c r="D53" s="46">
        <v>89.664877717391306</v>
      </c>
      <c r="E53" s="46">
        <v>94.462681159420299</v>
      </c>
      <c r="F53" s="46">
        <v>51042.0984488225</v>
      </c>
      <c r="G53" s="46">
        <v>0.70114004528985496</v>
      </c>
      <c r="H53" s="46">
        <v>2.3135254642210099</v>
      </c>
      <c r="I53" s="46">
        <v>3.1941009963768101</v>
      </c>
      <c r="J53" s="46">
        <v>96.095657835144905</v>
      </c>
    </row>
    <row r="54" spans="1:10" ht="17" customHeight="1" x14ac:dyDescent="0.2">
      <c r="A54" t="s">
        <v>51</v>
      </c>
      <c r="B54" s="46">
        <v>91.462075407608694</v>
      </c>
      <c r="C54" s="46">
        <v>94.064487092391303</v>
      </c>
      <c r="D54" s="46">
        <v>89.902377717391303</v>
      </c>
      <c r="E54" s="46">
        <v>94.998550724637695</v>
      </c>
      <c r="F54" s="46">
        <v>51136.391927083299</v>
      </c>
      <c r="G54" s="46">
        <v>0.50310961050724601</v>
      </c>
      <c r="H54" s="46">
        <v>2.4848270946558002</v>
      </c>
      <c r="I54" s="46">
        <v>3.4652966485507202</v>
      </c>
      <c r="J54" s="46">
        <v>97.180440443840595</v>
      </c>
    </row>
    <row r="55" spans="1:10" ht="17" customHeight="1" x14ac:dyDescent="0.2">
      <c r="A55" t="s">
        <v>52</v>
      </c>
      <c r="B55" s="46">
        <v>92.358271059782595</v>
      </c>
      <c r="C55" s="46">
        <v>95.786226222826102</v>
      </c>
      <c r="D55" s="46">
        <v>91.254008152173895</v>
      </c>
      <c r="E55" s="46">
        <v>95.5094202898551</v>
      </c>
      <c r="F55" s="46">
        <v>51230.0604053442</v>
      </c>
      <c r="G55" s="46">
        <v>0.55049542572463805</v>
      </c>
      <c r="H55" s="46">
        <v>3.1046515511775401</v>
      </c>
      <c r="I55" s="46">
        <v>3.6441009963768098</v>
      </c>
      <c r="J55" s="46">
        <v>98.029896965579695</v>
      </c>
    </row>
    <row r="56" spans="1:10" ht="17" customHeight="1" x14ac:dyDescent="0.2">
      <c r="A56" t="s">
        <v>53</v>
      </c>
      <c r="B56" s="46">
        <v>92.852904211956499</v>
      </c>
      <c r="C56" s="46">
        <v>95.476647418478294</v>
      </c>
      <c r="D56" s="46">
        <v>91.678736413043495</v>
      </c>
      <c r="E56" s="46">
        <v>96.029347826087005</v>
      </c>
      <c r="F56" s="46">
        <v>51323.44921875</v>
      </c>
      <c r="G56" s="46">
        <v>0.51370158514492803</v>
      </c>
      <c r="H56" s="46">
        <v>3.00199588994565</v>
      </c>
      <c r="I56" s="46">
        <v>3.59650135869565</v>
      </c>
      <c r="J56" s="46">
        <v>98.194004755434804</v>
      </c>
    </row>
    <row r="57" spans="1:10" ht="17" customHeight="1" x14ac:dyDescent="0.2">
      <c r="A57" t="s">
        <v>54</v>
      </c>
      <c r="B57" s="46">
        <v>93.0267493206522</v>
      </c>
      <c r="C57" s="46">
        <v>96.472639266304299</v>
      </c>
      <c r="D57" s="46">
        <v>91.964877717391303</v>
      </c>
      <c r="E57" s="46">
        <v>95.962681159420299</v>
      </c>
      <c r="F57" s="46">
        <v>51410.0984488225</v>
      </c>
      <c r="G57" s="46">
        <v>0.49072337862318799</v>
      </c>
      <c r="H57" s="46">
        <v>3.1810254642210101</v>
      </c>
      <c r="I57" s="46">
        <v>3.1941009963768101</v>
      </c>
      <c r="J57" s="46">
        <v>98.6956578351449</v>
      </c>
    </row>
    <row r="58" spans="1:10" ht="17" customHeight="1" x14ac:dyDescent="0.2">
      <c r="A58" t="s">
        <v>55</v>
      </c>
      <c r="B58" s="46">
        <v>93.162075407608697</v>
      </c>
      <c r="C58" s="46">
        <v>96.464487092391295</v>
      </c>
      <c r="D58" s="46">
        <v>91.802377717391295</v>
      </c>
      <c r="E58" s="46">
        <v>96.398550724637701</v>
      </c>
      <c r="F58" s="46">
        <v>51515.391927083299</v>
      </c>
      <c r="G58" s="46">
        <v>0.49572294384057902</v>
      </c>
      <c r="H58" s="46">
        <v>3.1683270946558002</v>
      </c>
      <c r="I58" s="46">
        <v>3.5652966485507198</v>
      </c>
      <c r="J58" s="46">
        <v>99.180440443840595</v>
      </c>
    </row>
    <row r="59" spans="1:10" ht="17" customHeight="1" x14ac:dyDescent="0.2">
      <c r="A59" t="s">
        <v>56</v>
      </c>
      <c r="B59" s="46">
        <v>93.658271059782606</v>
      </c>
      <c r="C59" s="46">
        <v>97.286226222826102</v>
      </c>
      <c r="D59" s="46">
        <v>92.754008152173895</v>
      </c>
      <c r="E59" s="46">
        <v>95.909420289855106</v>
      </c>
      <c r="F59" s="46">
        <v>51619.0604053442</v>
      </c>
      <c r="G59" s="46">
        <v>0.56215875905797097</v>
      </c>
      <c r="H59" s="46">
        <v>3.0989515511775401</v>
      </c>
      <c r="I59" s="46">
        <v>2.84410099637681</v>
      </c>
      <c r="J59" s="46">
        <v>99.729896965579698</v>
      </c>
    </row>
    <row r="60" spans="1:10" ht="17" customHeight="1" x14ac:dyDescent="0.2">
      <c r="A60" t="s">
        <v>57</v>
      </c>
      <c r="B60" s="46">
        <v>94.252904211956505</v>
      </c>
      <c r="C60" s="46">
        <v>96.976647418478294</v>
      </c>
      <c r="D60" s="46">
        <v>93.778736413043504</v>
      </c>
      <c r="E60" s="46">
        <v>96.829347826087002</v>
      </c>
      <c r="F60" s="46">
        <v>51722.44921875</v>
      </c>
      <c r="G60" s="46">
        <v>0.539998251811594</v>
      </c>
      <c r="H60" s="46">
        <v>3.0750958899456502</v>
      </c>
      <c r="I60" s="46">
        <v>2.59650135869565</v>
      </c>
      <c r="J60" s="46">
        <v>99.894004755434807</v>
      </c>
    </row>
    <row r="61" spans="1:10" ht="17" customHeight="1" x14ac:dyDescent="0.2">
      <c r="A61" t="s">
        <v>58</v>
      </c>
      <c r="B61" s="46">
        <v>94.0267493206522</v>
      </c>
      <c r="C61" s="46">
        <v>96.772639266304296</v>
      </c>
      <c r="D61" s="46">
        <v>93.7648777173913</v>
      </c>
      <c r="E61" s="46">
        <v>96.062681159420293</v>
      </c>
      <c r="F61" s="46">
        <v>51811.0984488225</v>
      </c>
      <c r="G61" s="46">
        <v>0.537913378623188</v>
      </c>
      <c r="H61" s="46">
        <v>3.0432254642210101</v>
      </c>
      <c r="I61" s="46">
        <v>2.7941009963768102</v>
      </c>
      <c r="J61" s="46">
        <v>100.095657835145</v>
      </c>
    </row>
    <row r="62" spans="1:10" ht="17" customHeight="1" x14ac:dyDescent="0.2">
      <c r="A62" t="s">
        <v>59</v>
      </c>
      <c r="B62" s="46">
        <v>93.8620754076087</v>
      </c>
      <c r="C62" s="46">
        <v>95.464487092391295</v>
      </c>
      <c r="D62" s="46">
        <v>93.902377717391303</v>
      </c>
      <c r="E62" s="46">
        <v>96.198550724637698</v>
      </c>
      <c r="F62" s="46">
        <v>51912.391927083299</v>
      </c>
      <c r="G62" s="46">
        <v>0.53172627717391296</v>
      </c>
      <c r="H62" s="46">
        <v>2.9529270946557999</v>
      </c>
      <c r="I62" s="46">
        <v>2.4652966485507202</v>
      </c>
      <c r="J62" s="46">
        <v>100.080440443841</v>
      </c>
    </row>
    <row r="63" spans="1:10" ht="17" customHeight="1" x14ac:dyDescent="0.2">
      <c r="A63" t="s">
        <v>60</v>
      </c>
      <c r="B63" s="46">
        <v>93.358271059782595</v>
      </c>
      <c r="C63" s="46">
        <v>93.986226222826105</v>
      </c>
      <c r="D63" s="46">
        <v>94.254008152173895</v>
      </c>
      <c r="E63" s="46">
        <v>95.709420289855103</v>
      </c>
      <c r="F63" s="46">
        <v>52012.0604053442</v>
      </c>
      <c r="G63" s="46">
        <v>0.60434542572463801</v>
      </c>
      <c r="H63" s="46">
        <v>2.7288515511775402</v>
      </c>
      <c r="I63" s="46">
        <v>1.9441009963768101</v>
      </c>
      <c r="J63" s="46">
        <v>99.829896965579707</v>
      </c>
    </row>
    <row r="64" spans="1:10" ht="17" customHeight="1" x14ac:dyDescent="0.2">
      <c r="A64" t="s">
        <v>61</v>
      </c>
      <c r="B64" s="46">
        <v>93.452904211956493</v>
      </c>
      <c r="C64" s="46">
        <v>93.776647418478305</v>
      </c>
      <c r="D64" s="46">
        <v>94.378736413043498</v>
      </c>
      <c r="E64" s="46">
        <v>95.629347826086999</v>
      </c>
      <c r="F64" s="46">
        <v>52112.44921875</v>
      </c>
      <c r="G64" s="46">
        <v>0.57710825181159398</v>
      </c>
      <c r="H64" s="46">
        <v>2.93739588994565</v>
      </c>
      <c r="I64" s="46">
        <v>2.1965013586956501</v>
      </c>
      <c r="J64" s="46">
        <v>99.894004755434807</v>
      </c>
    </row>
    <row r="65" spans="1:10" ht="17" customHeight="1" x14ac:dyDescent="0.2">
      <c r="A65" t="s">
        <v>62</v>
      </c>
      <c r="B65" s="46">
        <v>93.626749320652195</v>
      </c>
      <c r="C65" s="46">
        <v>93.872639266304304</v>
      </c>
      <c r="D65" s="46">
        <v>94.864877717391295</v>
      </c>
      <c r="E65" s="46">
        <v>96.062681159420293</v>
      </c>
      <c r="F65" s="46">
        <v>52205.0984488225</v>
      </c>
      <c r="G65" s="46">
        <v>0.56217671195652197</v>
      </c>
      <c r="H65" s="46">
        <v>2.96022546422101</v>
      </c>
      <c r="I65" s="46">
        <v>1.9941009963768099</v>
      </c>
      <c r="J65" s="46">
        <v>100.095657835145</v>
      </c>
    </row>
    <row r="66" spans="1:10" ht="17" customHeight="1" x14ac:dyDescent="0.2">
      <c r="A66" t="s">
        <v>63</v>
      </c>
      <c r="B66" s="46">
        <v>93.8620754076087</v>
      </c>
      <c r="C66" s="46">
        <v>92.564487092391303</v>
      </c>
      <c r="D66" s="46">
        <v>95.402377717391303</v>
      </c>
      <c r="E66" s="46">
        <v>96.398550724637701</v>
      </c>
      <c r="F66" s="46">
        <v>52313.391927083299</v>
      </c>
      <c r="G66" s="46">
        <v>0.552966277173913</v>
      </c>
      <c r="H66" s="46">
        <v>2.7801270946557999</v>
      </c>
      <c r="I66" s="46">
        <v>1.9652966485507199</v>
      </c>
      <c r="J66" s="46">
        <v>100.18044044384099</v>
      </c>
    </row>
    <row r="67" spans="1:10" ht="17" customHeight="1" x14ac:dyDescent="0.2">
      <c r="A67" t="s">
        <v>64</v>
      </c>
      <c r="B67" s="46">
        <v>94.058271059782598</v>
      </c>
      <c r="C67" s="46">
        <v>91.486226222826105</v>
      </c>
      <c r="D67" s="46">
        <v>95.554008152173907</v>
      </c>
      <c r="E67" s="46">
        <v>96.409420289855106</v>
      </c>
      <c r="F67" s="46">
        <v>52422.0604053442</v>
      </c>
      <c r="G67" s="46">
        <v>0.63039542572463803</v>
      </c>
      <c r="H67" s="46">
        <v>2.4895515511775401</v>
      </c>
      <c r="I67" s="46">
        <v>1.84410099637681</v>
      </c>
      <c r="J67" s="46">
        <v>100.12989696558</v>
      </c>
    </row>
    <row r="68" spans="1:10" ht="17" customHeight="1" x14ac:dyDescent="0.2">
      <c r="A68" t="s">
        <v>65</v>
      </c>
      <c r="B68" s="46">
        <v>94.352904211956499</v>
      </c>
      <c r="C68" s="46">
        <v>91.776647418478305</v>
      </c>
      <c r="D68" s="46">
        <v>95.778736413043504</v>
      </c>
      <c r="E68" s="46">
        <v>96.029347826087005</v>
      </c>
      <c r="F68" s="46">
        <v>52528.44921875</v>
      </c>
      <c r="G68" s="46">
        <v>0.59161158514492795</v>
      </c>
      <c r="H68" s="46">
        <v>2.3705958899456498</v>
      </c>
      <c r="I68" s="46">
        <v>1.9965013586956499</v>
      </c>
      <c r="J68" s="46">
        <v>100.194004755435</v>
      </c>
    </row>
    <row r="69" spans="1:10" ht="17" customHeight="1" x14ac:dyDescent="0.2">
      <c r="A69" t="s">
        <v>66</v>
      </c>
      <c r="B69" s="46">
        <v>95.0267493206522</v>
      </c>
      <c r="C69" s="46">
        <v>92.672639266304301</v>
      </c>
      <c r="D69" s="46">
        <v>96.7648777173913</v>
      </c>
      <c r="E69" s="46">
        <v>95.762681159420296</v>
      </c>
      <c r="F69" s="46">
        <v>52601.0984488225</v>
      </c>
      <c r="G69" s="46">
        <v>0.410676711956521</v>
      </c>
      <c r="H69" s="46">
        <v>2.4794254642210101</v>
      </c>
      <c r="I69" s="46">
        <v>2.1941009963768101</v>
      </c>
      <c r="J69" s="46">
        <v>100.895657835145</v>
      </c>
    </row>
    <row r="70" spans="1:10" ht="17" customHeight="1" x14ac:dyDescent="0.2">
      <c r="A70" t="s">
        <v>67</v>
      </c>
      <c r="B70" s="46">
        <v>95.662075407608697</v>
      </c>
      <c r="C70" s="46">
        <v>92.764487092391306</v>
      </c>
      <c r="D70" s="46">
        <v>97.302377717391295</v>
      </c>
      <c r="E70" s="46">
        <v>95.998550724637695</v>
      </c>
      <c r="F70" s="46">
        <v>52674.391927083299</v>
      </c>
      <c r="G70" s="46">
        <v>0.36328294384057902</v>
      </c>
      <c r="H70" s="46">
        <v>3.1111270946557998</v>
      </c>
      <c r="I70" s="46">
        <v>2.76529664855072</v>
      </c>
      <c r="J70" s="46">
        <v>101.380440443841</v>
      </c>
    </row>
    <row r="71" spans="1:10" ht="17" customHeight="1" x14ac:dyDescent="0.2">
      <c r="A71" t="s">
        <v>68</v>
      </c>
      <c r="B71" s="46">
        <v>95.658271059782606</v>
      </c>
      <c r="C71" s="46">
        <v>93.886226222826096</v>
      </c>
      <c r="D71" s="46">
        <v>96.454008152173898</v>
      </c>
      <c r="E71" s="46">
        <v>96.309420289855098</v>
      </c>
      <c r="F71" s="46">
        <v>52748.0604053442</v>
      </c>
      <c r="G71" s="46">
        <v>0.395652092391304</v>
      </c>
      <c r="H71" s="46">
        <v>2.98065155117754</v>
      </c>
      <c r="I71" s="46">
        <v>2.9441009963768101</v>
      </c>
      <c r="J71" s="46">
        <v>102.32989696558001</v>
      </c>
    </row>
    <row r="72" spans="1:10" ht="17" customHeight="1" x14ac:dyDescent="0.2">
      <c r="A72" t="s">
        <v>69</v>
      </c>
      <c r="B72" s="46">
        <v>96.252904211956505</v>
      </c>
      <c r="C72" s="46">
        <v>94.676647418478296</v>
      </c>
      <c r="D72" s="46">
        <v>96.878736413043498</v>
      </c>
      <c r="E72" s="46">
        <v>97.129347826086999</v>
      </c>
      <c r="F72" s="46">
        <v>52821.44921875</v>
      </c>
      <c r="G72" s="46">
        <v>0.32077491847826101</v>
      </c>
      <c r="H72" s="46">
        <v>2.81889588994565</v>
      </c>
      <c r="I72" s="46">
        <v>2.7965013586956502</v>
      </c>
      <c r="J72" s="46">
        <v>102.994004755435</v>
      </c>
    </row>
    <row r="73" spans="1:10" ht="17" customHeight="1" x14ac:dyDescent="0.2">
      <c r="A73" t="s">
        <v>70</v>
      </c>
      <c r="B73" s="46">
        <v>96.726749320652203</v>
      </c>
      <c r="C73" s="46">
        <v>95.672639266304301</v>
      </c>
      <c r="D73" s="46">
        <v>97.464877717391303</v>
      </c>
      <c r="E73" s="46">
        <v>97.962681159420299</v>
      </c>
      <c r="F73" s="46">
        <v>52881.0984488225</v>
      </c>
      <c r="G73" s="46">
        <v>0.27221004528985498</v>
      </c>
      <c r="H73" s="46">
        <v>2.8617254642210099</v>
      </c>
      <c r="I73" s="46">
        <v>2.7941009963768102</v>
      </c>
      <c r="J73" s="46">
        <v>103.695657835145</v>
      </c>
    </row>
    <row r="74" spans="1:10" ht="17" customHeight="1" x14ac:dyDescent="0.2">
      <c r="A74" t="s">
        <v>71</v>
      </c>
      <c r="B74" s="46">
        <v>97.462075407608694</v>
      </c>
      <c r="C74" s="46">
        <v>96.664487092391298</v>
      </c>
      <c r="D74" s="46">
        <v>97.7023777173913</v>
      </c>
      <c r="E74" s="46">
        <v>98.898550724637701</v>
      </c>
      <c r="F74" s="46">
        <v>52953.391927083299</v>
      </c>
      <c r="G74" s="46">
        <v>0.44716961050724602</v>
      </c>
      <c r="H74" s="46">
        <v>3.0163270946558001</v>
      </c>
      <c r="I74" s="46">
        <v>2.8652966485507201</v>
      </c>
      <c r="J74" s="46">
        <v>104.480440443841</v>
      </c>
    </row>
    <row r="75" spans="1:10" ht="17" customHeight="1" x14ac:dyDescent="0.2">
      <c r="A75" t="s">
        <v>72</v>
      </c>
      <c r="B75" s="46">
        <v>97.958271059782604</v>
      </c>
      <c r="C75" s="46">
        <v>97.086226222826099</v>
      </c>
      <c r="D75" s="46">
        <v>98.154008152173901</v>
      </c>
      <c r="E75" s="46">
        <v>99.309420289855098</v>
      </c>
      <c r="F75" s="46">
        <v>53025.0604053442</v>
      </c>
      <c r="G75" s="46">
        <v>0.60673209239130399</v>
      </c>
      <c r="H75" s="46">
        <v>3.0230515511775402</v>
      </c>
      <c r="I75" s="46">
        <v>2.9441009963768101</v>
      </c>
      <c r="J75" s="46">
        <v>105.02989696557999</v>
      </c>
    </row>
    <row r="76" spans="1:10" ht="17" customHeight="1" x14ac:dyDescent="0.2">
      <c r="A76" t="s">
        <v>73</v>
      </c>
      <c r="B76" s="46">
        <v>98.152904211956496</v>
      </c>
      <c r="C76" s="46">
        <v>97.076647418478302</v>
      </c>
      <c r="D76" s="46">
        <v>98.478736413043507</v>
      </c>
      <c r="E76" s="46">
        <v>98.729347826086993</v>
      </c>
      <c r="F76" s="46">
        <v>53096.44921875</v>
      </c>
      <c r="G76" s="46">
        <v>0.68682825181159401</v>
      </c>
      <c r="H76" s="46">
        <v>2.9801958899456502</v>
      </c>
      <c r="I76" s="46">
        <v>2.8965013586956498</v>
      </c>
      <c r="J76" s="46">
        <v>105.494004755435</v>
      </c>
    </row>
    <row r="77" spans="1:10" ht="17" customHeight="1" x14ac:dyDescent="0.2">
      <c r="A77" t="s">
        <v>74</v>
      </c>
      <c r="B77" s="46">
        <v>98.726749320652203</v>
      </c>
      <c r="C77" s="46">
        <v>98.772639266304296</v>
      </c>
      <c r="D77" s="46">
        <v>99.064877717391298</v>
      </c>
      <c r="E77" s="46">
        <v>99.562681159420293</v>
      </c>
      <c r="F77" s="46">
        <v>53163.0984488225</v>
      </c>
      <c r="G77" s="46">
        <v>0.76184671195652198</v>
      </c>
      <c r="H77" s="46">
        <v>3.0643254642210098</v>
      </c>
      <c r="I77" s="46">
        <v>2.9941009963768099</v>
      </c>
      <c r="J77" s="46">
        <v>106.29565783514499</v>
      </c>
    </row>
    <row r="78" spans="1:10" ht="17" customHeight="1" x14ac:dyDescent="0.2">
      <c r="A78" t="s">
        <v>75</v>
      </c>
      <c r="B78" s="46">
        <v>99.3620754076087</v>
      </c>
      <c r="C78" s="46">
        <v>99.8644870923913</v>
      </c>
      <c r="D78" s="46">
        <v>99.402377717391303</v>
      </c>
      <c r="E78" s="46">
        <v>100.098550724638</v>
      </c>
      <c r="F78" s="46">
        <v>53248.391927083299</v>
      </c>
      <c r="G78" s="46">
        <v>0.83593627717391195</v>
      </c>
      <c r="H78" s="46">
        <v>3.2473270946557999</v>
      </c>
      <c r="I78" s="46">
        <v>3.1652966485507199</v>
      </c>
      <c r="J78" s="46">
        <v>106.780440443841</v>
      </c>
    </row>
    <row r="79" spans="1:10" ht="17" customHeight="1" x14ac:dyDescent="0.2">
      <c r="A79" t="s">
        <v>76</v>
      </c>
      <c r="B79" s="46">
        <v>99.458271059782604</v>
      </c>
      <c r="C79" s="46">
        <v>98.486226222826105</v>
      </c>
      <c r="D79" s="46">
        <v>99.554008152173907</v>
      </c>
      <c r="E79" s="46">
        <v>99.909420289855106</v>
      </c>
      <c r="F79" s="46">
        <v>53332.0604053442</v>
      </c>
      <c r="G79" s="46">
        <v>0.91888209239130403</v>
      </c>
      <c r="H79" s="46">
        <v>3.10735155117754</v>
      </c>
      <c r="I79" s="46">
        <v>3.2441009963768099</v>
      </c>
      <c r="J79" s="46">
        <v>107.02989696557999</v>
      </c>
    </row>
    <row r="80" spans="1:10" ht="17" customHeight="1" x14ac:dyDescent="0.2">
      <c r="A80" t="s">
        <v>77</v>
      </c>
      <c r="B80" s="46">
        <v>99.852904211956499</v>
      </c>
      <c r="C80" s="46">
        <v>99.976647418478294</v>
      </c>
      <c r="D80" s="46">
        <v>99.478736413043507</v>
      </c>
      <c r="E80" s="46">
        <v>99.229347826086993</v>
      </c>
      <c r="F80" s="46">
        <v>53416.44921875</v>
      </c>
      <c r="G80" s="46">
        <v>0.80732158514492802</v>
      </c>
      <c r="H80" s="46">
        <v>3.1763958899456499</v>
      </c>
      <c r="I80" s="46">
        <v>3.09650135869565</v>
      </c>
      <c r="J80" s="46">
        <v>107.59400475543499</v>
      </c>
    </row>
    <row r="81" spans="1:10" ht="17" customHeight="1" x14ac:dyDescent="0.2">
      <c r="A81" t="s">
        <v>78</v>
      </c>
      <c r="B81" s="46">
        <v>100.226749320652</v>
      </c>
      <c r="C81" s="46">
        <v>100.772639266304</v>
      </c>
      <c r="D81" s="46">
        <v>100.064877717391</v>
      </c>
      <c r="E81" s="46">
        <v>99.862681159420305</v>
      </c>
      <c r="F81" s="46">
        <v>53474.0984488225</v>
      </c>
      <c r="G81" s="46">
        <v>0.74441004528985499</v>
      </c>
      <c r="H81" s="46">
        <v>3.2658254642210101</v>
      </c>
      <c r="I81" s="46">
        <v>3.2941009963768102</v>
      </c>
      <c r="J81" s="46">
        <v>108.29565783514499</v>
      </c>
    </row>
    <row r="82" spans="1:10" ht="17" customHeight="1" x14ac:dyDescent="0.2">
      <c r="A82" t="s">
        <v>79</v>
      </c>
      <c r="B82" s="46">
        <v>100.46207540760901</v>
      </c>
      <c r="C82" s="46">
        <v>100.76448709239099</v>
      </c>
      <c r="D82" s="46">
        <v>100.802377717391</v>
      </c>
      <c r="E82" s="46">
        <v>100.49855072463799</v>
      </c>
      <c r="F82" s="46">
        <v>53536.391927083299</v>
      </c>
      <c r="G82" s="46">
        <v>0.76078627717391301</v>
      </c>
      <c r="H82" s="46">
        <v>3.2179270946558001</v>
      </c>
      <c r="I82" s="46">
        <v>3.0652966485507198</v>
      </c>
      <c r="J82" s="46">
        <v>108.380440443841</v>
      </c>
    </row>
    <row r="83" spans="1:10" ht="17" customHeight="1" x14ac:dyDescent="0.2">
      <c r="A83" t="s">
        <v>80</v>
      </c>
      <c r="B83" s="46">
        <v>99.958271059782604</v>
      </c>
      <c r="C83" s="46">
        <v>100.086226222826</v>
      </c>
      <c r="D83" s="46">
        <v>99.454008152173898</v>
      </c>
      <c r="E83" s="46">
        <v>99.909420289855106</v>
      </c>
      <c r="F83" s="46">
        <v>53561.0604053442</v>
      </c>
      <c r="G83" s="46">
        <v>0.71414875905797104</v>
      </c>
      <c r="H83" s="46">
        <v>3.0994515511775398</v>
      </c>
      <c r="I83" s="46">
        <v>3.0441009963768102</v>
      </c>
      <c r="J83" s="46">
        <v>108.82989696558001</v>
      </c>
    </row>
    <row r="84" spans="1:10" ht="17" customHeight="1" x14ac:dyDescent="0.2">
      <c r="A84" t="s">
        <v>81</v>
      </c>
      <c r="B84" s="46">
        <v>99.852904211956499</v>
      </c>
      <c r="C84" s="46">
        <v>100.676647418478</v>
      </c>
      <c r="D84" s="46">
        <v>99.678736413043495</v>
      </c>
      <c r="E84" s="46">
        <v>98.929347826086996</v>
      </c>
      <c r="F84" s="46">
        <v>53543.44921875</v>
      </c>
      <c r="G84" s="46">
        <v>0.39732158514492799</v>
      </c>
      <c r="H84" s="46">
        <v>3.0495958899456501</v>
      </c>
      <c r="I84" s="46">
        <v>2.8965013586956498</v>
      </c>
      <c r="J84" s="46">
        <v>108.294004755435</v>
      </c>
    </row>
    <row r="85" spans="1:10" ht="17" customHeight="1" x14ac:dyDescent="0.2">
      <c r="A85" t="s">
        <v>82</v>
      </c>
      <c r="B85" s="46">
        <v>100.326749320652</v>
      </c>
      <c r="C85" s="46">
        <v>99.872639266304304</v>
      </c>
      <c r="D85" s="46">
        <v>99.664877717391306</v>
      </c>
      <c r="E85" s="46">
        <v>99.962681159420299</v>
      </c>
      <c r="F85" s="46">
        <v>53672.0984488225</v>
      </c>
      <c r="G85" s="46">
        <v>5.4410045289855102E-2</v>
      </c>
      <c r="H85" s="46">
        <v>3.2905254642210102</v>
      </c>
      <c r="I85" s="46">
        <v>2.7941009963768102</v>
      </c>
      <c r="J85" s="46">
        <v>108.895657835145</v>
      </c>
    </row>
    <row r="86" spans="1:10" ht="17" customHeight="1" x14ac:dyDescent="0.2">
      <c r="A86" t="s">
        <v>83</v>
      </c>
      <c r="B86" s="46">
        <v>100.46207540760901</v>
      </c>
      <c r="C86" s="46">
        <v>99.064487092391303</v>
      </c>
      <c r="D86" s="46">
        <v>100.902377717391</v>
      </c>
      <c r="E86" s="46">
        <v>99.898550724637701</v>
      </c>
      <c r="F86" s="46">
        <v>53710.391927083299</v>
      </c>
      <c r="G86" s="46">
        <v>1.41196105072461E-2</v>
      </c>
      <c r="H86" s="46">
        <v>3.3006270946558001</v>
      </c>
      <c r="I86" s="46">
        <v>2.6652966485507199</v>
      </c>
      <c r="J86" s="46">
        <v>108.880440443841</v>
      </c>
    </row>
    <row r="87" spans="1:10" ht="17" customHeight="1" x14ac:dyDescent="0.2">
      <c r="A87" t="s">
        <v>199</v>
      </c>
      <c r="B87" s="46">
        <v>101.458271059783</v>
      </c>
      <c r="C87" s="46">
        <v>99.386226222826096</v>
      </c>
      <c r="D87" s="46">
        <v>101.454008152174</v>
      </c>
      <c r="E87" s="46">
        <v>98.809420289855098</v>
      </c>
      <c r="F87" s="46">
        <v>53752.0604053442</v>
      </c>
      <c r="G87" s="46">
        <v>9.4148759057971002E-2</v>
      </c>
      <c r="H87" s="46">
        <v>3.2802515511775399</v>
      </c>
      <c r="I87" s="46">
        <v>2.7441009963768099</v>
      </c>
      <c r="J87" s="46">
        <v>109.52989696557999</v>
      </c>
    </row>
    <row r="88" spans="1:10" ht="17" customHeight="1" x14ac:dyDescent="0.2">
      <c r="A88" t="s">
        <v>200</v>
      </c>
      <c r="B88" s="46">
        <v>101.552904211957</v>
      </c>
      <c r="C88" s="46">
        <v>101.076647418478</v>
      </c>
      <c r="D88" s="46">
        <v>101.678736413043</v>
      </c>
      <c r="E88" s="46">
        <v>99.729347826086993</v>
      </c>
      <c r="F88" s="46">
        <v>53834.44921875</v>
      </c>
      <c r="G88" s="46">
        <v>9.0654918478261001E-2</v>
      </c>
      <c r="H88" s="46">
        <v>3.4667958899456499</v>
      </c>
      <c r="I88" s="46">
        <v>2.3965013586956498</v>
      </c>
      <c r="J88" s="46">
        <v>110.494004755435</v>
      </c>
    </row>
    <row r="89" spans="1:10" x14ac:dyDescent="0.2">
      <c r="A89" t="s">
        <v>201</v>
      </c>
      <c r="B89" s="46">
        <v>102.826749320652</v>
      </c>
      <c r="C89" s="46">
        <v>102.87263926630401</v>
      </c>
      <c r="D89" s="46">
        <v>101.964877717391</v>
      </c>
      <c r="E89" s="46">
        <v>101.56268115941999</v>
      </c>
      <c r="F89" s="46">
        <v>54008.0984488225</v>
      </c>
      <c r="G89" s="46">
        <v>5.1076711956521803E-2</v>
      </c>
      <c r="H89" s="46">
        <v>3.59472546422101</v>
      </c>
      <c r="I89" s="46">
        <v>2.6941009963768101</v>
      </c>
      <c r="J89" s="46">
        <v>111.895657835145</v>
      </c>
    </row>
    <row r="90" spans="1:10" x14ac:dyDescent="0.2">
      <c r="A90" t="s">
        <v>210</v>
      </c>
      <c r="B90" s="46">
        <v>104.362075407609</v>
      </c>
      <c r="C90" s="46">
        <v>105.964487092391</v>
      </c>
      <c r="D90" s="46">
        <v>104.202377717391</v>
      </c>
      <c r="E90" s="46">
        <v>102.698550724638</v>
      </c>
      <c r="F90" s="46">
        <v>54068.391927083299</v>
      </c>
      <c r="G90" s="46">
        <v>0.124119610507246</v>
      </c>
      <c r="H90" s="46">
        <v>3.8354270946557998</v>
      </c>
      <c r="I90" s="46">
        <v>3.1652966485507199</v>
      </c>
      <c r="J90" s="46">
        <v>114.280440443841</v>
      </c>
    </row>
    <row r="91" spans="1:10" x14ac:dyDescent="0.2">
      <c r="A91" t="s">
        <v>228</v>
      </c>
      <c r="B91" s="46">
        <v>106.758271059783</v>
      </c>
      <c r="C91" s="46">
        <v>108.48622622282601</v>
      </c>
      <c r="D91" s="46">
        <v>105.25400815217399</v>
      </c>
      <c r="E91" s="46">
        <v>105.609420289855</v>
      </c>
      <c r="F91" s="46">
        <v>54170.0604053442</v>
      </c>
      <c r="G91" s="46">
        <v>0.81748209239130398</v>
      </c>
      <c r="H91" s="46">
        <v>3.7692515511775402</v>
      </c>
      <c r="I91" s="46">
        <v>4.3441009963768096</v>
      </c>
      <c r="J91" s="46">
        <v>116.22989696558</v>
      </c>
    </row>
    <row r="92" spans="1:10" x14ac:dyDescent="0.2">
      <c r="A92" t="s">
        <v>229</v>
      </c>
      <c r="B92" s="46">
        <v>109.852904211957</v>
      </c>
      <c r="C92" s="46">
        <v>117.676647418478</v>
      </c>
      <c r="D92" s="46">
        <v>107.178736413043</v>
      </c>
      <c r="E92" s="46">
        <v>107.22934782608699</v>
      </c>
      <c r="F92" s="46">
        <v>54296.44921875</v>
      </c>
      <c r="G92" s="46">
        <v>1.34398825181159</v>
      </c>
      <c r="H92" s="46">
        <v>3.47779588994565</v>
      </c>
      <c r="I92" s="46">
        <v>4.59650135869565</v>
      </c>
      <c r="J92" s="46">
        <v>120.694004755435</v>
      </c>
    </row>
    <row r="93" spans="1:10" x14ac:dyDescent="0.2">
      <c r="A93" t="s">
        <v>230</v>
      </c>
      <c r="B93" s="46">
        <v>112.42674932065199</v>
      </c>
      <c r="C93" s="46">
        <v>120.37263926630401</v>
      </c>
      <c r="D93" s="46">
        <v>109.264877717391</v>
      </c>
      <c r="E93" s="46">
        <v>108.46268115942</v>
      </c>
      <c r="F93" s="46">
        <v>54448.0984488225</v>
      </c>
      <c r="G93" s="46">
        <v>2.3044100452898602</v>
      </c>
      <c r="H93" s="46">
        <v>3.3175254642210099</v>
      </c>
      <c r="I93" s="46">
        <v>4.8941009963768103</v>
      </c>
      <c r="J93" s="46">
        <v>123.195657835145</v>
      </c>
    </row>
    <row r="94" spans="1:10" x14ac:dyDescent="0.2">
      <c r="A94" t="s">
        <v>231</v>
      </c>
      <c r="B94" s="46">
        <v>115.262075407609</v>
      </c>
      <c r="C94" s="46">
        <v>129.564487092391</v>
      </c>
      <c r="D94" s="46">
        <v>111.902377717391</v>
      </c>
      <c r="E94" s="46">
        <v>109.098550724638</v>
      </c>
      <c r="F94" s="46">
        <v>54548.391927083299</v>
      </c>
      <c r="G94" s="46">
        <v>3.53745294384058</v>
      </c>
      <c r="H94" s="46">
        <v>3.1354270946558001</v>
      </c>
      <c r="I94" s="46">
        <v>4.76529664855072</v>
      </c>
      <c r="J94" s="46">
        <v>126.580440443841</v>
      </c>
    </row>
    <row r="95" spans="1:10" x14ac:dyDescent="0.2">
      <c r="A95" t="s">
        <v>232</v>
      </c>
      <c r="B95" s="46">
        <v>117.258271059783</v>
      </c>
      <c r="C95" s="46">
        <v>134.286226222826</v>
      </c>
      <c r="D95" s="46">
        <v>113.454008152174</v>
      </c>
      <c r="E95" s="46">
        <v>110.809420289855</v>
      </c>
      <c r="F95" s="46">
        <v>54649.0604053442</v>
      </c>
      <c r="G95" s="46">
        <v>4.2241487590579698</v>
      </c>
      <c r="H95" s="46">
        <v>3.3692515511775398</v>
      </c>
      <c r="I95" s="46">
        <v>3.9441009963768101</v>
      </c>
      <c r="J95" s="46">
        <v>128.02989696558001</v>
      </c>
    </row>
    <row r="96" spans="1:10" x14ac:dyDescent="0.2">
      <c r="A96" t="s">
        <v>233</v>
      </c>
      <c r="B96" s="46">
        <v>118.65290421195699</v>
      </c>
      <c r="C96" s="46">
        <v>129.77664741847801</v>
      </c>
      <c r="D96" s="46">
        <v>115.378736413043</v>
      </c>
      <c r="E96" s="46">
        <v>113.22934782608699</v>
      </c>
      <c r="F96" s="46">
        <v>54749.44921875</v>
      </c>
      <c r="G96" s="46">
        <v>4.7873215851449302</v>
      </c>
      <c r="H96" s="46">
        <v>3.47779588994565</v>
      </c>
      <c r="I96" s="46">
        <v>3.4965013586956499</v>
      </c>
      <c r="J96" s="46">
        <v>130.89400475543499</v>
      </c>
    </row>
    <row r="97" spans="1:10" x14ac:dyDescent="0.2">
      <c r="A97" t="s">
        <v>234</v>
      </c>
      <c r="B97" s="46">
        <v>119.42674932065199</v>
      </c>
      <c r="C97" s="46">
        <v>127.472639266304</v>
      </c>
      <c r="D97" s="46">
        <v>117.264877717391</v>
      </c>
      <c r="E97" s="46">
        <v>114.56268115941999</v>
      </c>
      <c r="F97" s="46">
        <v>54839.0984488225</v>
      </c>
      <c r="G97" s="46">
        <v>5.49107671195652</v>
      </c>
      <c r="H97" s="46">
        <v>3.7175254642210098</v>
      </c>
      <c r="I97" s="46">
        <v>3.59410099637681</v>
      </c>
      <c r="J97" s="46">
        <v>131.39565783514499</v>
      </c>
    </row>
    <row r="98" spans="1:10" x14ac:dyDescent="0.2">
      <c r="A98" t="s">
        <v>235</v>
      </c>
      <c r="B98" s="46">
        <v>120.062075407609</v>
      </c>
      <c r="C98" s="46">
        <v>129.664487092391</v>
      </c>
      <c r="D98" s="46">
        <v>118.402377717391</v>
      </c>
      <c r="E98" s="46">
        <v>114.79855072463801</v>
      </c>
      <c r="F98" s="46">
        <v>54941.391927083299</v>
      </c>
      <c r="G98" s="46">
        <v>5.3407862771739101</v>
      </c>
      <c r="H98" s="46">
        <v>3.5354270946558</v>
      </c>
      <c r="I98" s="46">
        <v>3.26529664855072</v>
      </c>
      <c r="J98" s="46">
        <v>131.880440443841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"/>
  <sheetViews>
    <sheetView topLeftCell="A111" workbookViewId="0">
      <selection activeCell="A89" activeCellId="1" sqref="A90:A98 A89"/>
    </sheetView>
  </sheetViews>
  <sheetFormatPr baseColWidth="10" defaultRowHeight="16" x14ac:dyDescent="0.2"/>
  <cols>
    <col min="4" max="4" width="17.1640625" customWidth="1"/>
    <col min="5" max="5" width="19.1640625" customWidth="1"/>
  </cols>
  <sheetData>
    <row r="1" spans="1:10" x14ac:dyDescent="0.2">
      <c r="A1" t="s">
        <v>84</v>
      </c>
      <c r="B1" s="33" t="s">
        <v>158</v>
      </c>
      <c r="C1" s="30" t="s">
        <v>114</v>
      </c>
      <c r="D1" s="30" t="s">
        <v>115</v>
      </c>
      <c r="E1" s="33" t="s">
        <v>213</v>
      </c>
      <c r="F1" s="33" t="s">
        <v>148</v>
      </c>
      <c r="G1" s="33" t="s">
        <v>151</v>
      </c>
      <c r="H1" s="33" t="s">
        <v>195</v>
      </c>
      <c r="I1" s="33" t="s">
        <v>204</v>
      </c>
      <c r="J1" s="33" t="s">
        <v>202</v>
      </c>
    </row>
    <row r="2" spans="1:10" x14ac:dyDescent="0.2">
      <c r="A2" t="s">
        <v>91</v>
      </c>
      <c r="B2" s="33">
        <f>HFCE_DEFL!B2</f>
        <v>72.900000000000006</v>
      </c>
      <c r="C2" s="30">
        <f>CONS_COMP_DEFL!B2</f>
        <v>59.7</v>
      </c>
      <c r="D2" s="30">
        <f>CONS_COMP_DEFL!C2</f>
        <v>70.900000000000006</v>
      </c>
      <c r="E2" s="33">
        <f>CONS_COMP_DEFL!D2</f>
        <v>105.6</v>
      </c>
      <c r="F2" s="33">
        <f>POP!H2</f>
        <v>46028</v>
      </c>
      <c r="H2" s="33">
        <f>INFL_EXP!B2</f>
        <v>4.1327999999999996</v>
      </c>
      <c r="I2" s="33">
        <f>INFL_EXP!C2</f>
        <v>1.5</v>
      </c>
      <c r="J2" s="33">
        <f>CPI_INFL!B2</f>
        <v>72.5</v>
      </c>
    </row>
    <row r="3" spans="1:10" x14ac:dyDescent="0.2">
      <c r="A3" t="s">
        <v>0</v>
      </c>
      <c r="B3" s="33">
        <f>HFCE_DEFL!B3</f>
        <v>73.2</v>
      </c>
      <c r="C3" s="30">
        <f>CONS_COMP_DEFL!B3</f>
        <v>59.8</v>
      </c>
      <c r="D3" s="30">
        <f>CONS_COMP_DEFL!C3</f>
        <v>71.599999999999994</v>
      </c>
      <c r="E3" s="33">
        <f>CONS_COMP_DEFL!D3</f>
        <v>101.7</v>
      </c>
      <c r="F3" s="33">
        <f>POP!H3</f>
        <v>46090</v>
      </c>
      <c r="G3" s="30">
        <f ca="1">IB!G2</f>
        <v>6.200836666666663</v>
      </c>
      <c r="H3" s="33">
        <f>INFL_EXP!B3</f>
        <v>4.1383999999999999</v>
      </c>
      <c r="I3" s="33">
        <f>INFL_EXP!C3</f>
        <v>2.2999999999999998</v>
      </c>
      <c r="J3" s="33">
        <f>CPI_INFL!B3</f>
        <v>72.099999999999994</v>
      </c>
    </row>
    <row r="4" spans="1:10" x14ac:dyDescent="0.2">
      <c r="A4" t="s">
        <v>1</v>
      </c>
      <c r="B4" s="33">
        <f>HFCE_DEFL!B4</f>
        <v>73</v>
      </c>
      <c r="C4" s="30">
        <f>CONS_COMP_DEFL!B4</f>
        <v>60.4</v>
      </c>
      <c r="D4" s="30">
        <f>CONS_COMP_DEFL!C4</f>
        <v>71.599999999999994</v>
      </c>
      <c r="E4" s="33">
        <f>CONS_COMP_DEFL!D4</f>
        <v>103.2</v>
      </c>
      <c r="F4" s="33">
        <f>POP!H4</f>
        <v>46152</v>
      </c>
      <c r="G4" s="30">
        <f ca="1">IB!G3</f>
        <v>6.2756166666666635</v>
      </c>
      <c r="H4" s="33">
        <f>INFL_EXP!B4</f>
        <v>3.6093000000000002</v>
      </c>
      <c r="I4" s="33">
        <f>INFL_EXP!C4</f>
        <v>2.4</v>
      </c>
      <c r="J4" s="33">
        <f>CPI_INFL!B4</f>
        <v>72.7</v>
      </c>
    </row>
    <row r="5" spans="1:10" x14ac:dyDescent="0.2">
      <c r="A5" t="s">
        <v>2</v>
      </c>
      <c r="B5" s="33">
        <f>HFCE_DEFL!B5</f>
        <v>73.099999999999994</v>
      </c>
      <c r="C5" s="30">
        <f>CONS_COMP_DEFL!B5</f>
        <v>60.9</v>
      </c>
      <c r="D5" s="30">
        <f>CONS_COMP_DEFL!C5</f>
        <v>72</v>
      </c>
      <c r="E5" s="33">
        <f>CONS_COMP_DEFL!D5</f>
        <v>100.3</v>
      </c>
      <c r="F5" s="33">
        <f>POP!H5</f>
        <v>46226</v>
      </c>
      <c r="G5" s="30">
        <f ca="1">IB!G4</f>
        <v>6.2052333333333332</v>
      </c>
      <c r="H5" s="33">
        <f>INFL_EXP!B5</f>
        <v>3.4102000000000001</v>
      </c>
      <c r="I5" s="33">
        <f>INFL_EXP!C5</f>
        <v>2.2000000000000002</v>
      </c>
      <c r="J5" s="33">
        <f>CPI_INFL!B5</f>
        <v>72.7</v>
      </c>
    </row>
    <row r="6" spans="1:10" x14ac:dyDescent="0.2">
      <c r="A6" t="s">
        <v>3</v>
      </c>
      <c r="B6" s="33">
        <f>HFCE_DEFL!B6</f>
        <v>73</v>
      </c>
      <c r="C6" s="30">
        <f>CONS_COMP_DEFL!B6</f>
        <v>60.9</v>
      </c>
      <c r="D6" s="30">
        <f>CONS_COMP_DEFL!C6</f>
        <v>71.5</v>
      </c>
      <c r="E6" s="33">
        <f>CONS_COMP_DEFL!D6</f>
        <v>103.3</v>
      </c>
      <c r="F6" s="33">
        <f>POP!H6</f>
        <v>46307</v>
      </c>
      <c r="G6" s="30">
        <f ca="1">IB!G5</f>
        <v>6.0681400000000005</v>
      </c>
      <c r="H6" s="33">
        <f>INFL_EXP!B6</f>
        <v>2.9921000000000002</v>
      </c>
      <c r="I6" s="33">
        <f>INFL_EXP!C6</f>
        <v>2.2999999999999998</v>
      </c>
      <c r="J6" s="33">
        <f>CPI_INFL!B6</f>
        <v>73.2</v>
      </c>
    </row>
    <row r="7" spans="1:10" x14ac:dyDescent="0.2">
      <c r="A7" t="s">
        <v>4</v>
      </c>
      <c r="B7" s="33">
        <f>HFCE_DEFL!B7</f>
        <v>73.8</v>
      </c>
      <c r="C7" s="30">
        <f>CONS_COMP_DEFL!B7</f>
        <v>60.8</v>
      </c>
      <c r="D7" s="30">
        <f>CONS_COMP_DEFL!C7</f>
        <v>72.8</v>
      </c>
      <c r="E7" s="33">
        <f>CONS_COMP_DEFL!D7</f>
        <v>100.3</v>
      </c>
      <c r="F7" s="33">
        <f>POP!H7</f>
        <v>46386</v>
      </c>
      <c r="G7" s="30">
        <f ca="1">IB!G6</f>
        <v>5.7178633333333337</v>
      </c>
      <c r="H7" s="33">
        <f>INFL_EXP!B7</f>
        <v>2.7280000000000002</v>
      </c>
      <c r="I7" s="33">
        <f>INFL_EXP!C7</f>
        <v>2.1</v>
      </c>
      <c r="J7" s="33">
        <f>CPI_INFL!B7</f>
        <v>72.8</v>
      </c>
    </row>
    <row r="8" spans="1:10" x14ac:dyDescent="0.2">
      <c r="A8" t="s">
        <v>5</v>
      </c>
      <c r="B8" s="33">
        <f>HFCE_DEFL!B8</f>
        <v>73.8</v>
      </c>
      <c r="C8" s="30">
        <f>CONS_COMP_DEFL!B8</f>
        <v>62</v>
      </c>
      <c r="D8" s="30">
        <f>CONS_COMP_DEFL!C8</f>
        <v>73</v>
      </c>
      <c r="E8" s="33">
        <f>CONS_COMP_DEFL!D8</f>
        <v>101</v>
      </c>
      <c r="F8" s="33">
        <f>POP!H8</f>
        <v>46467</v>
      </c>
      <c r="G8" s="30">
        <f ca="1">IB!G7</f>
        <v>5.3038699999999999</v>
      </c>
      <c r="H8" s="33">
        <f>INFL_EXP!B8</f>
        <v>2.5979999999999999</v>
      </c>
      <c r="I8" s="33">
        <f>INFL_EXP!C8</f>
        <v>2.1</v>
      </c>
      <c r="J8" s="33">
        <f>CPI_INFL!B8</f>
        <v>73.8</v>
      </c>
    </row>
    <row r="9" spans="1:10" x14ac:dyDescent="0.2">
      <c r="A9" t="s">
        <v>6</v>
      </c>
      <c r="B9" s="33">
        <f>HFCE_DEFL!B9</f>
        <v>73.900000000000006</v>
      </c>
      <c r="C9" s="30">
        <f>CONS_COMP_DEFL!B9</f>
        <v>61.7</v>
      </c>
      <c r="D9" s="30">
        <f>CONS_COMP_DEFL!C9</f>
        <v>73.5</v>
      </c>
      <c r="E9" s="33">
        <f>CONS_COMP_DEFL!D9</f>
        <v>98.4</v>
      </c>
      <c r="F9" s="33">
        <f>POP!H9</f>
        <v>46541</v>
      </c>
      <c r="G9" s="30">
        <f ca="1">IB!G8</f>
        <v>4.9934666666666629</v>
      </c>
      <c r="H9" s="33">
        <f>INFL_EXP!B9</f>
        <v>2.6110000000000002</v>
      </c>
      <c r="I9" s="33">
        <f>INFL_EXP!C9</f>
        <v>2.2000000000000002</v>
      </c>
      <c r="J9" s="33">
        <f>CPI_INFL!B9</f>
        <v>73.8</v>
      </c>
    </row>
    <row r="10" spans="1:10" x14ac:dyDescent="0.2">
      <c r="A10" t="s">
        <v>7</v>
      </c>
      <c r="B10" s="33">
        <f>HFCE_DEFL!B10</f>
        <v>72.900000000000006</v>
      </c>
      <c r="C10" s="30">
        <f>CONS_COMP_DEFL!B10</f>
        <v>61.3</v>
      </c>
      <c r="D10" s="30">
        <f>CONS_COMP_DEFL!C10</f>
        <v>71.7</v>
      </c>
      <c r="E10" s="33">
        <f>CONS_COMP_DEFL!D10</f>
        <v>100.1</v>
      </c>
      <c r="F10" s="33">
        <f>POP!H10</f>
        <v>46621</v>
      </c>
      <c r="G10" s="30">
        <f ca="1">IB!G9</f>
        <v>4.1585200000000002</v>
      </c>
      <c r="H10" s="33">
        <f>INFL_EXP!B10</f>
        <v>2.2967</v>
      </c>
      <c r="I10" s="33">
        <f>INFL_EXP!C10</f>
        <v>1.9</v>
      </c>
      <c r="J10" s="33">
        <f>CPI_INFL!B10</f>
        <v>73.900000000000006</v>
      </c>
    </row>
    <row r="11" spans="1:10" x14ac:dyDescent="0.2">
      <c r="A11" t="s">
        <v>8</v>
      </c>
      <c r="B11" s="33">
        <f>HFCE_DEFL!B11</f>
        <v>73.8</v>
      </c>
      <c r="C11" s="30">
        <f>CONS_COMP_DEFL!B11</f>
        <v>61.6</v>
      </c>
      <c r="D11" s="30">
        <f>CONS_COMP_DEFL!C11</f>
        <v>72.900000000000006</v>
      </c>
      <c r="E11" s="33">
        <f>CONS_COMP_DEFL!D11</f>
        <v>97.7</v>
      </c>
      <c r="F11" s="33">
        <f>POP!H11</f>
        <v>46701</v>
      </c>
      <c r="G11" s="30">
        <f ca="1">IB!G10</f>
        <v>4.0766666666666636</v>
      </c>
      <c r="H11" s="33">
        <f>INFL_EXP!B11</f>
        <v>2.4335</v>
      </c>
      <c r="I11" s="33">
        <f>INFL_EXP!C11</f>
        <v>2.2000000000000002</v>
      </c>
      <c r="J11" s="33">
        <f>CPI_INFL!B11</f>
        <v>73.900000000000006</v>
      </c>
    </row>
    <row r="12" spans="1:10" x14ac:dyDescent="0.2">
      <c r="A12" t="s">
        <v>9</v>
      </c>
      <c r="B12" s="33">
        <f>HFCE_DEFL!B12</f>
        <v>73.900000000000006</v>
      </c>
      <c r="C12" s="30">
        <f>CONS_COMP_DEFL!B12</f>
        <v>61.4</v>
      </c>
      <c r="D12" s="30">
        <f>CONS_COMP_DEFL!C12</f>
        <v>73.5</v>
      </c>
      <c r="E12" s="33">
        <f>CONS_COMP_DEFL!D12</f>
        <v>97.6</v>
      </c>
      <c r="F12" s="33">
        <f>POP!H12</f>
        <v>46782</v>
      </c>
      <c r="G12" s="30">
        <f ca="1">IB!G11</f>
        <v>4.1681566666666656</v>
      </c>
      <c r="H12" s="33">
        <f>INFL_EXP!B12</f>
        <v>2.7204000000000002</v>
      </c>
      <c r="I12" s="33">
        <f>INFL_EXP!C12</f>
        <v>2.2999999999999998</v>
      </c>
      <c r="J12" s="33">
        <f>CPI_INFL!B12</f>
        <v>74.5</v>
      </c>
    </row>
    <row r="13" spans="1:10" x14ac:dyDescent="0.2">
      <c r="A13" t="s">
        <v>10</v>
      </c>
      <c r="B13" s="33">
        <f>HFCE_DEFL!B13</f>
        <v>74</v>
      </c>
      <c r="C13" s="30">
        <f>CONS_COMP_DEFL!B13</f>
        <v>61</v>
      </c>
      <c r="D13" s="30">
        <f>CONS_COMP_DEFL!C13</f>
        <v>74.5</v>
      </c>
      <c r="E13" s="33">
        <f>CONS_COMP_DEFL!D13</f>
        <v>95.8</v>
      </c>
      <c r="F13" s="33">
        <f>POP!H13</f>
        <v>46861</v>
      </c>
      <c r="G13" s="30">
        <f ca="1">IB!G12</f>
        <v>4.0119333333333325</v>
      </c>
      <c r="H13" s="33">
        <f>INFL_EXP!B13</f>
        <v>2.4662999999999999</v>
      </c>
      <c r="I13" s="33">
        <f>INFL_EXP!C13</f>
        <v>2.1</v>
      </c>
      <c r="J13" s="33">
        <f>CPI_INFL!B13</f>
        <v>74.599999999999994</v>
      </c>
    </row>
    <row r="14" spans="1:10" x14ac:dyDescent="0.2">
      <c r="A14" t="s">
        <v>11</v>
      </c>
      <c r="B14" s="33">
        <f>HFCE_DEFL!B14</f>
        <v>74.5</v>
      </c>
      <c r="C14" s="30">
        <f>CONS_COMP_DEFL!B14</f>
        <v>61.4</v>
      </c>
      <c r="D14" s="30">
        <f>CONS_COMP_DEFL!C14</f>
        <v>74.8</v>
      </c>
      <c r="E14" s="33">
        <f>CONS_COMP_DEFL!D14</f>
        <v>98.7</v>
      </c>
      <c r="F14" s="33">
        <f>POP!H14</f>
        <v>46940</v>
      </c>
      <c r="G14" s="30">
        <f ca="1">IB!G13</f>
        <v>3.9843999999999959</v>
      </c>
      <c r="H14" s="33">
        <f>INFL_EXP!B14</f>
        <v>2.2730000000000001</v>
      </c>
      <c r="I14" s="33">
        <f>INFL_EXP!C14</f>
        <v>2.2000000000000002</v>
      </c>
      <c r="J14" s="33">
        <f>CPI_INFL!B14</f>
        <v>75</v>
      </c>
    </row>
    <row r="15" spans="1:10" x14ac:dyDescent="0.2">
      <c r="A15" t="s">
        <v>12</v>
      </c>
      <c r="B15" s="33">
        <f>HFCE_DEFL!B15</f>
        <v>74.599999999999994</v>
      </c>
      <c r="C15" s="30">
        <f>CONS_COMP_DEFL!B15</f>
        <v>61.8</v>
      </c>
      <c r="D15" s="30">
        <f>CONS_COMP_DEFL!C15</f>
        <v>74.2</v>
      </c>
      <c r="E15" s="33">
        <f>CONS_COMP_DEFL!D15</f>
        <v>96.3</v>
      </c>
      <c r="F15" s="33">
        <f>POP!H15</f>
        <v>47020</v>
      </c>
      <c r="G15" s="30">
        <f ca="1">IB!G14</f>
        <v>3.7973033333333333</v>
      </c>
      <c r="H15" s="33">
        <f>INFL_EXP!B15</f>
        <v>2.3534999999999999</v>
      </c>
      <c r="I15" s="33">
        <f>INFL_EXP!C15</f>
        <v>2.5</v>
      </c>
      <c r="J15" s="33">
        <f>CPI_INFL!B15</f>
        <v>75</v>
      </c>
    </row>
    <row r="16" spans="1:10" x14ac:dyDescent="0.2">
      <c r="A16" t="s">
        <v>13</v>
      </c>
      <c r="B16" s="33">
        <f>HFCE_DEFL!B16</f>
        <v>74.599999999999994</v>
      </c>
      <c r="C16" s="30">
        <f>CONS_COMP_DEFL!B16</f>
        <v>62.1</v>
      </c>
      <c r="D16" s="30">
        <f>CONS_COMP_DEFL!C16</f>
        <v>74.400000000000006</v>
      </c>
      <c r="E16" s="33">
        <f>CONS_COMP_DEFL!D16</f>
        <v>96.8</v>
      </c>
      <c r="F16" s="33">
        <f>POP!H16</f>
        <v>47099</v>
      </c>
      <c r="G16" s="30">
        <f ca="1">IB!G15</f>
        <v>3.6393866666666601</v>
      </c>
      <c r="H16" s="33">
        <f>INFL_EXP!B16</f>
        <v>2.3826000000000001</v>
      </c>
      <c r="I16" s="33">
        <f>INFL_EXP!C16</f>
        <v>2.2000000000000002</v>
      </c>
      <c r="J16" s="33">
        <f>CPI_INFL!B16</f>
        <v>75.5</v>
      </c>
    </row>
    <row r="17" spans="1:10" x14ac:dyDescent="0.2">
      <c r="A17" t="s">
        <v>14</v>
      </c>
      <c r="B17" s="33">
        <f>HFCE_DEFL!B17</f>
        <v>75.2</v>
      </c>
      <c r="C17" s="30">
        <f>CONS_COMP_DEFL!B17</f>
        <v>62.1</v>
      </c>
      <c r="D17" s="30">
        <f>CONS_COMP_DEFL!C17</f>
        <v>75.8</v>
      </c>
      <c r="E17" s="33">
        <f>CONS_COMP_DEFL!D17</f>
        <v>95.7</v>
      </c>
      <c r="F17" s="33">
        <f>POP!H17</f>
        <v>47186</v>
      </c>
      <c r="G17" s="30">
        <f ca="1">IB!G16</f>
        <v>3.5698033333333332</v>
      </c>
      <c r="H17" s="33">
        <f>INFL_EXP!B17</f>
        <v>2.6478999999999999</v>
      </c>
      <c r="I17" s="33">
        <f>INFL_EXP!C17</f>
        <v>2.2000000000000002</v>
      </c>
      <c r="J17" s="33">
        <f>CPI_INFL!B17</f>
        <v>75.599999999999994</v>
      </c>
    </row>
    <row r="18" spans="1:10" x14ac:dyDescent="0.2">
      <c r="A18" t="s">
        <v>15</v>
      </c>
      <c r="B18" s="33">
        <f>HFCE_DEFL!B18</f>
        <v>75.5</v>
      </c>
      <c r="C18" s="30">
        <f>CONS_COMP_DEFL!B18</f>
        <v>62.4</v>
      </c>
      <c r="D18" s="30">
        <f>CONS_COMP_DEFL!C18</f>
        <v>76</v>
      </c>
      <c r="E18" s="33">
        <f>CONS_COMP_DEFL!D18</f>
        <v>97</v>
      </c>
      <c r="F18" s="33">
        <f>POP!H18</f>
        <v>47277</v>
      </c>
      <c r="G18" s="30">
        <f ca="1">IB!G17</f>
        <v>3.9341500000000003</v>
      </c>
      <c r="H18" s="33">
        <f>INFL_EXP!B18</f>
        <v>2.7864</v>
      </c>
      <c r="I18" s="33">
        <f>INFL_EXP!C18</f>
        <v>2.6</v>
      </c>
      <c r="J18" s="33">
        <f>CPI_INFL!B18</f>
        <v>76</v>
      </c>
    </row>
    <row r="19" spans="1:10" x14ac:dyDescent="0.2">
      <c r="A19" t="s">
        <v>16</v>
      </c>
      <c r="B19" s="33">
        <f>HFCE_DEFL!B19</f>
        <v>75.8</v>
      </c>
      <c r="C19" s="30">
        <f>CONS_COMP_DEFL!B19</f>
        <v>62.8</v>
      </c>
      <c r="D19" s="30">
        <f>CONS_COMP_DEFL!C19</f>
        <v>76.2</v>
      </c>
      <c r="E19" s="33">
        <f>CONS_COMP_DEFL!D19</f>
        <v>94.8</v>
      </c>
      <c r="F19" s="33">
        <f>POP!H19</f>
        <v>47368</v>
      </c>
      <c r="G19" s="30">
        <f ca="1">IB!G18</f>
        <v>4.1728599999999965</v>
      </c>
      <c r="H19" s="33">
        <f>INFL_EXP!B19</f>
        <v>2.7288999999999999</v>
      </c>
      <c r="I19" s="33">
        <f>INFL_EXP!C19</f>
        <v>2.4</v>
      </c>
      <c r="J19" s="33">
        <f>CPI_INFL!B19</f>
        <v>75.900000000000006</v>
      </c>
    </row>
    <row r="20" spans="1:10" x14ac:dyDescent="0.2">
      <c r="A20" t="s">
        <v>17</v>
      </c>
      <c r="B20" s="33">
        <f>HFCE_DEFL!B20</f>
        <v>76.2</v>
      </c>
      <c r="C20" s="30">
        <f>CONS_COMP_DEFL!B20</f>
        <v>63.2</v>
      </c>
      <c r="D20" s="30">
        <f>CONS_COMP_DEFL!C20</f>
        <v>77</v>
      </c>
      <c r="E20" s="33">
        <f>CONS_COMP_DEFL!D20</f>
        <v>95.1</v>
      </c>
      <c r="F20" s="33">
        <f>POP!H20</f>
        <v>47459</v>
      </c>
      <c r="G20" s="30">
        <f ca="1">IB!G19</f>
        <v>4.5710599999999966</v>
      </c>
      <c r="H20" s="33">
        <f>INFL_EXP!B20</f>
        <v>2.9502999999999999</v>
      </c>
      <c r="I20" s="33">
        <f>INFL_EXP!C20</f>
        <v>2.4</v>
      </c>
      <c r="J20" s="33">
        <f>CPI_INFL!B20</f>
        <v>76.5</v>
      </c>
    </row>
    <row r="21" spans="1:10" x14ac:dyDescent="0.2">
      <c r="A21" t="s">
        <v>18</v>
      </c>
      <c r="B21" s="33">
        <f>HFCE_DEFL!B21</f>
        <v>76.5</v>
      </c>
      <c r="C21" s="30">
        <f>CONS_COMP_DEFL!B21</f>
        <v>63</v>
      </c>
      <c r="D21" s="30">
        <f>CONS_COMP_DEFL!C21</f>
        <v>78.2</v>
      </c>
      <c r="E21" s="33">
        <f>CONS_COMP_DEFL!D21</f>
        <v>94.3</v>
      </c>
      <c r="F21" s="33">
        <f>POP!H21</f>
        <v>47570</v>
      </c>
      <c r="G21" s="30">
        <f ca="1">IB!G20</f>
        <v>4.9222533333333303</v>
      </c>
      <c r="H21" s="33">
        <f>INFL_EXP!B21</f>
        <v>2.8984999999999999</v>
      </c>
      <c r="I21" s="33">
        <f>INFL_EXP!C21</f>
        <v>2.2999999999999998</v>
      </c>
      <c r="J21" s="33">
        <f>CPI_INFL!B21</f>
        <v>76.599999999999994</v>
      </c>
    </row>
    <row r="22" spans="1:10" x14ac:dyDescent="0.2">
      <c r="A22" t="s">
        <v>19</v>
      </c>
      <c r="B22" s="33">
        <f>HFCE_DEFL!B22</f>
        <v>77.099999999999994</v>
      </c>
      <c r="C22" s="30">
        <f>CONS_COMP_DEFL!B22</f>
        <v>64</v>
      </c>
      <c r="D22" s="30">
        <f>CONS_COMP_DEFL!C22</f>
        <v>78.400000000000006</v>
      </c>
      <c r="E22" s="33">
        <f>CONS_COMP_DEFL!D22</f>
        <v>96.2</v>
      </c>
      <c r="F22" s="33">
        <f>POP!H22</f>
        <v>47689</v>
      </c>
      <c r="G22" s="30">
        <f ca="1">IB!G21</f>
        <v>4.8851100000000001</v>
      </c>
      <c r="H22" s="33">
        <f>INFL_EXP!B22</f>
        <v>2.7435</v>
      </c>
      <c r="I22" s="33">
        <f>INFL_EXP!C22</f>
        <v>2.2999999999999998</v>
      </c>
      <c r="J22" s="33">
        <f>CPI_INFL!B22</f>
        <v>77.099999999999994</v>
      </c>
    </row>
    <row r="23" spans="1:10" x14ac:dyDescent="0.2">
      <c r="A23" t="s">
        <v>20</v>
      </c>
      <c r="B23" s="33">
        <f>HFCE_DEFL!B23</f>
        <v>77.3</v>
      </c>
      <c r="C23" s="30">
        <f>CONS_COMP_DEFL!B23</f>
        <v>64.400000000000006</v>
      </c>
      <c r="D23" s="30">
        <f>CONS_COMP_DEFL!C23</f>
        <v>78.8</v>
      </c>
      <c r="E23" s="33">
        <f>CONS_COMP_DEFL!D23</f>
        <v>93.8</v>
      </c>
      <c r="F23" s="33">
        <f>POP!H23</f>
        <v>47811</v>
      </c>
      <c r="G23" s="30">
        <f ca="1">IB!G22</f>
        <v>4.9170699999999963</v>
      </c>
      <c r="H23" s="33">
        <f>INFL_EXP!B23</f>
        <v>2.7441</v>
      </c>
      <c r="I23" s="33">
        <f>INFL_EXP!C23</f>
        <v>2.2000000000000002</v>
      </c>
      <c r="J23" s="33">
        <f>CPI_INFL!B23</f>
        <v>77.3</v>
      </c>
    </row>
    <row r="24" spans="1:10" x14ac:dyDescent="0.2">
      <c r="A24" t="s">
        <v>21</v>
      </c>
      <c r="B24" s="33">
        <f>HFCE_DEFL!B24</f>
        <v>77.3</v>
      </c>
      <c r="C24" s="30">
        <f>CONS_COMP_DEFL!B24</f>
        <v>64.7</v>
      </c>
      <c r="D24" s="30">
        <f>CONS_COMP_DEFL!C24</f>
        <v>79</v>
      </c>
      <c r="E24" s="33">
        <f>CONS_COMP_DEFL!D24</f>
        <v>93.6</v>
      </c>
      <c r="F24" s="33">
        <f>POP!H24</f>
        <v>47932</v>
      </c>
      <c r="G24" s="30">
        <f ca="1">IB!G23</f>
        <v>4.8928500000000001</v>
      </c>
      <c r="H24" s="33">
        <f>INFL_EXP!B24</f>
        <v>2.6816</v>
      </c>
      <c r="I24" s="33">
        <f>INFL_EXP!C24</f>
        <v>2</v>
      </c>
      <c r="J24" s="33">
        <f>CPI_INFL!B24</f>
        <v>78</v>
      </c>
    </row>
    <row r="25" spans="1:10" x14ac:dyDescent="0.2">
      <c r="A25" t="s">
        <v>22</v>
      </c>
      <c r="B25" s="33">
        <f>HFCE_DEFL!B25</f>
        <v>77.900000000000006</v>
      </c>
      <c r="C25" s="30">
        <f>CONS_COMP_DEFL!B25</f>
        <v>65.599999999999994</v>
      </c>
      <c r="D25" s="30">
        <f>CONS_COMP_DEFL!C25</f>
        <v>79.5</v>
      </c>
      <c r="E25" s="33">
        <f>CONS_COMP_DEFL!D25</f>
        <v>92.6</v>
      </c>
      <c r="F25" s="33">
        <f>POP!H25</f>
        <v>48044</v>
      </c>
      <c r="G25" s="30">
        <f ca="1">IB!G24</f>
        <v>4.6164833333333304</v>
      </c>
      <c r="H25" s="33">
        <f>INFL_EXP!B25</f>
        <v>2.6486000000000001</v>
      </c>
      <c r="I25" s="33">
        <f>INFL_EXP!C25</f>
        <v>2.2000000000000002</v>
      </c>
      <c r="J25" s="33">
        <f>CPI_INFL!B25</f>
        <v>78.400000000000006</v>
      </c>
    </row>
    <row r="26" spans="1:10" x14ac:dyDescent="0.2">
      <c r="A26" t="s">
        <v>23</v>
      </c>
      <c r="B26" s="33">
        <f>HFCE_DEFL!B26</f>
        <v>78.599999999999994</v>
      </c>
      <c r="C26" s="30">
        <f>CONS_COMP_DEFL!B26</f>
        <v>66.7</v>
      </c>
      <c r="D26" s="30">
        <f>CONS_COMP_DEFL!C26</f>
        <v>80.5</v>
      </c>
      <c r="E26" s="33">
        <f>CONS_COMP_DEFL!D26</f>
        <v>94.3</v>
      </c>
      <c r="F26" s="33">
        <f>POP!H26</f>
        <v>48150</v>
      </c>
      <c r="G26" s="30">
        <f ca="1">IB!G25</f>
        <v>4.614266666666663</v>
      </c>
      <c r="H26" s="33">
        <f>INFL_EXP!B26</f>
        <v>2.6978</v>
      </c>
      <c r="I26" s="33">
        <f>INFL_EXP!C26</f>
        <v>2.2000000000000002</v>
      </c>
      <c r="J26" s="33">
        <f>CPI_INFL!B26</f>
        <v>78.8</v>
      </c>
    </row>
    <row r="27" spans="1:10" x14ac:dyDescent="0.2">
      <c r="A27" t="s">
        <v>24</v>
      </c>
      <c r="B27" s="33">
        <f>HFCE_DEFL!B27</f>
        <v>79.099999999999994</v>
      </c>
      <c r="C27" s="30">
        <f>CONS_COMP_DEFL!B27</f>
        <v>67.599999999999994</v>
      </c>
      <c r="D27" s="30">
        <f>CONS_COMP_DEFL!C27</f>
        <v>80.8</v>
      </c>
      <c r="E27" s="33">
        <f>CONS_COMP_DEFL!D27</f>
        <v>92.2</v>
      </c>
      <c r="F27" s="33">
        <f>POP!H27</f>
        <v>48257</v>
      </c>
      <c r="G27" s="30">
        <f ca="1">IB!G26</f>
        <v>4.591026666666667</v>
      </c>
      <c r="H27" s="33">
        <f>INFL_EXP!B27</f>
        <v>2.7427000000000001</v>
      </c>
      <c r="I27" s="33">
        <f>INFL_EXP!C27</f>
        <v>2.7</v>
      </c>
      <c r="J27" s="33">
        <f>CPI_INFL!B27</f>
        <v>78.7</v>
      </c>
    </row>
    <row r="28" spans="1:10" x14ac:dyDescent="0.2">
      <c r="A28" t="s">
        <v>25</v>
      </c>
      <c r="B28" s="33">
        <f>HFCE_DEFL!B28</f>
        <v>80</v>
      </c>
      <c r="C28" s="30">
        <f>CONS_COMP_DEFL!B28</f>
        <v>69.599999999999994</v>
      </c>
      <c r="D28" s="30">
        <f>CONS_COMP_DEFL!C28</f>
        <v>81.900000000000006</v>
      </c>
      <c r="E28" s="33">
        <f>CONS_COMP_DEFL!D28</f>
        <v>93.6</v>
      </c>
      <c r="F28" s="33">
        <f>POP!H28</f>
        <v>48364</v>
      </c>
      <c r="G28" s="30">
        <f ca="1">IB!G27</f>
        <v>4.6886933333333332</v>
      </c>
      <c r="H28" s="33">
        <f>INFL_EXP!B28</f>
        <v>2.9392999999999998</v>
      </c>
      <c r="I28" s="33">
        <f>INFL_EXP!C28</f>
        <v>2.5</v>
      </c>
      <c r="J28" s="33">
        <f>CPI_INFL!B28</f>
        <v>79.8</v>
      </c>
    </row>
    <row r="29" spans="1:10" x14ac:dyDescent="0.2">
      <c r="A29" t="s">
        <v>26</v>
      </c>
      <c r="B29" s="33">
        <f>HFCE_DEFL!B29</f>
        <v>80.5</v>
      </c>
      <c r="C29" s="30">
        <f>CONS_COMP_DEFL!B29</f>
        <v>69.599999999999994</v>
      </c>
      <c r="D29" s="30">
        <f>CONS_COMP_DEFL!C29</f>
        <v>82.9</v>
      </c>
      <c r="E29" s="33">
        <f>CONS_COMP_DEFL!D29</f>
        <v>92.2</v>
      </c>
      <c r="F29" s="33">
        <f>POP!H29</f>
        <v>48481</v>
      </c>
      <c r="G29" s="30">
        <f ca="1">IB!G28</f>
        <v>4.9008266666666636</v>
      </c>
      <c r="H29" s="33">
        <f>INFL_EXP!B29</f>
        <v>2.9727999999999999</v>
      </c>
      <c r="I29" s="33">
        <f>INFL_EXP!C29</f>
        <v>2.5</v>
      </c>
      <c r="J29" s="33">
        <f>CPI_INFL!B29</f>
        <v>80.3</v>
      </c>
    </row>
    <row r="30" spans="1:10" x14ac:dyDescent="0.2">
      <c r="A30" t="s">
        <v>27</v>
      </c>
      <c r="B30" s="33">
        <f>HFCE_DEFL!B30</f>
        <v>80.7</v>
      </c>
      <c r="C30" s="30">
        <f>CONS_COMP_DEFL!B30</f>
        <v>70.099999999999994</v>
      </c>
      <c r="D30" s="30">
        <f>CONS_COMP_DEFL!C30</f>
        <v>83.2</v>
      </c>
      <c r="E30" s="33">
        <f>CONS_COMP_DEFL!D30</f>
        <v>94.1</v>
      </c>
      <c r="F30" s="33">
        <f>POP!H30</f>
        <v>48602</v>
      </c>
      <c r="G30" s="30">
        <f ca="1">IB!G29</f>
        <v>5.2162899999999999</v>
      </c>
      <c r="H30" s="33">
        <f>INFL_EXP!B30</f>
        <v>2.9462000000000002</v>
      </c>
      <c r="I30" s="33">
        <f>INFL_EXP!C30</f>
        <v>2.7</v>
      </c>
      <c r="J30" s="33">
        <f>CPI_INFL!B30</f>
        <v>80.900000000000006</v>
      </c>
    </row>
    <row r="31" spans="1:10" x14ac:dyDescent="0.2">
      <c r="A31" t="s">
        <v>28</v>
      </c>
      <c r="B31" s="33">
        <f>HFCE_DEFL!B31</f>
        <v>80.099999999999994</v>
      </c>
      <c r="C31" s="30">
        <f>CONS_COMP_DEFL!B31</f>
        <v>70.2</v>
      </c>
      <c r="D31" s="30">
        <f>CONS_COMP_DEFL!C31</f>
        <v>81.8</v>
      </c>
      <c r="E31" s="33">
        <f>CONS_COMP_DEFL!D31</f>
        <v>92</v>
      </c>
      <c r="F31" s="33">
        <f>POP!H31</f>
        <v>48722</v>
      </c>
      <c r="G31" s="30">
        <f ca="1">IB!G30</f>
        <v>5.5337966666666665</v>
      </c>
      <c r="H31" s="33">
        <f>INFL_EXP!B31</f>
        <v>2.9961000000000002</v>
      </c>
      <c r="I31" s="33">
        <f>INFL_EXP!C31</f>
        <v>2.7</v>
      </c>
      <c r="J31" s="33">
        <f>CPI_INFL!B31</f>
        <v>81</v>
      </c>
    </row>
    <row r="32" spans="1:10" x14ac:dyDescent="0.2">
      <c r="A32" t="s">
        <v>29</v>
      </c>
      <c r="B32" s="33">
        <f>HFCE_DEFL!B32</f>
        <v>81.3</v>
      </c>
      <c r="C32" s="30">
        <f>CONS_COMP_DEFL!B32</f>
        <v>71.5</v>
      </c>
      <c r="D32" s="30">
        <f>CONS_COMP_DEFL!C32</f>
        <v>83.7</v>
      </c>
      <c r="E32" s="33">
        <f>CONS_COMP_DEFL!D32</f>
        <v>93.6</v>
      </c>
      <c r="F32" s="33">
        <f>POP!H32</f>
        <v>48843</v>
      </c>
      <c r="G32" s="30">
        <f ca="1">IB!G31</f>
        <v>5.7655299999999974</v>
      </c>
      <c r="H32" s="33">
        <f>INFL_EXP!B32</f>
        <v>2.9946000000000002</v>
      </c>
      <c r="I32" s="33">
        <f>INFL_EXP!C32</f>
        <v>2.7</v>
      </c>
      <c r="J32" s="33">
        <f>CPI_INFL!B32</f>
        <v>81.8</v>
      </c>
    </row>
    <row r="33" spans="1:10" x14ac:dyDescent="0.2">
      <c r="A33" t="s">
        <v>30</v>
      </c>
      <c r="B33" s="33">
        <f>HFCE_DEFL!B33</f>
        <v>81.599999999999994</v>
      </c>
      <c r="C33" s="30">
        <f>CONS_COMP_DEFL!B33</f>
        <v>71.099999999999994</v>
      </c>
      <c r="D33" s="30">
        <f>CONS_COMP_DEFL!C33</f>
        <v>84.6</v>
      </c>
      <c r="E33" s="33">
        <f>CONS_COMP_DEFL!D33</f>
        <v>92.6</v>
      </c>
      <c r="F33" s="33">
        <f>POP!H33</f>
        <v>48962</v>
      </c>
      <c r="G33" s="30">
        <f ca="1">IB!G32</f>
        <v>6.3634533333333332</v>
      </c>
      <c r="H33" s="33">
        <f>INFL_EXP!B33</f>
        <v>3.0467</v>
      </c>
      <c r="I33" s="33">
        <f>INFL_EXP!C33</f>
        <v>2.7</v>
      </c>
      <c r="J33" s="33">
        <f>CPI_INFL!B33</f>
        <v>81.7</v>
      </c>
    </row>
    <row r="34" spans="1:10" x14ac:dyDescent="0.2">
      <c r="A34" t="s">
        <v>31</v>
      </c>
      <c r="B34" s="33">
        <f>HFCE_DEFL!B34</f>
        <v>81.8</v>
      </c>
      <c r="C34" s="30">
        <f>CONS_COMP_DEFL!B34</f>
        <v>72.900000000000006</v>
      </c>
      <c r="D34" s="30">
        <f>CONS_COMP_DEFL!C34</f>
        <v>83.3</v>
      </c>
      <c r="E34" s="33">
        <f>CONS_COMP_DEFL!D34</f>
        <v>94.7</v>
      </c>
      <c r="F34" s="33">
        <f>POP!H34</f>
        <v>49079</v>
      </c>
      <c r="G34" s="30">
        <f ca="1">IB!G33</f>
        <v>6.3460499999999991</v>
      </c>
      <c r="H34" s="33">
        <f>INFL_EXP!B34</f>
        <v>3.1941999999999999</v>
      </c>
      <c r="I34" s="33">
        <f>INFL_EXP!C34</f>
        <v>3</v>
      </c>
      <c r="J34" s="33">
        <f>CPI_INFL!B34</f>
        <v>82.6</v>
      </c>
    </row>
    <row r="35" spans="1:10" x14ac:dyDescent="0.2">
      <c r="A35" t="s">
        <v>32</v>
      </c>
      <c r="B35" s="33">
        <f>HFCE_DEFL!B35</f>
        <v>83</v>
      </c>
      <c r="C35" s="30">
        <f>CONS_COMP_DEFL!B35</f>
        <v>74.599999999999994</v>
      </c>
      <c r="D35" s="30">
        <f>CONS_COMP_DEFL!C35</f>
        <v>84.8</v>
      </c>
      <c r="E35" s="33">
        <f>CONS_COMP_DEFL!D35</f>
        <v>92.4</v>
      </c>
      <c r="F35" s="33">
        <f>POP!H35</f>
        <v>49197</v>
      </c>
      <c r="G35" s="30">
        <f ca="1">IB!G34</f>
        <v>5.7336533333333328</v>
      </c>
      <c r="H35" s="33">
        <f>INFL_EXP!B35</f>
        <v>3.3157999999999999</v>
      </c>
      <c r="I35" s="33">
        <f>INFL_EXP!C35</f>
        <v>3.3</v>
      </c>
      <c r="J35" s="33">
        <f>CPI_INFL!B35</f>
        <v>82.9</v>
      </c>
    </row>
    <row r="36" spans="1:10" x14ac:dyDescent="0.2">
      <c r="A36" t="s">
        <v>33</v>
      </c>
      <c r="B36" s="33">
        <f>HFCE_DEFL!B36</f>
        <v>84.3</v>
      </c>
      <c r="C36" s="30">
        <f>CONS_COMP_DEFL!B36</f>
        <v>77.400000000000006</v>
      </c>
      <c r="D36" s="30">
        <f>CONS_COMP_DEFL!C36</f>
        <v>86.3</v>
      </c>
      <c r="E36" s="33">
        <f>CONS_COMP_DEFL!D36</f>
        <v>92.6</v>
      </c>
      <c r="F36" s="33">
        <f>POP!H36</f>
        <v>49315</v>
      </c>
      <c r="G36" s="30">
        <f ca="1">IB!G35</f>
        <v>5.8915466666666667</v>
      </c>
      <c r="H36" s="33">
        <f>INFL_EXP!B36</f>
        <v>3.516</v>
      </c>
      <c r="I36" s="33">
        <f>INFL_EXP!C36</f>
        <v>4.3</v>
      </c>
      <c r="J36" s="33">
        <f>CPI_INFL!B36</f>
        <v>84.6</v>
      </c>
    </row>
    <row r="37" spans="1:10" x14ac:dyDescent="0.2">
      <c r="A37" t="s">
        <v>34</v>
      </c>
      <c r="B37" s="33">
        <f>HFCE_DEFL!B37</f>
        <v>85.6</v>
      </c>
      <c r="C37" s="30">
        <f>CONS_COMP_DEFL!B37</f>
        <v>79.2</v>
      </c>
      <c r="D37" s="30">
        <f>CONS_COMP_DEFL!C37</f>
        <v>87.1</v>
      </c>
      <c r="E37" s="33">
        <f>CONS_COMP_DEFL!D37</f>
        <v>91.8</v>
      </c>
      <c r="F37" s="33">
        <f>POP!H37</f>
        <v>49419</v>
      </c>
      <c r="G37" s="30">
        <f ca="1">IB!G36</f>
        <v>5.8363300000000002</v>
      </c>
      <c r="H37" s="33">
        <f>INFL_EXP!B37</f>
        <v>3.5672000000000001</v>
      </c>
      <c r="I37" s="33">
        <f>INFL_EXP!C37</f>
        <v>4.4000000000000004</v>
      </c>
      <c r="J37" s="33">
        <f>CPI_INFL!B37</f>
        <v>85.7</v>
      </c>
    </row>
    <row r="38" spans="1:10" x14ac:dyDescent="0.2">
      <c r="A38" t="s">
        <v>35</v>
      </c>
      <c r="B38" s="33">
        <f>HFCE_DEFL!B38</f>
        <v>84.9</v>
      </c>
      <c r="C38" s="30">
        <f>CONS_COMP_DEFL!B38</f>
        <v>79.3</v>
      </c>
      <c r="D38" s="30">
        <f>CONS_COMP_DEFL!C38</f>
        <v>86.3</v>
      </c>
      <c r="E38" s="33">
        <f>CONS_COMP_DEFL!D38</f>
        <v>91.6</v>
      </c>
      <c r="F38" s="33">
        <f>POP!H38</f>
        <v>49517</v>
      </c>
      <c r="G38" s="30">
        <f ca="1">IB!G37</f>
        <v>4.5841166666666666</v>
      </c>
      <c r="H38" s="33">
        <f>INFL_EXP!B38</f>
        <v>2.5651999999999999</v>
      </c>
      <c r="I38" s="33">
        <f>INFL_EXP!C38</f>
        <v>2.8</v>
      </c>
      <c r="J38" s="33">
        <f>CPI_INFL!B38</f>
        <v>85.8</v>
      </c>
    </row>
    <row r="39" spans="1:10" x14ac:dyDescent="0.2">
      <c r="A39" t="s">
        <v>36</v>
      </c>
      <c r="B39" s="33">
        <f>HFCE_DEFL!B39</f>
        <v>85.1</v>
      </c>
      <c r="C39" s="30">
        <f>CONS_COMP_DEFL!B39</f>
        <v>80.2</v>
      </c>
      <c r="D39" s="30">
        <f>CONS_COMP_DEFL!C39</f>
        <v>85.7</v>
      </c>
      <c r="E39" s="33">
        <f>CONS_COMP_DEFL!D39</f>
        <v>89.3</v>
      </c>
      <c r="F39" s="33">
        <f>POP!H39</f>
        <v>49615</v>
      </c>
      <c r="G39" s="30">
        <f ca="1">IB!G38</f>
        <v>2.0881766666666635</v>
      </c>
      <c r="H39" s="33">
        <f>INFL_EXP!B39</f>
        <v>2.9260999999999999</v>
      </c>
      <c r="I39" s="33">
        <f>INFL_EXP!C39</f>
        <v>2.1</v>
      </c>
      <c r="J39" s="33">
        <f>CPI_INFL!B39</f>
        <v>85.4</v>
      </c>
    </row>
    <row r="40" spans="1:10" x14ac:dyDescent="0.2">
      <c r="A40" t="s">
        <v>37</v>
      </c>
      <c r="B40" s="33">
        <f>HFCE_DEFL!B40</f>
        <v>85.3</v>
      </c>
      <c r="C40" s="30">
        <f>CONS_COMP_DEFL!B40</f>
        <v>80.599999999999994</v>
      </c>
      <c r="D40" s="30">
        <f>CONS_COMP_DEFL!C40</f>
        <v>86.1</v>
      </c>
      <c r="E40" s="33">
        <f>CONS_COMP_DEFL!D40</f>
        <v>90.5</v>
      </c>
      <c r="F40" s="33">
        <f>POP!H40</f>
        <v>49712</v>
      </c>
      <c r="G40" s="30">
        <f ca="1">IB!G39</f>
        <v>1.37775</v>
      </c>
      <c r="H40" s="33">
        <f>INFL_EXP!B40</f>
        <v>2.9260999999999999</v>
      </c>
      <c r="I40" s="33">
        <f>INFL_EXP!C40</f>
        <v>2.4</v>
      </c>
      <c r="J40" s="33">
        <f>CPI_INFL!B40</f>
        <v>86.4</v>
      </c>
    </row>
    <row r="41" spans="1:10" x14ac:dyDescent="0.2">
      <c r="A41" t="s">
        <v>38</v>
      </c>
      <c r="B41" s="33">
        <f>HFCE_DEFL!B41</f>
        <v>85.2</v>
      </c>
      <c r="C41" s="30">
        <f>CONS_COMP_DEFL!B41</f>
        <v>80.7</v>
      </c>
      <c r="D41" s="30">
        <f>CONS_COMP_DEFL!C41</f>
        <v>86</v>
      </c>
      <c r="E41" s="33">
        <f>CONS_COMP_DEFL!D41</f>
        <v>90</v>
      </c>
      <c r="F41" s="33">
        <f>POP!H41</f>
        <v>49820</v>
      </c>
      <c r="G41" s="30">
        <f ca="1">IB!G40</f>
        <v>0.79347333333333003</v>
      </c>
      <c r="H41" s="33">
        <f>INFL_EXP!B41</f>
        <v>2.8144</v>
      </c>
      <c r="I41" s="33">
        <f>INFL_EXP!C41</f>
        <v>2.4</v>
      </c>
      <c r="J41" s="33">
        <f>CPI_INFL!B41</f>
        <v>86.9</v>
      </c>
    </row>
    <row r="42" spans="1:10" x14ac:dyDescent="0.2">
      <c r="A42" t="s">
        <v>39</v>
      </c>
      <c r="B42" s="33">
        <f>HFCE_DEFL!B42</f>
        <v>84.9</v>
      </c>
      <c r="C42" s="30">
        <f>CONS_COMP_DEFL!B42</f>
        <v>81.2</v>
      </c>
      <c r="D42" s="30">
        <f>CONS_COMP_DEFL!C42</f>
        <v>84.2</v>
      </c>
      <c r="E42" s="33">
        <f>CONS_COMP_DEFL!D42</f>
        <v>91.3</v>
      </c>
      <c r="F42" s="33">
        <f>POP!H42</f>
        <v>49932</v>
      </c>
      <c r="G42" s="30">
        <f ca="1">IB!G41</f>
        <v>0.59521333333333326</v>
      </c>
      <c r="H42" s="33">
        <f>INFL_EXP!B42</f>
        <v>3.2755000000000001</v>
      </c>
      <c r="I42" s="33">
        <f>INFL_EXP!C42</f>
        <v>2.4</v>
      </c>
      <c r="J42" s="33">
        <f>CPI_INFL!B42</f>
        <v>87.6</v>
      </c>
    </row>
    <row r="43" spans="1:10" x14ac:dyDescent="0.2">
      <c r="A43" t="s">
        <v>40</v>
      </c>
      <c r="B43" s="33">
        <f>HFCE_DEFL!B43</f>
        <v>84.8</v>
      </c>
      <c r="C43" s="30">
        <f>CONS_COMP_DEFL!B43</f>
        <v>82.3</v>
      </c>
      <c r="D43" s="30">
        <f>CONS_COMP_DEFL!C43</f>
        <v>83.9</v>
      </c>
      <c r="E43" s="33">
        <f>CONS_COMP_DEFL!D43</f>
        <v>89.6</v>
      </c>
      <c r="F43" s="33">
        <f>POP!H43</f>
        <v>50043</v>
      </c>
      <c r="G43" s="30">
        <f ca="1">IB!G42</f>
        <v>0.63041333333333338</v>
      </c>
      <c r="H43" s="33">
        <f>INFL_EXP!B43</f>
        <v>3.3713000000000002</v>
      </c>
      <c r="I43" s="33">
        <f>INFL_EXP!C43</f>
        <v>2.5</v>
      </c>
      <c r="J43" s="33">
        <f>CPI_INFL!B43</f>
        <v>88.2</v>
      </c>
    </row>
    <row r="44" spans="1:10" x14ac:dyDescent="0.2">
      <c r="A44" t="s">
        <v>41</v>
      </c>
      <c r="B44" s="33">
        <f>HFCE_DEFL!B44</f>
        <v>85.6</v>
      </c>
      <c r="C44" s="30">
        <f>CONS_COMP_DEFL!B44</f>
        <v>83.7</v>
      </c>
      <c r="D44" s="30">
        <f>CONS_COMP_DEFL!C44</f>
        <v>85</v>
      </c>
      <c r="E44" s="33">
        <f>CONS_COMP_DEFL!D44</f>
        <v>91.6</v>
      </c>
      <c r="F44" s="33">
        <f>POP!H44</f>
        <v>50155</v>
      </c>
      <c r="G44" s="30">
        <f ca="1">IB!G43</f>
        <v>0.69381333333333339</v>
      </c>
      <c r="H44" s="33">
        <f>INFL_EXP!B44</f>
        <v>3.1341999999999999</v>
      </c>
      <c r="I44" s="33">
        <f>INFL_EXP!C44</f>
        <v>3.3</v>
      </c>
      <c r="J44" s="33">
        <f>CPI_INFL!B44</f>
        <v>89.3</v>
      </c>
    </row>
    <row r="45" spans="1:10" x14ac:dyDescent="0.2">
      <c r="A45" t="s">
        <v>42</v>
      </c>
      <c r="B45" s="33">
        <f>HFCE_DEFL!B45</f>
        <v>86.2</v>
      </c>
      <c r="C45" s="30">
        <f>CONS_COMP_DEFL!B45</f>
        <v>84.3</v>
      </c>
      <c r="D45" s="30">
        <f>CONS_COMP_DEFL!C45</f>
        <v>85.9</v>
      </c>
      <c r="E45" s="33">
        <f>CONS_COMP_DEFL!D45</f>
        <v>90.6</v>
      </c>
      <c r="F45" s="33">
        <f>POP!H45</f>
        <v>50268</v>
      </c>
      <c r="G45" s="30">
        <f ca="1">IB!G44</f>
        <v>0.73252666666666666</v>
      </c>
      <c r="H45" s="33">
        <f>INFL_EXP!B45</f>
        <v>2.5118</v>
      </c>
      <c r="I45" s="33">
        <f>INFL_EXP!C45</f>
        <v>3.4</v>
      </c>
      <c r="J45" s="33">
        <f>CPI_INFL!B45</f>
        <v>89.6</v>
      </c>
    </row>
    <row r="46" spans="1:10" x14ac:dyDescent="0.2">
      <c r="A46" t="s">
        <v>43</v>
      </c>
      <c r="B46" s="33">
        <f>HFCE_DEFL!B46</f>
        <v>87</v>
      </c>
      <c r="C46" s="30">
        <f>CONS_COMP_DEFL!B46</f>
        <v>84.9</v>
      </c>
      <c r="D46" s="30">
        <f>CONS_COMP_DEFL!C46</f>
        <v>85.8</v>
      </c>
      <c r="E46" s="33">
        <f>CONS_COMP_DEFL!D46</f>
        <v>93.7</v>
      </c>
      <c r="F46" s="33">
        <f>POP!H46</f>
        <v>50383</v>
      </c>
      <c r="G46" s="30">
        <f ca="1">IB!G45</f>
        <v>0.74234333333333336</v>
      </c>
      <c r="H46" s="33">
        <f>INFL_EXP!B46</f>
        <v>2.7427000000000001</v>
      </c>
      <c r="I46" s="33">
        <f>INFL_EXP!C46</f>
        <v>3.9</v>
      </c>
      <c r="J46" s="33">
        <f>CPI_INFL!B46</f>
        <v>90.5</v>
      </c>
    </row>
    <row r="47" spans="1:10" x14ac:dyDescent="0.2">
      <c r="A47" t="s">
        <v>44</v>
      </c>
      <c r="B47" s="33">
        <f>HFCE_DEFL!B47</f>
        <v>88.5</v>
      </c>
      <c r="C47" s="30">
        <f>CONS_COMP_DEFL!B47</f>
        <v>88.7</v>
      </c>
      <c r="D47" s="30">
        <f>CONS_COMP_DEFL!C47</f>
        <v>87</v>
      </c>
      <c r="E47" s="33">
        <f>CONS_COMP_DEFL!D47</f>
        <v>92.9</v>
      </c>
      <c r="F47" s="33">
        <f>POP!H47</f>
        <v>50497</v>
      </c>
      <c r="G47" s="30">
        <f ca="1">IB!G46</f>
        <v>0.79247000000000012</v>
      </c>
      <c r="H47" s="33">
        <f>INFL_EXP!B47</f>
        <v>3.0861000000000001</v>
      </c>
      <c r="I47" s="33">
        <f>INFL_EXP!C47</f>
        <v>4</v>
      </c>
      <c r="J47" s="33">
        <f>CPI_INFL!B47</f>
        <v>91.8</v>
      </c>
    </row>
    <row r="48" spans="1:10" x14ac:dyDescent="0.2">
      <c r="A48" t="s">
        <v>45</v>
      </c>
      <c r="B48" s="33">
        <f>HFCE_DEFL!B48</f>
        <v>88.9</v>
      </c>
      <c r="C48" s="30">
        <f>CONS_COMP_DEFL!B48</f>
        <v>89.8</v>
      </c>
      <c r="D48" s="30">
        <f>CONS_COMP_DEFL!C48</f>
        <v>87.6</v>
      </c>
      <c r="E48" s="33">
        <f>CONS_COMP_DEFL!D48</f>
        <v>93.4</v>
      </c>
      <c r="F48" s="33">
        <f>POP!H48</f>
        <v>50611</v>
      </c>
      <c r="G48" s="30">
        <f ca="1">IB!G47</f>
        <v>0.82317333333333342</v>
      </c>
      <c r="H48" s="33">
        <f>INFL_EXP!B48</f>
        <v>3.1402999999999999</v>
      </c>
      <c r="I48" s="33">
        <f>INFL_EXP!C48</f>
        <v>3.9</v>
      </c>
      <c r="J48" s="33">
        <f>CPI_INFL!B48</f>
        <v>93.3</v>
      </c>
    </row>
    <row r="49" spans="1:10" x14ac:dyDescent="0.2">
      <c r="A49" t="s">
        <v>46</v>
      </c>
      <c r="B49" s="33">
        <f>HFCE_DEFL!B49</f>
        <v>89.6</v>
      </c>
      <c r="C49" s="30">
        <f>CONS_COMP_DEFL!B49</f>
        <v>91.1</v>
      </c>
      <c r="D49" s="30">
        <f>CONS_COMP_DEFL!C49</f>
        <v>88.4</v>
      </c>
      <c r="E49" s="33">
        <f>CONS_COMP_DEFL!D49</f>
        <v>92.8</v>
      </c>
      <c r="F49" s="33">
        <f>POP!H49</f>
        <v>50706</v>
      </c>
      <c r="G49" s="30">
        <f ca="1">IB!G48</f>
        <v>0.86827333333333334</v>
      </c>
      <c r="H49" s="33">
        <f>INFL_EXP!B49</f>
        <v>2.7652999999999999</v>
      </c>
      <c r="I49" s="33">
        <f>INFL_EXP!C49</f>
        <v>4.2</v>
      </c>
      <c r="J49" s="33">
        <f>CPI_INFL!B49</f>
        <v>93.8</v>
      </c>
    </row>
    <row r="50" spans="1:10" x14ac:dyDescent="0.2">
      <c r="A50" t="s">
        <v>47</v>
      </c>
      <c r="B50" s="33">
        <f>HFCE_DEFL!B50</f>
        <v>90.3</v>
      </c>
      <c r="C50" s="30">
        <f>CONS_COMP_DEFL!B50</f>
        <v>92.3</v>
      </c>
      <c r="D50" s="30">
        <f>CONS_COMP_DEFL!C50</f>
        <v>88.2</v>
      </c>
      <c r="E50" s="33">
        <f>CONS_COMP_DEFL!D50</f>
        <v>96.1</v>
      </c>
      <c r="F50" s="33">
        <f>POP!H50</f>
        <v>50790</v>
      </c>
      <c r="G50" s="30">
        <f ca="1">IB!G49</f>
        <v>1.0144033333333333</v>
      </c>
      <c r="H50" s="33">
        <f>INFL_EXP!B50</f>
        <v>2.6482999999999999</v>
      </c>
      <c r="I50" s="33">
        <f>INFL_EXP!C50</f>
        <v>4.0999999999999996</v>
      </c>
      <c r="J50" s="33">
        <f>CPI_INFL!B50</f>
        <v>94.7</v>
      </c>
    </row>
    <row r="51" spans="1:10" x14ac:dyDescent="0.2">
      <c r="A51" t="s">
        <v>48</v>
      </c>
      <c r="B51" s="33">
        <f>HFCE_DEFL!B51</f>
        <v>90.3</v>
      </c>
      <c r="C51" s="30">
        <f>CONS_COMP_DEFL!B51</f>
        <v>93.3</v>
      </c>
      <c r="D51" s="30">
        <f>CONS_COMP_DEFL!C51</f>
        <v>88.8</v>
      </c>
      <c r="E51" s="33">
        <f>CONS_COMP_DEFL!D51</f>
        <v>94.4</v>
      </c>
      <c r="F51" s="33">
        <f>POP!H51</f>
        <v>50874</v>
      </c>
      <c r="G51" s="30">
        <f ca="1">IB!G50</f>
        <v>1.0657166666666666</v>
      </c>
      <c r="H51" s="33">
        <f>INFL_EXP!B51</f>
        <v>2.7513000000000001</v>
      </c>
      <c r="I51" s="33">
        <f>INFL_EXP!C51</f>
        <v>3.5</v>
      </c>
      <c r="J51" s="33">
        <f>CPI_INFL!B51</f>
        <v>95.1</v>
      </c>
    </row>
    <row r="52" spans="1:10" x14ac:dyDescent="0.2">
      <c r="A52" t="s">
        <v>49</v>
      </c>
      <c r="B52" s="33">
        <f>HFCE_DEFL!B52</f>
        <v>90.9</v>
      </c>
      <c r="C52" s="30">
        <f>CONS_COMP_DEFL!B52</f>
        <v>93.2</v>
      </c>
      <c r="D52" s="30">
        <f>CONS_COMP_DEFL!C52</f>
        <v>89.5</v>
      </c>
      <c r="E52" s="33">
        <f>CONS_COMP_DEFL!D52</f>
        <v>95</v>
      </c>
      <c r="F52" s="33">
        <f>POP!H52</f>
        <v>50958</v>
      </c>
      <c r="G52" s="30">
        <f ca="1">IB!G51</f>
        <v>0.9909</v>
      </c>
      <c r="H52" s="33">
        <f>INFL_EXP!B52</f>
        <v>2.4986000000000002</v>
      </c>
      <c r="I52" s="33">
        <f>INFL_EXP!C52</f>
        <v>3.7</v>
      </c>
      <c r="J52" s="33">
        <f>CPI_INFL!B52</f>
        <v>95.8</v>
      </c>
    </row>
    <row r="53" spans="1:10" x14ac:dyDescent="0.2">
      <c r="A53" t="s">
        <v>50</v>
      </c>
      <c r="B53" s="33">
        <f>HFCE_DEFL!B53</f>
        <v>90.8</v>
      </c>
      <c r="C53" s="30">
        <f>CONS_COMP_DEFL!B53</f>
        <v>92.7</v>
      </c>
      <c r="D53" s="30">
        <f>CONS_COMP_DEFL!C53</f>
        <v>90.1</v>
      </c>
      <c r="E53" s="33">
        <f>CONS_COMP_DEFL!D53</f>
        <v>93.6</v>
      </c>
      <c r="F53" s="33">
        <f>POP!H53</f>
        <v>51047</v>
      </c>
      <c r="G53" s="30">
        <f ca="1">IB!G52</f>
        <v>0.72339666666666658</v>
      </c>
      <c r="H53" s="33">
        <f>INFL_EXP!B53</f>
        <v>2.2959999999999998</v>
      </c>
      <c r="I53" s="33">
        <f>INFL_EXP!C53</f>
        <v>3.2</v>
      </c>
      <c r="J53" s="33">
        <f>CPI_INFL!B53</f>
        <v>96.1</v>
      </c>
    </row>
    <row r="54" spans="1:10" x14ac:dyDescent="0.2">
      <c r="A54" t="s">
        <v>51</v>
      </c>
      <c r="B54" s="33">
        <f>HFCE_DEFL!B54</f>
        <v>91.4</v>
      </c>
      <c r="C54" s="30">
        <f>CONS_COMP_DEFL!B54</f>
        <v>94</v>
      </c>
      <c r="D54" s="30">
        <f>CONS_COMP_DEFL!C54</f>
        <v>89.8</v>
      </c>
      <c r="E54" s="33">
        <f>CONS_COMP_DEFL!D54</f>
        <v>96.4</v>
      </c>
      <c r="F54" s="33">
        <f>POP!H54</f>
        <v>51138</v>
      </c>
      <c r="G54" s="30">
        <f ca="1">IB!G53</f>
        <v>0.52898999999999996</v>
      </c>
      <c r="H54" s="33">
        <f>INFL_EXP!B54</f>
        <v>2.4493999999999998</v>
      </c>
      <c r="I54" s="33">
        <f>INFL_EXP!C54</f>
        <v>3.5</v>
      </c>
      <c r="J54" s="33">
        <f>CPI_INFL!B54</f>
        <v>97.3</v>
      </c>
    </row>
    <row r="55" spans="1:10" x14ac:dyDescent="0.2">
      <c r="A55" t="s">
        <v>52</v>
      </c>
      <c r="B55" s="33">
        <f>HFCE_DEFL!B55</f>
        <v>92.3</v>
      </c>
      <c r="C55" s="30">
        <f>CONS_COMP_DEFL!B55</f>
        <v>95.8</v>
      </c>
      <c r="D55" s="30">
        <f>CONS_COMP_DEFL!C55</f>
        <v>90.9</v>
      </c>
      <c r="E55" s="33">
        <f>CONS_COMP_DEFL!D55</f>
        <v>94.8</v>
      </c>
      <c r="F55" s="33">
        <f>POP!H55</f>
        <v>51228</v>
      </c>
      <c r="G55" s="30">
        <f ca="1">IB!G54</f>
        <v>0.50968000000000002</v>
      </c>
      <c r="H55" s="33">
        <f>INFL_EXP!B55</f>
        <v>3.1354000000000002</v>
      </c>
      <c r="I55" s="33">
        <f>INFL_EXP!C55</f>
        <v>3.6</v>
      </c>
      <c r="J55" s="33">
        <f>CPI_INFL!B55</f>
        <v>97.7</v>
      </c>
    </row>
    <row r="56" spans="1:10" x14ac:dyDescent="0.2">
      <c r="A56" t="s">
        <v>53</v>
      </c>
      <c r="B56" s="33">
        <f>HFCE_DEFL!B56</f>
        <v>92.9</v>
      </c>
      <c r="C56" s="30">
        <f>CONS_COMP_DEFL!B56</f>
        <v>95.7</v>
      </c>
      <c r="D56" s="30">
        <f>CONS_COMP_DEFL!C56</f>
        <v>91.7</v>
      </c>
      <c r="E56" s="33">
        <f>CONS_COMP_DEFL!D56</f>
        <v>96.2</v>
      </c>
      <c r="F56" s="33">
        <f>POP!H56</f>
        <v>51319</v>
      </c>
      <c r="G56" s="30">
        <f ca="1">IB!G55</f>
        <v>0.50638000000000005</v>
      </c>
      <c r="H56" s="33">
        <f>INFL_EXP!B56</f>
        <v>3.0242</v>
      </c>
      <c r="I56" s="33">
        <f>INFL_EXP!C56</f>
        <v>3.6</v>
      </c>
      <c r="J56" s="33">
        <f>CPI_INFL!B56</f>
        <v>98.4</v>
      </c>
    </row>
    <row r="57" spans="1:10" x14ac:dyDescent="0.2">
      <c r="A57" t="s">
        <v>54</v>
      </c>
      <c r="B57" s="33">
        <f>HFCE_DEFL!B57</f>
        <v>93.1</v>
      </c>
      <c r="C57" s="30">
        <f>CONS_COMP_DEFL!B57</f>
        <v>96.3</v>
      </c>
      <c r="D57" s="30">
        <f>CONS_COMP_DEFL!C57</f>
        <v>92.4</v>
      </c>
      <c r="E57" s="33">
        <f>CONS_COMP_DEFL!D57</f>
        <v>95.1</v>
      </c>
      <c r="F57" s="33">
        <f>POP!H57</f>
        <v>51415</v>
      </c>
      <c r="G57" s="30">
        <f ca="1">IB!G56</f>
        <v>0.51297999999999999</v>
      </c>
      <c r="H57" s="33">
        <f>INFL_EXP!B57</f>
        <v>3.1635</v>
      </c>
      <c r="I57" s="33">
        <f>INFL_EXP!C57</f>
        <v>3.2</v>
      </c>
      <c r="J57" s="33">
        <f>CPI_INFL!B57</f>
        <v>98.7</v>
      </c>
    </row>
    <row r="58" spans="1:10" x14ac:dyDescent="0.2">
      <c r="A58" t="s">
        <v>55</v>
      </c>
      <c r="B58" s="33">
        <f>HFCE_DEFL!B58</f>
        <v>93.1</v>
      </c>
      <c r="C58" s="30">
        <f>CONS_COMP_DEFL!B58</f>
        <v>96.4</v>
      </c>
      <c r="D58" s="30">
        <f>CONS_COMP_DEFL!C58</f>
        <v>91.7</v>
      </c>
      <c r="E58" s="33">
        <f>CONS_COMP_DEFL!D58</f>
        <v>97.8</v>
      </c>
      <c r="F58" s="33">
        <f>POP!H58</f>
        <v>51517</v>
      </c>
      <c r="G58" s="30">
        <f ca="1">IB!G57</f>
        <v>0.52160333333333331</v>
      </c>
      <c r="H58" s="33">
        <f>INFL_EXP!B58</f>
        <v>3.1328999999999998</v>
      </c>
      <c r="I58" s="33">
        <f>INFL_EXP!C58</f>
        <v>3.6</v>
      </c>
      <c r="J58" s="33">
        <f>CPI_INFL!B58</f>
        <v>99.3</v>
      </c>
    </row>
    <row r="59" spans="1:10" x14ac:dyDescent="0.2">
      <c r="A59" t="s">
        <v>56</v>
      </c>
      <c r="B59" s="33">
        <f>HFCE_DEFL!B59</f>
        <v>93.6</v>
      </c>
      <c r="C59" s="30">
        <f>CONS_COMP_DEFL!B59</f>
        <v>97.3</v>
      </c>
      <c r="D59" s="30">
        <f>CONS_COMP_DEFL!C59</f>
        <v>92.4</v>
      </c>
      <c r="E59" s="33">
        <f>CONS_COMP_DEFL!D59</f>
        <v>95.2</v>
      </c>
      <c r="F59" s="33">
        <f>POP!H59</f>
        <v>51617</v>
      </c>
      <c r="G59" s="30">
        <f ca="1">IB!G58</f>
        <v>0.52134333333333338</v>
      </c>
      <c r="H59" s="33">
        <f>INFL_EXP!B59</f>
        <v>3.1297000000000001</v>
      </c>
      <c r="I59" s="33">
        <f>INFL_EXP!C59</f>
        <v>2.8</v>
      </c>
      <c r="J59" s="33">
        <f>CPI_INFL!B59</f>
        <v>99.4</v>
      </c>
    </row>
    <row r="60" spans="1:10" x14ac:dyDescent="0.2">
      <c r="A60" t="s">
        <v>57</v>
      </c>
      <c r="B60" s="33">
        <f>HFCE_DEFL!B60</f>
        <v>94.3</v>
      </c>
      <c r="C60" s="30">
        <f>CONS_COMP_DEFL!B60</f>
        <v>97.2</v>
      </c>
      <c r="D60" s="30">
        <f>CONS_COMP_DEFL!C60</f>
        <v>93.8</v>
      </c>
      <c r="E60" s="33">
        <f>CONS_COMP_DEFL!D60</f>
        <v>97</v>
      </c>
      <c r="F60" s="33">
        <f>POP!H60</f>
        <v>51718</v>
      </c>
      <c r="G60" s="30">
        <f ca="1">IB!G59</f>
        <v>0.53267666666666635</v>
      </c>
      <c r="H60" s="33">
        <f>INFL_EXP!B60</f>
        <v>3.0973000000000002</v>
      </c>
      <c r="I60" s="33">
        <f>INFL_EXP!C60</f>
        <v>2.6</v>
      </c>
      <c r="J60" s="33">
        <f>CPI_INFL!B60</f>
        <v>100.1</v>
      </c>
    </row>
    <row r="61" spans="1:10" x14ac:dyDescent="0.2">
      <c r="A61" t="s">
        <v>58</v>
      </c>
      <c r="B61" s="33">
        <f>HFCE_DEFL!B61</f>
        <v>94.1</v>
      </c>
      <c r="C61" s="30">
        <f>CONS_COMP_DEFL!B61</f>
        <v>96.6</v>
      </c>
      <c r="D61" s="30">
        <f>CONS_COMP_DEFL!C61</f>
        <v>94.2</v>
      </c>
      <c r="E61" s="33">
        <f>CONS_COMP_DEFL!D61</f>
        <v>95.2</v>
      </c>
      <c r="F61" s="33">
        <f>POP!H61</f>
        <v>51816</v>
      </c>
      <c r="G61" s="30">
        <f ca="1">IB!G60</f>
        <v>0.56016999999999995</v>
      </c>
      <c r="H61" s="33">
        <f>INFL_EXP!B61</f>
        <v>3.0257000000000001</v>
      </c>
      <c r="I61" s="33">
        <f>INFL_EXP!C61</f>
        <v>2.8</v>
      </c>
      <c r="J61" s="33">
        <f>CPI_INFL!B61</f>
        <v>100.1</v>
      </c>
    </row>
    <row r="62" spans="1:10" x14ac:dyDescent="0.2">
      <c r="A62" t="s">
        <v>59</v>
      </c>
      <c r="B62" s="33">
        <f>HFCE_DEFL!B62</f>
        <v>93.8</v>
      </c>
      <c r="C62" s="30">
        <f>CONS_COMP_DEFL!B62</f>
        <v>95.4</v>
      </c>
      <c r="D62" s="30">
        <f>CONS_COMP_DEFL!C62</f>
        <v>93.8</v>
      </c>
      <c r="E62" s="33">
        <f>CONS_COMP_DEFL!D62</f>
        <v>97.6</v>
      </c>
      <c r="F62" s="33">
        <f>POP!H62</f>
        <v>51914</v>
      </c>
      <c r="G62" s="30">
        <f ca="1">IB!G61</f>
        <v>0.55760666666666669</v>
      </c>
      <c r="H62" s="33">
        <f>INFL_EXP!B62</f>
        <v>2.9175</v>
      </c>
      <c r="I62" s="33">
        <f>INFL_EXP!C62</f>
        <v>2.5</v>
      </c>
      <c r="J62" s="33">
        <f>CPI_INFL!B62</f>
        <v>100.2</v>
      </c>
    </row>
    <row r="63" spans="1:10" x14ac:dyDescent="0.2">
      <c r="A63" t="s">
        <v>60</v>
      </c>
      <c r="B63" s="33">
        <f>HFCE_DEFL!B63</f>
        <v>93.3</v>
      </c>
      <c r="C63" s="30">
        <f>CONS_COMP_DEFL!B63</f>
        <v>94</v>
      </c>
      <c r="D63" s="30">
        <f>CONS_COMP_DEFL!C63</f>
        <v>93.9</v>
      </c>
      <c r="E63" s="33">
        <f>CONS_COMP_DEFL!D63</f>
        <v>95</v>
      </c>
      <c r="F63" s="33">
        <f>POP!H63</f>
        <v>52010</v>
      </c>
      <c r="G63" s="30">
        <f ca="1">IB!G62</f>
        <v>0.56352999999999998</v>
      </c>
      <c r="H63" s="33">
        <f>INFL_EXP!B63</f>
        <v>2.7595999999999998</v>
      </c>
      <c r="I63" s="33">
        <f>INFL_EXP!C63</f>
        <v>1.9</v>
      </c>
      <c r="J63" s="33">
        <f>CPI_INFL!B63</f>
        <v>99.5</v>
      </c>
    </row>
    <row r="64" spans="1:10" x14ac:dyDescent="0.2">
      <c r="A64" t="s">
        <v>61</v>
      </c>
      <c r="B64" s="33">
        <f>HFCE_DEFL!B64</f>
        <v>93.5</v>
      </c>
      <c r="C64" s="30">
        <f>CONS_COMP_DEFL!B64</f>
        <v>94</v>
      </c>
      <c r="D64" s="30">
        <f>CONS_COMP_DEFL!C64</f>
        <v>94.4</v>
      </c>
      <c r="E64" s="33">
        <f>CONS_COMP_DEFL!D64</f>
        <v>95.8</v>
      </c>
      <c r="F64" s="33">
        <f>POP!H64</f>
        <v>52108</v>
      </c>
      <c r="G64" s="30">
        <f ca="1">IB!G63</f>
        <v>0.56978666666666677</v>
      </c>
      <c r="H64" s="33">
        <f>INFL_EXP!B64</f>
        <v>2.9596</v>
      </c>
      <c r="I64" s="33">
        <f>INFL_EXP!C64</f>
        <v>2.2000000000000002</v>
      </c>
      <c r="J64" s="33">
        <f>CPI_INFL!B64</f>
        <v>100.1</v>
      </c>
    </row>
    <row r="65" spans="1:10" x14ac:dyDescent="0.2">
      <c r="A65" t="s">
        <v>62</v>
      </c>
      <c r="B65" s="33">
        <f>HFCE_DEFL!B65</f>
        <v>93.7</v>
      </c>
      <c r="C65" s="30">
        <f>CONS_COMP_DEFL!B65</f>
        <v>93.7</v>
      </c>
      <c r="D65" s="30">
        <f>CONS_COMP_DEFL!C65</f>
        <v>95.3</v>
      </c>
      <c r="E65" s="33">
        <f>CONS_COMP_DEFL!D65</f>
        <v>95.2</v>
      </c>
      <c r="F65" s="33">
        <f>POP!H65</f>
        <v>52210</v>
      </c>
      <c r="G65" s="30">
        <f ca="1">IB!G64</f>
        <v>0.58443333333333303</v>
      </c>
      <c r="H65" s="33">
        <f>INFL_EXP!B65</f>
        <v>2.9426999999999999</v>
      </c>
      <c r="I65" s="33">
        <f>INFL_EXP!C65</f>
        <v>2</v>
      </c>
      <c r="J65" s="33">
        <f>CPI_INFL!B65</f>
        <v>100.1</v>
      </c>
    </row>
    <row r="66" spans="1:10" x14ac:dyDescent="0.2">
      <c r="A66" t="s">
        <v>63</v>
      </c>
      <c r="B66" s="33">
        <f>HFCE_DEFL!B66</f>
        <v>93.8</v>
      </c>
      <c r="C66" s="30">
        <f>CONS_COMP_DEFL!B66</f>
        <v>92.5</v>
      </c>
      <c r="D66" s="30">
        <f>CONS_COMP_DEFL!C66</f>
        <v>95.3</v>
      </c>
      <c r="E66" s="33">
        <f>CONS_COMP_DEFL!D66</f>
        <v>97.8</v>
      </c>
      <c r="F66" s="33">
        <f>POP!H66</f>
        <v>52315</v>
      </c>
      <c r="G66" s="30">
        <f ca="1">IB!G65</f>
        <v>0.57884666666666673</v>
      </c>
      <c r="H66" s="33">
        <f>INFL_EXP!B66</f>
        <v>2.7446999999999999</v>
      </c>
      <c r="I66" s="33">
        <f>INFL_EXP!C66</f>
        <v>2</v>
      </c>
      <c r="J66" s="33">
        <f>CPI_INFL!B66</f>
        <v>100.3</v>
      </c>
    </row>
    <row r="67" spans="1:10" x14ac:dyDescent="0.2">
      <c r="A67" t="s">
        <v>64</v>
      </c>
      <c r="B67" s="33">
        <f>HFCE_DEFL!B67</f>
        <v>94</v>
      </c>
      <c r="C67" s="30">
        <f>CONS_COMP_DEFL!B67</f>
        <v>91.5</v>
      </c>
      <c r="D67" s="30">
        <f>CONS_COMP_DEFL!C67</f>
        <v>95.2</v>
      </c>
      <c r="E67" s="33">
        <f>CONS_COMP_DEFL!D67</f>
        <v>95.7</v>
      </c>
      <c r="F67" s="33">
        <f>POP!H67</f>
        <v>52420</v>
      </c>
      <c r="G67" s="30">
        <f ca="1">IB!G66</f>
        <v>0.58957999999999988</v>
      </c>
      <c r="H67" s="33">
        <f>INFL_EXP!B67</f>
        <v>2.5203000000000002</v>
      </c>
      <c r="I67" s="33">
        <f>INFL_EXP!C67</f>
        <v>1.8</v>
      </c>
      <c r="J67" s="33">
        <f>CPI_INFL!B67</f>
        <v>99.8</v>
      </c>
    </row>
    <row r="68" spans="1:10" x14ac:dyDescent="0.2">
      <c r="A68" t="s">
        <v>65</v>
      </c>
      <c r="B68" s="33">
        <f>HFCE_DEFL!B68</f>
        <v>94.4</v>
      </c>
      <c r="C68" s="30">
        <f>CONS_COMP_DEFL!B68</f>
        <v>92</v>
      </c>
      <c r="D68" s="30">
        <f>CONS_COMP_DEFL!C68</f>
        <v>95.8</v>
      </c>
      <c r="E68" s="33">
        <f>CONS_COMP_DEFL!D68</f>
        <v>96.2</v>
      </c>
      <c r="F68" s="33">
        <f>POP!H68</f>
        <v>52524</v>
      </c>
      <c r="G68" s="30">
        <f ca="1">IB!G67</f>
        <v>0.58428999999999987</v>
      </c>
      <c r="H68" s="33">
        <f>INFL_EXP!B68</f>
        <v>2.3927999999999998</v>
      </c>
      <c r="I68" s="33">
        <f>INFL_EXP!C68</f>
        <v>2</v>
      </c>
      <c r="J68" s="33">
        <f>CPI_INFL!B68</f>
        <v>100.4</v>
      </c>
    </row>
    <row r="69" spans="1:10" x14ac:dyDescent="0.2">
      <c r="A69" t="s">
        <v>66</v>
      </c>
      <c r="B69" s="33">
        <f>HFCE_DEFL!B69</f>
        <v>95.1</v>
      </c>
      <c r="C69" s="30">
        <f>CONS_COMP_DEFL!B69</f>
        <v>92.5</v>
      </c>
      <c r="D69" s="30">
        <f>CONS_COMP_DEFL!C69</f>
        <v>97.2</v>
      </c>
      <c r="E69" s="33">
        <f>CONS_COMP_DEFL!D69</f>
        <v>94.9</v>
      </c>
      <c r="F69" s="33">
        <f>POP!H69</f>
        <v>52606</v>
      </c>
      <c r="G69" s="30">
        <f ca="1">IB!G68</f>
        <v>0.432933333333333</v>
      </c>
      <c r="H69" s="33">
        <f>INFL_EXP!B69</f>
        <v>2.4619</v>
      </c>
      <c r="I69" s="33">
        <f>INFL_EXP!C69</f>
        <v>2.2000000000000002</v>
      </c>
      <c r="J69" s="33">
        <f>CPI_INFL!B69</f>
        <v>100.9</v>
      </c>
    </row>
    <row r="70" spans="1:10" x14ac:dyDescent="0.2">
      <c r="A70" t="s">
        <v>67</v>
      </c>
      <c r="B70" s="33">
        <f>HFCE_DEFL!B70</f>
        <v>95.6</v>
      </c>
      <c r="C70" s="30">
        <f>CONS_COMP_DEFL!B70</f>
        <v>92.7</v>
      </c>
      <c r="D70" s="30">
        <f>CONS_COMP_DEFL!C70</f>
        <v>97.2</v>
      </c>
      <c r="E70" s="33">
        <f>CONS_COMP_DEFL!D70</f>
        <v>97.4</v>
      </c>
      <c r="F70" s="33">
        <f>POP!H70</f>
        <v>52676</v>
      </c>
      <c r="G70" s="30">
        <f ca="1">IB!G69</f>
        <v>0.38916333333333331</v>
      </c>
      <c r="H70" s="33">
        <f>INFL_EXP!B70</f>
        <v>3.0756999999999999</v>
      </c>
      <c r="I70" s="33">
        <f>INFL_EXP!C70</f>
        <v>2.8</v>
      </c>
      <c r="J70" s="33">
        <f>CPI_INFL!B70</f>
        <v>101.5</v>
      </c>
    </row>
    <row r="71" spans="1:10" x14ac:dyDescent="0.2">
      <c r="A71" t="s">
        <v>68</v>
      </c>
      <c r="B71" s="33">
        <f>HFCE_DEFL!B71</f>
        <v>95.6</v>
      </c>
      <c r="C71" s="30">
        <f>CONS_COMP_DEFL!B71</f>
        <v>93.9</v>
      </c>
      <c r="D71" s="30">
        <f>CONS_COMP_DEFL!C71</f>
        <v>96.1</v>
      </c>
      <c r="E71" s="33">
        <f>CONS_COMP_DEFL!D71</f>
        <v>95.6</v>
      </c>
      <c r="F71" s="33">
        <f>POP!H71</f>
        <v>52746</v>
      </c>
      <c r="G71" s="30">
        <f ca="1">IB!G70</f>
        <v>0.35483666666666663</v>
      </c>
      <c r="H71" s="33">
        <f>INFL_EXP!B71</f>
        <v>3.0114000000000001</v>
      </c>
      <c r="I71" s="33">
        <f>INFL_EXP!C71</f>
        <v>2.9</v>
      </c>
      <c r="J71" s="33">
        <f>CPI_INFL!B71</f>
        <v>102</v>
      </c>
    </row>
    <row r="72" spans="1:10" x14ac:dyDescent="0.2">
      <c r="A72" t="s">
        <v>69</v>
      </c>
      <c r="B72" s="33">
        <f>HFCE_DEFL!B72</f>
        <v>96.3</v>
      </c>
      <c r="C72" s="30">
        <f>CONS_COMP_DEFL!B72</f>
        <v>94.9</v>
      </c>
      <c r="D72" s="30">
        <f>CONS_COMP_DEFL!C72</f>
        <v>96.9</v>
      </c>
      <c r="E72" s="33">
        <f>CONS_COMP_DEFL!D72</f>
        <v>97.3</v>
      </c>
      <c r="F72" s="33">
        <f>POP!H72</f>
        <v>52817</v>
      </c>
      <c r="G72" s="30">
        <f ca="1">IB!G71</f>
        <v>0.31345333333333297</v>
      </c>
      <c r="H72" s="33">
        <f>INFL_EXP!B72</f>
        <v>2.8411</v>
      </c>
      <c r="I72" s="33">
        <f>INFL_EXP!C72</f>
        <v>2.8</v>
      </c>
      <c r="J72" s="33">
        <f>CPI_INFL!B72</f>
        <v>103.2</v>
      </c>
    </row>
    <row r="73" spans="1:10" x14ac:dyDescent="0.2">
      <c r="A73" t="s">
        <v>70</v>
      </c>
      <c r="B73" s="33">
        <f>HFCE_DEFL!B73</f>
        <v>96.8</v>
      </c>
      <c r="C73" s="30">
        <f>CONS_COMP_DEFL!B73</f>
        <v>95.5</v>
      </c>
      <c r="D73" s="30">
        <f>CONS_COMP_DEFL!C73</f>
        <v>97.9</v>
      </c>
      <c r="E73" s="33">
        <f>CONS_COMP_DEFL!D73</f>
        <v>97.1</v>
      </c>
      <c r="F73" s="33">
        <f>POP!H73</f>
        <v>52886</v>
      </c>
      <c r="G73" s="30">
        <f ca="1">IB!G72</f>
        <v>0.29446666666666665</v>
      </c>
      <c r="H73" s="33">
        <f>INFL_EXP!B73</f>
        <v>2.8441999999999998</v>
      </c>
      <c r="I73" s="33">
        <f>INFL_EXP!C73</f>
        <v>2.8</v>
      </c>
      <c r="J73" s="33">
        <f>CPI_INFL!B73</f>
        <v>103.7</v>
      </c>
    </row>
    <row r="74" spans="1:10" x14ac:dyDescent="0.2">
      <c r="A74" t="s">
        <v>71</v>
      </c>
      <c r="B74" s="33">
        <f>HFCE_DEFL!B74</f>
        <v>97.4</v>
      </c>
      <c r="C74" s="30">
        <f>CONS_COMP_DEFL!B74</f>
        <v>96.6</v>
      </c>
      <c r="D74" s="30">
        <f>CONS_COMP_DEFL!C74</f>
        <v>97.6</v>
      </c>
      <c r="E74" s="33">
        <f>CONS_COMP_DEFL!D74</f>
        <v>100.3</v>
      </c>
      <c r="F74" s="33">
        <f>POP!H74</f>
        <v>52955</v>
      </c>
      <c r="G74" s="30">
        <f ca="1">IB!G73</f>
        <v>0.47304999999999997</v>
      </c>
      <c r="H74" s="33">
        <f>INFL_EXP!B74</f>
        <v>2.9809000000000001</v>
      </c>
      <c r="I74" s="33">
        <f>INFL_EXP!C74</f>
        <v>2.9</v>
      </c>
      <c r="J74" s="33">
        <f>CPI_INFL!B74</f>
        <v>104.6</v>
      </c>
    </row>
    <row r="75" spans="1:10" x14ac:dyDescent="0.2">
      <c r="A75" t="s">
        <v>72</v>
      </c>
      <c r="B75" s="33">
        <f>HFCE_DEFL!B75</f>
        <v>97.9</v>
      </c>
      <c r="C75" s="30">
        <f>CONS_COMP_DEFL!B75</f>
        <v>97.1</v>
      </c>
      <c r="D75" s="30">
        <f>CONS_COMP_DEFL!C75</f>
        <v>97.8</v>
      </c>
      <c r="E75" s="33">
        <f>CONS_COMP_DEFL!D75</f>
        <v>98.6</v>
      </c>
      <c r="F75" s="33">
        <f>POP!H75</f>
        <v>53023</v>
      </c>
      <c r="G75" s="30">
        <f ca="1">IB!G74</f>
        <v>0.56591666666666662</v>
      </c>
      <c r="H75" s="33">
        <f>INFL_EXP!B75</f>
        <v>3.0537999999999998</v>
      </c>
      <c r="I75" s="33">
        <f>INFL_EXP!C75</f>
        <v>2.9</v>
      </c>
      <c r="J75" s="33">
        <f>CPI_INFL!B75</f>
        <v>104.7</v>
      </c>
    </row>
    <row r="76" spans="1:10" x14ac:dyDescent="0.2">
      <c r="A76" t="s">
        <v>73</v>
      </c>
      <c r="B76" s="33">
        <f>HFCE_DEFL!B76</f>
        <v>98.2</v>
      </c>
      <c r="C76" s="30">
        <f>CONS_COMP_DEFL!B76</f>
        <v>97.3</v>
      </c>
      <c r="D76" s="30">
        <f>CONS_COMP_DEFL!C76</f>
        <v>98.5</v>
      </c>
      <c r="E76" s="33">
        <f>CONS_COMP_DEFL!D76</f>
        <v>98.9</v>
      </c>
      <c r="F76" s="33">
        <f>POP!H76</f>
        <v>53092</v>
      </c>
      <c r="G76" s="30">
        <f ca="1">IB!G75</f>
        <v>0.6795066666666667</v>
      </c>
      <c r="H76" s="33">
        <f>INFL_EXP!B76</f>
        <v>3.0024000000000002</v>
      </c>
      <c r="I76" s="33">
        <f>INFL_EXP!C76</f>
        <v>2.9</v>
      </c>
      <c r="J76" s="33">
        <f>CPI_INFL!B76</f>
        <v>105.7</v>
      </c>
    </row>
    <row r="77" spans="1:10" x14ac:dyDescent="0.2">
      <c r="A77" t="s">
        <v>74</v>
      </c>
      <c r="B77" s="33">
        <f>HFCE_DEFL!B77</f>
        <v>98.8</v>
      </c>
      <c r="C77" s="30">
        <f>CONS_COMP_DEFL!B77</f>
        <v>98.6</v>
      </c>
      <c r="D77" s="30">
        <f>CONS_COMP_DEFL!C77</f>
        <v>99.5</v>
      </c>
      <c r="E77" s="33">
        <f>CONS_COMP_DEFL!D77</f>
        <v>98.7</v>
      </c>
      <c r="F77" s="33">
        <f>POP!H77</f>
        <v>53168</v>
      </c>
      <c r="G77" s="30">
        <f ca="1">IB!G76</f>
        <v>0.78410333333333304</v>
      </c>
      <c r="H77" s="33">
        <f>INFL_EXP!B77</f>
        <v>3.0468000000000002</v>
      </c>
      <c r="I77" s="33">
        <f>INFL_EXP!C77</f>
        <v>3</v>
      </c>
      <c r="J77" s="33">
        <f>CPI_INFL!B77</f>
        <v>106.3</v>
      </c>
    </row>
    <row r="78" spans="1:10" x14ac:dyDescent="0.2">
      <c r="A78" t="s">
        <v>75</v>
      </c>
      <c r="B78" s="33">
        <f>HFCE_DEFL!B78</f>
        <v>99.3</v>
      </c>
      <c r="C78" s="30">
        <f>CONS_COMP_DEFL!B78</f>
        <v>99.8</v>
      </c>
      <c r="D78" s="30">
        <f>CONS_COMP_DEFL!C78</f>
        <v>99.3</v>
      </c>
      <c r="E78" s="33">
        <f>CONS_COMP_DEFL!D78</f>
        <v>101.5</v>
      </c>
      <c r="F78" s="33">
        <f>POP!H78</f>
        <v>53250</v>
      </c>
      <c r="G78" s="30">
        <f ca="1">IB!G77</f>
        <v>0.86181666666666601</v>
      </c>
      <c r="H78" s="33">
        <f>INFL_EXP!B78</f>
        <v>3.2119</v>
      </c>
      <c r="I78" s="33">
        <f>INFL_EXP!C78</f>
        <v>3.2</v>
      </c>
      <c r="J78" s="33">
        <f>CPI_INFL!B78</f>
        <v>106.9</v>
      </c>
    </row>
    <row r="79" spans="1:10" x14ac:dyDescent="0.2">
      <c r="A79" t="s">
        <v>76</v>
      </c>
      <c r="B79" s="33">
        <f>HFCE_DEFL!B79</f>
        <v>99.4</v>
      </c>
      <c r="C79" s="30">
        <f>CONS_COMP_DEFL!B79</f>
        <v>98.5</v>
      </c>
      <c r="D79" s="30">
        <f>CONS_COMP_DEFL!C79</f>
        <v>99.2</v>
      </c>
      <c r="E79" s="33">
        <f>CONS_COMP_DEFL!D79</f>
        <v>99.2</v>
      </c>
      <c r="F79" s="33">
        <f>POP!H79</f>
        <v>53330</v>
      </c>
      <c r="G79" s="30">
        <f ca="1">IB!G78</f>
        <v>0.87806666666666666</v>
      </c>
      <c r="H79" s="33">
        <f>INFL_EXP!B79</f>
        <v>3.1381000000000001</v>
      </c>
      <c r="I79" s="33">
        <f>INFL_EXP!C79</f>
        <v>3.2</v>
      </c>
      <c r="J79" s="33">
        <f>CPI_INFL!B79</f>
        <v>106.7</v>
      </c>
    </row>
    <row r="80" spans="1:10" x14ac:dyDescent="0.2">
      <c r="A80" t="s">
        <v>77</v>
      </c>
      <c r="B80" s="33">
        <f>HFCE_DEFL!B80</f>
        <v>99.9</v>
      </c>
      <c r="C80" s="30">
        <f>CONS_COMP_DEFL!B80</f>
        <v>100.2</v>
      </c>
      <c r="D80" s="30">
        <f>CONS_COMP_DEFL!C80</f>
        <v>99.5</v>
      </c>
      <c r="E80" s="33">
        <f>CONS_COMP_DEFL!D80</f>
        <v>99.4</v>
      </c>
      <c r="F80" s="33">
        <f>POP!H80</f>
        <v>53412</v>
      </c>
      <c r="G80" s="30">
        <f ca="1">IB!G79</f>
        <v>0.80000000000000016</v>
      </c>
      <c r="H80" s="33">
        <f>INFL_EXP!B80</f>
        <v>3.1985999999999999</v>
      </c>
      <c r="I80" s="33">
        <f>INFL_EXP!C80</f>
        <v>3.1</v>
      </c>
      <c r="J80" s="33">
        <f>CPI_INFL!B80</f>
        <v>107.8</v>
      </c>
    </row>
    <row r="81" spans="1:10" x14ac:dyDescent="0.2">
      <c r="A81" t="s">
        <v>78</v>
      </c>
      <c r="B81" s="33">
        <f>HFCE_DEFL!B81</f>
        <v>100.3</v>
      </c>
      <c r="C81" s="30">
        <f>CONS_COMP_DEFL!B81</f>
        <v>100.6</v>
      </c>
      <c r="D81" s="30">
        <f>CONS_COMP_DEFL!C81</f>
        <v>100.5</v>
      </c>
      <c r="E81" s="33">
        <f>CONS_COMP_DEFL!D81</f>
        <v>99</v>
      </c>
      <c r="F81" s="33">
        <f>POP!H81</f>
        <v>53479</v>
      </c>
      <c r="G81" s="30">
        <f ca="1">IB!G80</f>
        <v>0.76666666666666661</v>
      </c>
      <c r="H81" s="33">
        <f>INFL_EXP!B81</f>
        <v>3.2483</v>
      </c>
      <c r="I81" s="33">
        <f>INFL_EXP!C81</f>
        <v>3.3</v>
      </c>
      <c r="J81" s="33">
        <f>CPI_INFL!B81</f>
        <v>108.3</v>
      </c>
    </row>
    <row r="82" spans="1:10" x14ac:dyDescent="0.2">
      <c r="A82" t="s">
        <v>79</v>
      </c>
      <c r="B82" s="33">
        <f>HFCE_DEFL!B82</f>
        <v>100.4</v>
      </c>
      <c r="C82" s="30">
        <f>CONS_COMP_DEFL!B82</f>
        <v>100.7</v>
      </c>
      <c r="D82" s="30">
        <f>CONS_COMP_DEFL!C82</f>
        <v>100.7</v>
      </c>
      <c r="E82" s="33">
        <f>CONS_COMP_DEFL!D82</f>
        <v>101.9</v>
      </c>
      <c r="F82" s="33">
        <f>POP!H82</f>
        <v>53538</v>
      </c>
      <c r="G82" s="30">
        <f ca="1">IB!G81</f>
        <v>0.78666666666666674</v>
      </c>
      <c r="H82" s="33">
        <f>INFL_EXP!B82</f>
        <v>3.1825000000000001</v>
      </c>
      <c r="I82" s="33">
        <f>INFL_EXP!C82</f>
        <v>3.1</v>
      </c>
      <c r="J82" s="33">
        <f>CPI_INFL!B82</f>
        <v>108.5</v>
      </c>
    </row>
    <row r="83" spans="1:10" x14ac:dyDescent="0.2">
      <c r="A83" t="s">
        <v>80</v>
      </c>
      <c r="B83" s="33">
        <f>HFCE_DEFL!B83</f>
        <v>99.9</v>
      </c>
      <c r="C83" s="30">
        <f>CONS_COMP_DEFL!B83</f>
        <v>100.1</v>
      </c>
      <c r="D83" s="30">
        <f>CONS_COMP_DEFL!C83</f>
        <v>99.1</v>
      </c>
      <c r="E83" s="33">
        <f>CONS_COMP_DEFL!D83</f>
        <v>99.2</v>
      </c>
      <c r="F83" s="33">
        <f>POP!H83</f>
        <v>53559</v>
      </c>
      <c r="G83" s="30">
        <f ca="1">IB!G82</f>
        <v>0.67333333333333334</v>
      </c>
      <c r="H83" s="33">
        <f>INFL_EXP!B83</f>
        <v>3.1301999999999999</v>
      </c>
      <c r="I83" s="33">
        <f>INFL_EXP!C83</f>
        <v>3</v>
      </c>
      <c r="J83" s="33">
        <f>CPI_INFL!B83</f>
        <v>108.5</v>
      </c>
    </row>
    <row r="84" spans="1:10" x14ac:dyDescent="0.2">
      <c r="A84" t="s">
        <v>81</v>
      </c>
      <c r="B84" s="33">
        <f>HFCE_DEFL!B84</f>
        <v>99.9</v>
      </c>
      <c r="C84" s="30">
        <f>CONS_COMP_DEFL!B84</f>
        <v>100.9</v>
      </c>
      <c r="D84" s="30">
        <f>CONS_COMP_DEFL!C84</f>
        <v>99.7</v>
      </c>
      <c r="E84" s="33">
        <f>CONS_COMP_DEFL!D84</f>
        <v>99.1</v>
      </c>
      <c r="F84" s="33">
        <f>POP!H84</f>
        <v>53539</v>
      </c>
      <c r="G84" s="30">
        <f ca="1">IB!G83</f>
        <v>0.38999999999999996</v>
      </c>
      <c r="H84" s="33">
        <f>INFL_EXP!B84</f>
        <v>3.0718000000000001</v>
      </c>
      <c r="I84" s="33">
        <f>INFL_EXP!C84</f>
        <v>2.9</v>
      </c>
      <c r="J84" s="33">
        <f>CPI_INFL!B84</f>
        <v>108.5</v>
      </c>
    </row>
    <row r="85" spans="1:10" x14ac:dyDescent="0.2">
      <c r="A85" t="s">
        <v>82</v>
      </c>
      <c r="B85" s="33">
        <f>HFCE_DEFL!B85</f>
        <v>100.4</v>
      </c>
      <c r="C85" s="30">
        <f>CONS_COMP_DEFL!B85</f>
        <v>99.7</v>
      </c>
      <c r="D85" s="30">
        <f>CONS_COMP_DEFL!C85</f>
        <v>100.1</v>
      </c>
      <c r="E85" s="33">
        <f>CONS_COMP_DEFL!D85</f>
        <v>99.1</v>
      </c>
      <c r="F85" s="33">
        <f>POP!H85</f>
        <v>53677</v>
      </c>
      <c r="G85" s="30">
        <f ca="1">IB!G84</f>
        <v>7.6666666666666675E-2</v>
      </c>
      <c r="H85" s="33">
        <f>INFL_EXP!B85</f>
        <v>3.2730000000000001</v>
      </c>
      <c r="I85" s="33">
        <f>INFL_EXP!C85</f>
        <v>2.8</v>
      </c>
      <c r="J85" s="33">
        <f>CPI_INFL!B85</f>
        <v>108.9</v>
      </c>
    </row>
    <row r="86" spans="1:10" x14ac:dyDescent="0.2">
      <c r="A86" t="s">
        <v>83</v>
      </c>
      <c r="B86" s="33">
        <f>HFCE_DEFL!B86</f>
        <v>100.4</v>
      </c>
      <c r="C86" s="30">
        <f>CONS_COMP_DEFL!B86</f>
        <v>99</v>
      </c>
      <c r="D86" s="30">
        <f>CONS_COMP_DEFL!C86</f>
        <v>100.8</v>
      </c>
      <c r="E86" s="33">
        <f>CONS_COMP_DEFL!D86</f>
        <v>101.3</v>
      </c>
      <c r="F86" s="33">
        <f>POP!H86</f>
        <v>53712</v>
      </c>
      <c r="G86" s="30">
        <f ca="1">IB!G85</f>
        <v>0.04</v>
      </c>
      <c r="H86" s="33">
        <f>INFL_EXP!B86</f>
        <v>3.2652000000000001</v>
      </c>
      <c r="I86" s="33">
        <f>INFL_EXP!C86</f>
        <v>2.7</v>
      </c>
      <c r="J86" s="33">
        <f>CPI_INFL!B86</f>
        <v>109</v>
      </c>
    </row>
    <row r="87" spans="1:10" x14ac:dyDescent="0.2">
      <c r="A87" t="s">
        <v>199</v>
      </c>
      <c r="B87" s="33">
        <f>HFCE_DEFL!B87</f>
        <v>101.4</v>
      </c>
      <c r="C87" s="30">
        <f>CONS_COMP_DEFL!B87</f>
        <v>99.4</v>
      </c>
      <c r="D87" s="30">
        <f>CONS_COMP_DEFL!C87</f>
        <v>101.1</v>
      </c>
      <c r="E87" s="33">
        <f>CONS_COMP_DEFL!D87</f>
        <v>98.1</v>
      </c>
      <c r="F87" s="33">
        <f>POP!H87</f>
        <v>53750</v>
      </c>
      <c r="G87" s="30">
        <f ca="1">IB!G86</f>
        <v>5.3333333333333337E-2</v>
      </c>
      <c r="H87" s="33">
        <f>INFL_EXP!B87</f>
        <v>3.3109999999999999</v>
      </c>
      <c r="I87" s="33">
        <f>INFL_EXP!C87</f>
        <v>2.7</v>
      </c>
      <c r="J87" s="33">
        <f>CPI_INFL!B87</f>
        <v>109.2</v>
      </c>
    </row>
    <row r="88" spans="1:10" x14ac:dyDescent="0.2">
      <c r="A88" t="s">
        <v>200</v>
      </c>
      <c r="B88" s="33">
        <f>HFCE_DEFL!B88</f>
        <v>101.6</v>
      </c>
      <c r="C88" s="30">
        <f>CONS_COMP_DEFL!B88</f>
        <v>101.3</v>
      </c>
      <c r="D88" s="30">
        <f>CONS_COMP_DEFL!C88</f>
        <v>101.7</v>
      </c>
      <c r="E88" s="33">
        <f>CONS_COMP_DEFL!D88</f>
        <v>99.9</v>
      </c>
      <c r="F88" s="33">
        <f>POP!H88</f>
        <v>53830</v>
      </c>
      <c r="G88" s="30">
        <f ca="1">IB!G87</f>
        <v>8.3333333333333329E-2</v>
      </c>
      <c r="H88" s="33">
        <f>INFL_EXP!B88</f>
        <v>3.4889999999999999</v>
      </c>
      <c r="I88" s="33">
        <f>INFL_EXP!C88</f>
        <v>2.4</v>
      </c>
      <c r="J88" s="33">
        <f>CPI_INFL!B88</f>
        <v>110.7</v>
      </c>
    </row>
    <row r="89" spans="1:10" x14ac:dyDescent="0.2">
      <c r="A89" t="s">
        <v>201</v>
      </c>
      <c r="B89" s="33">
        <f>HFCE_DEFL!B89</f>
        <v>102.9</v>
      </c>
      <c r="C89" s="30">
        <f>CONS_COMP_DEFL!B89</f>
        <v>102.7</v>
      </c>
      <c r="D89" s="30">
        <f>CONS_COMP_DEFL!C89</f>
        <v>102.4</v>
      </c>
      <c r="E89" s="33">
        <f>CONS_COMP_DEFL!D89</f>
        <v>100.7</v>
      </c>
      <c r="F89" s="33">
        <f>POP!H89</f>
        <v>54013</v>
      </c>
      <c r="G89" s="30">
        <f ca="1">IB!G88</f>
        <v>7.3333333333333348E-2</v>
      </c>
      <c r="H89" s="33">
        <f>INFL_EXP!B89</f>
        <v>3.5771999999999999</v>
      </c>
      <c r="I89" s="33">
        <f>INFL_EXP!C89</f>
        <v>2.7</v>
      </c>
      <c r="J89" s="33">
        <f>CPI_INFL!B89</f>
        <v>111.9</v>
      </c>
    </row>
    <row r="90" spans="1:10" x14ac:dyDescent="0.2">
      <c r="A90" t="s">
        <v>210</v>
      </c>
      <c r="B90" s="33">
        <f>HFCE_DEFL!B90</f>
        <v>104.3</v>
      </c>
      <c r="C90" s="30">
        <f>CONS_COMP_DEFL!B90</f>
        <v>105.9</v>
      </c>
      <c r="D90" s="30">
        <f>CONS_COMP_DEFL!C90</f>
        <v>104.1</v>
      </c>
      <c r="E90" s="33">
        <f>CONS_COMP_DEFL!D90</f>
        <v>104.1</v>
      </c>
      <c r="F90" s="33">
        <f>POP!H90</f>
        <v>54070</v>
      </c>
      <c r="G90" s="30">
        <f ca="1">IB!G89</f>
        <v>0.15000000000000002</v>
      </c>
      <c r="H90" s="33">
        <f>INFL_EXP!B90</f>
        <v>3.8</v>
      </c>
      <c r="I90" s="33">
        <f>INFL_EXP!C90</f>
        <v>3.2</v>
      </c>
      <c r="J90" s="33">
        <f>CPI_INFL!B90</f>
        <v>114.4</v>
      </c>
    </row>
    <row r="91" spans="1:10" x14ac:dyDescent="0.2">
      <c r="A91" t="s">
        <v>228</v>
      </c>
      <c r="B91" s="33">
        <f>HFCE_DEFL!B91</f>
        <v>106.7</v>
      </c>
      <c r="C91" s="30">
        <f>CONS_COMP_DEFL!B91</f>
        <v>108.5</v>
      </c>
      <c r="D91" s="30">
        <f>CONS_COMP_DEFL!C91</f>
        <v>104.9</v>
      </c>
      <c r="E91" s="33">
        <f>CONS_COMP_DEFL!D91</f>
        <v>104.9</v>
      </c>
      <c r="F91" s="33">
        <f>POP!H91</f>
        <v>54168</v>
      </c>
      <c r="G91" s="30">
        <f ca="1">IB!G90</f>
        <v>0.77666666666666673</v>
      </c>
      <c r="H91" s="33">
        <f>INFL_EXP!B91</f>
        <v>3.8</v>
      </c>
      <c r="I91" s="33">
        <f>INFL_EXP!C91</f>
        <v>4.3</v>
      </c>
      <c r="J91" s="33">
        <f>CPI_INFL!B91</f>
        <v>115.9</v>
      </c>
    </row>
    <row r="92" spans="1:10" x14ac:dyDescent="0.2">
      <c r="A92" t="s">
        <v>229</v>
      </c>
      <c r="B92" s="33">
        <f>HFCE_DEFL!B92</f>
        <v>109.9</v>
      </c>
      <c r="C92" s="30">
        <f>CONS_COMP_DEFL!B92</f>
        <v>117.9</v>
      </c>
      <c r="D92" s="30">
        <f>CONS_COMP_DEFL!C92</f>
        <v>107.2</v>
      </c>
      <c r="E92" s="33">
        <f>CONS_COMP_DEFL!D92</f>
        <v>107.4</v>
      </c>
      <c r="F92" s="33">
        <f>POP!H92</f>
        <v>54292</v>
      </c>
      <c r="G92" s="30">
        <f ca="1">IB!G91</f>
        <v>1.3366666666666667</v>
      </c>
      <c r="H92" s="33">
        <f>INFL_EXP!B92</f>
        <v>3.5</v>
      </c>
      <c r="I92" s="33">
        <f>INFL_EXP!C92</f>
        <v>4.5999999999999996</v>
      </c>
      <c r="J92" s="33">
        <f>CPI_INFL!B92</f>
        <v>120.9</v>
      </c>
    </row>
    <row r="93" spans="1:10" x14ac:dyDescent="0.2">
      <c r="A93" t="s">
        <v>230</v>
      </c>
      <c r="B93" s="33">
        <f>HFCE_DEFL!B93</f>
        <v>112.5</v>
      </c>
      <c r="C93" s="30">
        <f>CONS_COMP_DEFL!B93</f>
        <v>120.2</v>
      </c>
      <c r="D93" s="30">
        <f>CONS_COMP_DEFL!C93</f>
        <v>109.7</v>
      </c>
      <c r="E93" s="33">
        <f>CONS_COMP_DEFL!D93</f>
        <v>107.6</v>
      </c>
      <c r="F93" s="33">
        <f>POP!H93</f>
        <v>54453</v>
      </c>
      <c r="G93" s="30">
        <f ca="1">IB!G92</f>
        <v>2.3266666666666667</v>
      </c>
      <c r="H93" s="33">
        <f>INFL_EXP!B93</f>
        <v>3.3</v>
      </c>
      <c r="I93" s="33">
        <f>INFL_EXP!C93</f>
        <v>4.9000000000000004</v>
      </c>
      <c r="J93" s="33">
        <f>CPI_INFL!B93</f>
        <v>123.2</v>
      </c>
    </row>
    <row r="94" spans="1:10" x14ac:dyDescent="0.2">
      <c r="A94" t="s">
        <v>231</v>
      </c>
      <c r="B94" s="33">
        <f>HFCE_DEFL!B94</f>
        <v>115.2</v>
      </c>
      <c r="C94" s="30">
        <f>CONS_COMP_DEFL!B94</f>
        <v>129.5</v>
      </c>
      <c r="D94" s="30">
        <f>CONS_COMP_DEFL!C94</f>
        <v>111.8</v>
      </c>
      <c r="E94" s="33">
        <f>CONS_COMP_DEFL!D94</f>
        <v>110.5</v>
      </c>
      <c r="F94" s="33">
        <f>POP!H94</f>
        <v>54550</v>
      </c>
      <c r="G94" s="30">
        <f ca="1">IB!G93</f>
        <v>3.563333333333333</v>
      </c>
      <c r="H94" s="33">
        <f>INFL_EXP!B94</f>
        <v>3.1</v>
      </c>
      <c r="I94" s="33">
        <f>INFL_EXP!C94</f>
        <v>4.8</v>
      </c>
      <c r="J94" s="33">
        <f>CPI_INFL!B94</f>
        <v>126.7</v>
      </c>
    </row>
    <row r="95" spans="1:10" x14ac:dyDescent="0.2">
      <c r="A95" t="s">
        <v>232</v>
      </c>
      <c r="B95" s="33">
        <f>HFCE_DEFL!B95</f>
        <v>117.2</v>
      </c>
      <c r="C95" s="30">
        <f>CONS_COMP_DEFL!B95</f>
        <v>134.30000000000001</v>
      </c>
      <c r="D95" s="30">
        <f>CONS_COMP_DEFL!C95</f>
        <v>113.1</v>
      </c>
      <c r="E95" s="33">
        <f>CONS_COMP_DEFL!D95</f>
        <v>110.1</v>
      </c>
      <c r="F95" s="33">
        <f>POP!H95</f>
        <v>54647</v>
      </c>
      <c r="G95" s="30">
        <f ca="1">IB!G94</f>
        <v>4.1833333333333327</v>
      </c>
      <c r="H95" s="33">
        <f>INFL_EXP!B95</f>
        <v>3.4</v>
      </c>
      <c r="I95" s="33">
        <f>INFL_EXP!C95</f>
        <v>3.9</v>
      </c>
      <c r="J95" s="33">
        <f>CPI_INFL!B95</f>
        <v>127.7</v>
      </c>
    </row>
    <row r="96" spans="1:10" x14ac:dyDescent="0.2">
      <c r="A96" t="s">
        <v>233</v>
      </c>
      <c r="B96" s="33">
        <f>HFCE_DEFL!B96</f>
        <v>118.7</v>
      </c>
      <c r="C96" s="30">
        <f>CONS_COMP_DEFL!B96</f>
        <v>130</v>
      </c>
      <c r="D96" s="30">
        <f>CONS_COMP_DEFL!C96</f>
        <v>115.4</v>
      </c>
      <c r="E96" s="33">
        <f>CONS_COMP_DEFL!D96</f>
        <v>113.4</v>
      </c>
      <c r="F96" s="33">
        <f>POP!H96</f>
        <v>54745</v>
      </c>
      <c r="G96" s="30">
        <f ca="1">IB!G95</f>
        <v>4.78</v>
      </c>
      <c r="H96" s="33">
        <f>INFL_EXP!B96</f>
        <v>3.5</v>
      </c>
      <c r="I96" s="33">
        <f>INFL_EXP!C96</f>
        <v>3.5</v>
      </c>
      <c r="J96" s="33">
        <f>CPI_INFL!B96</f>
        <v>131.1</v>
      </c>
    </row>
    <row r="97" spans="1:10" x14ac:dyDescent="0.2">
      <c r="A97" t="s">
        <v>234</v>
      </c>
      <c r="B97" s="33">
        <f>HFCE_DEFL!B97</f>
        <v>119.5</v>
      </c>
      <c r="C97" s="30">
        <f>CONS_COMP_DEFL!B97</f>
        <v>127.3</v>
      </c>
      <c r="D97" s="30">
        <f>CONS_COMP_DEFL!C97</f>
        <v>117.7</v>
      </c>
      <c r="E97" s="33">
        <f>CONS_COMP_DEFL!D97</f>
        <v>113.7</v>
      </c>
      <c r="F97" s="33">
        <f>POP!H97</f>
        <v>54844</v>
      </c>
      <c r="G97" s="30">
        <f ca="1">IB!G96</f>
        <v>5.5133333333333328</v>
      </c>
      <c r="H97" s="33">
        <f>INFL_EXP!B97</f>
        <v>3.7</v>
      </c>
      <c r="I97" s="33">
        <f>INFL_EXP!C97</f>
        <v>3.6</v>
      </c>
      <c r="J97" s="33">
        <f>CPI_INFL!B97</f>
        <v>131.4</v>
      </c>
    </row>
    <row r="98" spans="1:10" x14ac:dyDescent="0.2">
      <c r="A98" t="s">
        <v>235</v>
      </c>
      <c r="B98" s="33">
        <f>HFCE_DEFL!B98</f>
        <v>120</v>
      </c>
      <c r="C98" s="30">
        <f>CONS_COMP_DEFL!B98</f>
        <v>129.6</v>
      </c>
      <c r="D98" s="30">
        <f>CONS_COMP_DEFL!C98</f>
        <v>118.3</v>
      </c>
      <c r="E98" s="33">
        <f>CONS_COMP_DEFL!D98</f>
        <v>116.2</v>
      </c>
      <c r="F98" s="33">
        <f>POP!H98</f>
        <v>54943</v>
      </c>
      <c r="G98" s="30">
        <f ca="1">IB!G97</f>
        <v>5.3666666666666671</v>
      </c>
      <c r="H98" s="33">
        <f>INFL_EXP!B98</f>
        <v>3.5</v>
      </c>
      <c r="I98" s="33">
        <f>INFL_EXP!C98</f>
        <v>3.3</v>
      </c>
      <c r="J98" s="33">
        <f>CPI_INFL!B98</f>
        <v>132</v>
      </c>
    </row>
    <row r="99" spans="1:10" x14ac:dyDescent="0.2">
      <c r="C99" s="30"/>
      <c r="D99" s="30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8"/>
  <sheetViews>
    <sheetView zoomScale="135" workbookViewId="0">
      <selection activeCell="A89" activeCellId="1" sqref="A90:A98 A89"/>
    </sheetView>
  </sheetViews>
  <sheetFormatPr baseColWidth="10" defaultRowHeight="16" x14ac:dyDescent="0.2"/>
  <sheetData>
    <row r="1" spans="1:3" x14ac:dyDescent="0.2">
      <c r="A1" t="s">
        <v>84</v>
      </c>
      <c r="B1" s="30" t="s">
        <v>195</v>
      </c>
      <c r="C1" s="30" t="s">
        <v>204</v>
      </c>
    </row>
    <row r="2" spans="1:3" x14ac:dyDescent="0.2">
      <c r="A2" t="s">
        <v>91</v>
      </c>
      <c r="B2" s="30">
        <v>4.1327999999999996</v>
      </c>
      <c r="C2">
        <v>1.5</v>
      </c>
    </row>
    <row r="3" spans="1:3" x14ac:dyDescent="0.2">
      <c r="A3" t="s">
        <v>0</v>
      </c>
      <c r="B3" s="30">
        <v>4.1383999999999999</v>
      </c>
      <c r="C3">
        <v>2.2999999999999998</v>
      </c>
    </row>
    <row r="4" spans="1:3" x14ac:dyDescent="0.2">
      <c r="A4" t="s">
        <v>1</v>
      </c>
      <c r="B4" s="30">
        <v>3.6093000000000002</v>
      </c>
      <c r="C4">
        <v>2.4</v>
      </c>
    </row>
    <row r="5" spans="1:3" x14ac:dyDescent="0.2">
      <c r="A5" t="s">
        <v>2</v>
      </c>
      <c r="B5" s="30">
        <v>3.4102000000000001</v>
      </c>
      <c r="C5">
        <v>2.2000000000000002</v>
      </c>
    </row>
    <row r="6" spans="1:3" x14ac:dyDescent="0.2">
      <c r="A6" t="s">
        <v>3</v>
      </c>
      <c r="B6" s="30">
        <v>2.9921000000000002</v>
      </c>
      <c r="C6">
        <v>2.2999999999999998</v>
      </c>
    </row>
    <row r="7" spans="1:3" x14ac:dyDescent="0.2">
      <c r="A7" t="s">
        <v>4</v>
      </c>
      <c r="B7" s="30">
        <v>2.7280000000000002</v>
      </c>
      <c r="C7">
        <v>2.1</v>
      </c>
    </row>
    <row r="8" spans="1:3" x14ac:dyDescent="0.2">
      <c r="A8" t="s">
        <v>5</v>
      </c>
      <c r="B8" s="30">
        <v>2.5979999999999999</v>
      </c>
      <c r="C8">
        <v>2.1</v>
      </c>
    </row>
    <row r="9" spans="1:3" x14ac:dyDescent="0.2">
      <c r="A9" t="s">
        <v>6</v>
      </c>
      <c r="B9" s="30">
        <v>2.6110000000000002</v>
      </c>
      <c r="C9">
        <v>2.2000000000000002</v>
      </c>
    </row>
    <row r="10" spans="1:3" x14ac:dyDescent="0.2">
      <c r="A10" t="s">
        <v>7</v>
      </c>
      <c r="B10" s="30">
        <v>2.2967</v>
      </c>
      <c r="C10">
        <v>1.9</v>
      </c>
    </row>
    <row r="11" spans="1:3" x14ac:dyDescent="0.2">
      <c r="A11" t="s">
        <v>8</v>
      </c>
      <c r="B11" s="30">
        <v>2.4335</v>
      </c>
      <c r="C11">
        <v>2.2000000000000002</v>
      </c>
    </row>
    <row r="12" spans="1:3" x14ac:dyDescent="0.2">
      <c r="A12" t="s">
        <v>9</v>
      </c>
      <c r="B12" s="30">
        <v>2.7204000000000002</v>
      </c>
      <c r="C12">
        <v>2.2999999999999998</v>
      </c>
    </row>
    <row r="13" spans="1:3" x14ac:dyDescent="0.2">
      <c r="A13" t="s">
        <v>10</v>
      </c>
      <c r="B13" s="30">
        <v>2.4662999999999999</v>
      </c>
      <c r="C13">
        <v>2.1</v>
      </c>
    </row>
    <row r="14" spans="1:3" x14ac:dyDescent="0.2">
      <c r="A14" t="s">
        <v>11</v>
      </c>
      <c r="B14" s="30">
        <v>2.2730000000000001</v>
      </c>
      <c r="C14">
        <v>2.2000000000000002</v>
      </c>
    </row>
    <row r="15" spans="1:3" x14ac:dyDescent="0.2">
      <c r="A15" t="s">
        <v>12</v>
      </c>
      <c r="B15" s="30">
        <v>2.3534999999999999</v>
      </c>
      <c r="C15">
        <v>2.5</v>
      </c>
    </row>
    <row r="16" spans="1:3" x14ac:dyDescent="0.2">
      <c r="A16" t="s">
        <v>13</v>
      </c>
      <c r="B16" s="30">
        <v>2.3826000000000001</v>
      </c>
      <c r="C16">
        <v>2.2000000000000002</v>
      </c>
    </row>
    <row r="17" spans="1:3" x14ac:dyDescent="0.2">
      <c r="A17" t="s">
        <v>14</v>
      </c>
      <c r="B17" s="30">
        <v>2.6478999999999999</v>
      </c>
      <c r="C17">
        <v>2.2000000000000002</v>
      </c>
    </row>
    <row r="18" spans="1:3" x14ac:dyDescent="0.2">
      <c r="A18" t="s">
        <v>15</v>
      </c>
      <c r="B18" s="30">
        <v>2.7864</v>
      </c>
      <c r="C18">
        <v>2.6</v>
      </c>
    </row>
    <row r="19" spans="1:3" x14ac:dyDescent="0.2">
      <c r="A19" t="s">
        <v>16</v>
      </c>
      <c r="B19" s="30">
        <v>2.7288999999999999</v>
      </c>
      <c r="C19">
        <v>2.4</v>
      </c>
    </row>
    <row r="20" spans="1:3" x14ac:dyDescent="0.2">
      <c r="A20" t="s">
        <v>17</v>
      </c>
      <c r="B20" s="30">
        <v>2.9502999999999999</v>
      </c>
      <c r="C20">
        <v>2.4</v>
      </c>
    </row>
    <row r="21" spans="1:3" x14ac:dyDescent="0.2">
      <c r="A21" t="s">
        <v>18</v>
      </c>
      <c r="B21" s="30">
        <v>2.8984999999999999</v>
      </c>
      <c r="C21">
        <v>2.2999999999999998</v>
      </c>
    </row>
    <row r="22" spans="1:3" x14ac:dyDescent="0.2">
      <c r="A22" t="s">
        <v>19</v>
      </c>
      <c r="B22" s="30">
        <v>2.7435</v>
      </c>
      <c r="C22">
        <v>2.2999999999999998</v>
      </c>
    </row>
    <row r="23" spans="1:3" x14ac:dyDescent="0.2">
      <c r="A23" t="s">
        <v>20</v>
      </c>
      <c r="B23" s="30">
        <v>2.7441</v>
      </c>
      <c r="C23">
        <v>2.2000000000000002</v>
      </c>
    </row>
    <row r="24" spans="1:3" x14ac:dyDescent="0.2">
      <c r="A24" t="s">
        <v>21</v>
      </c>
      <c r="B24" s="30">
        <v>2.6816</v>
      </c>
      <c r="C24">
        <v>2</v>
      </c>
    </row>
    <row r="25" spans="1:3" x14ac:dyDescent="0.2">
      <c r="A25" t="s">
        <v>22</v>
      </c>
      <c r="B25" s="30">
        <v>2.6486000000000001</v>
      </c>
      <c r="C25">
        <v>2.2000000000000002</v>
      </c>
    </row>
    <row r="26" spans="1:3" x14ac:dyDescent="0.2">
      <c r="A26" t="s">
        <v>23</v>
      </c>
      <c r="B26" s="30">
        <v>2.6978</v>
      </c>
      <c r="C26">
        <v>2.2000000000000002</v>
      </c>
    </row>
    <row r="27" spans="1:3" x14ac:dyDescent="0.2">
      <c r="A27" t="s">
        <v>24</v>
      </c>
      <c r="B27" s="30">
        <v>2.7427000000000001</v>
      </c>
      <c r="C27">
        <v>2.7</v>
      </c>
    </row>
    <row r="28" spans="1:3" x14ac:dyDescent="0.2">
      <c r="A28" t="s">
        <v>25</v>
      </c>
      <c r="B28" s="30">
        <v>2.9392999999999998</v>
      </c>
      <c r="C28">
        <v>2.5</v>
      </c>
    </row>
    <row r="29" spans="1:3" x14ac:dyDescent="0.2">
      <c r="A29" t="s">
        <v>26</v>
      </c>
      <c r="B29" s="30">
        <v>2.9727999999999999</v>
      </c>
      <c r="C29">
        <v>2.5</v>
      </c>
    </row>
    <row r="30" spans="1:3" x14ac:dyDescent="0.2">
      <c r="A30" t="s">
        <v>27</v>
      </c>
      <c r="B30" s="30">
        <v>2.9462000000000002</v>
      </c>
      <c r="C30">
        <v>2.7</v>
      </c>
    </row>
    <row r="31" spans="1:3" x14ac:dyDescent="0.2">
      <c r="A31" t="s">
        <v>28</v>
      </c>
      <c r="B31" s="30">
        <v>2.9961000000000002</v>
      </c>
      <c r="C31">
        <v>2.7</v>
      </c>
    </row>
    <row r="32" spans="1:3" x14ac:dyDescent="0.2">
      <c r="A32" t="s">
        <v>29</v>
      </c>
      <c r="B32" s="30">
        <v>2.9946000000000002</v>
      </c>
      <c r="C32">
        <v>2.7</v>
      </c>
    </row>
    <row r="33" spans="1:3" x14ac:dyDescent="0.2">
      <c r="A33" t="s">
        <v>30</v>
      </c>
      <c r="B33" s="30">
        <v>3.0467</v>
      </c>
      <c r="C33">
        <v>2.7</v>
      </c>
    </row>
    <row r="34" spans="1:3" x14ac:dyDescent="0.2">
      <c r="A34" t="s">
        <v>31</v>
      </c>
      <c r="B34" s="30">
        <v>3.1941999999999999</v>
      </c>
      <c r="C34">
        <v>3</v>
      </c>
    </row>
    <row r="35" spans="1:3" x14ac:dyDescent="0.2">
      <c r="A35" t="s">
        <v>32</v>
      </c>
      <c r="B35" s="30">
        <v>3.3157999999999999</v>
      </c>
      <c r="C35">
        <v>3.3</v>
      </c>
    </row>
    <row r="36" spans="1:3" x14ac:dyDescent="0.2">
      <c r="A36" t="s">
        <v>33</v>
      </c>
      <c r="B36" s="30">
        <v>3.516</v>
      </c>
      <c r="C36">
        <v>4.3</v>
      </c>
    </row>
    <row r="37" spans="1:3" x14ac:dyDescent="0.2">
      <c r="A37" t="s">
        <v>34</v>
      </c>
      <c r="B37" s="30">
        <v>3.5672000000000001</v>
      </c>
      <c r="C37">
        <v>4.4000000000000004</v>
      </c>
    </row>
    <row r="38" spans="1:3" x14ac:dyDescent="0.2">
      <c r="A38" t="s">
        <v>35</v>
      </c>
      <c r="B38" s="30">
        <v>2.5651999999999999</v>
      </c>
      <c r="C38">
        <v>2.8</v>
      </c>
    </row>
    <row r="39" spans="1:3" x14ac:dyDescent="0.2">
      <c r="A39" t="s">
        <v>36</v>
      </c>
      <c r="B39" s="30">
        <v>2.9260999999999999</v>
      </c>
      <c r="C39">
        <v>2.1</v>
      </c>
    </row>
    <row r="40" spans="1:3" x14ac:dyDescent="0.2">
      <c r="A40" t="s">
        <v>37</v>
      </c>
      <c r="B40" s="30">
        <v>2.9260999999999999</v>
      </c>
      <c r="C40">
        <v>2.4</v>
      </c>
    </row>
    <row r="41" spans="1:3" x14ac:dyDescent="0.2">
      <c r="A41" t="s">
        <v>38</v>
      </c>
      <c r="B41" s="30">
        <v>2.8144</v>
      </c>
      <c r="C41">
        <v>2.4</v>
      </c>
    </row>
    <row r="42" spans="1:3" x14ac:dyDescent="0.2">
      <c r="A42" t="s">
        <v>39</v>
      </c>
      <c r="B42" s="30">
        <v>3.2755000000000001</v>
      </c>
      <c r="C42">
        <v>2.4</v>
      </c>
    </row>
    <row r="43" spans="1:3" x14ac:dyDescent="0.2">
      <c r="A43" t="s">
        <v>40</v>
      </c>
      <c r="B43" s="30">
        <v>3.3713000000000002</v>
      </c>
      <c r="C43">
        <v>2.5</v>
      </c>
    </row>
    <row r="44" spans="1:3" x14ac:dyDescent="0.2">
      <c r="A44" t="s">
        <v>41</v>
      </c>
      <c r="B44" s="30">
        <v>3.1341999999999999</v>
      </c>
      <c r="C44">
        <v>3.3</v>
      </c>
    </row>
    <row r="45" spans="1:3" x14ac:dyDescent="0.2">
      <c r="A45" t="s">
        <v>42</v>
      </c>
      <c r="B45" s="30">
        <v>2.5118</v>
      </c>
      <c r="C45">
        <v>3.4</v>
      </c>
    </row>
    <row r="46" spans="1:3" x14ac:dyDescent="0.2">
      <c r="A46" t="s">
        <v>43</v>
      </c>
      <c r="B46" s="30">
        <v>2.7427000000000001</v>
      </c>
      <c r="C46">
        <v>3.9</v>
      </c>
    </row>
    <row r="47" spans="1:3" x14ac:dyDescent="0.2">
      <c r="A47" t="s">
        <v>44</v>
      </c>
      <c r="B47" s="30">
        <v>3.0861000000000001</v>
      </c>
      <c r="C47">
        <v>4</v>
      </c>
    </row>
    <row r="48" spans="1:3" x14ac:dyDescent="0.2">
      <c r="A48" t="s">
        <v>45</v>
      </c>
      <c r="B48" s="30">
        <v>3.1402999999999999</v>
      </c>
      <c r="C48">
        <v>3.9</v>
      </c>
    </row>
    <row r="49" spans="1:3" x14ac:dyDescent="0.2">
      <c r="A49" t="s">
        <v>46</v>
      </c>
      <c r="B49" s="30">
        <v>2.7652999999999999</v>
      </c>
      <c r="C49">
        <v>4.2</v>
      </c>
    </row>
    <row r="50" spans="1:3" x14ac:dyDescent="0.2">
      <c r="A50" t="s">
        <v>47</v>
      </c>
      <c r="B50" s="30">
        <v>2.6482999999999999</v>
      </c>
      <c r="C50">
        <v>4.0999999999999996</v>
      </c>
    </row>
    <row r="51" spans="1:3" x14ac:dyDescent="0.2">
      <c r="A51" t="s">
        <v>48</v>
      </c>
      <c r="B51" s="30">
        <v>2.7513000000000001</v>
      </c>
      <c r="C51">
        <v>3.5</v>
      </c>
    </row>
    <row r="52" spans="1:3" x14ac:dyDescent="0.2">
      <c r="A52" t="s">
        <v>49</v>
      </c>
      <c r="B52" s="30">
        <v>2.4986000000000002</v>
      </c>
      <c r="C52">
        <v>3.7</v>
      </c>
    </row>
    <row r="53" spans="1:3" x14ac:dyDescent="0.2">
      <c r="A53" t="s">
        <v>50</v>
      </c>
      <c r="B53" s="30">
        <v>2.2959999999999998</v>
      </c>
      <c r="C53">
        <v>3.2</v>
      </c>
    </row>
    <row r="54" spans="1:3" x14ac:dyDescent="0.2">
      <c r="A54" t="s">
        <v>51</v>
      </c>
      <c r="B54" s="30">
        <v>2.4493999999999998</v>
      </c>
      <c r="C54">
        <v>3.5</v>
      </c>
    </row>
    <row r="55" spans="1:3" x14ac:dyDescent="0.2">
      <c r="A55" t="s">
        <v>52</v>
      </c>
      <c r="B55" s="30">
        <v>3.1354000000000002</v>
      </c>
      <c r="C55">
        <v>3.6</v>
      </c>
    </row>
    <row r="56" spans="1:3" x14ac:dyDescent="0.2">
      <c r="A56" t="s">
        <v>53</v>
      </c>
      <c r="B56" s="30">
        <v>3.0242</v>
      </c>
      <c r="C56">
        <v>3.6</v>
      </c>
    </row>
    <row r="57" spans="1:3" x14ac:dyDescent="0.2">
      <c r="A57" t="s">
        <v>54</v>
      </c>
      <c r="B57" s="30">
        <v>3.1635</v>
      </c>
      <c r="C57">
        <v>3.2</v>
      </c>
    </row>
    <row r="58" spans="1:3" x14ac:dyDescent="0.2">
      <c r="A58" t="s">
        <v>55</v>
      </c>
      <c r="B58" s="30">
        <v>3.1328999999999998</v>
      </c>
      <c r="C58">
        <v>3.6</v>
      </c>
    </row>
    <row r="59" spans="1:3" x14ac:dyDescent="0.2">
      <c r="A59" t="s">
        <v>56</v>
      </c>
      <c r="B59" s="30">
        <v>3.1297000000000001</v>
      </c>
      <c r="C59">
        <v>2.8</v>
      </c>
    </row>
    <row r="60" spans="1:3" x14ac:dyDescent="0.2">
      <c r="A60" t="s">
        <v>57</v>
      </c>
      <c r="B60" s="30">
        <v>3.0973000000000002</v>
      </c>
      <c r="C60">
        <v>2.6</v>
      </c>
    </row>
    <row r="61" spans="1:3" x14ac:dyDescent="0.2">
      <c r="A61" t="s">
        <v>58</v>
      </c>
      <c r="B61" s="30">
        <v>3.0257000000000001</v>
      </c>
      <c r="C61">
        <v>2.8</v>
      </c>
    </row>
    <row r="62" spans="1:3" x14ac:dyDescent="0.2">
      <c r="A62" t="s">
        <v>59</v>
      </c>
      <c r="B62" s="30">
        <v>2.9175</v>
      </c>
      <c r="C62">
        <v>2.5</v>
      </c>
    </row>
    <row r="63" spans="1:3" x14ac:dyDescent="0.2">
      <c r="A63" t="s">
        <v>60</v>
      </c>
      <c r="B63" s="30">
        <v>2.7595999999999998</v>
      </c>
      <c r="C63">
        <v>1.9</v>
      </c>
    </row>
    <row r="64" spans="1:3" x14ac:dyDescent="0.2">
      <c r="A64" t="s">
        <v>61</v>
      </c>
      <c r="B64" s="30">
        <v>2.9596</v>
      </c>
      <c r="C64">
        <v>2.2000000000000002</v>
      </c>
    </row>
    <row r="65" spans="1:3" x14ac:dyDescent="0.2">
      <c r="A65" t="s">
        <v>62</v>
      </c>
      <c r="B65" s="30">
        <v>2.9426999999999999</v>
      </c>
      <c r="C65">
        <v>2</v>
      </c>
    </row>
    <row r="66" spans="1:3" x14ac:dyDescent="0.2">
      <c r="A66" t="s">
        <v>63</v>
      </c>
      <c r="B66" s="30">
        <v>2.7446999999999999</v>
      </c>
      <c r="C66">
        <v>2</v>
      </c>
    </row>
    <row r="67" spans="1:3" x14ac:dyDescent="0.2">
      <c r="A67" t="s">
        <v>64</v>
      </c>
      <c r="B67" s="30">
        <v>2.5203000000000002</v>
      </c>
      <c r="C67">
        <v>1.8</v>
      </c>
    </row>
    <row r="68" spans="1:3" x14ac:dyDescent="0.2">
      <c r="A68" t="s">
        <v>65</v>
      </c>
      <c r="B68" s="30">
        <v>2.3927999999999998</v>
      </c>
      <c r="C68">
        <v>2</v>
      </c>
    </row>
    <row r="69" spans="1:3" x14ac:dyDescent="0.2">
      <c r="A69" t="s">
        <v>66</v>
      </c>
      <c r="B69" s="30">
        <v>2.4619</v>
      </c>
      <c r="C69">
        <v>2.2000000000000002</v>
      </c>
    </row>
    <row r="70" spans="1:3" x14ac:dyDescent="0.2">
      <c r="A70" t="s">
        <v>67</v>
      </c>
      <c r="B70" s="30">
        <v>3.0756999999999999</v>
      </c>
      <c r="C70">
        <v>2.8</v>
      </c>
    </row>
    <row r="71" spans="1:3" x14ac:dyDescent="0.2">
      <c r="A71" t="s">
        <v>68</v>
      </c>
      <c r="B71" s="30">
        <v>3.0114000000000001</v>
      </c>
      <c r="C71">
        <v>2.9</v>
      </c>
    </row>
    <row r="72" spans="1:3" x14ac:dyDescent="0.2">
      <c r="A72" t="s">
        <v>69</v>
      </c>
      <c r="B72" s="30">
        <v>2.8411</v>
      </c>
      <c r="C72">
        <v>2.8</v>
      </c>
    </row>
    <row r="73" spans="1:3" x14ac:dyDescent="0.2">
      <c r="A73" t="s">
        <v>70</v>
      </c>
      <c r="B73" s="30">
        <v>2.8441999999999998</v>
      </c>
      <c r="C73">
        <v>2.8</v>
      </c>
    </row>
    <row r="74" spans="1:3" x14ac:dyDescent="0.2">
      <c r="A74" t="s">
        <v>71</v>
      </c>
      <c r="B74" s="30">
        <v>2.9809000000000001</v>
      </c>
      <c r="C74">
        <v>2.9</v>
      </c>
    </row>
    <row r="75" spans="1:3" x14ac:dyDescent="0.2">
      <c r="A75" t="s">
        <v>72</v>
      </c>
      <c r="B75" s="30">
        <v>3.0537999999999998</v>
      </c>
      <c r="C75">
        <v>2.9</v>
      </c>
    </row>
    <row r="76" spans="1:3" x14ac:dyDescent="0.2">
      <c r="A76" t="s">
        <v>73</v>
      </c>
      <c r="B76" s="30">
        <v>3.0024000000000002</v>
      </c>
      <c r="C76">
        <v>2.9</v>
      </c>
    </row>
    <row r="77" spans="1:3" x14ac:dyDescent="0.2">
      <c r="A77" t="s">
        <v>74</v>
      </c>
      <c r="B77" s="30">
        <v>3.0468000000000002</v>
      </c>
      <c r="C77">
        <v>3</v>
      </c>
    </row>
    <row r="78" spans="1:3" x14ac:dyDescent="0.2">
      <c r="A78" t="s">
        <v>75</v>
      </c>
      <c r="B78" s="30">
        <v>3.2119</v>
      </c>
      <c r="C78">
        <v>3.2</v>
      </c>
    </row>
    <row r="79" spans="1:3" x14ac:dyDescent="0.2">
      <c r="A79" t="s">
        <v>76</v>
      </c>
      <c r="B79" s="30">
        <v>3.1381000000000001</v>
      </c>
      <c r="C79">
        <v>3.2</v>
      </c>
    </row>
    <row r="80" spans="1:3" x14ac:dyDescent="0.2">
      <c r="A80" t="s">
        <v>77</v>
      </c>
      <c r="B80" s="30">
        <v>3.1985999999999999</v>
      </c>
      <c r="C80">
        <v>3.1</v>
      </c>
    </row>
    <row r="81" spans="1:3" x14ac:dyDescent="0.2">
      <c r="A81" t="s">
        <v>78</v>
      </c>
      <c r="B81" s="30">
        <v>3.2483</v>
      </c>
      <c r="C81">
        <v>3.3</v>
      </c>
    </row>
    <row r="82" spans="1:3" x14ac:dyDescent="0.2">
      <c r="A82" t="s">
        <v>79</v>
      </c>
      <c r="B82" s="30">
        <v>3.1825000000000001</v>
      </c>
      <c r="C82">
        <v>3.1</v>
      </c>
    </row>
    <row r="83" spans="1:3" x14ac:dyDescent="0.2">
      <c r="A83" t="s">
        <v>80</v>
      </c>
      <c r="B83" s="30">
        <v>3.1301999999999999</v>
      </c>
      <c r="C83">
        <v>3</v>
      </c>
    </row>
    <row r="84" spans="1:3" x14ac:dyDescent="0.2">
      <c r="A84" t="s">
        <v>81</v>
      </c>
      <c r="B84" s="30">
        <v>3.0718000000000001</v>
      </c>
      <c r="C84">
        <v>2.9</v>
      </c>
    </row>
    <row r="85" spans="1:3" x14ac:dyDescent="0.2">
      <c r="A85" t="s">
        <v>82</v>
      </c>
      <c r="B85" s="30">
        <v>3.2730000000000001</v>
      </c>
      <c r="C85">
        <v>2.8</v>
      </c>
    </row>
    <row r="86" spans="1:3" x14ac:dyDescent="0.2">
      <c r="A86" t="s">
        <v>83</v>
      </c>
      <c r="B86" s="30">
        <v>3.2652000000000001</v>
      </c>
      <c r="C86">
        <v>2.7</v>
      </c>
    </row>
    <row r="87" spans="1:3" x14ac:dyDescent="0.2">
      <c r="A87" t="s">
        <v>199</v>
      </c>
      <c r="B87" s="30">
        <v>3.3109999999999999</v>
      </c>
      <c r="C87">
        <v>2.7</v>
      </c>
    </row>
    <row r="88" spans="1:3" x14ac:dyDescent="0.2">
      <c r="A88" t="s">
        <v>200</v>
      </c>
      <c r="B88" s="30">
        <v>3.4889999999999999</v>
      </c>
      <c r="C88">
        <v>2.4</v>
      </c>
    </row>
    <row r="89" spans="1:3" x14ac:dyDescent="0.2">
      <c r="A89" t="s">
        <v>201</v>
      </c>
      <c r="B89" s="30">
        <v>3.5771999999999999</v>
      </c>
      <c r="C89">
        <v>2.7</v>
      </c>
    </row>
    <row r="90" spans="1:3" x14ac:dyDescent="0.2">
      <c r="A90" t="s">
        <v>210</v>
      </c>
      <c r="B90" s="30">
        <v>3.8</v>
      </c>
      <c r="C90">
        <v>3.2</v>
      </c>
    </row>
    <row r="91" spans="1:3" x14ac:dyDescent="0.2">
      <c r="A91" t="s">
        <v>228</v>
      </c>
      <c r="B91" s="30">
        <v>3.8</v>
      </c>
      <c r="C91">
        <v>4.3</v>
      </c>
    </row>
    <row r="92" spans="1:3" x14ac:dyDescent="0.2">
      <c r="A92" t="s">
        <v>229</v>
      </c>
      <c r="B92" s="30">
        <v>3.5</v>
      </c>
      <c r="C92">
        <v>4.5999999999999996</v>
      </c>
    </row>
    <row r="93" spans="1:3" x14ac:dyDescent="0.2">
      <c r="A93" t="s">
        <v>230</v>
      </c>
      <c r="B93" s="30">
        <v>3.3</v>
      </c>
      <c r="C93">
        <v>4.9000000000000004</v>
      </c>
    </row>
    <row r="94" spans="1:3" x14ac:dyDescent="0.2">
      <c r="A94" t="s">
        <v>231</v>
      </c>
      <c r="B94" s="30">
        <v>3.1</v>
      </c>
      <c r="C94">
        <v>4.8</v>
      </c>
    </row>
    <row r="95" spans="1:3" x14ac:dyDescent="0.2">
      <c r="A95" t="s">
        <v>232</v>
      </c>
      <c r="B95" s="30">
        <v>3.4</v>
      </c>
      <c r="C95">
        <v>3.9</v>
      </c>
    </row>
    <row r="96" spans="1:3" x14ac:dyDescent="0.2">
      <c r="A96" t="s">
        <v>233</v>
      </c>
      <c r="B96" s="30">
        <v>3.5</v>
      </c>
      <c r="C96">
        <v>3.5</v>
      </c>
    </row>
    <row r="97" spans="1:3" x14ac:dyDescent="0.2">
      <c r="A97" t="s">
        <v>234</v>
      </c>
      <c r="B97" s="30">
        <v>3.7</v>
      </c>
      <c r="C97">
        <v>3.6</v>
      </c>
    </row>
    <row r="98" spans="1:3" x14ac:dyDescent="0.2">
      <c r="A98" t="s">
        <v>235</v>
      </c>
      <c r="B98" s="30">
        <v>3.5</v>
      </c>
      <c r="C98">
        <v>3.3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8"/>
  <sheetViews>
    <sheetView workbookViewId="0">
      <selection activeCell="A89" activeCellId="1" sqref="A90:A98 A89"/>
    </sheetView>
  </sheetViews>
  <sheetFormatPr baseColWidth="10" defaultRowHeight="16" x14ac:dyDescent="0.2"/>
  <sheetData>
    <row r="1" spans="1:2" x14ac:dyDescent="0.2">
      <c r="A1" t="s">
        <v>84</v>
      </c>
      <c r="B1" t="s">
        <v>202</v>
      </c>
    </row>
    <row r="2" spans="1:2" x14ac:dyDescent="0.2">
      <c r="A2" t="s">
        <v>91</v>
      </c>
      <c r="B2">
        <v>72.5</v>
      </c>
    </row>
    <row r="3" spans="1:2" x14ac:dyDescent="0.2">
      <c r="A3" t="s">
        <v>0</v>
      </c>
      <c r="B3">
        <v>72.099999999999994</v>
      </c>
    </row>
    <row r="4" spans="1:2" x14ac:dyDescent="0.2">
      <c r="A4" t="s">
        <v>1</v>
      </c>
      <c r="B4">
        <v>72.7</v>
      </c>
    </row>
    <row r="5" spans="1:2" x14ac:dyDescent="0.2">
      <c r="A5" t="s">
        <v>2</v>
      </c>
      <c r="B5">
        <v>72.7</v>
      </c>
    </row>
    <row r="6" spans="1:2" x14ac:dyDescent="0.2">
      <c r="A6" t="s">
        <v>3</v>
      </c>
      <c r="B6">
        <v>73.2</v>
      </c>
    </row>
    <row r="7" spans="1:2" x14ac:dyDescent="0.2">
      <c r="A7" t="s">
        <v>4</v>
      </c>
      <c r="B7">
        <v>72.8</v>
      </c>
    </row>
    <row r="8" spans="1:2" x14ac:dyDescent="0.2">
      <c r="A8" t="s">
        <v>5</v>
      </c>
      <c r="B8">
        <v>73.8</v>
      </c>
    </row>
    <row r="9" spans="1:2" x14ac:dyDescent="0.2">
      <c r="A9" t="s">
        <v>6</v>
      </c>
      <c r="B9">
        <v>73.8</v>
      </c>
    </row>
    <row r="10" spans="1:2" x14ac:dyDescent="0.2">
      <c r="A10" t="s">
        <v>7</v>
      </c>
      <c r="B10">
        <v>73.900000000000006</v>
      </c>
    </row>
    <row r="11" spans="1:2" x14ac:dyDescent="0.2">
      <c r="A11" t="s">
        <v>8</v>
      </c>
      <c r="B11">
        <v>73.900000000000006</v>
      </c>
    </row>
    <row r="12" spans="1:2" x14ac:dyDescent="0.2">
      <c r="A12" t="s">
        <v>9</v>
      </c>
      <c r="B12">
        <v>74.5</v>
      </c>
    </row>
    <row r="13" spans="1:2" x14ac:dyDescent="0.2">
      <c r="A13" t="s">
        <v>10</v>
      </c>
      <c r="B13">
        <v>74.599999999999994</v>
      </c>
    </row>
    <row r="14" spans="1:2" x14ac:dyDescent="0.2">
      <c r="A14" t="s">
        <v>11</v>
      </c>
      <c r="B14">
        <v>75</v>
      </c>
    </row>
    <row r="15" spans="1:2" x14ac:dyDescent="0.2">
      <c r="A15" t="s">
        <v>12</v>
      </c>
      <c r="B15">
        <v>75</v>
      </c>
    </row>
    <row r="16" spans="1:2" x14ac:dyDescent="0.2">
      <c r="A16" t="s">
        <v>13</v>
      </c>
      <c r="B16">
        <v>75.5</v>
      </c>
    </row>
    <row r="17" spans="1:2" x14ac:dyDescent="0.2">
      <c r="A17" t="s">
        <v>14</v>
      </c>
      <c r="B17">
        <v>75.599999999999994</v>
      </c>
    </row>
    <row r="18" spans="1:2" x14ac:dyDescent="0.2">
      <c r="A18" t="s">
        <v>15</v>
      </c>
      <c r="B18">
        <v>76</v>
      </c>
    </row>
    <row r="19" spans="1:2" x14ac:dyDescent="0.2">
      <c r="A19" t="s">
        <v>16</v>
      </c>
      <c r="B19">
        <v>75.900000000000006</v>
      </c>
    </row>
    <row r="20" spans="1:2" x14ac:dyDescent="0.2">
      <c r="A20" t="s">
        <v>17</v>
      </c>
      <c r="B20">
        <v>76.5</v>
      </c>
    </row>
    <row r="21" spans="1:2" x14ac:dyDescent="0.2">
      <c r="A21" t="s">
        <v>18</v>
      </c>
      <c r="B21">
        <v>76.599999999999994</v>
      </c>
    </row>
    <row r="22" spans="1:2" x14ac:dyDescent="0.2">
      <c r="A22" t="s">
        <v>19</v>
      </c>
      <c r="B22">
        <v>77.099999999999994</v>
      </c>
    </row>
    <row r="23" spans="1:2" x14ac:dyDescent="0.2">
      <c r="A23" t="s">
        <v>20</v>
      </c>
      <c r="B23">
        <v>77.3</v>
      </c>
    </row>
    <row r="24" spans="1:2" x14ac:dyDescent="0.2">
      <c r="A24" t="s">
        <v>21</v>
      </c>
      <c r="B24">
        <v>78</v>
      </c>
    </row>
    <row r="25" spans="1:2" x14ac:dyDescent="0.2">
      <c r="A25" t="s">
        <v>22</v>
      </c>
      <c r="B25">
        <v>78.400000000000006</v>
      </c>
    </row>
    <row r="26" spans="1:2" x14ac:dyDescent="0.2">
      <c r="A26" t="s">
        <v>23</v>
      </c>
      <c r="B26">
        <v>78.8</v>
      </c>
    </row>
    <row r="27" spans="1:2" x14ac:dyDescent="0.2">
      <c r="A27" t="s">
        <v>24</v>
      </c>
      <c r="B27">
        <v>78.7</v>
      </c>
    </row>
    <row r="28" spans="1:2" x14ac:dyDescent="0.2">
      <c r="A28" t="s">
        <v>25</v>
      </c>
      <c r="B28">
        <v>79.8</v>
      </c>
    </row>
    <row r="29" spans="1:2" x14ac:dyDescent="0.2">
      <c r="A29" t="s">
        <v>26</v>
      </c>
      <c r="B29">
        <v>80.3</v>
      </c>
    </row>
    <row r="30" spans="1:2" x14ac:dyDescent="0.2">
      <c r="A30" t="s">
        <v>27</v>
      </c>
      <c r="B30">
        <v>80.900000000000006</v>
      </c>
    </row>
    <row r="31" spans="1:2" x14ac:dyDescent="0.2">
      <c r="A31" t="s">
        <v>28</v>
      </c>
      <c r="B31">
        <v>81</v>
      </c>
    </row>
    <row r="32" spans="1:2" x14ac:dyDescent="0.2">
      <c r="A32" t="s">
        <v>29</v>
      </c>
      <c r="B32">
        <v>81.8</v>
      </c>
    </row>
    <row r="33" spans="1:2" x14ac:dyDescent="0.2">
      <c r="A33" t="s">
        <v>30</v>
      </c>
      <c r="B33">
        <v>81.7</v>
      </c>
    </row>
    <row r="34" spans="1:2" x14ac:dyDescent="0.2">
      <c r="A34" t="s">
        <v>31</v>
      </c>
      <c r="B34">
        <v>82.6</v>
      </c>
    </row>
    <row r="35" spans="1:2" x14ac:dyDescent="0.2">
      <c r="A35" t="s">
        <v>32</v>
      </c>
      <c r="B35">
        <v>82.9</v>
      </c>
    </row>
    <row r="36" spans="1:2" x14ac:dyDescent="0.2">
      <c r="A36" t="s">
        <v>33</v>
      </c>
      <c r="B36">
        <v>84.6</v>
      </c>
    </row>
    <row r="37" spans="1:2" x14ac:dyDescent="0.2">
      <c r="A37" t="s">
        <v>34</v>
      </c>
      <c r="B37">
        <v>85.7</v>
      </c>
    </row>
    <row r="38" spans="1:2" x14ac:dyDescent="0.2">
      <c r="A38" t="s">
        <v>35</v>
      </c>
      <c r="B38">
        <v>85.8</v>
      </c>
    </row>
    <row r="39" spans="1:2" x14ac:dyDescent="0.2">
      <c r="A39" t="s">
        <v>36</v>
      </c>
      <c r="B39">
        <v>85.4</v>
      </c>
    </row>
    <row r="40" spans="1:2" x14ac:dyDescent="0.2">
      <c r="A40" t="s">
        <v>37</v>
      </c>
      <c r="B40">
        <v>86.4</v>
      </c>
    </row>
    <row r="41" spans="1:2" x14ac:dyDescent="0.2">
      <c r="A41" t="s">
        <v>38</v>
      </c>
      <c r="B41">
        <v>86.9</v>
      </c>
    </row>
    <row r="42" spans="1:2" x14ac:dyDescent="0.2">
      <c r="A42" t="s">
        <v>39</v>
      </c>
      <c r="B42">
        <v>87.6</v>
      </c>
    </row>
    <row r="43" spans="1:2" x14ac:dyDescent="0.2">
      <c r="A43" t="s">
        <v>40</v>
      </c>
      <c r="B43">
        <v>88.2</v>
      </c>
    </row>
    <row r="44" spans="1:2" x14ac:dyDescent="0.2">
      <c r="A44" t="s">
        <v>41</v>
      </c>
      <c r="B44">
        <v>89.3</v>
      </c>
    </row>
    <row r="45" spans="1:2" x14ac:dyDescent="0.2">
      <c r="A45" t="s">
        <v>42</v>
      </c>
      <c r="B45">
        <v>89.6</v>
      </c>
    </row>
    <row r="46" spans="1:2" x14ac:dyDescent="0.2">
      <c r="A46" t="s">
        <v>43</v>
      </c>
      <c r="B46">
        <v>90.5</v>
      </c>
    </row>
    <row r="47" spans="1:2" x14ac:dyDescent="0.2">
      <c r="A47" t="s">
        <v>44</v>
      </c>
      <c r="B47">
        <v>91.8</v>
      </c>
    </row>
    <row r="48" spans="1:2" x14ac:dyDescent="0.2">
      <c r="A48" t="s">
        <v>45</v>
      </c>
      <c r="B48">
        <v>93.3</v>
      </c>
    </row>
    <row r="49" spans="1:2" x14ac:dyDescent="0.2">
      <c r="A49" t="s">
        <v>46</v>
      </c>
      <c r="B49">
        <v>93.8</v>
      </c>
    </row>
    <row r="50" spans="1:2" x14ac:dyDescent="0.2">
      <c r="A50" t="s">
        <v>47</v>
      </c>
      <c r="B50">
        <v>94.7</v>
      </c>
    </row>
    <row r="51" spans="1:2" x14ac:dyDescent="0.2">
      <c r="A51" t="s">
        <v>48</v>
      </c>
      <c r="B51">
        <v>95.1</v>
      </c>
    </row>
    <row r="52" spans="1:2" x14ac:dyDescent="0.2">
      <c r="A52" t="s">
        <v>49</v>
      </c>
      <c r="B52">
        <v>95.8</v>
      </c>
    </row>
    <row r="53" spans="1:2" x14ac:dyDescent="0.2">
      <c r="A53" t="s">
        <v>50</v>
      </c>
      <c r="B53">
        <v>96.1</v>
      </c>
    </row>
    <row r="54" spans="1:2" x14ac:dyDescent="0.2">
      <c r="A54" t="s">
        <v>51</v>
      </c>
      <c r="B54">
        <v>97.3</v>
      </c>
    </row>
    <row r="55" spans="1:2" x14ac:dyDescent="0.2">
      <c r="A55" t="s">
        <v>52</v>
      </c>
      <c r="B55">
        <v>97.7</v>
      </c>
    </row>
    <row r="56" spans="1:2" x14ac:dyDescent="0.2">
      <c r="A56" t="s">
        <v>53</v>
      </c>
      <c r="B56">
        <v>98.4</v>
      </c>
    </row>
    <row r="57" spans="1:2" x14ac:dyDescent="0.2">
      <c r="A57" t="s">
        <v>54</v>
      </c>
      <c r="B57">
        <v>98.7</v>
      </c>
    </row>
    <row r="58" spans="1:2" x14ac:dyDescent="0.2">
      <c r="A58" t="s">
        <v>55</v>
      </c>
      <c r="B58">
        <v>99.3</v>
      </c>
    </row>
    <row r="59" spans="1:2" x14ac:dyDescent="0.2">
      <c r="A59" t="s">
        <v>56</v>
      </c>
      <c r="B59">
        <v>99.4</v>
      </c>
    </row>
    <row r="60" spans="1:2" x14ac:dyDescent="0.2">
      <c r="A60" t="s">
        <v>57</v>
      </c>
      <c r="B60">
        <v>100.1</v>
      </c>
    </row>
    <row r="61" spans="1:2" x14ac:dyDescent="0.2">
      <c r="A61" t="s">
        <v>58</v>
      </c>
      <c r="B61">
        <v>100.1</v>
      </c>
    </row>
    <row r="62" spans="1:2" x14ac:dyDescent="0.2">
      <c r="A62" t="s">
        <v>59</v>
      </c>
      <c r="B62">
        <v>100.2</v>
      </c>
    </row>
    <row r="63" spans="1:2" x14ac:dyDescent="0.2">
      <c r="A63" t="s">
        <v>60</v>
      </c>
      <c r="B63">
        <v>99.5</v>
      </c>
    </row>
    <row r="64" spans="1:2" x14ac:dyDescent="0.2">
      <c r="A64" t="s">
        <v>61</v>
      </c>
      <c r="B64">
        <v>100.1</v>
      </c>
    </row>
    <row r="65" spans="1:2" x14ac:dyDescent="0.2">
      <c r="A65" t="s">
        <v>62</v>
      </c>
      <c r="B65">
        <v>100.1</v>
      </c>
    </row>
    <row r="66" spans="1:2" x14ac:dyDescent="0.2">
      <c r="A66" t="s">
        <v>63</v>
      </c>
      <c r="B66">
        <v>100.3</v>
      </c>
    </row>
    <row r="67" spans="1:2" x14ac:dyDescent="0.2">
      <c r="A67" t="s">
        <v>64</v>
      </c>
      <c r="B67">
        <v>99.8</v>
      </c>
    </row>
    <row r="68" spans="1:2" x14ac:dyDescent="0.2">
      <c r="A68" t="s">
        <v>65</v>
      </c>
      <c r="B68">
        <v>100.4</v>
      </c>
    </row>
    <row r="69" spans="1:2" x14ac:dyDescent="0.2">
      <c r="A69" t="s">
        <v>66</v>
      </c>
      <c r="B69">
        <v>100.9</v>
      </c>
    </row>
    <row r="70" spans="1:2" x14ac:dyDescent="0.2">
      <c r="A70" t="s">
        <v>67</v>
      </c>
      <c r="B70">
        <v>101.5</v>
      </c>
    </row>
    <row r="71" spans="1:2" x14ac:dyDescent="0.2">
      <c r="A71" t="s">
        <v>68</v>
      </c>
      <c r="B71">
        <v>102</v>
      </c>
    </row>
    <row r="72" spans="1:2" x14ac:dyDescent="0.2">
      <c r="A72" t="s">
        <v>69</v>
      </c>
      <c r="B72">
        <v>103.2</v>
      </c>
    </row>
    <row r="73" spans="1:2" x14ac:dyDescent="0.2">
      <c r="A73" t="s">
        <v>70</v>
      </c>
      <c r="B73">
        <v>103.7</v>
      </c>
    </row>
    <row r="74" spans="1:2" x14ac:dyDescent="0.2">
      <c r="A74" t="s">
        <v>71</v>
      </c>
      <c r="B74">
        <v>104.6</v>
      </c>
    </row>
    <row r="75" spans="1:2" x14ac:dyDescent="0.2">
      <c r="A75" t="s">
        <v>72</v>
      </c>
      <c r="B75">
        <v>104.7</v>
      </c>
    </row>
    <row r="76" spans="1:2" x14ac:dyDescent="0.2">
      <c r="A76" t="s">
        <v>73</v>
      </c>
      <c r="B76">
        <v>105.7</v>
      </c>
    </row>
    <row r="77" spans="1:2" x14ac:dyDescent="0.2">
      <c r="A77" t="s">
        <v>74</v>
      </c>
      <c r="B77">
        <v>106.3</v>
      </c>
    </row>
    <row r="78" spans="1:2" x14ac:dyDescent="0.2">
      <c r="A78" t="s">
        <v>75</v>
      </c>
      <c r="B78">
        <v>106.9</v>
      </c>
    </row>
    <row r="79" spans="1:2" x14ac:dyDescent="0.2">
      <c r="A79" t="s">
        <v>76</v>
      </c>
      <c r="B79">
        <v>106.7</v>
      </c>
    </row>
    <row r="80" spans="1:2" x14ac:dyDescent="0.2">
      <c r="A80" t="s">
        <v>77</v>
      </c>
      <c r="B80">
        <v>107.8</v>
      </c>
    </row>
    <row r="81" spans="1:2" x14ac:dyDescent="0.2">
      <c r="A81" t="s">
        <v>78</v>
      </c>
      <c r="B81">
        <v>108.3</v>
      </c>
    </row>
    <row r="82" spans="1:2" x14ac:dyDescent="0.2">
      <c r="A82" t="s">
        <v>79</v>
      </c>
      <c r="B82">
        <v>108.5</v>
      </c>
    </row>
    <row r="83" spans="1:2" x14ac:dyDescent="0.2">
      <c r="A83" t="s">
        <v>80</v>
      </c>
      <c r="B83">
        <v>108.5</v>
      </c>
    </row>
    <row r="84" spans="1:2" x14ac:dyDescent="0.2">
      <c r="A84" t="s">
        <v>81</v>
      </c>
      <c r="B84">
        <v>108.5</v>
      </c>
    </row>
    <row r="85" spans="1:2" x14ac:dyDescent="0.2">
      <c r="A85" t="s">
        <v>82</v>
      </c>
      <c r="B85">
        <v>108.9</v>
      </c>
    </row>
    <row r="86" spans="1:2" x14ac:dyDescent="0.2">
      <c r="A86" t="s">
        <v>83</v>
      </c>
      <c r="B86">
        <v>109</v>
      </c>
    </row>
    <row r="87" spans="1:2" x14ac:dyDescent="0.2">
      <c r="A87" t="s">
        <v>199</v>
      </c>
      <c r="B87">
        <v>109.2</v>
      </c>
    </row>
    <row r="88" spans="1:2" x14ac:dyDescent="0.2">
      <c r="A88" t="s">
        <v>200</v>
      </c>
      <c r="B88">
        <v>110.7</v>
      </c>
    </row>
    <row r="89" spans="1:2" x14ac:dyDescent="0.2">
      <c r="A89" t="s">
        <v>201</v>
      </c>
      <c r="B89">
        <v>111.9</v>
      </c>
    </row>
    <row r="90" spans="1:2" x14ac:dyDescent="0.2">
      <c r="A90" t="s">
        <v>210</v>
      </c>
      <c r="B90">
        <v>114.4</v>
      </c>
    </row>
    <row r="91" spans="1:2" x14ac:dyDescent="0.2">
      <c r="A91" t="s">
        <v>228</v>
      </c>
      <c r="B91">
        <v>115.9</v>
      </c>
    </row>
    <row r="92" spans="1:2" x14ac:dyDescent="0.2">
      <c r="A92" t="s">
        <v>229</v>
      </c>
      <c r="B92">
        <v>120.9</v>
      </c>
    </row>
    <row r="93" spans="1:2" x14ac:dyDescent="0.2">
      <c r="A93" t="s">
        <v>230</v>
      </c>
      <c r="B93">
        <v>123.2</v>
      </c>
    </row>
    <row r="94" spans="1:2" x14ac:dyDescent="0.2">
      <c r="A94" t="s">
        <v>231</v>
      </c>
      <c r="B94">
        <v>126.7</v>
      </c>
    </row>
    <row r="95" spans="1:2" x14ac:dyDescent="0.2">
      <c r="A95" t="s">
        <v>232</v>
      </c>
      <c r="B95">
        <v>127.7</v>
      </c>
    </row>
    <row r="96" spans="1:2" x14ac:dyDescent="0.2">
      <c r="A96" t="s">
        <v>233</v>
      </c>
      <c r="B96">
        <v>131.1</v>
      </c>
    </row>
    <row r="97" spans="1:2" x14ac:dyDescent="0.2">
      <c r="A97" t="s">
        <v>234</v>
      </c>
      <c r="B97">
        <v>131.4</v>
      </c>
    </row>
    <row r="98" spans="1:2" x14ac:dyDescent="0.2">
      <c r="A98" t="s">
        <v>235</v>
      </c>
      <c r="B98">
        <v>132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6"/>
  <sheetViews>
    <sheetView workbookViewId="0">
      <selection activeCell="B4" sqref="B4"/>
    </sheetView>
  </sheetViews>
  <sheetFormatPr baseColWidth="10" defaultRowHeight="16" x14ac:dyDescent="0.2"/>
  <cols>
    <col min="1" max="4" width="11.1640625" customWidth="1"/>
    <col min="8" max="8" width="9" customWidth="1"/>
    <col min="12" max="12" width="15" customWidth="1"/>
  </cols>
  <sheetData>
    <row r="1" spans="1:12" x14ac:dyDescent="0.2">
      <c r="A1" s="31" t="s">
        <v>116</v>
      </c>
      <c r="B1" s="31" t="s">
        <v>158</v>
      </c>
      <c r="C1" s="31" t="s">
        <v>176</v>
      </c>
      <c r="D1" s="31" t="s">
        <v>153</v>
      </c>
      <c r="F1" s="31" t="s">
        <v>183</v>
      </c>
      <c r="G1" s="31" t="s">
        <v>170</v>
      </c>
      <c r="H1" s="31" t="s">
        <v>150</v>
      </c>
      <c r="K1" t="s">
        <v>84</v>
      </c>
      <c r="L1" t="s">
        <v>184</v>
      </c>
    </row>
    <row r="2" spans="1:12" x14ac:dyDescent="0.2">
      <c r="A2" s="31">
        <v>2920</v>
      </c>
      <c r="B2" s="31">
        <f>C2+D2</f>
        <v>2916.5942469800989</v>
      </c>
      <c r="C2" s="31">
        <v>816.48127226905365</v>
      </c>
      <c r="D2" s="31">
        <v>2100.1129747110454</v>
      </c>
      <c r="F2" s="31">
        <v>4493.8352554804733</v>
      </c>
      <c r="G2" s="31">
        <v>3348.5918521420854</v>
      </c>
      <c r="H2" s="31">
        <v>46027.979538690473</v>
      </c>
      <c r="K2" t="s">
        <v>91</v>
      </c>
      <c r="L2" s="34">
        <f t="shared" ref="L2:L33" si="0">G2*H2</f>
        <v>154128917.25382155</v>
      </c>
    </row>
    <row r="3" spans="1:12" x14ac:dyDescent="0.2">
      <c r="A3" s="31">
        <v>2986</v>
      </c>
      <c r="B3" s="31">
        <f>C3+D3</f>
        <v>2994.4456498155778</v>
      </c>
      <c r="C3" s="31">
        <v>830.52722933391181</v>
      </c>
      <c r="D3" s="31">
        <v>2163.9184204816661</v>
      </c>
      <c r="F3" s="31">
        <v>4512.458153761193</v>
      </c>
      <c r="G3" s="31">
        <v>3442.2898644007555</v>
      </c>
      <c r="H3" s="31">
        <v>46090.004538690475</v>
      </c>
      <c r="K3" t="s">
        <v>0</v>
      </c>
      <c r="L3" s="34">
        <f t="shared" si="0"/>
        <v>158655155.47371903</v>
      </c>
    </row>
    <row r="4" spans="1:12" x14ac:dyDescent="0.2">
      <c r="A4" s="31">
        <v>2999</v>
      </c>
      <c r="B4" s="31">
        <f t="shared" ref="B4:B66" si="1">C4+D4</f>
        <v>2994.8647945917837</v>
      </c>
      <c r="C4" s="31">
        <v>830.66822672906915</v>
      </c>
      <c r="D4" s="31">
        <v>2164.1965678627143</v>
      </c>
      <c r="F4" s="31">
        <v>4531.5749486326258</v>
      </c>
      <c r="G4" s="31">
        <v>3442.6253031237889</v>
      </c>
      <c r="H4" s="31">
        <v>46151.930133928574</v>
      </c>
      <c r="K4" t="s">
        <v>1</v>
      </c>
      <c r="L4" s="34">
        <f t="shared" si="0"/>
        <v>158883802.46706378</v>
      </c>
    </row>
    <row r="5" spans="1:12" x14ac:dyDescent="0.2">
      <c r="A5" s="31">
        <v>3025</v>
      </c>
      <c r="B5" s="31">
        <f t="shared" si="1"/>
        <v>3023.9691948254231</v>
      </c>
      <c r="C5" s="31">
        <v>838.48916194349499</v>
      </c>
      <c r="D5" s="31">
        <v>2185.4800328819279</v>
      </c>
      <c r="F5" s="31">
        <v>4566.5252895392923</v>
      </c>
      <c r="G5" s="31">
        <v>3499.5035139642723</v>
      </c>
      <c r="H5" s="31">
        <v>46226.085788690478</v>
      </c>
      <c r="K5" t="s">
        <v>2</v>
      </c>
      <c r="L5" s="34">
        <f t="shared" si="0"/>
        <v>161768349.65433624</v>
      </c>
    </row>
    <row r="6" spans="1:12" x14ac:dyDescent="0.2">
      <c r="A6" s="31">
        <v>3041</v>
      </c>
      <c r="B6" s="31">
        <f t="shared" si="1"/>
        <v>3020.2345217785646</v>
      </c>
      <c r="C6" s="31">
        <v>837.51916556892047</v>
      </c>
      <c r="D6" s="31">
        <v>2182.7153562096441</v>
      </c>
      <c r="F6" s="31">
        <v>4605.2201075493613</v>
      </c>
      <c r="G6" s="31">
        <v>3560.8551829119547</v>
      </c>
      <c r="H6" s="31">
        <v>46306.979538690473</v>
      </c>
      <c r="K6" t="s">
        <v>3</v>
      </c>
      <c r="L6" s="34">
        <f t="shared" si="0"/>
        <v>164892448.0953438</v>
      </c>
    </row>
    <row r="7" spans="1:12" x14ac:dyDescent="0.2">
      <c r="A7" s="31">
        <v>3075</v>
      </c>
      <c r="B7" s="31">
        <f t="shared" si="1"/>
        <v>3039.8827232354588</v>
      </c>
      <c r="C7" s="31">
        <v>842.99141982494712</v>
      </c>
      <c r="D7" s="31">
        <v>2196.8913034105117</v>
      </c>
      <c r="F7" s="31">
        <v>4515.6546031097259</v>
      </c>
      <c r="G7" s="31">
        <v>3628.5504973277548</v>
      </c>
      <c r="H7" s="31">
        <v>46386.004538690475</v>
      </c>
      <c r="K7" t="s">
        <v>4</v>
      </c>
      <c r="L7" s="34">
        <f t="shared" si="0"/>
        <v>168313959.83791283</v>
      </c>
    </row>
    <row r="8" spans="1:12" x14ac:dyDescent="0.2">
      <c r="A8" s="31">
        <v>3100</v>
      </c>
      <c r="B8" s="31">
        <f t="shared" si="1"/>
        <v>3046.7858910624745</v>
      </c>
      <c r="C8" s="31">
        <v>842.72709664923491</v>
      </c>
      <c r="D8" s="31">
        <v>2204.0587944132394</v>
      </c>
      <c r="F8" s="31">
        <v>4527.8285553730466</v>
      </c>
      <c r="G8" s="31">
        <v>3637.9105484736911</v>
      </c>
      <c r="H8" s="31">
        <v>46466.930133928574</v>
      </c>
      <c r="K8" t="s">
        <v>5</v>
      </c>
      <c r="L8" s="34">
        <f t="shared" si="0"/>
        <v>169042535.28940877</v>
      </c>
    </row>
    <row r="9" spans="1:12" x14ac:dyDescent="0.2">
      <c r="A9" s="31">
        <v>3140</v>
      </c>
      <c r="B9" s="31">
        <f t="shared" si="1"/>
        <v>3076.9429105519866</v>
      </c>
      <c r="C9" s="31">
        <v>848.4776863410757</v>
      </c>
      <c r="D9" s="31">
        <v>2228.4652242109109</v>
      </c>
      <c r="F9" s="31">
        <v>4568.518998928118</v>
      </c>
      <c r="G9" s="31">
        <v>3701.0480409394063</v>
      </c>
      <c r="H9" s="31">
        <v>46541.085788690478</v>
      </c>
      <c r="K9" t="s">
        <v>6</v>
      </c>
      <c r="L9" s="34">
        <f t="shared" si="0"/>
        <v>172250794.38142574</v>
      </c>
    </row>
    <row r="10" spans="1:12" x14ac:dyDescent="0.2">
      <c r="A10" s="31">
        <v>3132</v>
      </c>
      <c r="B10" s="31">
        <f t="shared" si="1"/>
        <v>3053.7097016366015</v>
      </c>
      <c r="C10" s="31">
        <v>850.81830076574931</v>
      </c>
      <c r="D10" s="31">
        <v>2202.8914008708521</v>
      </c>
      <c r="F10" s="31">
        <v>4585.6386223721929</v>
      </c>
      <c r="G10" s="31">
        <v>3728.5344391424687</v>
      </c>
      <c r="H10" s="31">
        <v>46620.979538690473</v>
      </c>
      <c r="K10" t="s">
        <v>7</v>
      </c>
      <c r="L10" s="34">
        <f t="shared" si="0"/>
        <v>173827927.7965638</v>
      </c>
    </row>
    <row r="11" spans="1:12" x14ac:dyDescent="0.2">
      <c r="A11" s="31">
        <v>3174</v>
      </c>
      <c r="B11" s="31">
        <f t="shared" si="1"/>
        <v>3091.111539367465</v>
      </c>
      <c r="C11" s="31">
        <v>846.1917303697993</v>
      </c>
      <c r="D11" s="31">
        <v>2244.9198089976658</v>
      </c>
      <c r="F11" s="31">
        <v>4585.819318051048</v>
      </c>
      <c r="G11" s="31">
        <v>3776.567000649457</v>
      </c>
      <c r="H11" s="31">
        <v>46701.004538690475</v>
      </c>
      <c r="K11" t="s">
        <v>8</v>
      </c>
      <c r="L11" s="34">
        <f t="shared" si="0"/>
        <v>176369472.63799897</v>
      </c>
    </row>
    <row r="12" spans="1:12" x14ac:dyDescent="0.2">
      <c r="A12" s="31">
        <v>3191</v>
      </c>
      <c r="B12" s="31">
        <f t="shared" si="1"/>
        <v>3107.0283442349623</v>
      </c>
      <c r="C12" s="31">
        <v>850.39117609336927</v>
      </c>
      <c r="D12" s="31">
        <v>2256.6371681415931</v>
      </c>
      <c r="F12" s="31">
        <v>4595.5269171741766</v>
      </c>
      <c r="G12" s="31">
        <v>3820.927691547799</v>
      </c>
      <c r="H12" s="31">
        <v>46781.930133928574</v>
      </c>
      <c r="K12" t="s">
        <v>9</v>
      </c>
      <c r="L12" s="34">
        <f t="shared" si="0"/>
        <v>178750372.31278211</v>
      </c>
    </row>
    <row r="13" spans="1:12" x14ac:dyDescent="0.2">
      <c r="A13" s="31">
        <v>3211</v>
      </c>
      <c r="B13" s="31">
        <f t="shared" si="1"/>
        <v>3136.5527837647514</v>
      </c>
      <c r="C13" s="31">
        <v>859.563389599027</v>
      </c>
      <c r="D13" s="31">
        <v>2276.9893941657242</v>
      </c>
      <c r="F13" s="31">
        <v>4587.1400353005865</v>
      </c>
      <c r="G13" s="31">
        <v>3871.434456289122</v>
      </c>
      <c r="H13" s="31">
        <v>46861.085788690478</v>
      </c>
      <c r="K13" t="s">
        <v>10</v>
      </c>
      <c r="L13" s="34">
        <f t="shared" si="0"/>
        <v>181419622.18145683</v>
      </c>
    </row>
    <row r="14" spans="1:12" x14ac:dyDescent="0.2">
      <c r="A14" s="31">
        <v>3250</v>
      </c>
      <c r="B14" s="31">
        <f t="shared" si="1"/>
        <v>3174.8402215594379</v>
      </c>
      <c r="C14" s="31">
        <v>868.64081806561569</v>
      </c>
      <c r="D14" s="31">
        <v>2306.199403493822</v>
      </c>
      <c r="F14" s="31">
        <v>4592.2478597926502</v>
      </c>
      <c r="G14" s="31">
        <v>3925.0812693108965</v>
      </c>
      <c r="H14" s="31">
        <v>46939.979538690473</v>
      </c>
      <c r="K14" t="s">
        <v>11</v>
      </c>
      <c r="L14" s="34">
        <f t="shared" si="0"/>
        <v>184243234.46915072</v>
      </c>
    </row>
    <row r="15" spans="1:12" x14ac:dyDescent="0.2">
      <c r="A15" s="31">
        <v>3277</v>
      </c>
      <c r="B15" s="31">
        <f t="shared" si="1"/>
        <v>3189.8979157805188</v>
      </c>
      <c r="C15" s="31">
        <v>880.8804763930242</v>
      </c>
      <c r="D15" s="31">
        <v>2309.0174393874945</v>
      </c>
      <c r="F15" s="31">
        <v>4616.9579296742313</v>
      </c>
      <c r="G15" s="31">
        <v>3946.0731434420268</v>
      </c>
      <c r="H15" s="31">
        <v>47020.004538690475</v>
      </c>
      <c r="K15" t="s">
        <v>12</v>
      </c>
      <c r="L15" s="34">
        <f t="shared" si="0"/>
        <v>185544377.1146487</v>
      </c>
    </row>
    <row r="16" spans="1:12" x14ac:dyDescent="0.2">
      <c r="A16" s="31">
        <v>3321</v>
      </c>
      <c r="B16" s="31">
        <f t="shared" si="1"/>
        <v>3217.9451793031699</v>
      </c>
      <c r="C16" s="31">
        <v>887.78954967196762</v>
      </c>
      <c r="D16" s="31">
        <v>2330.1556296312024</v>
      </c>
      <c r="F16" s="31">
        <v>4634.7904871217706</v>
      </c>
      <c r="G16" s="31">
        <v>4015.0519109579723</v>
      </c>
      <c r="H16" s="31">
        <v>47098.930133928574</v>
      </c>
      <c r="K16" t="s">
        <v>13</v>
      </c>
      <c r="L16" s="34">
        <f t="shared" si="0"/>
        <v>189104649.43830594</v>
      </c>
    </row>
    <row r="17" spans="1:12" x14ac:dyDescent="0.2">
      <c r="A17" s="31">
        <v>3364</v>
      </c>
      <c r="B17" s="31">
        <f t="shared" si="1"/>
        <v>3259.2930106387489</v>
      </c>
      <c r="C17" s="31">
        <v>888.46267960835837</v>
      </c>
      <c r="D17" s="31">
        <v>2370.8303310303904</v>
      </c>
      <c r="F17" s="31">
        <v>4663.8453332663876</v>
      </c>
      <c r="G17" s="31">
        <v>4060.7993240048686</v>
      </c>
      <c r="H17" s="31">
        <v>47186.085788690478</v>
      </c>
      <c r="K17" t="s">
        <v>14</v>
      </c>
      <c r="L17" s="34">
        <f t="shared" si="0"/>
        <v>191613225.27315003</v>
      </c>
    </row>
    <row r="18" spans="1:12" x14ac:dyDescent="0.2">
      <c r="A18" s="31">
        <v>3387</v>
      </c>
      <c r="B18" s="31">
        <f t="shared" si="1"/>
        <v>3285.001163356389</v>
      </c>
      <c r="C18" s="31">
        <v>889.90418173741989</v>
      </c>
      <c r="D18" s="31">
        <v>2395.096981618969</v>
      </c>
      <c r="F18" s="31">
        <v>4662.9943527021942</v>
      </c>
      <c r="G18" s="31">
        <v>4105.4130766355893</v>
      </c>
      <c r="H18" s="31">
        <v>47276.979538690473</v>
      </c>
      <c r="K18" t="s">
        <v>15</v>
      </c>
      <c r="L18" s="34">
        <f t="shared" si="0"/>
        <v>194091530.02197307</v>
      </c>
    </row>
    <row r="19" spans="1:12" x14ac:dyDescent="0.2">
      <c r="A19" s="31">
        <v>3417</v>
      </c>
      <c r="B19" s="31">
        <f t="shared" si="1"/>
        <v>3321.9684174970444</v>
      </c>
      <c r="C19" s="31">
        <v>912.91589258571184</v>
      </c>
      <c r="D19" s="31">
        <v>2409.0525249113325</v>
      </c>
      <c r="F19" s="31">
        <v>4682.1442393157377</v>
      </c>
      <c r="G19" s="31">
        <v>4134.5722395599632</v>
      </c>
      <c r="H19" s="31">
        <v>47368.004538690475</v>
      </c>
      <c r="K19" t="s">
        <v>16</v>
      </c>
      <c r="L19" s="34">
        <f t="shared" si="0"/>
        <v>195846436.60901999</v>
      </c>
    </row>
    <row r="20" spans="1:12" x14ac:dyDescent="0.2">
      <c r="A20" s="31">
        <v>3459</v>
      </c>
      <c r="B20" s="31">
        <f t="shared" si="1"/>
        <v>3374.6813038622809</v>
      </c>
      <c r="C20" s="31">
        <v>917.44453106892263</v>
      </c>
      <c r="D20" s="31">
        <v>2457.2367727933583</v>
      </c>
      <c r="F20" s="31">
        <v>4726.7303664955425</v>
      </c>
      <c r="G20" s="31">
        <v>4186.9543508193246</v>
      </c>
      <c r="H20" s="31">
        <v>47458.930133928574</v>
      </c>
      <c r="K20" t="s">
        <v>17</v>
      </c>
      <c r="L20" s="34">
        <f t="shared" si="0"/>
        <v>198708374.00948259</v>
      </c>
    </row>
    <row r="21" spans="1:12" x14ac:dyDescent="0.2">
      <c r="A21" s="31">
        <v>3491</v>
      </c>
      <c r="B21" s="31">
        <f t="shared" si="1"/>
        <v>3403.5947025436199</v>
      </c>
      <c r="C21" s="31">
        <v>916.92243010300604</v>
      </c>
      <c r="D21" s="31">
        <v>2486.6722724406136</v>
      </c>
      <c r="F21" s="31">
        <v>4703.9711976819053</v>
      </c>
      <c r="G21" s="31">
        <v>4234.5520524820831</v>
      </c>
      <c r="H21" s="31">
        <v>47570.085788690478</v>
      </c>
      <c r="K21" t="s">
        <v>18</v>
      </c>
      <c r="L21" s="34">
        <f t="shared" si="0"/>
        <v>201438004.41324803</v>
      </c>
    </row>
    <row r="22" spans="1:12" x14ac:dyDescent="0.2">
      <c r="A22" s="31">
        <v>3538</v>
      </c>
      <c r="B22" s="31">
        <f t="shared" si="1"/>
        <v>3464.7822348969362</v>
      </c>
      <c r="C22" s="31">
        <v>934.03090859527356</v>
      </c>
      <c r="D22" s="31">
        <v>2530.7513263016626</v>
      </c>
      <c r="F22" s="31">
        <v>4740.6553744449584</v>
      </c>
      <c r="G22" s="31">
        <v>4293.6458975940786</v>
      </c>
      <c r="H22" s="31">
        <v>47688.979538690473</v>
      </c>
      <c r="K22" t="s">
        <v>19</v>
      </c>
      <c r="L22" s="34">
        <f t="shared" si="0"/>
        <v>204759591.35674632</v>
      </c>
    </row>
    <row r="23" spans="1:12" x14ac:dyDescent="0.2">
      <c r="A23" s="31">
        <v>3573</v>
      </c>
      <c r="B23" s="31">
        <f t="shared" si="1"/>
        <v>3501.2863148647803</v>
      </c>
      <c r="C23" s="31">
        <v>934.57572525151113</v>
      </c>
      <c r="D23" s="31">
        <v>2566.7105896132689</v>
      </c>
      <c r="F23" s="31">
        <v>4777.2336403239397</v>
      </c>
      <c r="G23" s="31">
        <v>4339.0832224341821</v>
      </c>
      <c r="H23" s="31">
        <v>47811.004538690475</v>
      </c>
      <c r="K23" t="s">
        <v>20</v>
      </c>
      <c r="L23" s="34">
        <f t="shared" si="0"/>
        <v>207455927.64155638</v>
      </c>
    </row>
    <row r="24" spans="1:12" x14ac:dyDescent="0.2">
      <c r="A24" s="31">
        <v>3582</v>
      </c>
      <c r="B24" s="31">
        <f t="shared" si="1"/>
        <v>3531.6490027539012</v>
      </c>
      <c r="C24" s="31">
        <v>942.12634565634642</v>
      </c>
      <c r="D24" s="31">
        <v>2589.5226570975547</v>
      </c>
      <c r="F24" s="31">
        <v>4748.7885922219784</v>
      </c>
      <c r="G24" s="31">
        <v>4362.2414029319079</v>
      </c>
      <c r="H24" s="31">
        <v>47931.930133928574</v>
      </c>
      <c r="K24" t="s">
        <v>21</v>
      </c>
      <c r="L24" s="34">
        <f t="shared" si="0"/>
        <v>209090650.15266278</v>
      </c>
    </row>
    <row r="25" spans="1:12" x14ac:dyDescent="0.2">
      <c r="A25" s="31">
        <v>3626</v>
      </c>
      <c r="B25" s="31">
        <f t="shared" si="1"/>
        <v>3553.4718175006246</v>
      </c>
      <c r="C25" s="31">
        <v>939.34726500707689</v>
      </c>
      <c r="D25" s="31">
        <v>2614.1245524935475</v>
      </c>
      <c r="F25" s="31">
        <v>4774.0645993646267</v>
      </c>
      <c r="G25" s="31">
        <v>4392.9772132984681</v>
      </c>
      <c r="H25" s="31">
        <v>48044.085788690478</v>
      </c>
      <c r="K25" t="s">
        <v>22</v>
      </c>
      <c r="L25" s="34">
        <f t="shared" si="0"/>
        <v>211056574.10347402</v>
      </c>
    </row>
    <row r="26" spans="1:12" x14ac:dyDescent="0.2">
      <c r="A26" s="31">
        <v>3666</v>
      </c>
      <c r="B26" s="31">
        <f t="shared" si="1"/>
        <v>3600.5399792315684</v>
      </c>
      <c r="C26" s="31">
        <v>962.28452751817235</v>
      </c>
      <c r="D26" s="31">
        <v>2638.2554517133958</v>
      </c>
      <c r="F26" s="31">
        <v>4720.7207394479719</v>
      </c>
      <c r="G26" s="31">
        <v>4422.1509635005687</v>
      </c>
      <c r="H26" s="31">
        <v>48149.979538690473</v>
      </c>
      <c r="K26" t="s">
        <v>23</v>
      </c>
      <c r="L26" s="34">
        <f t="shared" si="0"/>
        <v>212926478.40955275</v>
      </c>
    </row>
    <row r="27" spans="1:12" x14ac:dyDescent="0.2">
      <c r="A27" s="31">
        <v>3667</v>
      </c>
      <c r="B27" s="31">
        <f t="shared" si="1"/>
        <v>3599.8093540833456</v>
      </c>
      <c r="C27" s="31">
        <v>961.12481090826202</v>
      </c>
      <c r="D27" s="31">
        <v>2638.6845431750835</v>
      </c>
      <c r="F27" s="31">
        <v>4736.3573601227972</v>
      </c>
      <c r="G27" s="31">
        <v>4415.7004018925581</v>
      </c>
      <c r="H27" s="31">
        <v>48257.004538690475</v>
      </c>
      <c r="K27" t="s">
        <v>24</v>
      </c>
      <c r="L27" s="34">
        <f t="shared" si="0"/>
        <v>213088474.33562654</v>
      </c>
    </row>
    <row r="28" spans="1:12" x14ac:dyDescent="0.2">
      <c r="A28" s="31">
        <v>3729</v>
      </c>
      <c r="B28" s="31">
        <f t="shared" si="1"/>
        <v>3656.5213795384998</v>
      </c>
      <c r="C28" s="31">
        <v>985.75386651228189</v>
      </c>
      <c r="D28" s="31">
        <v>2670.7675130262178</v>
      </c>
      <c r="F28" s="31">
        <v>4763.3432986742164</v>
      </c>
      <c r="G28" s="31">
        <v>4433.2823111560238</v>
      </c>
      <c r="H28" s="31">
        <v>48363.930133928574</v>
      </c>
      <c r="K28" t="s">
        <v>25</v>
      </c>
      <c r="L28" s="34">
        <f t="shared" si="0"/>
        <v>214410955.96073133</v>
      </c>
    </row>
    <row r="29" spans="1:12" x14ac:dyDescent="0.2">
      <c r="A29" s="31">
        <v>3774</v>
      </c>
      <c r="B29" s="31">
        <f t="shared" si="1"/>
        <v>3724.1806068356673</v>
      </c>
      <c r="C29" s="31">
        <v>1010.0864256100327</v>
      </c>
      <c r="D29" s="31">
        <v>2714.0941812256347</v>
      </c>
      <c r="F29" s="31">
        <v>4826.2576417639066</v>
      </c>
      <c r="G29" s="31">
        <v>4496.0239851482693</v>
      </c>
      <c r="H29" s="31">
        <v>48481.085788690478</v>
      </c>
      <c r="K29" t="s">
        <v>26</v>
      </c>
      <c r="L29" s="34">
        <f t="shared" si="0"/>
        <v>217972124.53198329</v>
      </c>
    </row>
    <row r="30" spans="1:12" x14ac:dyDescent="0.2">
      <c r="A30" s="31">
        <v>3785</v>
      </c>
      <c r="B30" s="31">
        <f t="shared" si="1"/>
        <v>3729.4967285296902</v>
      </c>
      <c r="C30" s="31">
        <v>989.46545409653925</v>
      </c>
      <c r="D30" s="31">
        <v>2740.0312744331509</v>
      </c>
      <c r="F30" s="31">
        <v>4752.9967106586773</v>
      </c>
      <c r="G30" s="31">
        <v>4505.9076794873063</v>
      </c>
      <c r="H30" s="31">
        <v>48601.979538690473</v>
      </c>
      <c r="K30" t="s">
        <v>27</v>
      </c>
      <c r="L30" s="34">
        <f t="shared" si="0"/>
        <v>218996032.84167033</v>
      </c>
    </row>
    <row r="31" spans="1:12" x14ac:dyDescent="0.2">
      <c r="A31" s="31">
        <v>3817</v>
      </c>
      <c r="B31" s="31">
        <f t="shared" si="1"/>
        <v>3759.0205656582239</v>
      </c>
      <c r="C31" s="31">
        <v>1002.6066253437872</v>
      </c>
      <c r="D31" s="31">
        <v>2756.4139403144368</v>
      </c>
      <c r="F31" s="31">
        <v>4790.3630327115034</v>
      </c>
      <c r="G31" s="31">
        <v>4557.9067302860394</v>
      </c>
      <c r="H31" s="31">
        <v>48722.004538690475</v>
      </c>
      <c r="K31" t="s">
        <v>28</v>
      </c>
      <c r="L31" s="34">
        <f t="shared" si="0"/>
        <v>222070352.39992428</v>
      </c>
    </row>
    <row r="32" spans="1:12" x14ac:dyDescent="0.2">
      <c r="A32" s="31">
        <v>3867</v>
      </c>
      <c r="B32" s="31">
        <f t="shared" si="1"/>
        <v>3805.4173576561634</v>
      </c>
      <c r="C32" s="31">
        <v>1006.1421288618634</v>
      </c>
      <c r="D32" s="31">
        <v>2799.2752287942999</v>
      </c>
      <c r="F32" s="31">
        <v>4802.8741209908649</v>
      </c>
      <c r="G32" s="31">
        <v>4597.3458560580166</v>
      </c>
      <c r="H32" s="31">
        <v>48842.930133928574</v>
      </c>
      <c r="K32" t="s">
        <v>29</v>
      </c>
      <c r="L32" s="34">
        <f t="shared" si="0"/>
        <v>224547842.44894776</v>
      </c>
    </row>
    <row r="33" spans="1:12" x14ac:dyDescent="0.2">
      <c r="A33" s="31">
        <v>3914</v>
      </c>
      <c r="B33" s="31">
        <f t="shared" si="1"/>
        <v>3862.0358645480164</v>
      </c>
      <c r="C33" s="31">
        <v>1033.0256116988685</v>
      </c>
      <c r="D33" s="31">
        <v>2829.0102528491479</v>
      </c>
      <c r="F33" s="31">
        <v>4815.6020806647757</v>
      </c>
      <c r="G33" s="31">
        <v>4685.1340162994138</v>
      </c>
      <c r="H33" s="31">
        <v>48962.085788690478</v>
      </c>
      <c r="K33" t="s">
        <v>30</v>
      </c>
      <c r="L33" s="34">
        <f t="shared" si="0"/>
        <v>229393933.63756388</v>
      </c>
    </row>
    <row r="34" spans="1:12" x14ac:dyDescent="0.2">
      <c r="A34" s="31">
        <v>3949</v>
      </c>
      <c r="B34" s="31">
        <f t="shared" si="1"/>
        <v>3891.4403308950873</v>
      </c>
      <c r="C34" s="31">
        <v>1055.746857107928</v>
      </c>
      <c r="D34" s="31">
        <v>2835.6934737871593</v>
      </c>
      <c r="F34" s="31">
        <v>4765.3912100737571</v>
      </c>
      <c r="G34" s="31">
        <v>4651.3088799678062</v>
      </c>
      <c r="H34" s="31">
        <v>49078.979538690473</v>
      </c>
      <c r="K34" t="s">
        <v>31</v>
      </c>
      <c r="L34" s="34">
        <f t="shared" ref="L34:L65" si="2">G34*H34</f>
        <v>228281493.34806925</v>
      </c>
    </row>
    <row r="35" spans="1:12" x14ac:dyDescent="0.2">
      <c r="A35" s="31">
        <v>4005</v>
      </c>
      <c r="B35" s="31">
        <f t="shared" si="1"/>
        <v>3942.1712706059307</v>
      </c>
      <c r="C35" s="31">
        <v>1061.4468361891984</v>
      </c>
      <c r="D35" s="31">
        <v>2880.7244344167325</v>
      </c>
      <c r="F35" s="31">
        <v>4855.1687262916421</v>
      </c>
      <c r="G35" s="31">
        <v>4687.2485577884308</v>
      </c>
      <c r="H35" s="31">
        <v>49197.004538690475</v>
      </c>
      <c r="K35" t="s">
        <v>32</v>
      </c>
      <c r="L35" s="34">
        <f t="shared" si="2"/>
        <v>230598588.57148781</v>
      </c>
    </row>
    <row r="36" spans="1:12" x14ac:dyDescent="0.2">
      <c r="A36" s="31">
        <v>3986</v>
      </c>
      <c r="B36" s="31">
        <f t="shared" si="1"/>
        <v>3958.329108790429</v>
      </c>
      <c r="C36" s="31">
        <v>1089.0804015005576</v>
      </c>
      <c r="D36" s="31">
        <v>2869.2487072898712</v>
      </c>
      <c r="F36" s="31">
        <v>4829.4162230112515</v>
      </c>
      <c r="G36" s="31">
        <v>4607.3601017179353</v>
      </c>
      <c r="H36" s="31">
        <v>49314.930133928574</v>
      </c>
      <c r="K36" t="s">
        <v>33</v>
      </c>
      <c r="L36" s="34">
        <f t="shared" si="2"/>
        <v>227211641.51807004</v>
      </c>
    </row>
    <row r="37" spans="1:12" x14ac:dyDescent="0.2">
      <c r="A37" s="31">
        <v>3984</v>
      </c>
      <c r="B37" s="31">
        <f t="shared" si="1"/>
        <v>3948.845585705903</v>
      </c>
      <c r="C37" s="31">
        <v>1102.4100042493778</v>
      </c>
      <c r="D37" s="31">
        <v>2846.4355814565251</v>
      </c>
      <c r="F37" s="31">
        <v>4765.5745182358733</v>
      </c>
      <c r="G37" s="31">
        <v>4525.172978447501</v>
      </c>
      <c r="H37" s="31">
        <v>49419.085788690478</v>
      </c>
      <c r="K37" t="s">
        <v>34</v>
      </c>
      <c r="L37" s="34">
        <f t="shared" si="2"/>
        <v>223629911.63056105</v>
      </c>
    </row>
    <row r="38" spans="1:12" x14ac:dyDescent="0.2">
      <c r="A38" s="31">
        <v>3921</v>
      </c>
      <c r="B38" s="31">
        <f t="shared" si="1"/>
        <v>3915.5037663832618</v>
      </c>
      <c r="C38" s="31">
        <v>1079.4474624876304</v>
      </c>
      <c r="D38" s="31">
        <v>2836.0563038956316</v>
      </c>
      <c r="F38" s="31">
        <v>4615.7594736190176</v>
      </c>
      <c r="G38" s="31">
        <v>4496.5166617291497</v>
      </c>
      <c r="H38" s="31">
        <v>49516.979538690473</v>
      </c>
      <c r="K38" t="s">
        <v>35</v>
      </c>
      <c r="L38" s="34">
        <f t="shared" si="2"/>
        <v>222653923.53422311</v>
      </c>
    </row>
    <row r="39" spans="1:12" x14ac:dyDescent="0.2">
      <c r="A39" s="31">
        <v>3860</v>
      </c>
      <c r="B39" s="31">
        <f t="shared" si="1"/>
        <v>3856.9585810742715</v>
      </c>
      <c r="C39" s="31">
        <v>1073.5059961705128</v>
      </c>
      <c r="D39" s="31">
        <v>2783.4525849037586</v>
      </c>
      <c r="F39" s="31">
        <v>4634.2067897381048</v>
      </c>
      <c r="G39" s="31">
        <v>4419.2780510144203</v>
      </c>
      <c r="H39" s="31">
        <v>49615.004538690475</v>
      </c>
      <c r="K39" t="s">
        <v>36</v>
      </c>
      <c r="L39" s="34">
        <f t="shared" si="2"/>
        <v>219262500.55881566</v>
      </c>
    </row>
    <row r="40" spans="1:12" x14ac:dyDescent="0.2">
      <c r="A40" s="31">
        <v>3805</v>
      </c>
      <c r="B40" s="31">
        <f t="shared" si="1"/>
        <v>3782.6681686514321</v>
      </c>
      <c r="C40" s="31">
        <v>1073.161409719987</v>
      </c>
      <c r="D40" s="31">
        <v>2709.5067589314449</v>
      </c>
      <c r="F40" s="31">
        <v>4583.1610889507274</v>
      </c>
      <c r="G40" s="31">
        <v>4352.862106933977</v>
      </c>
      <c r="H40" s="31">
        <v>49711.930133928574</v>
      </c>
      <c r="K40" t="s">
        <v>37</v>
      </c>
      <c r="L40" s="34">
        <f t="shared" si="2"/>
        <v>216389176.942527</v>
      </c>
    </row>
    <row r="41" spans="1:12" x14ac:dyDescent="0.2">
      <c r="A41" s="31">
        <v>3826</v>
      </c>
      <c r="B41" s="31">
        <f t="shared" si="1"/>
        <v>3797.2501003613006</v>
      </c>
      <c r="C41" s="31">
        <v>1077.6595744680851</v>
      </c>
      <c r="D41" s="31">
        <v>2719.5905258932157</v>
      </c>
      <c r="F41" s="31">
        <v>4630.9732373771394</v>
      </c>
      <c r="G41" s="31">
        <v>4365.5449799845965</v>
      </c>
      <c r="H41" s="31">
        <v>49820.085788690478</v>
      </c>
      <c r="K41" t="s">
        <v>38</v>
      </c>
      <c r="L41" s="34">
        <f t="shared" si="2"/>
        <v>217491825.41721964</v>
      </c>
    </row>
    <row r="42" spans="1:12" x14ac:dyDescent="0.2">
      <c r="A42" s="31">
        <v>3852</v>
      </c>
      <c r="B42" s="31">
        <f t="shared" si="1"/>
        <v>3792.017143314908</v>
      </c>
      <c r="C42" s="31">
        <v>1079.3278859248578</v>
      </c>
      <c r="D42" s="31">
        <v>2712.6892573900504</v>
      </c>
      <c r="F42" s="31">
        <v>4643.2906821028009</v>
      </c>
      <c r="G42" s="31">
        <v>4372.2628427653926</v>
      </c>
      <c r="H42" s="31">
        <v>49931.979538690473</v>
      </c>
      <c r="K42" t="s">
        <v>39</v>
      </c>
      <c r="L42" s="34">
        <f t="shared" si="2"/>
        <v>218315738.80273822</v>
      </c>
    </row>
    <row r="43" spans="1:12" x14ac:dyDescent="0.2">
      <c r="A43" s="31">
        <v>3844</v>
      </c>
      <c r="B43" s="31">
        <f t="shared" si="1"/>
        <v>3808.0450812301424</v>
      </c>
      <c r="C43" s="31">
        <v>1095.2780608676537</v>
      </c>
      <c r="D43" s="31">
        <v>2712.7670203624884</v>
      </c>
      <c r="F43" s="31">
        <v>4637.671339849695</v>
      </c>
      <c r="G43" s="31">
        <v>4297.6330782095065</v>
      </c>
      <c r="H43" s="31">
        <v>50043.004538690475</v>
      </c>
      <c r="K43" t="s">
        <v>40</v>
      </c>
      <c r="L43" s="34">
        <f t="shared" si="2"/>
        <v>215066471.63846466</v>
      </c>
    </row>
    <row r="44" spans="1:12" x14ac:dyDescent="0.2">
      <c r="A44" s="31">
        <v>3919</v>
      </c>
      <c r="B44" s="31">
        <f t="shared" si="1"/>
        <v>3915.362376632439</v>
      </c>
      <c r="C44" s="31">
        <v>1112.8302262984746</v>
      </c>
      <c r="D44" s="31">
        <v>2802.5321503339646</v>
      </c>
      <c r="F44" s="31">
        <v>4707.6951986991544</v>
      </c>
      <c r="G44" s="31">
        <v>4344.127142481052</v>
      </c>
      <c r="H44" s="31">
        <v>50154.930133928574</v>
      </c>
      <c r="K44" t="s">
        <v>41</v>
      </c>
      <c r="L44" s="34">
        <f t="shared" si="2"/>
        <v>217879393.32403994</v>
      </c>
    </row>
    <row r="45" spans="1:12" x14ac:dyDescent="0.2">
      <c r="A45" s="31">
        <v>3945</v>
      </c>
      <c r="B45" s="31">
        <f t="shared" si="1"/>
        <v>3932.4620036603801</v>
      </c>
      <c r="C45" s="31">
        <v>1096.860825972786</v>
      </c>
      <c r="D45" s="31">
        <v>2835.6011776875944</v>
      </c>
      <c r="F45" s="31">
        <v>4679.3948524038042</v>
      </c>
      <c r="G45" s="31">
        <v>4347.5465841361383</v>
      </c>
      <c r="H45" s="31">
        <v>50268.085788690478</v>
      </c>
      <c r="K45" t="s">
        <v>42</v>
      </c>
      <c r="L45" s="34">
        <f t="shared" si="2"/>
        <v>218542844.66168365</v>
      </c>
    </row>
    <row r="46" spans="1:12" x14ac:dyDescent="0.2">
      <c r="A46" s="31">
        <v>3958</v>
      </c>
      <c r="B46" s="31">
        <f t="shared" si="1"/>
        <v>3940.1186908282552</v>
      </c>
      <c r="C46" s="31">
        <v>1130.8576305499871</v>
      </c>
      <c r="D46" s="31">
        <v>2809.2610602782684</v>
      </c>
      <c r="F46" s="31">
        <v>4708.2922837582673</v>
      </c>
      <c r="G46" s="31">
        <v>4344.6364376469301</v>
      </c>
      <c r="H46" s="31">
        <v>50382.979538690473</v>
      </c>
      <c r="K46" t="s">
        <v>43</v>
      </c>
      <c r="L46" s="34">
        <f t="shared" si="2"/>
        <v>218895728.74101433</v>
      </c>
    </row>
    <row r="47" spans="1:12" x14ac:dyDescent="0.2">
      <c r="A47" s="31">
        <v>4003</v>
      </c>
      <c r="B47" s="31">
        <f t="shared" si="1"/>
        <v>4000.5346852288258</v>
      </c>
      <c r="C47" s="31">
        <v>1147.790957878686</v>
      </c>
      <c r="D47" s="31">
        <v>2852.7437273501396</v>
      </c>
      <c r="F47" s="31">
        <v>4683.0420996056637</v>
      </c>
      <c r="G47" s="31">
        <v>4274.6732993098904</v>
      </c>
      <c r="H47" s="31">
        <v>50497.004538690475</v>
      </c>
      <c r="K47" t="s">
        <v>44</v>
      </c>
      <c r="L47" s="34">
        <f t="shared" si="2"/>
        <v>215858196.99667051</v>
      </c>
    </row>
    <row r="48" spans="1:12" x14ac:dyDescent="0.2">
      <c r="A48" s="31">
        <v>4006</v>
      </c>
      <c r="B48" s="31">
        <f t="shared" si="1"/>
        <v>4006.0065993558719</v>
      </c>
      <c r="C48" s="31">
        <v>1148.8806781134538</v>
      </c>
      <c r="D48" s="31">
        <v>2857.1259212424179</v>
      </c>
      <c r="F48" s="31">
        <v>4643.06767897399</v>
      </c>
      <c r="G48" s="31">
        <v>4265.6160572866056</v>
      </c>
      <c r="H48" s="31">
        <v>50610.930133928574</v>
      </c>
      <c r="K48" t="s">
        <v>45</v>
      </c>
      <c r="L48" s="34">
        <f t="shared" si="2"/>
        <v>215886796.25349626</v>
      </c>
    </row>
    <row r="49" spans="1:12" x14ac:dyDescent="0.2">
      <c r="A49" s="31">
        <v>4030</v>
      </c>
      <c r="B49" s="31">
        <f t="shared" si="1"/>
        <v>4042.2674108991932</v>
      </c>
      <c r="C49" s="31">
        <v>1184.0989329599022</v>
      </c>
      <c r="D49" s="31">
        <v>2858.1684779392913</v>
      </c>
      <c r="F49" s="31">
        <v>4671.3582111025962</v>
      </c>
      <c r="G49" s="31">
        <v>4262.7083535333049</v>
      </c>
      <c r="H49" s="31">
        <v>50701.085788690478</v>
      </c>
      <c r="K49" t="s">
        <v>46</v>
      </c>
      <c r="L49" s="34">
        <f t="shared" si="2"/>
        <v>216123941.92465964</v>
      </c>
    </row>
    <row r="50" spans="1:12" x14ac:dyDescent="0.2">
      <c r="A50" s="31">
        <v>4084</v>
      </c>
      <c r="B50" s="31">
        <f t="shared" si="1"/>
        <v>4104.7677189389306</v>
      </c>
      <c r="C50" s="31">
        <v>1169.7749069497231</v>
      </c>
      <c r="D50" s="31">
        <v>2934.9928119892079</v>
      </c>
      <c r="F50" s="31">
        <v>4703.4943386623745</v>
      </c>
      <c r="G50" s="31">
        <v>4276.4024746729956</v>
      </c>
      <c r="H50" s="31">
        <v>50778.979538690473</v>
      </c>
      <c r="K50" t="s">
        <v>47</v>
      </c>
      <c r="L50" s="34">
        <f t="shared" si="2"/>
        <v>217151353.76062536</v>
      </c>
    </row>
    <row r="51" spans="1:12" x14ac:dyDescent="0.2">
      <c r="A51" s="31">
        <v>4105</v>
      </c>
      <c r="B51" s="31">
        <f t="shared" si="1"/>
        <v>4126.2559726291365</v>
      </c>
      <c r="C51" s="31">
        <v>1184.4977092632282</v>
      </c>
      <c r="D51" s="31">
        <v>2941.7582633659085</v>
      </c>
      <c r="F51" s="31">
        <v>4704.5913486100862</v>
      </c>
      <c r="G51" s="31">
        <v>4269.6113058891342</v>
      </c>
      <c r="H51" s="31">
        <v>50857.004538690475</v>
      </c>
      <c r="K51" t="s">
        <v>48</v>
      </c>
      <c r="L51" s="34">
        <f t="shared" si="2"/>
        <v>217139641.56204787</v>
      </c>
    </row>
    <row r="52" spans="1:12" x14ac:dyDescent="0.2">
      <c r="A52" s="31">
        <v>4143</v>
      </c>
      <c r="B52" s="31">
        <f t="shared" si="1"/>
        <v>4179.0517326003728</v>
      </c>
      <c r="C52" s="31">
        <v>1188.0043192303917</v>
      </c>
      <c r="D52" s="31">
        <v>2991.0474133699813</v>
      </c>
      <c r="F52" s="31">
        <v>4707.4656529312733</v>
      </c>
      <c r="G52" s="31">
        <v>4310.5174857915745</v>
      </c>
      <c r="H52" s="31">
        <v>50934.930133928574</v>
      </c>
      <c r="K52" t="s">
        <v>49</v>
      </c>
      <c r="L52" s="34">
        <f t="shared" si="2"/>
        <v>219555906.9798713</v>
      </c>
    </row>
    <row r="53" spans="1:12" x14ac:dyDescent="0.2">
      <c r="A53" s="31">
        <v>4152</v>
      </c>
      <c r="B53" s="31">
        <f t="shared" si="1"/>
        <v>4190.9671854784956</v>
      </c>
      <c r="C53" s="31">
        <v>1183.5574548163249</v>
      </c>
      <c r="D53" s="31">
        <v>3007.4097306621711</v>
      </c>
      <c r="F53" s="31">
        <v>4743.1104964295155</v>
      </c>
      <c r="G53" s="31">
        <v>4336.7076047315231</v>
      </c>
      <c r="H53" s="31">
        <v>51014.085788690478</v>
      </c>
      <c r="K53" t="s">
        <v>50</v>
      </c>
      <c r="L53" s="34">
        <f t="shared" si="2"/>
        <v>221233173.78824031</v>
      </c>
    </row>
    <row r="54" spans="1:12" x14ac:dyDescent="0.2">
      <c r="A54" s="31">
        <v>4202</v>
      </c>
      <c r="B54" s="31">
        <f t="shared" si="1"/>
        <v>4233.5303558147725</v>
      </c>
      <c r="C54" s="31">
        <v>1214.5653109954201</v>
      </c>
      <c r="D54" s="31">
        <v>3018.9650448193524</v>
      </c>
      <c r="F54" s="31">
        <v>4787.8833810653241</v>
      </c>
      <c r="G54" s="31">
        <v>4340.8717211456515</v>
      </c>
      <c r="H54" s="31">
        <v>51093.979538690473</v>
      </c>
      <c r="K54" t="s">
        <v>51</v>
      </c>
      <c r="L54" s="34">
        <f t="shared" si="2"/>
        <v>221792410.900296</v>
      </c>
    </row>
    <row r="55" spans="1:12" x14ac:dyDescent="0.2">
      <c r="A55" s="31">
        <v>4275</v>
      </c>
      <c r="B55" s="31">
        <f t="shared" si="1"/>
        <v>4315.0623363426739</v>
      </c>
      <c r="C55" s="31">
        <v>1234.4745378512525</v>
      </c>
      <c r="D55" s="31">
        <v>3080.5877984914214</v>
      </c>
      <c r="F55" s="31">
        <v>4795.5828706203201</v>
      </c>
      <c r="G55" s="31">
        <v>4396.1317468410844</v>
      </c>
      <c r="H55" s="31">
        <v>51174.004538690475</v>
      </c>
      <c r="K55" t="s">
        <v>52</v>
      </c>
      <c r="L55" s="34">
        <f t="shared" si="2"/>
        <v>224967665.96552694</v>
      </c>
    </row>
    <row r="56" spans="1:12" x14ac:dyDescent="0.2">
      <c r="A56" s="31">
        <v>4295</v>
      </c>
      <c r="B56" s="31">
        <f t="shared" si="1"/>
        <v>4309.842942151985</v>
      </c>
      <c r="C56" s="31">
        <v>1221.110135596527</v>
      </c>
      <c r="D56" s="31">
        <v>3088.732806555458</v>
      </c>
      <c r="F56" s="31">
        <v>4783.8630372177331</v>
      </c>
      <c r="G56" s="31">
        <v>4440.9404040273484</v>
      </c>
      <c r="H56" s="31">
        <v>51254.930133928574</v>
      </c>
      <c r="K56" t="s">
        <v>53</v>
      </c>
      <c r="L56" s="34">
        <f t="shared" si="2"/>
        <v>227620090.13736227</v>
      </c>
    </row>
    <row r="57" spans="1:12" x14ac:dyDescent="0.2">
      <c r="A57" s="31">
        <v>4355</v>
      </c>
      <c r="B57" s="31">
        <f t="shared" si="1"/>
        <v>4363.4433732593243</v>
      </c>
      <c r="C57" s="31">
        <v>1213.4774564222416</v>
      </c>
      <c r="D57" s="31">
        <v>3149.9659168370827</v>
      </c>
      <c r="F57" s="31">
        <v>4798.4483066746498</v>
      </c>
      <c r="G57" s="31">
        <v>4497.0699343424349</v>
      </c>
      <c r="H57" s="31">
        <v>51345.085788690478</v>
      </c>
      <c r="K57" t="s">
        <v>54</v>
      </c>
      <c r="L57" s="34">
        <f t="shared" si="2"/>
        <v>230902441.57655299</v>
      </c>
    </row>
    <row r="58" spans="1:12" x14ac:dyDescent="0.2">
      <c r="A58" s="31">
        <v>4364</v>
      </c>
      <c r="B58" s="31">
        <f t="shared" si="1"/>
        <v>4372.9054080323476</v>
      </c>
      <c r="C58" s="31">
        <v>1223.6693752186929</v>
      </c>
      <c r="D58" s="31">
        <v>3149.2360328136542</v>
      </c>
      <c r="F58" s="31">
        <v>4819.467524464626</v>
      </c>
      <c r="G58" s="31">
        <v>4480.4544793422374</v>
      </c>
      <c r="H58" s="31">
        <v>51441.979538690473</v>
      </c>
      <c r="K58" t="s">
        <v>55</v>
      </c>
      <c r="L58" s="34">
        <f t="shared" si="2"/>
        <v>230483447.65035746</v>
      </c>
    </row>
    <row r="59" spans="1:12" x14ac:dyDescent="0.2">
      <c r="A59" s="31">
        <v>4412</v>
      </c>
      <c r="B59" s="31">
        <f t="shared" si="1"/>
        <v>4430.1984904635319</v>
      </c>
      <c r="C59" s="31">
        <v>1219.484274044898</v>
      </c>
      <c r="D59" s="31">
        <v>3210.7142164186344</v>
      </c>
      <c r="F59" s="31">
        <v>4825.65605472068</v>
      </c>
      <c r="G59" s="31">
        <v>4527.7016423864852</v>
      </c>
      <c r="H59" s="31">
        <v>51539.004538690475</v>
      </c>
      <c r="K59" t="s">
        <v>56</v>
      </c>
      <c r="L59" s="34">
        <f t="shared" si="2"/>
        <v>233353235.49679339</v>
      </c>
    </row>
    <row r="60" spans="1:12" x14ac:dyDescent="0.2">
      <c r="A60" s="31">
        <v>4452</v>
      </c>
      <c r="B60" s="31">
        <f t="shared" si="1"/>
        <v>4472.0737469982178</v>
      </c>
      <c r="C60" s="31">
        <v>1211.4609962041986</v>
      </c>
      <c r="D60" s="31">
        <v>3260.6127507940196</v>
      </c>
      <c r="F60" s="31">
        <v>4818.0035451360491</v>
      </c>
      <c r="G60" s="31">
        <v>4584.314785496389</v>
      </c>
      <c r="H60" s="31">
        <v>51635.930133928574</v>
      </c>
      <c r="K60" t="s">
        <v>57</v>
      </c>
      <c r="L60" s="34">
        <f t="shared" si="2"/>
        <v>236715357.97582731</v>
      </c>
    </row>
    <row r="61" spans="1:12" x14ac:dyDescent="0.2">
      <c r="A61" s="31">
        <v>4474</v>
      </c>
      <c r="B61" s="31">
        <f t="shared" si="1"/>
        <v>4509.0750942302111</v>
      </c>
      <c r="C61" s="31">
        <v>1213.6657968493282</v>
      </c>
      <c r="D61" s="31">
        <v>3295.4092973808833</v>
      </c>
      <c r="F61" s="31">
        <v>4850.3528279024122</v>
      </c>
      <c r="G61" s="31">
        <v>4610.4303171345391</v>
      </c>
      <c r="H61" s="31">
        <v>51735.085788690478</v>
      </c>
      <c r="K61" t="s">
        <v>58</v>
      </c>
      <c r="L61" s="34">
        <f t="shared" si="2"/>
        <v>238521007.97973484</v>
      </c>
    </row>
    <row r="62" spans="1:12" x14ac:dyDescent="0.2">
      <c r="A62" s="31">
        <v>4498</v>
      </c>
      <c r="B62" s="31">
        <f t="shared" si="1"/>
        <v>4511.873758126435</v>
      </c>
      <c r="C62" s="31">
        <v>1194.8801049443448</v>
      </c>
      <c r="D62" s="31">
        <v>3316.9936531820899</v>
      </c>
      <c r="F62" s="31">
        <v>4812.5825152070574</v>
      </c>
      <c r="G62" s="31">
        <v>4651.4593979714064</v>
      </c>
      <c r="H62" s="31">
        <v>51836.979538690473</v>
      </c>
      <c r="K62" t="s">
        <v>59</v>
      </c>
      <c r="L62" s="34">
        <f t="shared" si="2"/>
        <v>241117605.63769329</v>
      </c>
    </row>
    <row r="63" spans="1:12" x14ac:dyDescent="0.2">
      <c r="A63" s="31">
        <v>4493</v>
      </c>
      <c r="B63" s="31">
        <f t="shared" si="1"/>
        <v>4504.0241836105979</v>
      </c>
      <c r="C63" s="31">
        <v>1179.6249229821319</v>
      </c>
      <c r="D63" s="31">
        <v>3324.399260628466</v>
      </c>
      <c r="F63" s="31">
        <v>4800.9117242595757</v>
      </c>
      <c r="G63" s="31">
        <v>4722.2866952488976</v>
      </c>
      <c r="H63" s="31">
        <v>51936.004538690475</v>
      </c>
      <c r="K63" t="s">
        <v>60</v>
      </c>
      <c r="L63" s="34">
        <f t="shared" si="2"/>
        <v>245256703.2374444</v>
      </c>
    </row>
    <row r="64" spans="1:12" x14ac:dyDescent="0.2">
      <c r="A64" s="31">
        <v>4535</v>
      </c>
      <c r="B64" s="31">
        <f t="shared" si="1"/>
        <v>4532.7747564233141</v>
      </c>
      <c r="C64" s="31">
        <v>1181.2556450218115</v>
      </c>
      <c r="D64" s="31">
        <v>3351.5191114015029</v>
      </c>
      <c r="F64" s="31">
        <v>4833.6429598850955</v>
      </c>
      <c r="G64" s="31">
        <v>4762.9675335757702</v>
      </c>
      <c r="H64" s="31">
        <v>52036.930133928574</v>
      </c>
      <c r="K64" t="s">
        <v>61</v>
      </c>
      <c r="L64" s="34">
        <f t="shared" si="2"/>
        <v>247850208.77485245</v>
      </c>
    </row>
    <row r="65" spans="1:12" x14ac:dyDescent="0.2">
      <c r="A65" s="31">
        <v>4577</v>
      </c>
      <c r="B65" s="31">
        <f t="shared" si="1"/>
        <v>4561.0219230105304</v>
      </c>
      <c r="C65" s="31">
        <v>1184.533057137925</v>
      </c>
      <c r="D65" s="31">
        <v>3376.4888658726049</v>
      </c>
      <c r="F65" s="31">
        <v>4857.1216039631336</v>
      </c>
      <c r="G65" s="31">
        <v>4795.6412786281207</v>
      </c>
      <c r="H65" s="31">
        <v>52137.085788690478</v>
      </c>
      <c r="K65" t="s">
        <v>62</v>
      </c>
      <c r="L65" s="34">
        <f t="shared" si="2"/>
        <v>250030760.75561962</v>
      </c>
    </row>
    <row r="66" spans="1:12" x14ac:dyDescent="0.2">
      <c r="A66" s="31">
        <v>4609</v>
      </c>
      <c r="B66" s="31">
        <f t="shared" si="1"/>
        <v>4579.2748296194204</v>
      </c>
      <c r="C66" s="31">
        <v>1156.4438318401103</v>
      </c>
      <c r="D66" s="31">
        <v>3422.8309977793097</v>
      </c>
      <c r="F66" s="31">
        <v>4814.3261519609114</v>
      </c>
      <c r="G66" s="31">
        <v>4841.3441759088246</v>
      </c>
      <c r="H66" s="31">
        <v>52235.979538690473</v>
      </c>
      <c r="K66" t="s">
        <v>63</v>
      </c>
      <c r="L66" s="34">
        <f t="shared" ref="L66:L86" si="3">G66*H66</f>
        <v>252892355.31253165</v>
      </c>
    </row>
    <row r="67" spans="1:12" x14ac:dyDescent="0.2">
      <c r="A67" s="31">
        <v>4671</v>
      </c>
      <c r="B67" s="31">
        <f t="shared" ref="B67:B86" si="4">C67+D67</f>
        <v>4624.8471415469276</v>
      </c>
      <c r="C67" s="31">
        <v>1184.8440843778662</v>
      </c>
      <c r="D67" s="31">
        <v>3440.0030571690613</v>
      </c>
      <c r="F67" s="31">
        <v>4867.0948362523914</v>
      </c>
      <c r="G67" s="31">
        <v>4950.9996599345486</v>
      </c>
      <c r="H67" s="31">
        <v>52336.004538690475</v>
      </c>
      <c r="K67" t="s">
        <v>64</v>
      </c>
      <c r="L67" s="34">
        <f t="shared" si="3"/>
        <v>259115540.67338952</v>
      </c>
    </row>
    <row r="68" spans="1:12" x14ac:dyDescent="0.2">
      <c r="A68" s="31">
        <v>4717</v>
      </c>
      <c r="B68" s="31">
        <f t="shared" si="4"/>
        <v>4683.0491665713089</v>
      </c>
      <c r="C68" s="31">
        <v>1200.9955372468246</v>
      </c>
      <c r="D68" s="31">
        <v>3482.0536293244841</v>
      </c>
      <c r="F68" s="31">
        <v>4910.007848722772</v>
      </c>
      <c r="G68" s="31">
        <v>5001.3916316549812</v>
      </c>
      <c r="H68" s="31">
        <v>52433.930133928574</v>
      </c>
      <c r="K68" t="s">
        <v>65</v>
      </c>
      <c r="L68" s="34">
        <f t="shared" si="3"/>
        <v>262242619.38661233</v>
      </c>
    </row>
    <row r="69" spans="1:12" x14ac:dyDescent="0.2">
      <c r="A69" s="31">
        <v>4789</v>
      </c>
      <c r="B69" s="31">
        <f t="shared" si="4"/>
        <v>4747.7767409974676</v>
      </c>
      <c r="C69" s="31">
        <v>1199.5315445699162</v>
      </c>
      <c r="D69" s="31">
        <v>3548.2451964275515</v>
      </c>
      <c r="F69" s="31">
        <v>4910.0617102601645</v>
      </c>
      <c r="G69" s="31">
        <v>5054.8425969091113</v>
      </c>
      <c r="H69" s="31">
        <v>52513.085788690478</v>
      </c>
      <c r="K69" t="s">
        <v>66</v>
      </c>
      <c r="L69" s="34">
        <f t="shared" si="3"/>
        <v>265445382.93981513</v>
      </c>
    </row>
    <row r="70" spans="1:12" x14ac:dyDescent="0.2">
      <c r="A70" s="31">
        <v>4823</v>
      </c>
      <c r="B70" s="31">
        <f t="shared" si="4"/>
        <v>4785.9683155512448</v>
      </c>
      <c r="C70" s="31">
        <v>1220.5739715866948</v>
      </c>
      <c r="D70" s="31">
        <v>3565.3943439645495</v>
      </c>
      <c r="F70" s="31">
        <v>4939.3539971070068</v>
      </c>
      <c r="G70" s="31">
        <v>5066.1321241935902</v>
      </c>
      <c r="H70" s="31">
        <v>52580.979538690473</v>
      </c>
      <c r="K70" t="s">
        <v>67</v>
      </c>
      <c r="L70" s="34">
        <f t="shared" si="3"/>
        <v>266382189.56252566</v>
      </c>
    </row>
    <row r="71" spans="1:12" x14ac:dyDescent="0.2">
      <c r="A71" s="31">
        <v>4841</v>
      </c>
      <c r="B71" s="31">
        <f t="shared" si="4"/>
        <v>4790.0585017474541</v>
      </c>
      <c r="C71" s="31">
        <v>1229.2964595046344</v>
      </c>
      <c r="D71" s="31">
        <v>3560.7620422428199</v>
      </c>
      <c r="F71" s="31">
        <v>4943.1774434393528</v>
      </c>
      <c r="G71" s="31">
        <v>5050.8853308524649</v>
      </c>
      <c r="H71" s="31">
        <v>52648.004538690475</v>
      </c>
      <c r="K71" t="s">
        <v>68</v>
      </c>
      <c r="L71" s="34">
        <f t="shared" si="3"/>
        <v>265919033.82312572</v>
      </c>
    </row>
    <row r="72" spans="1:12" x14ac:dyDescent="0.2">
      <c r="A72" s="31">
        <v>4852</v>
      </c>
      <c r="B72" s="31">
        <f t="shared" si="4"/>
        <v>4819.1820320206389</v>
      </c>
      <c r="C72" s="31">
        <v>1235.7917899688898</v>
      </c>
      <c r="D72" s="31">
        <v>3583.3902420517488</v>
      </c>
      <c r="F72" s="31">
        <v>4950.1647487568989</v>
      </c>
      <c r="G72" s="31">
        <v>5006.5135236228089</v>
      </c>
      <c r="H72" s="31">
        <v>52715.930133928574</v>
      </c>
      <c r="K72" t="s">
        <v>69</v>
      </c>
      <c r="L72" s="34">
        <f t="shared" si="3"/>
        <v>263923017.12586856</v>
      </c>
    </row>
    <row r="73" spans="1:12" x14ac:dyDescent="0.2">
      <c r="A73" s="31">
        <v>4874</v>
      </c>
      <c r="B73" s="31">
        <f t="shared" si="4"/>
        <v>4817.0761740580065</v>
      </c>
      <c r="C73" s="31">
        <v>1251.8233656013792</v>
      </c>
      <c r="D73" s="31">
        <v>3565.2528084566275</v>
      </c>
      <c r="F73" s="31">
        <v>4931.9135751775611</v>
      </c>
      <c r="G73" s="31">
        <v>4991.7640331487</v>
      </c>
      <c r="H73" s="31">
        <v>52787.085788690478</v>
      </c>
      <c r="K73" t="s">
        <v>70</v>
      </c>
      <c r="L73" s="34">
        <f t="shared" si="3"/>
        <v>263500676.25472</v>
      </c>
    </row>
    <row r="74" spans="1:12" x14ac:dyDescent="0.2">
      <c r="A74" s="31">
        <v>4911</v>
      </c>
      <c r="B74" s="31">
        <f t="shared" si="4"/>
        <v>4856.8050247833817</v>
      </c>
      <c r="C74" s="31">
        <v>1273.5063755722881</v>
      </c>
      <c r="D74" s="31">
        <v>3583.298649211094</v>
      </c>
      <c r="F74" s="31">
        <v>4958.9256621071627</v>
      </c>
      <c r="G74" s="31">
        <v>4965.5800001685193</v>
      </c>
      <c r="H74" s="31">
        <v>52857.979538690473</v>
      </c>
      <c r="K74" t="s">
        <v>71</v>
      </c>
      <c r="L74" s="34">
        <f t="shared" si="3"/>
        <v>262470526.04663822</v>
      </c>
    </row>
    <row r="75" spans="1:12" x14ac:dyDescent="0.2">
      <c r="A75" s="31">
        <v>4976</v>
      </c>
      <c r="B75" s="31">
        <f t="shared" si="4"/>
        <v>4931.0019082166673</v>
      </c>
      <c r="C75" s="31">
        <v>1296.4348466814033</v>
      </c>
      <c r="D75" s="31">
        <v>3634.5670615352642</v>
      </c>
      <c r="F75" s="31">
        <v>4965.8114167137719</v>
      </c>
      <c r="G75" s="31">
        <v>5013.8756523235952</v>
      </c>
      <c r="H75" s="31">
        <v>52929.004538690475</v>
      </c>
      <c r="K75" t="s">
        <v>72</v>
      </c>
      <c r="L75" s="34">
        <f t="shared" si="3"/>
        <v>265379447.15826523</v>
      </c>
    </row>
    <row r="76" spans="1:12" x14ac:dyDescent="0.2">
      <c r="A76" s="31">
        <v>5009</v>
      </c>
      <c r="B76" s="31">
        <f t="shared" si="4"/>
        <v>4962.7554197090631</v>
      </c>
      <c r="C76" s="31">
        <v>1302.6169317560048</v>
      </c>
      <c r="D76" s="31">
        <v>3660.1384879530578</v>
      </c>
      <c r="F76" s="31">
        <v>4960.5635220379463</v>
      </c>
      <c r="G76" s="31">
        <v>5028.4222810605961</v>
      </c>
      <c r="H76" s="31">
        <v>53000.930133928574</v>
      </c>
      <c r="K76" t="s">
        <v>73</v>
      </c>
      <c r="L76" s="34">
        <f t="shared" si="3"/>
        <v>266511058.0023824</v>
      </c>
    </row>
    <row r="77" spans="1:12" x14ac:dyDescent="0.2">
      <c r="A77" s="31">
        <v>5037</v>
      </c>
      <c r="B77" s="31">
        <f t="shared" si="4"/>
        <v>4998.3983418127</v>
      </c>
      <c r="C77" s="31">
        <v>1316.6384021104202</v>
      </c>
      <c r="D77" s="31">
        <v>3681.75993970228</v>
      </c>
      <c r="F77" s="31">
        <v>4970.9640152225693</v>
      </c>
      <c r="G77" s="31">
        <v>5024.8983697594958</v>
      </c>
      <c r="H77" s="31">
        <v>53070.085788690478</v>
      </c>
      <c r="K77" t="s">
        <v>74</v>
      </c>
      <c r="L77" s="34">
        <f t="shared" si="3"/>
        <v>266671787.56258738</v>
      </c>
    </row>
    <row r="78" spans="1:12" x14ac:dyDescent="0.2">
      <c r="A78" s="31">
        <v>5063</v>
      </c>
      <c r="B78" s="31">
        <f t="shared" si="4"/>
        <v>5020.6631788926943</v>
      </c>
      <c r="C78" s="31">
        <v>1323.7231359855471</v>
      </c>
      <c r="D78" s="31">
        <v>3696.9400429071475</v>
      </c>
      <c r="F78" s="31">
        <v>5020.1345588988252</v>
      </c>
      <c r="G78" s="31">
        <v>5022.775936045502</v>
      </c>
      <c r="H78" s="31">
        <v>53137.979538690473</v>
      </c>
      <c r="K78" t="s">
        <v>75</v>
      </c>
      <c r="L78" s="34">
        <f t="shared" si="3"/>
        <v>266900164.91701278</v>
      </c>
    </row>
    <row r="79" spans="1:12" x14ac:dyDescent="0.2">
      <c r="A79" s="31">
        <v>5079</v>
      </c>
      <c r="B79" s="31">
        <f t="shared" si="4"/>
        <v>5023.9634627673568</v>
      </c>
      <c r="C79" s="31">
        <v>1305.5106566928541</v>
      </c>
      <c r="D79" s="31">
        <v>3718.4528060745029</v>
      </c>
      <c r="F79" s="31">
        <v>4989.0977821990564</v>
      </c>
      <c r="G79" s="31">
        <v>5051.490425060193</v>
      </c>
      <c r="H79" s="31">
        <v>53206.004538690475</v>
      </c>
      <c r="K79" t="s">
        <v>76</v>
      </c>
      <c r="L79" s="34">
        <f t="shared" si="3"/>
        <v>268769622.48290414</v>
      </c>
    </row>
    <row r="80" spans="1:12" x14ac:dyDescent="0.2">
      <c r="A80" s="31">
        <v>5114</v>
      </c>
      <c r="B80" s="31">
        <f t="shared" si="4"/>
        <v>5045.5936180197095</v>
      </c>
      <c r="C80" s="31">
        <v>1326.3632097606758</v>
      </c>
      <c r="D80" s="31">
        <v>3719.2304082590335</v>
      </c>
      <c r="F80" s="31">
        <v>4997.4092101021279</v>
      </c>
      <c r="G80" s="31">
        <v>5052.6731792864102</v>
      </c>
      <c r="H80" s="31">
        <v>53274.930133928574</v>
      </c>
      <c r="K80" t="s">
        <v>77</v>
      </c>
      <c r="L80" s="34">
        <f t="shared" si="3"/>
        <v>269180810.61605829</v>
      </c>
    </row>
    <row r="81" spans="1:12" x14ac:dyDescent="0.2">
      <c r="A81" s="31">
        <v>5145</v>
      </c>
      <c r="B81" s="31">
        <f t="shared" si="4"/>
        <v>5068.1788358796512</v>
      </c>
      <c r="C81" s="31">
        <v>1315.4747399006467</v>
      </c>
      <c r="D81" s="31">
        <v>3752.7040959790047</v>
      </c>
      <c r="F81" s="31">
        <v>4983.0236220237421</v>
      </c>
      <c r="G81" s="31">
        <v>5056.9666390911543</v>
      </c>
      <c r="H81" s="31">
        <v>53345.085788690478</v>
      </c>
      <c r="K81" t="s">
        <v>78</v>
      </c>
      <c r="L81" s="34">
        <f t="shared" si="3"/>
        <v>269764319.1928634</v>
      </c>
    </row>
    <row r="82" spans="1:12" x14ac:dyDescent="0.2">
      <c r="A82" s="31">
        <v>5123</v>
      </c>
      <c r="B82" s="31">
        <f t="shared" si="4"/>
        <v>5103.3604792661235</v>
      </c>
      <c r="C82" s="31">
        <v>1324.9274548347842</v>
      </c>
      <c r="D82" s="31">
        <v>3778.4330244313396</v>
      </c>
      <c r="F82" s="31">
        <v>5019.5857332072401</v>
      </c>
      <c r="G82" s="31">
        <v>5037.3235224227928</v>
      </c>
      <c r="H82" s="31">
        <v>53414.979538690473</v>
      </c>
      <c r="K82" t="s">
        <v>79</v>
      </c>
      <c r="L82" s="34">
        <f t="shared" si="3"/>
        <v>269068532.8799777</v>
      </c>
    </row>
    <row r="83" spans="1:12" x14ac:dyDescent="0.2">
      <c r="A83" s="31">
        <v>5015</v>
      </c>
      <c r="B83" s="31">
        <f t="shared" si="4"/>
        <v>5016.8084509675609</v>
      </c>
      <c r="C83" s="31">
        <v>1381.4340469290455</v>
      </c>
      <c r="D83" s="31">
        <v>3635.3744040385154</v>
      </c>
      <c r="F83" s="31">
        <v>4889.3400055183129</v>
      </c>
      <c r="G83" s="31">
        <v>4929.0093248207322</v>
      </c>
      <c r="H83" s="31">
        <v>53485.004538690475</v>
      </c>
      <c r="K83" t="s">
        <v>80</v>
      </c>
      <c r="L83" s="34">
        <f t="shared" si="3"/>
        <v>263628086.10928455</v>
      </c>
    </row>
    <row r="84" spans="1:12" x14ac:dyDescent="0.2">
      <c r="A84" s="31">
        <v>3928</v>
      </c>
      <c r="B84" s="31">
        <f t="shared" si="4"/>
        <v>3899.7684666517293</v>
      </c>
      <c r="C84" s="31">
        <v>1313.5409664650088</v>
      </c>
      <c r="D84" s="31">
        <v>2586.2275001867206</v>
      </c>
      <c r="F84" s="31">
        <v>3813.1061994235724</v>
      </c>
      <c r="G84" s="31">
        <v>3892.4328944271715</v>
      </c>
      <c r="H84" s="31">
        <v>53555.930133928574</v>
      </c>
      <c r="K84" t="s">
        <v>81</v>
      </c>
      <c r="L84" s="34">
        <f t="shared" si="3"/>
        <v>208462864.14494696</v>
      </c>
    </row>
    <row r="85" spans="1:12" x14ac:dyDescent="0.2">
      <c r="A85" s="31">
        <v>4745</v>
      </c>
      <c r="B85" s="31">
        <f t="shared" si="4"/>
        <v>4617.0141349345467</v>
      </c>
      <c r="C85" s="31">
        <v>1370.1562674821914</v>
      </c>
      <c r="D85" s="31">
        <v>3246.8578674523555</v>
      </c>
      <c r="F85" s="31">
        <v>4487.9897441199691</v>
      </c>
      <c r="G85" s="31">
        <v>4650.0992249834626</v>
      </c>
      <c r="H85" s="31">
        <v>53626.085788690478</v>
      </c>
      <c r="K85" t="s">
        <v>82</v>
      </c>
      <c r="L85" s="34">
        <f t="shared" si="3"/>
        <v>249366619.96488628</v>
      </c>
    </row>
    <row r="86" spans="1:12" x14ac:dyDescent="0.2">
      <c r="A86" s="31">
        <v>4630</v>
      </c>
      <c r="B86" s="31">
        <f t="shared" si="4"/>
        <v>4544.0256257449346</v>
      </c>
      <c r="C86" s="31">
        <v>1362.9506853396902</v>
      </c>
      <c r="D86" s="31">
        <v>3181.0749404052444</v>
      </c>
      <c r="F86" s="31">
        <v>4422.0801297632897</v>
      </c>
      <c r="G86" s="31">
        <v>4602.3475617332533</v>
      </c>
      <c r="H86" s="31">
        <v>53695.979538690473</v>
      </c>
      <c r="K86" t="s">
        <v>83</v>
      </c>
      <c r="L86" s="34">
        <f t="shared" si="3"/>
        <v>247127560.50477076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8"/>
  <sheetViews>
    <sheetView workbookViewId="0">
      <selection activeCell="A89" activeCellId="1" sqref="A90:A98 A89"/>
    </sheetView>
  </sheetViews>
  <sheetFormatPr baseColWidth="10" defaultRowHeight="16" x14ac:dyDescent="0.2"/>
  <sheetData>
    <row r="1" spans="1:9" x14ac:dyDescent="0.2">
      <c r="A1" t="s">
        <v>84</v>
      </c>
      <c r="B1" t="s">
        <v>116</v>
      </c>
      <c r="E1" t="s">
        <v>89</v>
      </c>
      <c r="F1" t="s">
        <v>84</v>
      </c>
      <c r="G1" s="35" t="s">
        <v>175</v>
      </c>
      <c r="H1" t="s">
        <v>211</v>
      </c>
    </row>
    <row r="2" spans="1:9" x14ac:dyDescent="0.2">
      <c r="A2" t="s">
        <v>91</v>
      </c>
      <c r="B2" s="36">
        <v>2919</v>
      </c>
      <c r="F2" t="s">
        <v>0</v>
      </c>
      <c r="G2" s="35">
        <f>B3/B2-1</f>
        <v>1.712915381980129E-2</v>
      </c>
      <c r="H2">
        <v>2.1</v>
      </c>
      <c r="I2" s="30"/>
    </row>
    <row r="3" spans="1:9" x14ac:dyDescent="0.2">
      <c r="A3" t="s">
        <v>0</v>
      </c>
      <c r="B3" s="36">
        <v>2969</v>
      </c>
      <c r="F3" t="s">
        <v>1</v>
      </c>
      <c r="G3" s="35">
        <f>B4/B3-1</f>
        <v>7.7467160660154022E-3</v>
      </c>
      <c r="H3">
        <v>0.7</v>
      </c>
      <c r="I3" s="30"/>
    </row>
    <row r="4" spans="1:9" x14ac:dyDescent="0.2">
      <c r="A4" t="s">
        <v>1</v>
      </c>
      <c r="B4" s="36">
        <v>2992</v>
      </c>
      <c r="F4" t="s">
        <v>2</v>
      </c>
      <c r="G4" s="35">
        <f t="shared" ref="G4:G66" si="0">B5/B4-1</f>
        <v>1.2366310160427885E-2</v>
      </c>
      <c r="H4">
        <v>0.9</v>
      </c>
      <c r="I4" s="30"/>
    </row>
    <row r="5" spans="1:9" x14ac:dyDescent="0.2">
      <c r="A5" t="s">
        <v>2</v>
      </c>
      <c r="B5" s="36">
        <v>3029</v>
      </c>
      <c r="F5" t="s">
        <v>3</v>
      </c>
      <c r="G5" s="35">
        <f t="shared" si="0"/>
        <v>7.2631231429514109E-3</v>
      </c>
      <c r="H5">
        <v>0.4</v>
      </c>
      <c r="I5" s="30"/>
    </row>
    <row r="6" spans="1:9" x14ac:dyDescent="0.2">
      <c r="A6" t="s">
        <v>3</v>
      </c>
      <c r="B6" s="36">
        <v>3051</v>
      </c>
      <c r="F6" t="s">
        <v>4</v>
      </c>
      <c r="G6" s="35">
        <f t="shared" si="0"/>
        <v>1.1799410029498469E-2</v>
      </c>
      <c r="H6">
        <v>1.4</v>
      </c>
      <c r="I6" s="30"/>
    </row>
    <row r="7" spans="1:9" x14ac:dyDescent="0.2">
      <c r="A7" t="s">
        <v>4</v>
      </c>
      <c r="B7" s="36">
        <v>3087</v>
      </c>
      <c r="F7" t="s">
        <v>5</v>
      </c>
      <c r="G7" s="35">
        <f t="shared" si="0"/>
        <v>5.5069646906380498E-3</v>
      </c>
      <c r="H7">
        <v>0.5</v>
      </c>
      <c r="I7" s="30"/>
    </row>
    <row r="8" spans="1:9" x14ac:dyDescent="0.2">
      <c r="A8" t="s">
        <v>5</v>
      </c>
      <c r="B8" s="36">
        <v>3104</v>
      </c>
      <c r="F8" t="s">
        <v>6</v>
      </c>
      <c r="G8" s="35">
        <f t="shared" si="0"/>
        <v>1.5141752577319645E-2</v>
      </c>
      <c r="H8">
        <v>1.4</v>
      </c>
      <c r="I8" s="30"/>
    </row>
    <row r="9" spans="1:9" x14ac:dyDescent="0.2">
      <c r="A9" t="s">
        <v>6</v>
      </c>
      <c r="B9" s="36">
        <v>3151</v>
      </c>
      <c r="F9" t="s">
        <v>7</v>
      </c>
      <c r="G9" s="35">
        <f t="shared" si="0"/>
        <v>-5.7124722310377685E-3</v>
      </c>
      <c r="H9">
        <v>-0.4</v>
      </c>
      <c r="I9" s="30"/>
    </row>
    <row r="10" spans="1:9" x14ac:dyDescent="0.2">
      <c r="A10" t="s">
        <v>7</v>
      </c>
      <c r="B10" s="36">
        <v>3133</v>
      </c>
      <c r="F10" t="s">
        <v>8</v>
      </c>
      <c r="G10" s="35">
        <f t="shared" si="0"/>
        <v>1.1809766996488946E-2</v>
      </c>
      <c r="H10">
        <v>1.2</v>
      </c>
      <c r="I10" s="30"/>
    </row>
    <row r="11" spans="1:9" x14ac:dyDescent="0.2">
      <c r="A11" t="s">
        <v>8</v>
      </c>
      <c r="B11" s="36">
        <v>3170</v>
      </c>
      <c r="F11" t="s">
        <v>9</v>
      </c>
      <c r="G11" s="35">
        <f t="shared" si="0"/>
        <v>4.7318611987381409E-3</v>
      </c>
      <c r="H11">
        <v>0.7</v>
      </c>
      <c r="I11" s="30"/>
    </row>
    <row r="12" spans="1:9" x14ac:dyDescent="0.2">
      <c r="A12" t="s">
        <v>9</v>
      </c>
      <c r="B12" s="36">
        <v>3185</v>
      </c>
      <c r="F12" t="s">
        <v>10</v>
      </c>
      <c r="G12" s="35">
        <f t="shared" si="0"/>
        <v>9.7331240188383017E-3</v>
      </c>
      <c r="H12">
        <v>0.8</v>
      </c>
      <c r="I12" s="30"/>
    </row>
    <row r="13" spans="1:9" x14ac:dyDescent="0.2">
      <c r="A13" t="s">
        <v>10</v>
      </c>
      <c r="B13" s="36">
        <v>3216</v>
      </c>
      <c r="F13" t="s">
        <v>11</v>
      </c>
      <c r="G13" s="35">
        <f t="shared" si="0"/>
        <v>1.3992537313432862E-2</v>
      </c>
      <c r="H13">
        <v>1.2</v>
      </c>
      <c r="I13" s="30"/>
    </row>
    <row r="14" spans="1:9" x14ac:dyDescent="0.2">
      <c r="A14" t="s">
        <v>11</v>
      </c>
      <c r="B14" s="36">
        <v>3261</v>
      </c>
      <c r="F14" t="s">
        <v>12</v>
      </c>
      <c r="G14" s="35">
        <f t="shared" si="0"/>
        <v>7.3597056117755688E-3</v>
      </c>
      <c r="H14">
        <v>0.9</v>
      </c>
      <c r="I14" s="30"/>
    </row>
    <row r="15" spans="1:9" x14ac:dyDescent="0.2">
      <c r="A15" t="s">
        <v>12</v>
      </c>
      <c r="B15" s="36">
        <v>3285</v>
      </c>
      <c r="F15" t="s">
        <v>13</v>
      </c>
      <c r="G15" s="35">
        <f t="shared" si="0"/>
        <v>1.1263318112633147E-2</v>
      </c>
      <c r="H15">
        <v>1.1000000000000001</v>
      </c>
      <c r="I15" s="30"/>
    </row>
    <row r="16" spans="1:9" x14ac:dyDescent="0.2">
      <c r="A16" t="s">
        <v>13</v>
      </c>
      <c r="B16" s="36">
        <v>3322</v>
      </c>
      <c r="F16" t="s">
        <v>14</v>
      </c>
      <c r="G16" s="35">
        <f t="shared" si="0"/>
        <v>1.2642986152920033E-2</v>
      </c>
      <c r="H16">
        <v>1.3</v>
      </c>
      <c r="I16" s="30"/>
    </row>
    <row r="17" spans="1:9" x14ac:dyDescent="0.2">
      <c r="A17" t="s">
        <v>14</v>
      </c>
      <c r="B17" s="36">
        <v>3364</v>
      </c>
      <c r="F17" t="s">
        <v>15</v>
      </c>
      <c r="G17" s="35">
        <f t="shared" si="0"/>
        <v>8.3234244946492897E-3</v>
      </c>
      <c r="H17">
        <v>0.5</v>
      </c>
      <c r="I17" s="30"/>
    </row>
    <row r="18" spans="1:9" x14ac:dyDescent="0.2">
      <c r="A18" t="s">
        <v>15</v>
      </c>
      <c r="B18" s="36">
        <v>3392</v>
      </c>
      <c r="F18" t="s">
        <v>16</v>
      </c>
      <c r="G18" s="35">
        <f t="shared" si="0"/>
        <v>7.6650943396225912E-3</v>
      </c>
      <c r="H18">
        <v>0.9</v>
      </c>
      <c r="I18" s="30"/>
    </row>
    <row r="19" spans="1:9" x14ac:dyDescent="0.2">
      <c r="A19" t="s">
        <v>16</v>
      </c>
      <c r="B19" s="36">
        <v>3418</v>
      </c>
      <c r="F19" t="s">
        <v>17</v>
      </c>
      <c r="G19" s="35">
        <f t="shared" si="0"/>
        <v>1.316559391456984E-2</v>
      </c>
      <c r="H19">
        <v>1.3</v>
      </c>
      <c r="I19" s="30"/>
    </row>
    <row r="20" spans="1:9" x14ac:dyDescent="0.2">
      <c r="A20" t="s">
        <v>17</v>
      </c>
      <c r="B20" s="36">
        <v>3463</v>
      </c>
      <c r="F20" t="s">
        <v>18</v>
      </c>
      <c r="G20" s="35">
        <f t="shared" si="0"/>
        <v>7.7967080565983782E-3</v>
      </c>
      <c r="H20">
        <v>1</v>
      </c>
      <c r="I20" s="30"/>
    </row>
    <row r="21" spans="1:9" x14ac:dyDescent="0.2">
      <c r="A21" t="s">
        <v>18</v>
      </c>
      <c r="B21" s="36">
        <v>3490</v>
      </c>
      <c r="F21" t="s">
        <v>19</v>
      </c>
      <c r="G21" s="35">
        <f t="shared" si="0"/>
        <v>1.346704871060167E-2</v>
      </c>
      <c r="H21">
        <v>1.3</v>
      </c>
      <c r="I21" s="30"/>
    </row>
    <row r="22" spans="1:9" x14ac:dyDescent="0.2">
      <c r="A22" t="s">
        <v>19</v>
      </c>
      <c r="B22" s="36">
        <v>3537</v>
      </c>
      <c r="F22" t="s">
        <v>20</v>
      </c>
      <c r="G22" s="35">
        <f t="shared" si="0"/>
        <v>1.187446988973706E-2</v>
      </c>
      <c r="H22">
        <v>0.9</v>
      </c>
      <c r="I22" s="30"/>
    </row>
    <row r="23" spans="1:9" x14ac:dyDescent="0.2">
      <c r="A23" t="s">
        <v>20</v>
      </c>
      <c r="B23" s="36">
        <v>3579</v>
      </c>
      <c r="F23" t="s">
        <v>21</v>
      </c>
      <c r="G23" s="35">
        <f t="shared" si="0"/>
        <v>-2.7940765576977E-3</v>
      </c>
      <c r="H23">
        <v>0.4</v>
      </c>
      <c r="I23" s="30"/>
    </row>
    <row r="24" spans="1:9" x14ac:dyDescent="0.2">
      <c r="A24" t="s">
        <v>21</v>
      </c>
      <c r="B24" s="36">
        <v>3569</v>
      </c>
      <c r="F24" t="s">
        <v>22</v>
      </c>
      <c r="G24" s="35">
        <f t="shared" si="0"/>
        <v>1.7371812832726263E-2</v>
      </c>
      <c r="H24">
        <v>1.2</v>
      </c>
      <c r="I24" s="30"/>
    </row>
    <row r="25" spans="1:9" x14ac:dyDescent="0.2">
      <c r="A25" t="s">
        <v>22</v>
      </c>
      <c r="B25" s="36">
        <v>3631</v>
      </c>
      <c r="F25" t="s">
        <v>23</v>
      </c>
      <c r="G25" s="35">
        <f t="shared" si="0"/>
        <v>1.2944092536491425E-2</v>
      </c>
      <c r="H25">
        <v>0.9</v>
      </c>
      <c r="I25" s="30"/>
    </row>
    <row r="26" spans="1:9" x14ac:dyDescent="0.2">
      <c r="A26" t="s">
        <v>23</v>
      </c>
      <c r="B26" s="36">
        <v>3678</v>
      </c>
      <c r="F26" t="s">
        <v>24</v>
      </c>
      <c r="G26" s="35">
        <f t="shared" si="0"/>
        <v>-8.1566068515492862E-4</v>
      </c>
      <c r="H26">
        <v>0.2</v>
      </c>
      <c r="I26" s="30"/>
    </row>
    <row r="27" spans="1:9" x14ac:dyDescent="0.2">
      <c r="A27" t="s">
        <v>24</v>
      </c>
      <c r="B27" s="36">
        <v>3675</v>
      </c>
      <c r="F27" t="s">
        <v>25</v>
      </c>
      <c r="G27" s="35">
        <f t="shared" si="0"/>
        <v>1.00680272108844E-2</v>
      </c>
      <c r="H27">
        <v>1.6</v>
      </c>
      <c r="I27" s="30"/>
    </row>
    <row r="28" spans="1:9" x14ac:dyDescent="0.2">
      <c r="A28" t="s">
        <v>25</v>
      </c>
      <c r="B28" s="36">
        <v>3712</v>
      </c>
      <c r="F28" t="s">
        <v>26</v>
      </c>
      <c r="G28" s="35">
        <f t="shared" si="0"/>
        <v>1.1314655172413701E-2</v>
      </c>
      <c r="H28">
        <v>1.1000000000000001</v>
      </c>
      <c r="I28" s="30"/>
    </row>
    <row r="29" spans="1:9" x14ac:dyDescent="0.2">
      <c r="A29" t="s">
        <v>26</v>
      </c>
      <c r="B29" s="36">
        <v>3754</v>
      </c>
      <c r="F29" t="s">
        <v>27</v>
      </c>
      <c r="G29" s="35">
        <f t="shared" si="0"/>
        <v>1.8646776771444884E-3</v>
      </c>
      <c r="H29">
        <v>0.6</v>
      </c>
      <c r="I29" s="30"/>
    </row>
    <row r="30" spans="1:9" x14ac:dyDescent="0.2">
      <c r="A30" t="s">
        <v>27</v>
      </c>
      <c r="B30" s="36">
        <v>3761</v>
      </c>
      <c r="F30" t="s">
        <v>28</v>
      </c>
      <c r="G30" s="35">
        <f t="shared" si="0"/>
        <v>1.063546929008341E-3</v>
      </c>
      <c r="H30">
        <v>0.8</v>
      </c>
      <c r="I30" s="30"/>
    </row>
    <row r="31" spans="1:9" x14ac:dyDescent="0.2">
      <c r="A31" t="s">
        <v>28</v>
      </c>
      <c r="B31" s="36">
        <v>3765</v>
      </c>
      <c r="F31" t="s">
        <v>29</v>
      </c>
      <c r="G31" s="35">
        <f t="shared" si="0"/>
        <v>2.416998671978754E-2</v>
      </c>
      <c r="H31">
        <v>1.1000000000000001</v>
      </c>
      <c r="I31" s="30"/>
    </row>
    <row r="32" spans="1:9" x14ac:dyDescent="0.2">
      <c r="A32" t="s">
        <v>29</v>
      </c>
      <c r="B32" s="36">
        <v>3856</v>
      </c>
      <c r="F32" t="s">
        <v>30</v>
      </c>
      <c r="G32" s="35">
        <f t="shared" si="0"/>
        <v>2.2043568464730212E-2</v>
      </c>
      <c r="H32">
        <v>1.5</v>
      </c>
      <c r="I32" s="30"/>
    </row>
    <row r="33" spans="1:9" x14ac:dyDescent="0.2">
      <c r="A33" t="s">
        <v>30</v>
      </c>
      <c r="B33" s="36">
        <v>3941</v>
      </c>
      <c r="F33" t="s">
        <v>31</v>
      </c>
      <c r="G33" s="35">
        <f t="shared" si="0"/>
        <v>-5.0748540979450585E-4</v>
      </c>
      <c r="H33">
        <v>0.9</v>
      </c>
      <c r="I33" s="30"/>
    </row>
    <row r="34" spans="1:9" x14ac:dyDescent="0.2">
      <c r="A34" t="s">
        <v>31</v>
      </c>
      <c r="B34" s="36">
        <v>3939</v>
      </c>
      <c r="F34" t="s">
        <v>32</v>
      </c>
      <c r="G34" s="35">
        <f t="shared" si="0"/>
        <v>1.7517136329017413E-2</v>
      </c>
      <c r="H34">
        <v>1.6</v>
      </c>
      <c r="I34" s="30"/>
    </row>
    <row r="35" spans="1:9" x14ac:dyDescent="0.2">
      <c r="A35" t="s">
        <v>32</v>
      </c>
      <c r="B35" s="36">
        <v>4008</v>
      </c>
      <c r="F35" t="s">
        <v>33</v>
      </c>
      <c r="G35" s="35">
        <f t="shared" si="0"/>
        <v>-2.4950099800402636E-4</v>
      </c>
      <c r="H35">
        <v>-0.3</v>
      </c>
      <c r="I35" s="30"/>
    </row>
    <row r="36" spans="1:9" x14ac:dyDescent="0.2">
      <c r="A36" t="s">
        <v>33</v>
      </c>
      <c r="B36" s="36">
        <v>4007</v>
      </c>
      <c r="F36" t="s">
        <v>34</v>
      </c>
      <c r="G36" s="35">
        <f t="shared" si="0"/>
        <v>-4.2425754928874237E-3</v>
      </c>
      <c r="H36">
        <v>-0.4</v>
      </c>
      <c r="I36" s="30"/>
    </row>
    <row r="37" spans="1:9" x14ac:dyDescent="0.2">
      <c r="A37" t="s">
        <v>34</v>
      </c>
      <c r="B37" s="36">
        <v>3990</v>
      </c>
      <c r="F37" t="s">
        <v>35</v>
      </c>
      <c r="G37" s="35">
        <f t="shared" si="0"/>
        <v>-3.5087719298245612E-2</v>
      </c>
      <c r="H37">
        <v>-1.9</v>
      </c>
      <c r="I37" s="30"/>
    </row>
    <row r="38" spans="1:9" x14ac:dyDescent="0.2">
      <c r="A38" t="s">
        <v>35</v>
      </c>
      <c r="B38" s="36">
        <v>3850</v>
      </c>
      <c r="F38" t="s">
        <v>36</v>
      </c>
      <c r="G38" s="35">
        <f t="shared" si="0"/>
        <v>-3.3766233766233666E-3</v>
      </c>
      <c r="H38">
        <v>-1.2</v>
      </c>
      <c r="I38" s="30"/>
    </row>
    <row r="39" spans="1:9" x14ac:dyDescent="0.2">
      <c r="A39" t="s">
        <v>36</v>
      </c>
      <c r="B39" s="36">
        <v>3837</v>
      </c>
      <c r="F39" t="s">
        <v>37</v>
      </c>
      <c r="G39" s="35">
        <f t="shared" si="0"/>
        <v>-1.3031013812874193E-3</v>
      </c>
      <c r="H39">
        <v>-1.2</v>
      </c>
      <c r="I39" s="30"/>
    </row>
    <row r="40" spans="1:9" x14ac:dyDescent="0.2">
      <c r="A40" t="s">
        <v>37</v>
      </c>
      <c r="B40" s="36">
        <v>3832</v>
      </c>
      <c r="F40" t="s">
        <v>38</v>
      </c>
      <c r="G40" s="35">
        <f t="shared" si="0"/>
        <v>2.3486430062631403E-3</v>
      </c>
      <c r="H40">
        <v>0.5</v>
      </c>
      <c r="I40" s="30"/>
    </row>
    <row r="41" spans="1:9" x14ac:dyDescent="0.2">
      <c r="A41" t="s">
        <v>38</v>
      </c>
      <c r="B41" s="36">
        <v>3841</v>
      </c>
      <c r="F41" t="s">
        <v>39</v>
      </c>
      <c r="G41" s="35">
        <f t="shared" si="0"/>
        <v>1.0413954699297623E-3</v>
      </c>
      <c r="H41">
        <v>0.8</v>
      </c>
      <c r="I41" s="30"/>
    </row>
    <row r="42" spans="1:9" x14ac:dyDescent="0.2">
      <c r="A42" t="s">
        <v>39</v>
      </c>
      <c r="B42" s="36">
        <v>3845</v>
      </c>
      <c r="F42" t="s">
        <v>40</v>
      </c>
      <c r="G42" s="35">
        <f t="shared" si="0"/>
        <v>-6.7620286085825487E-3</v>
      </c>
      <c r="H42">
        <v>-0.7</v>
      </c>
      <c r="I42" s="30"/>
    </row>
    <row r="43" spans="1:9" x14ac:dyDescent="0.2">
      <c r="A43" t="s">
        <v>40</v>
      </c>
      <c r="B43" s="36">
        <v>3819</v>
      </c>
      <c r="F43" t="s">
        <v>41</v>
      </c>
      <c r="G43" s="35">
        <f t="shared" si="0"/>
        <v>3.2469232783451263E-2</v>
      </c>
      <c r="H43">
        <v>2.2999999999999998</v>
      </c>
      <c r="I43" s="30"/>
    </row>
    <row r="44" spans="1:9" x14ac:dyDescent="0.2">
      <c r="A44" t="s">
        <v>41</v>
      </c>
      <c r="B44" s="36">
        <v>3943</v>
      </c>
      <c r="F44" t="s">
        <v>42</v>
      </c>
      <c r="G44" s="35">
        <f t="shared" si="0"/>
        <v>5.3258939893481294E-3</v>
      </c>
      <c r="H44">
        <v>0.6</v>
      </c>
      <c r="I44" s="30"/>
    </row>
    <row r="45" spans="1:9" x14ac:dyDescent="0.2">
      <c r="A45" t="s">
        <v>42</v>
      </c>
      <c r="B45" s="36">
        <v>3964</v>
      </c>
      <c r="F45" t="s">
        <v>43</v>
      </c>
      <c r="G45" s="35">
        <f t="shared" si="0"/>
        <v>5.2976791120080691E-3</v>
      </c>
      <c r="H45">
        <v>0.6</v>
      </c>
      <c r="I45" s="30"/>
    </row>
    <row r="46" spans="1:9" x14ac:dyDescent="0.2">
      <c r="A46" t="s">
        <v>43</v>
      </c>
      <c r="B46" s="36">
        <v>3985</v>
      </c>
      <c r="F46" t="s">
        <v>44</v>
      </c>
      <c r="G46" s="35">
        <f t="shared" si="0"/>
        <v>7.5282308657464991E-3</v>
      </c>
      <c r="H46">
        <v>1</v>
      </c>
      <c r="I46" s="30"/>
    </row>
    <row r="47" spans="1:9" x14ac:dyDescent="0.2">
      <c r="A47" t="s">
        <v>44</v>
      </c>
      <c r="B47" s="36">
        <v>4015</v>
      </c>
      <c r="F47" t="s">
        <v>45</v>
      </c>
      <c r="G47" s="35">
        <f t="shared" si="0"/>
        <v>-1.9925280199253326E-3</v>
      </c>
      <c r="H47">
        <v>-0.2</v>
      </c>
      <c r="I47" s="30"/>
    </row>
    <row r="48" spans="1:9" x14ac:dyDescent="0.2">
      <c r="A48" t="s">
        <v>45</v>
      </c>
      <c r="B48" s="36">
        <v>4007</v>
      </c>
      <c r="F48" t="s">
        <v>46</v>
      </c>
      <c r="G48" s="35">
        <f t="shared" si="0"/>
        <v>9.7329673072124034E-3</v>
      </c>
      <c r="H48">
        <v>0.8</v>
      </c>
      <c r="I48" s="30"/>
    </row>
    <row r="49" spans="1:9" x14ac:dyDescent="0.2">
      <c r="A49" t="s">
        <v>46</v>
      </c>
      <c r="B49" s="36">
        <v>4046</v>
      </c>
      <c r="F49" t="s">
        <v>47</v>
      </c>
      <c r="G49" s="35">
        <f t="shared" si="0"/>
        <v>8.1562036579336805E-3</v>
      </c>
      <c r="H49">
        <v>1.4</v>
      </c>
      <c r="I49" s="30"/>
    </row>
    <row r="50" spans="1:9" x14ac:dyDescent="0.2">
      <c r="A50" t="s">
        <v>47</v>
      </c>
      <c r="B50" s="36">
        <v>4079</v>
      </c>
      <c r="F50" t="s">
        <v>48</v>
      </c>
      <c r="G50" s="35">
        <f t="shared" si="0"/>
        <v>-7.3547438097576467E-4</v>
      </c>
      <c r="H50">
        <v>0.3</v>
      </c>
      <c r="I50" s="30"/>
    </row>
    <row r="51" spans="1:9" x14ac:dyDescent="0.2">
      <c r="A51" t="s">
        <v>48</v>
      </c>
      <c r="B51" s="36">
        <v>4076</v>
      </c>
      <c r="F51" t="s">
        <v>49</v>
      </c>
      <c r="G51" s="35">
        <f t="shared" si="0"/>
        <v>1.1285574092247286E-2</v>
      </c>
      <c r="H51">
        <v>1</v>
      </c>
      <c r="I51" s="30"/>
    </row>
    <row r="52" spans="1:9" x14ac:dyDescent="0.2">
      <c r="A52" t="s">
        <v>49</v>
      </c>
      <c r="B52" s="36">
        <v>4122</v>
      </c>
      <c r="F52" t="s">
        <v>50</v>
      </c>
      <c r="G52" s="35">
        <f t="shared" si="0"/>
        <v>8.4910237748665462E-3</v>
      </c>
      <c r="H52">
        <v>0.4</v>
      </c>
      <c r="I52" s="30"/>
    </row>
    <row r="53" spans="1:9" x14ac:dyDescent="0.2">
      <c r="A53" t="s">
        <v>50</v>
      </c>
      <c r="B53" s="36">
        <v>4157</v>
      </c>
      <c r="F53" t="s">
        <v>51</v>
      </c>
      <c r="G53" s="35">
        <f t="shared" si="0"/>
        <v>2.0447438056290679E-2</v>
      </c>
      <c r="H53">
        <v>1.6</v>
      </c>
      <c r="I53" s="30"/>
    </row>
    <row r="54" spans="1:9" x14ac:dyDescent="0.2">
      <c r="A54" t="s">
        <v>51</v>
      </c>
      <c r="B54" s="36">
        <v>4242</v>
      </c>
      <c r="F54" t="s">
        <v>52</v>
      </c>
      <c r="G54" s="35">
        <f t="shared" si="0"/>
        <v>3.0645921735030779E-3</v>
      </c>
      <c r="H54">
        <v>0.9</v>
      </c>
      <c r="I54" s="30"/>
    </row>
    <row r="55" spans="1:9" x14ac:dyDescent="0.2">
      <c r="A55" t="s">
        <v>52</v>
      </c>
      <c r="B55" s="36">
        <v>4255</v>
      </c>
      <c r="F55" t="s">
        <v>53</v>
      </c>
      <c r="G55" s="35">
        <f t="shared" si="0"/>
        <v>1.4571092831962451E-2</v>
      </c>
      <c r="H55">
        <v>1.1000000000000001</v>
      </c>
      <c r="I55" s="30"/>
    </row>
    <row r="56" spans="1:9" x14ac:dyDescent="0.2">
      <c r="A56" t="s">
        <v>53</v>
      </c>
      <c r="B56" s="36">
        <v>4317</v>
      </c>
      <c r="F56" t="s">
        <v>54</v>
      </c>
      <c r="G56" s="35">
        <f t="shared" si="0"/>
        <v>1.2971971276349414E-2</v>
      </c>
      <c r="H56">
        <v>1.5</v>
      </c>
      <c r="I56" s="30"/>
    </row>
    <row r="57" spans="1:9" x14ac:dyDescent="0.2">
      <c r="A57" t="s">
        <v>54</v>
      </c>
      <c r="B57" s="36">
        <v>4373</v>
      </c>
      <c r="F57" t="s">
        <v>55</v>
      </c>
      <c r="G57" s="35">
        <f t="shared" si="0"/>
        <v>2.9727875600273901E-3</v>
      </c>
      <c r="H57">
        <v>0</v>
      </c>
      <c r="I57" s="30"/>
    </row>
    <row r="58" spans="1:9" x14ac:dyDescent="0.2">
      <c r="A58" t="s">
        <v>55</v>
      </c>
      <c r="B58" s="36">
        <v>4386</v>
      </c>
      <c r="F58" t="s">
        <v>56</v>
      </c>
      <c r="G58" s="35">
        <f t="shared" si="0"/>
        <v>6.1559507523940571E-3</v>
      </c>
      <c r="H58">
        <v>0.8</v>
      </c>
      <c r="I58" s="30"/>
    </row>
    <row r="59" spans="1:9" x14ac:dyDescent="0.2">
      <c r="A59" t="s">
        <v>56</v>
      </c>
      <c r="B59" s="36">
        <v>4413</v>
      </c>
      <c r="F59" t="s">
        <v>57</v>
      </c>
      <c r="G59" s="35">
        <f t="shared" si="0"/>
        <v>1.223657375934728E-2</v>
      </c>
      <c r="H59">
        <v>1.4</v>
      </c>
      <c r="I59" s="30"/>
    </row>
    <row r="60" spans="1:9" x14ac:dyDescent="0.2">
      <c r="A60" t="s">
        <v>57</v>
      </c>
      <c r="B60" s="36">
        <v>4467</v>
      </c>
      <c r="F60" t="s">
        <v>58</v>
      </c>
      <c r="G60" s="35">
        <f t="shared" si="0"/>
        <v>1.1640922319229974E-2</v>
      </c>
      <c r="H60">
        <v>0.7</v>
      </c>
      <c r="I60" s="30"/>
    </row>
    <row r="61" spans="1:9" x14ac:dyDescent="0.2">
      <c r="A61" t="s">
        <v>58</v>
      </c>
      <c r="B61" s="36">
        <v>4519</v>
      </c>
      <c r="F61" t="s">
        <v>59</v>
      </c>
      <c r="G61" s="35">
        <f t="shared" si="0"/>
        <v>1.3277273733127704E-3</v>
      </c>
      <c r="H61">
        <v>0.5</v>
      </c>
      <c r="I61" s="30"/>
    </row>
    <row r="62" spans="1:9" x14ac:dyDescent="0.2">
      <c r="A62" t="s">
        <v>59</v>
      </c>
      <c r="B62" s="36">
        <v>4525</v>
      </c>
      <c r="F62" t="s">
        <v>60</v>
      </c>
      <c r="G62" s="35">
        <f t="shared" si="0"/>
        <v>-2.2099447513812542E-3</v>
      </c>
      <c r="H62">
        <v>0.2</v>
      </c>
      <c r="I62" s="30"/>
    </row>
    <row r="63" spans="1:9" x14ac:dyDescent="0.2">
      <c r="A63" t="s">
        <v>60</v>
      </c>
      <c r="B63" s="36">
        <v>4515</v>
      </c>
      <c r="F63" t="s">
        <v>61</v>
      </c>
      <c r="G63" s="35">
        <f t="shared" si="0"/>
        <v>4.4296788482836025E-3</v>
      </c>
      <c r="H63">
        <v>0.8</v>
      </c>
      <c r="I63" s="30"/>
    </row>
    <row r="64" spans="1:9" x14ac:dyDescent="0.2">
      <c r="A64" t="s">
        <v>61</v>
      </c>
      <c r="B64" s="36">
        <v>4535</v>
      </c>
      <c r="F64" t="s">
        <v>62</v>
      </c>
      <c r="G64" s="35">
        <f t="shared" si="0"/>
        <v>1.3450937155457643E-2</v>
      </c>
      <c r="H64">
        <v>1</v>
      </c>
      <c r="I64" s="30"/>
    </row>
    <row r="65" spans="1:9" x14ac:dyDescent="0.2">
      <c r="A65" t="s">
        <v>62</v>
      </c>
      <c r="B65" s="36">
        <v>4596</v>
      </c>
      <c r="F65" t="s">
        <v>63</v>
      </c>
      <c r="G65" s="35">
        <f t="shared" si="0"/>
        <v>-3.2637075718016106E-3</v>
      </c>
      <c r="H65">
        <v>-0.1</v>
      </c>
      <c r="I65" s="30"/>
    </row>
    <row r="66" spans="1:9" x14ac:dyDescent="0.2">
      <c r="A66" t="s">
        <v>63</v>
      </c>
      <c r="B66" s="36">
        <v>4581</v>
      </c>
      <c r="F66" t="s">
        <v>64</v>
      </c>
      <c r="G66" s="35">
        <f t="shared" si="0"/>
        <v>2.0737830168085614E-2</v>
      </c>
      <c r="H66">
        <v>2</v>
      </c>
      <c r="I66" s="30"/>
    </row>
    <row r="67" spans="1:9" x14ac:dyDescent="0.2">
      <c r="A67" t="s">
        <v>64</v>
      </c>
      <c r="B67" s="36">
        <v>4676</v>
      </c>
      <c r="F67" t="s">
        <v>65</v>
      </c>
      <c r="G67" s="35">
        <f t="shared" ref="G67:G87" si="1">B68/B67-1</f>
        <v>1.1120615911035081E-2</v>
      </c>
      <c r="H67">
        <v>1</v>
      </c>
      <c r="I67" s="30"/>
    </row>
    <row r="68" spans="1:9" x14ac:dyDescent="0.2">
      <c r="A68" t="s">
        <v>65</v>
      </c>
      <c r="B68" s="36">
        <v>4728</v>
      </c>
      <c r="F68" t="s">
        <v>66</v>
      </c>
      <c r="G68" s="35">
        <f t="shared" si="1"/>
        <v>1.5228426395939021E-2</v>
      </c>
      <c r="H68">
        <v>1.6</v>
      </c>
      <c r="I68" s="30"/>
    </row>
    <row r="69" spans="1:9" x14ac:dyDescent="0.2">
      <c r="A69" t="s">
        <v>66</v>
      </c>
      <c r="B69" s="36">
        <v>4800</v>
      </c>
      <c r="F69" t="s">
        <v>67</v>
      </c>
      <c r="G69" s="35">
        <f t="shared" si="1"/>
        <v>3.3333333333334103E-3</v>
      </c>
      <c r="H69">
        <v>0.6</v>
      </c>
      <c r="I69" s="30"/>
    </row>
    <row r="70" spans="1:9" x14ac:dyDescent="0.2">
      <c r="A70" t="s">
        <v>67</v>
      </c>
      <c r="B70" s="36">
        <v>4816</v>
      </c>
      <c r="F70" t="s">
        <v>68</v>
      </c>
      <c r="G70" s="35">
        <f t="shared" si="1"/>
        <v>5.3986710963456197E-3</v>
      </c>
      <c r="H70">
        <v>0.6</v>
      </c>
      <c r="I70" s="30"/>
    </row>
    <row r="71" spans="1:9" x14ac:dyDescent="0.2">
      <c r="A71" t="s">
        <v>68</v>
      </c>
      <c r="B71" s="36">
        <v>4842</v>
      </c>
      <c r="F71" t="s">
        <v>69</v>
      </c>
      <c r="G71" s="35">
        <f t="shared" si="1"/>
        <v>5.5762081784387352E-3</v>
      </c>
      <c r="H71">
        <v>0.5</v>
      </c>
      <c r="I71" s="30"/>
    </row>
    <row r="72" spans="1:9" x14ac:dyDescent="0.2">
      <c r="A72" t="s">
        <v>69</v>
      </c>
      <c r="B72" s="36">
        <v>4869</v>
      </c>
      <c r="F72" t="s">
        <v>70</v>
      </c>
      <c r="G72" s="35">
        <f t="shared" si="1"/>
        <v>9.4475251591703557E-3</v>
      </c>
      <c r="H72">
        <v>0.1</v>
      </c>
      <c r="I72" s="30"/>
    </row>
    <row r="73" spans="1:9" x14ac:dyDescent="0.2">
      <c r="A73" t="s">
        <v>70</v>
      </c>
      <c r="B73" s="36">
        <v>4915</v>
      </c>
      <c r="F73" t="s">
        <v>71</v>
      </c>
      <c r="G73" s="35">
        <f t="shared" si="1"/>
        <v>9.3591047812817685E-3</v>
      </c>
      <c r="H73">
        <v>0.8</v>
      </c>
      <c r="I73" s="30"/>
    </row>
    <row r="74" spans="1:9" x14ac:dyDescent="0.2">
      <c r="A74" t="s">
        <v>71</v>
      </c>
      <c r="B74" s="36">
        <v>4961</v>
      </c>
      <c r="F74" t="s">
        <v>72</v>
      </c>
      <c r="G74" s="35">
        <f t="shared" si="1"/>
        <v>9.8770409191695219E-3</v>
      </c>
      <c r="H74">
        <v>1.7</v>
      </c>
      <c r="I74" s="30"/>
    </row>
    <row r="75" spans="1:9" x14ac:dyDescent="0.2">
      <c r="A75" t="s">
        <v>72</v>
      </c>
      <c r="B75" s="36">
        <v>5010</v>
      </c>
      <c r="F75" t="s">
        <v>73</v>
      </c>
      <c r="G75" s="35">
        <f t="shared" si="1"/>
        <v>-1.1976047904191933E-3</v>
      </c>
      <c r="H75">
        <v>0.4</v>
      </c>
      <c r="I75" s="30"/>
    </row>
    <row r="76" spans="1:9" x14ac:dyDescent="0.2">
      <c r="A76" t="s">
        <v>73</v>
      </c>
      <c r="B76" s="36">
        <v>5004</v>
      </c>
      <c r="F76" t="s">
        <v>74</v>
      </c>
      <c r="G76" s="35">
        <f t="shared" si="1"/>
        <v>1.159072741806555E-2</v>
      </c>
      <c r="H76">
        <v>0.9</v>
      </c>
      <c r="I76" s="30"/>
    </row>
    <row r="77" spans="1:9" x14ac:dyDescent="0.2">
      <c r="A77" t="s">
        <v>74</v>
      </c>
      <c r="B77" s="36">
        <v>5062</v>
      </c>
      <c r="F77" t="s">
        <v>75</v>
      </c>
      <c r="G77" s="35">
        <f t="shared" si="1"/>
        <v>1.4618727775582707E-2</v>
      </c>
      <c r="H77">
        <v>1</v>
      </c>
      <c r="I77" s="30"/>
    </row>
    <row r="78" spans="1:9" x14ac:dyDescent="0.2">
      <c r="A78" t="s">
        <v>75</v>
      </c>
      <c r="B78" s="36">
        <v>5136</v>
      </c>
      <c r="F78" t="s">
        <v>76</v>
      </c>
      <c r="G78" s="35">
        <f t="shared" si="1"/>
        <v>-1.5576323987538387E-3</v>
      </c>
      <c r="H78">
        <v>0.2</v>
      </c>
      <c r="I78" s="30"/>
    </row>
    <row r="79" spans="1:9" x14ac:dyDescent="0.2">
      <c r="A79" t="s">
        <v>76</v>
      </c>
      <c r="B79" s="36">
        <v>5128</v>
      </c>
      <c r="F79" t="s">
        <v>77</v>
      </c>
      <c r="G79" s="35">
        <f t="shared" si="1"/>
        <v>7.0202808112325155E-3</v>
      </c>
      <c r="H79">
        <v>1</v>
      </c>
      <c r="I79" s="30"/>
    </row>
    <row r="80" spans="1:9" x14ac:dyDescent="0.2">
      <c r="A80" t="s">
        <v>77</v>
      </c>
      <c r="B80" s="36">
        <v>5164</v>
      </c>
      <c r="F80" t="s">
        <v>78</v>
      </c>
      <c r="G80" s="35">
        <f t="shared" si="1"/>
        <v>1.7428350116188707E-3</v>
      </c>
      <c r="H80">
        <v>-0.1</v>
      </c>
      <c r="I80" s="30"/>
    </row>
    <row r="81" spans="1:9" x14ac:dyDescent="0.2">
      <c r="A81" t="s">
        <v>78</v>
      </c>
      <c r="B81" s="36">
        <v>5173</v>
      </c>
      <c r="F81" t="s">
        <v>79</v>
      </c>
      <c r="G81" s="35">
        <f t="shared" si="1"/>
        <v>-1.546491397641625E-3</v>
      </c>
      <c r="H81">
        <v>-0.8</v>
      </c>
      <c r="I81" s="30"/>
    </row>
    <row r="82" spans="1:9" x14ac:dyDescent="0.2">
      <c r="A82" t="s">
        <v>79</v>
      </c>
      <c r="B82" s="36">
        <v>5165</v>
      </c>
      <c r="F82" t="s">
        <v>80</v>
      </c>
      <c r="G82" s="35">
        <f t="shared" si="1"/>
        <v>-3.5237173281703726E-2</v>
      </c>
      <c r="H82">
        <v>-2</v>
      </c>
      <c r="I82" s="30"/>
    </row>
    <row r="83" spans="1:9" x14ac:dyDescent="0.2">
      <c r="A83" t="s">
        <v>80</v>
      </c>
      <c r="B83" s="36">
        <v>4983</v>
      </c>
      <c r="F83" t="s">
        <v>81</v>
      </c>
      <c r="G83" s="35">
        <f t="shared" si="1"/>
        <v>-0.23239012642986157</v>
      </c>
      <c r="H83">
        <v>-20.7</v>
      </c>
      <c r="I83" s="30"/>
    </row>
    <row r="84" spans="1:9" x14ac:dyDescent="0.2">
      <c r="A84" t="s">
        <v>81</v>
      </c>
      <c r="B84" s="36">
        <v>3825</v>
      </c>
      <c r="F84" t="s">
        <v>82</v>
      </c>
      <c r="G84" s="35">
        <f t="shared" si="1"/>
        <v>0.20209150326797376</v>
      </c>
      <c r="H84">
        <v>20.2</v>
      </c>
      <c r="I84" s="30"/>
    </row>
    <row r="85" spans="1:9" x14ac:dyDescent="0.2">
      <c r="A85" t="s">
        <v>82</v>
      </c>
      <c r="B85" s="36">
        <v>4598</v>
      </c>
      <c r="F85" t="s">
        <v>83</v>
      </c>
      <c r="G85" s="35">
        <f t="shared" si="1"/>
        <v>-1.7398869073510181E-2</v>
      </c>
      <c r="H85">
        <v>-2.2000000000000002</v>
      </c>
      <c r="I85" s="30"/>
    </row>
    <row r="86" spans="1:9" x14ac:dyDescent="0.2">
      <c r="A86" t="s">
        <v>83</v>
      </c>
      <c r="B86" s="36">
        <v>4518</v>
      </c>
      <c r="F86" t="s">
        <v>199</v>
      </c>
      <c r="G86" s="35">
        <f t="shared" si="1"/>
        <v>-2.3904382470119501E-2</v>
      </c>
      <c r="H86">
        <v>-3.5</v>
      </c>
      <c r="I86" s="30"/>
    </row>
    <row r="87" spans="1:9" x14ac:dyDescent="0.2">
      <c r="A87" t="s">
        <v>199</v>
      </c>
      <c r="B87" s="36">
        <v>4410</v>
      </c>
      <c r="F87" t="s">
        <v>200</v>
      </c>
      <c r="G87" s="35">
        <f t="shared" si="1"/>
        <v>0.12086167800453507</v>
      </c>
      <c r="H87">
        <v>7.8</v>
      </c>
    </row>
    <row r="88" spans="1:9" x14ac:dyDescent="0.2">
      <c r="A88" t="s">
        <v>200</v>
      </c>
      <c r="B88" s="36">
        <v>4943</v>
      </c>
    </row>
    <row r="89" spans="1:9" x14ac:dyDescent="0.2">
      <c r="A89" t="s">
        <v>201</v>
      </c>
      <c r="B89" s="36">
        <v>5135</v>
      </c>
    </row>
    <row r="90" spans="1:9" x14ac:dyDescent="0.2">
      <c r="A90" t="s">
        <v>210</v>
      </c>
      <c r="B90" s="36">
        <v>5204</v>
      </c>
    </row>
    <row r="91" spans="1:9" x14ac:dyDescent="0.2">
      <c r="A91" t="s">
        <v>228</v>
      </c>
      <c r="B91" s="36">
        <v>5345</v>
      </c>
    </row>
    <row r="92" spans="1:9" x14ac:dyDescent="0.2">
      <c r="A92" t="s">
        <v>229</v>
      </c>
      <c r="B92" s="36">
        <v>5508</v>
      </c>
    </row>
    <row r="93" spans="1:9" x14ac:dyDescent="0.2">
      <c r="A93" t="s">
        <v>230</v>
      </c>
      <c r="B93" s="36">
        <v>5578</v>
      </c>
    </row>
    <row r="94" spans="1:9" x14ac:dyDescent="0.2">
      <c r="A94" t="s">
        <v>231</v>
      </c>
      <c r="B94" s="36">
        <v>5696</v>
      </c>
    </row>
    <row r="95" spans="1:9" x14ac:dyDescent="0.2">
      <c r="A95" t="s">
        <v>232</v>
      </c>
      <c r="B95" s="36">
        <v>5824</v>
      </c>
    </row>
    <row r="96" spans="1:9" x14ac:dyDescent="0.2">
      <c r="A96" t="s">
        <v>233</v>
      </c>
      <c r="B96" s="36">
        <v>5909</v>
      </c>
    </row>
    <row r="97" spans="1:2" x14ac:dyDescent="0.2">
      <c r="A97" t="s">
        <v>234</v>
      </c>
      <c r="B97" s="36">
        <v>5880</v>
      </c>
    </row>
    <row r="98" spans="1:2" x14ac:dyDescent="0.2">
      <c r="A98" t="s">
        <v>235</v>
      </c>
      <c r="B98" s="36">
        <v>5885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explanations</vt:lpstr>
      <vt:lpstr>all_data</vt:lpstr>
      <vt:lpstr>data_sa</vt:lpstr>
      <vt:lpstr>sa_process</vt:lpstr>
      <vt:lpstr>data_non_sa</vt:lpstr>
      <vt:lpstr>INFL_EXP</vt:lpstr>
      <vt:lpstr>CPI_INFL</vt:lpstr>
      <vt:lpstr>testing</vt:lpstr>
      <vt:lpstr>HFCE_PH</vt:lpstr>
      <vt:lpstr>HFCE_DEFL</vt:lpstr>
      <vt:lpstr>HFCE</vt:lpstr>
      <vt:lpstr>IB</vt:lpstr>
      <vt:lpstr>CONS_COMP_DEFL</vt:lpstr>
      <vt:lpstr>CONS_COMP</vt:lpstr>
      <vt:lpstr>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Diana Gabrielyan</cp:lastModifiedBy>
  <dcterms:created xsi:type="dcterms:W3CDTF">2021-05-25T19:38:27Z</dcterms:created>
  <dcterms:modified xsi:type="dcterms:W3CDTF">2024-08-06T21:37:27Z</dcterms:modified>
</cp:coreProperties>
</file>