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hidePivotFieldList="1"/>
  <mc:AlternateContent xmlns:mc="http://schemas.openxmlformats.org/markup-compatibility/2006">
    <mc:Choice Requires="x15">
      <x15ac:absPath xmlns:x15ac="http://schemas.microsoft.com/office/spreadsheetml/2010/11/ac" url="C:\Users\gabri\Desktop\ERM2.0\"/>
    </mc:Choice>
  </mc:AlternateContent>
  <xr:revisionPtr revIDLastSave="0" documentId="8_{E7357F7C-D9C3-4756-BF31-F54BD55EFE9E}" xr6:coauthVersionLast="47" xr6:coauthVersionMax="47" xr10:uidLastSave="{00000000-0000-0000-0000-000000000000}"/>
  <bookViews>
    <workbookView xWindow="-108" yWindow="-108" windowWidth="23256" windowHeight="12576" xr2:uid="{00000000-000D-0000-FFFF-FFFF00000000}"/>
  </bookViews>
  <sheets>
    <sheet name="Introduzione" sheetId="7" r:id="rId1"/>
    <sheet name="Val Prob Errore" sheetId="1" r:id="rId2"/>
    <sheet name="Val Barriere Dirette" sheetId="4" r:id="rId3"/>
    <sheet name="Val Barriere Salvaguardia" sheetId="5" r:id="rId4"/>
    <sheet name="Val Valori Culturali" sheetId="6" r:id="rId5"/>
    <sheet name="Risultati" sheetId="8" r:id="rId6"/>
    <sheet name="Interventi" sheetId="25" r:id="rId7"/>
    <sheet name="Annex_punteggi" sheetId="2" r:id="rId8"/>
    <sheet name="Annex_interventi" sheetId="9" r:id="rId9"/>
    <sheet name="Griglia Intervista_Dirigente" sheetId="13" state="hidden" r:id="rId10"/>
    <sheet name="Griglia Intervista_RSPP" sheetId="19" state="hidden" r:id="rId11"/>
    <sheet name="Griglia Intervista_RLS" sheetId="20" state="hidden" r:id="rId12"/>
    <sheet name="Griglia Intervista_Preposto" sheetId="21" state="hidden" r:id="rId13"/>
    <sheet name="Griglia Intervista_Lavoratore" sheetId="22" state="hidden" r:id="rId14"/>
  </sheets>
  <definedNames>
    <definedName name="_Hlk38967982" localSheetId="3">'Val Barriere Salvaguardia'!$A$69</definedName>
    <definedName name="_Hlk45207192" localSheetId="8">Annex_interventi!$A$2</definedName>
    <definedName name="Tipo_di_Compito_Generico" localSheetId="7">Annex_punteggi!$A$2:$A$10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5" l="1"/>
  <c r="C73" i="5"/>
  <c r="C74" i="5"/>
  <c r="C75" i="5"/>
  <c r="C76" i="5"/>
  <c r="C77" i="5"/>
  <c r="C78" i="5"/>
  <c r="C79" i="5"/>
  <c r="C80" i="5"/>
  <c r="C71" i="5"/>
  <c r="C60" i="5"/>
  <c r="C61" i="5"/>
  <c r="C62" i="5"/>
  <c r="C63" i="5"/>
  <c r="C64" i="5"/>
  <c r="C65" i="5"/>
  <c r="C66" i="5"/>
  <c r="C59" i="5"/>
  <c r="C48" i="5"/>
  <c r="C49" i="5"/>
  <c r="C50" i="5"/>
  <c r="C51" i="5"/>
  <c r="C52" i="5"/>
  <c r="C53" i="5"/>
  <c r="C54" i="5"/>
  <c r="C47" i="5"/>
  <c r="C36" i="5"/>
  <c r="C37" i="5"/>
  <c r="C38" i="5"/>
  <c r="C39" i="5"/>
  <c r="C40" i="5"/>
  <c r="C41" i="5"/>
  <c r="C42" i="5"/>
  <c r="C35" i="5"/>
  <c r="C27" i="5"/>
  <c r="C28" i="5"/>
  <c r="C29" i="5"/>
  <c r="C30" i="5"/>
  <c r="C26" i="5"/>
  <c r="C18" i="5"/>
  <c r="C19" i="5"/>
  <c r="C20" i="5"/>
  <c r="C21" i="5"/>
  <c r="C17" i="5"/>
  <c r="C6" i="5"/>
  <c r="C7" i="5"/>
  <c r="C8" i="5"/>
  <c r="C9" i="5"/>
  <c r="C10" i="5"/>
  <c r="C11" i="5"/>
  <c r="C12" i="5"/>
  <c r="C5" i="5"/>
  <c r="C51" i="4"/>
  <c r="C52" i="4"/>
  <c r="C53" i="4"/>
  <c r="C54" i="4"/>
  <c r="C55" i="4"/>
  <c r="C50" i="4"/>
  <c r="C42" i="4"/>
  <c r="C43" i="4"/>
  <c r="C44" i="4"/>
  <c r="C45" i="4"/>
  <c r="C41" i="4"/>
  <c r="C33" i="4"/>
  <c r="C34" i="4"/>
  <c r="C35" i="4"/>
  <c r="C36" i="4"/>
  <c r="C32" i="4"/>
  <c r="C24" i="4"/>
  <c r="C25" i="4"/>
  <c r="C26" i="4"/>
  <c r="C27" i="4"/>
  <c r="C23" i="4"/>
  <c r="C15" i="4"/>
  <c r="C16" i="4"/>
  <c r="C17" i="4"/>
  <c r="C18" i="4"/>
  <c r="C14" i="4"/>
  <c r="C6" i="4"/>
  <c r="C7" i="4"/>
  <c r="C8" i="4"/>
  <c r="C9" i="4"/>
  <c r="C5" i="4"/>
  <c r="B10" i="4" l="1"/>
  <c r="B13" i="5"/>
  <c r="C33" i="25" s="1"/>
  <c r="B28" i="4"/>
  <c r="G34" i="25" l="1"/>
  <c r="G33" i="25"/>
  <c r="C7" i="1"/>
  <c r="B19" i="4" l="1"/>
  <c r="B60" i="4" s="1"/>
  <c r="B56" i="4"/>
  <c r="B46" i="4"/>
  <c r="B37" i="4"/>
  <c r="C27" i="25" l="1"/>
  <c r="F29" i="25" s="1"/>
  <c r="C25" i="25"/>
  <c r="G26" i="25" s="1"/>
  <c r="B64" i="4"/>
  <c r="B91" i="2"/>
  <c r="B63" i="4"/>
  <c r="B90" i="2"/>
  <c r="B62" i="4"/>
  <c r="B89" i="2"/>
  <c r="B88" i="2"/>
  <c r="B59" i="4"/>
  <c r="B86" i="2"/>
  <c r="B87" i="2"/>
  <c r="F9" i="8"/>
  <c r="F8" i="8"/>
  <c r="F7" i="8"/>
  <c r="B33" i="6"/>
  <c r="C61" i="25" s="1"/>
  <c r="B27" i="6"/>
  <c r="C57" i="25" s="1"/>
  <c r="B21" i="6"/>
  <c r="C53" i="25" s="1"/>
  <c r="B15" i="6"/>
  <c r="C49" i="25" s="1"/>
  <c r="B9" i="6"/>
  <c r="C45" i="25" s="1"/>
  <c r="E54" i="25" l="1"/>
  <c r="D53" i="25"/>
  <c r="D56" i="25"/>
  <c r="D55" i="25"/>
  <c r="D54" i="25"/>
  <c r="E53" i="25"/>
  <c r="E56" i="25"/>
  <c r="E55" i="25"/>
  <c r="G28" i="25"/>
  <c r="E29" i="25"/>
  <c r="G29" i="25"/>
  <c r="E28" i="25"/>
  <c r="D28" i="25"/>
  <c r="F28" i="25"/>
  <c r="D29" i="25"/>
  <c r="E27" i="25"/>
  <c r="F27" i="25"/>
  <c r="G27" i="25"/>
  <c r="D27" i="25"/>
  <c r="E62" i="25"/>
  <c r="D64" i="25"/>
  <c r="D63" i="25"/>
  <c r="D62" i="25"/>
  <c r="E61" i="25"/>
  <c r="E64" i="25"/>
  <c r="E63" i="25"/>
  <c r="D61" i="25"/>
  <c r="D58" i="25"/>
  <c r="E57" i="25"/>
  <c r="D57" i="25"/>
  <c r="E59" i="25"/>
  <c r="D60" i="25"/>
  <c r="E58" i="25"/>
  <c r="D59" i="25"/>
  <c r="E60" i="25"/>
  <c r="E50" i="25"/>
  <c r="D52" i="25"/>
  <c r="E52" i="25"/>
  <c r="D50" i="25"/>
  <c r="E51" i="25"/>
  <c r="D49" i="25"/>
  <c r="D51" i="25"/>
  <c r="E49" i="25"/>
  <c r="D46" i="25"/>
  <c r="D48" i="25"/>
  <c r="E46" i="25"/>
  <c r="D45" i="25"/>
  <c r="E47" i="25"/>
  <c r="E48" i="25"/>
  <c r="D47" i="25"/>
  <c r="E45" i="25"/>
  <c r="E25" i="25"/>
  <c r="F25" i="25"/>
  <c r="D25" i="25"/>
  <c r="E26" i="25"/>
  <c r="D26" i="25"/>
  <c r="F26" i="25"/>
  <c r="G25" i="25"/>
  <c r="L7" i="8"/>
  <c r="J45" i="8" s="1"/>
  <c r="B80" i="2"/>
  <c r="L5" i="8"/>
  <c r="J43" i="8" s="1"/>
  <c r="B78" i="2"/>
  <c r="L6" i="8"/>
  <c r="J44" i="8" s="1"/>
  <c r="B79" i="2"/>
  <c r="L8" i="8"/>
  <c r="J46" i="8" s="1"/>
  <c r="B81" i="2"/>
  <c r="C81" i="2" s="1"/>
  <c r="L4" i="8"/>
  <c r="J42" i="8" s="1"/>
  <c r="B77" i="2"/>
  <c r="H81" i="2" l="1"/>
  <c r="E81" i="2"/>
  <c r="H80" i="2"/>
  <c r="C80" i="2"/>
  <c r="D80" i="2"/>
  <c r="E80" i="2"/>
  <c r="G80" i="2"/>
  <c r="C79" i="2"/>
  <c r="E79" i="2"/>
  <c r="H79" i="2"/>
  <c r="E78" i="2"/>
  <c r="D78" i="2"/>
  <c r="H78" i="2"/>
  <c r="H77" i="2"/>
  <c r="G77" i="2"/>
  <c r="F77" i="2"/>
  <c r="F82" i="2" s="1"/>
  <c r="D77" i="2"/>
  <c r="E77" i="2"/>
  <c r="C77" i="2"/>
  <c r="B22" i="5"/>
  <c r="C35" i="25" s="1"/>
  <c r="G82" i="2" l="1"/>
  <c r="G36" i="25"/>
  <c r="F36" i="25"/>
  <c r="F35" i="25"/>
  <c r="E36" i="25"/>
  <c r="E35" i="25"/>
  <c r="D36" i="25"/>
  <c r="G35" i="25"/>
  <c r="D35" i="25"/>
  <c r="D82" i="2"/>
  <c r="C89" i="2" s="1"/>
  <c r="B93" i="2"/>
  <c r="C82" i="2"/>
  <c r="C87" i="2" s="1"/>
  <c r="H82" i="2"/>
  <c r="E82" i="2"/>
  <c r="C91" i="2" s="1"/>
  <c r="B67" i="5"/>
  <c r="C39" i="25" s="1"/>
  <c r="G39" i="25" s="1"/>
  <c r="B81" i="5"/>
  <c r="C40" i="25" s="1"/>
  <c r="G40" i="25" s="1"/>
  <c r="B85" i="5"/>
  <c r="I5" i="8"/>
  <c r="B61" i="4"/>
  <c r="F6" i="8"/>
  <c r="F4" i="8"/>
  <c r="B55" i="5"/>
  <c r="C41" i="25" s="1"/>
  <c r="F5" i="8"/>
  <c r="B43" i="5"/>
  <c r="C38" i="25" s="1"/>
  <c r="G38" i="25" s="1"/>
  <c r="B31" i="5"/>
  <c r="C37" i="25" s="1"/>
  <c r="G37" i="25" s="1"/>
  <c r="D42" i="25" l="1"/>
  <c r="G42" i="25"/>
  <c r="G41" i="25"/>
  <c r="E40" i="25"/>
  <c r="D40" i="25"/>
  <c r="F40" i="25"/>
  <c r="E42" i="25"/>
  <c r="F42" i="25"/>
  <c r="F41" i="25"/>
  <c r="E41" i="25"/>
  <c r="D41" i="25"/>
  <c r="F39" i="25"/>
  <c r="E39" i="25"/>
  <c r="D39" i="25"/>
  <c r="D37" i="25"/>
  <c r="E37" i="25"/>
  <c r="F37" i="25"/>
  <c r="F38" i="25"/>
  <c r="E38" i="25"/>
  <c r="D38" i="25"/>
  <c r="D34" i="25"/>
  <c r="E34" i="25"/>
  <c r="F34" i="25"/>
  <c r="F33" i="25"/>
  <c r="D33" i="25"/>
  <c r="E33" i="25"/>
  <c r="B96" i="2"/>
  <c r="B95" i="2"/>
  <c r="B94" i="2"/>
  <c r="C94" i="2" s="1"/>
  <c r="B97" i="2"/>
  <c r="C97" i="2" s="1"/>
  <c r="B101" i="2"/>
  <c r="I10" i="8"/>
  <c r="B98" i="2"/>
  <c r="C98" i="2" s="1"/>
  <c r="B84" i="5"/>
  <c r="B92" i="2"/>
  <c r="I4" i="8"/>
  <c r="B90" i="5"/>
  <c r="B89" i="5"/>
  <c r="I9" i="8"/>
  <c r="B88" i="5"/>
  <c r="I8" i="8"/>
  <c r="B87" i="5"/>
  <c r="I7" i="8"/>
  <c r="B86" i="5"/>
  <c r="I6" i="8"/>
  <c r="J39" i="8"/>
  <c r="C19" i="1"/>
  <c r="C11" i="8" s="1"/>
  <c r="C18" i="1"/>
  <c r="C10" i="8" s="1"/>
  <c r="C17" i="1"/>
  <c r="C9" i="8" s="1"/>
  <c r="C16" i="1"/>
  <c r="C15" i="1"/>
  <c r="C14" i="1"/>
  <c r="C6" i="8" s="1"/>
  <c r="C13" i="1"/>
  <c r="C5" i="8" s="1"/>
  <c r="C12" i="1"/>
  <c r="C101" i="2" l="1"/>
  <c r="C18" i="25"/>
  <c r="C5" i="25"/>
  <c r="C8" i="8"/>
  <c r="C40" i="8" s="1"/>
  <c r="C11" i="25"/>
  <c r="B102" i="2"/>
  <c r="C102" i="2" s="1"/>
  <c r="C7" i="8"/>
  <c r="C42" i="8" s="1"/>
  <c r="B24" i="1"/>
  <c r="C4" i="8"/>
  <c r="C38" i="8" s="1"/>
  <c r="A24" i="1"/>
  <c r="J40" i="8"/>
  <c r="J41" i="8" s="1"/>
  <c r="G13" i="25" l="1"/>
  <c r="G14" i="25"/>
  <c r="G15" i="25"/>
  <c r="G16" i="25"/>
  <c r="G12" i="25"/>
  <c r="G17" i="25"/>
  <c r="G11" i="25"/>
  <c r="G9" i="25"/>
  <c r="G8" i="25"/>
  <c r="G7" i="25"/>
  <c r="G10" i="25"/>
  <c r="G6" i="25"/>
  <c r="F5" i="25"/>
  <c r="G5" i="25"/>
  <c r="G19" i="25"/>
  <c r="G20" i="25"/>
  <c r="G21" i="25"/>
  <c r="G18" i="25"/>
  <c r="D21" i="25"/>
  <c r="E18" i="25"/>
  <c r="D20" i="25"/>
  <c r="D19" i="25"/>
  <c r="E20" i="25"/>
  <c r="F19" i="25"/>
  <c r="F20" i="25"/>
  <c r="F21" i="25"/>
  <c r="E21" i="25"/>
  <c r="E19" i="25"/>
  <c r="E15" i="25"/>
  <c r="E13" i="25"/>
  <c r="F12" i="25"/>
  <c r="D16" i="25"/>
  <c r="F15" i="25"/>
  <c r="E12" i="25"/>
  <c r="E17" i="25"/>
  <c r="F14" i="25"/>
  <c r="E16" i="25"/>
  <c r="D14" i="25"/>
  <c r="D13" i="25"/>
  <c r="D15" i="25"/>
  <c r="F16" i="25"/>
  <c r="D17" i="25"/>
  <c r="E14" i="25"/>
  <c r="F13" i="25"/>
  <c r="F17" i="25"/>
  <c r="F6" i="25"/>
  <c r="E6" i="25"/>
  <c r="D9" i="25"/>
  <c r="F18" i="25"/>
  <c r="D18" i="25"/>
  <c r="C24" i="1"/>
  <c r="J38" i="8" s="1"/>
  <c r="D8" i="25"/>
  <c r="D7" i="25"/>
  <c r="E7" i="25"/>
  <c r="F10" i="25"/>
  <c r="D6" i="25"/>
  <c r="D5" i="25"/>
  <c r="D10" i="25"/>
  <c r="F9" i="25"/>
  <c r="E5" i="25"/>
  <c r="F7" i="25"/>
  <c r="E8" i="25"/>
  <c r="F8" i="25"/>
  <c r="E10" i="25"/>
  <c r="E9" i="25"/>
  <c r="E11" i="25"/>
  <c r="D12" i="25"/>
  <c r="D11" i="25"/>
  <c r="F11" i="25"/>
  <c r="J47" i="8"/>
</calcChain>
</file>

<file path=xl/sharedStrings.xml><?xml version="1.0" encoding="utf-8"?>
<sst xmlns="http://schemas.openxmlformats.org/spreadsheetml/2006/main" count="1528" uniqueCount="646">
  <si>
    <t>Il THEME Tool</t>
  </si>
  <si>
    <t>Le finalità</t>
  </si>
  <si>
    <t>La struttura</t>
  </si>
  <si>
    <t>Lo strumento è composto da varie sezioni: 1) valutazione della probabilità di errore umano in un task; 2) valutazione delle Barriere umane dirette; 3) valutazione delle Barriere umane di salvaguardia; 4) valutazione dei valori culturali organizzativi.  Nella sezione "Risultati" è possibile visualizzare gli esiti delle precedenti valutazioni. Nella sezione "Raccomandazioni" sono fornite indicazioni sulle strategie di cambiamento dei comportamenti e dei contesti lavorativi al fine di aumentare la sicurezza. Nell'Annex sono specificati i criteri per l'attribuzione dei punteggi. Il valutatore può selezionare le risposte nelle aree indicate in GIALLO.</t>
  </si>
  <si>
    <t>VALUTAZIONE DELLA PROBABILITA' DI ERRORE</t>
  </si>
  <si>
    <t>Descriva il compito rilevante per la sicurezza nel sito di osservazione</t>
  </si>
  <si>
    <t>Di che compito si tratta? Selezioni il tipo di compito dalla tendina nell'area gialla</t>
  </si>
  <si>
    <t>Probabilità</t>
  </si>
  <si>
    <t>Valuti ciascun Performance Shaping Factor (PSF) dalla tendina nell'area gialla</t>
  </si>
  <si>
    <t>Performance Shaping Factors (PSF)</t>
  </si>
  <si>
    <t>Livello di Valutazione</t>
  </si>
  <si>
    <t>Moltiplicatore</t>
  </si>
  <si>
    <t>Tempo disponibile</t>
  </si>
  <si>
    <t xml:space="preserve">Tempo extra </t>
  </si>
  <si>
    <t>Pericolosità del Compito</t>
  </si>
  <si>
    <t>Compito moderatamente pericoloso</t>
  </si>
  <si>
    <t>Complessità del Compito</t>
  </si>
  <si>
    <t>Compito non complesso</t>
  </si>
  <si>
    <t>Esperienza/ Formazione</t>
  </si>
  <si>
    <t>Esperienza e formazione come previsto</t>
  </si>
  <si>
    <t>Procedure</t>
  </si>
  <si>
    <t>Procedure adeguate e seguite</t>
  </si>
  <si>
    <t>Interazione Umano-Macchina</t>
  </si>
  <si>
    <t xml:space="preserve">Adeguata </t>
  </si>
  <si>
    <t>Contesto Ambientale</t>
  </si>
  <si>
    <t>Contesto ambientale normale</t>
  </si>
  <si>
    <t>Affaticamento</t>
  </si>
  <si>
    <t>Affaticamento moderato</t>
  </si>
  <si>
    <t>La Probabilità di Errore Umano nel compito specificato è…</t>
  </si>
  <si>
    <t>Indice PSF Composto</t>
  </si>
  <si>
    <t>Probabilità d'Errore</t>
  </si>
  <si>
    <t>Probabilità d'Errore Adjusted (da 0 a 100%)</t>
  </si>
  <si>
    <t>VALUTAZIONE DEI VALORI CULTURALI</t>
  </si>
  <si>
    <t>In base alle osservazioni dell’ambiente di lavoro condotte nel sito, inserisca il valore 1 se l'affermazione rispecchia l'ambiente di lavoro e inserisca il valore 0 se non lo rispecchia.</t>
  </si>
  <si>
    <t>Check list per valutare il valore culturale "Individualismo".</t>
  </si>
  <si>
    <t>Totale</t>
  </si>
  <si>
    <t xml:space="preserve">Check list per valutare il valore culturale "Distanza dal potere". </t>
  </si>
  <si>
    <t xml:space="preserve">Check list per valutare il valore culturale "Rigetto all'incertezza". 
</t>
  </si>
  <si>
    <t>Check list per valutare il valore culturale "Mascolinità". Inserisca 1 se l'affermazione è corretta.</t>
  </si>
  <si>
    <t>Check list per valutare il valore culturale "Orientamento a breve termine". Inserisca 1 se l'affermazione è corretta.</t>
  </si>
  <si>
    <t>VALUTAZIONE DELLE BARRIERE DIRETTE</t>
  </si>
  <si>
    <t>In base alle osservazioni dell’ambiente di lavoro condotte nel sito, selezioni la risposta che maggiormente rispecchia i comportamenti osservati:</t>
  </si>
  <si>
    <t>Prestazione sicura rispetto ai compiti</t>
  </si>
  <si>
    <t>Selezioni:</t>
  </si>
  <si>
    <t>Note del valutatore:</t>
  </si>
  <si>
    <t>Sì</t>
  </si>
  <si>
    <t>No</t>
  </si>
  <si>
    <t>Più no che sì</t>
  </si>
  <si>
    <t>Più sì che no</t>
  </si>
  <si>
    <t>Adesione alle norme/procedure di sicurezza</t>
  </si>
  <si>
    <t>Prestazione sicura orientata al contesto</t>
  </si>
  <si>
    <t>Partecipazione attiva alla sicurezza</t>
  </si>
  <si>
    <t>Lavoro di squadra</t>
  </si>
  <si>
    <t>supportano gli altri colleghi nello svolgimento del lavoro in generale?</t>
  </si>
  <si>
    <t>aiutano a risolvere i conflitti nel gruppo di lavoro?</t>
  </si>
  <si>
    <t>aiutano gli altri nello svolgimento dei compiti?</t>
  </si>
  <si>
    <t>supportano i colleghi anche in situazioni di elevata pressione temporale?</t>
  </si>
  <si>
    <t>supportano anche i colleghi con i quali abitualmente non lavorano?</t>
  </si>
  <si>
    <t>Comunicazione inerente la sicurezza</t>
  </si>
  <si>
    <t>hanno facilmente accesso alle informazioni relative alla sicurezza?</t>
  </si>
  <si>
    <t>possono contare sulla disponibilità dei preposti nella condivisione delle informazioni?</t>
  </si>
  <si>
    <t>sono ascoltati dai preposti rispetto ai suggerimenti di miglioramento?</t>
  </si>
  <si>
    <t>Punteggi Totali</t>
  </si>
  <si>
    <t>VALUTAZIONE DELLE BARRIERE DI SALVAGUARDIA</t>
  </si>
  <si>
    <t>COMPETENZE NON-TECNICHE DI SICUREZZA</t>
  </si>
  <si>
    <t>COMPETENZE TECNICHE DI SICUREZZA</t>
  </si>
  <si>
    <t>MOTIVAZIONE ALLA SICUREZZA</t>
  </si>
  <si>
    <t>per ottenere approvazione dagli altri?</t>
  </si>
  <si>
    <t>per evitare di essere criticati?</t>
  </si>
  <si>
    <t>per paura di perdere il lavoro?</t>
  </si>
  <si>
    <t>per il piacere di lavorare in sicurezza?</t>
  </si>
  <si>
    <t>CITTADINANZA ORGANIZZATIVA DI SICUREZZA</t>
  </si>
  <si>
    <t>si offrono volontari per compiti associati ai processi di sicurezza?</t>
  </si>
  <si>
    <t>aiutano i colleghi insegnando loro le procedure di sicurezza?</t>
  </si>
  <si>
    <t>si aiutano condividendo le responsabilità associate alla sicurezza?</t>
  </si>
  <si>
    <t>si incoraggiano vicendevolmente per coinvolgersi maggiormente rispetto alle tematiche di sicurezza?</t>
  </si>
  <si>
    <t>intervengono attivamente allo scopo di impedire potenziali violazioni delle norme e delle procedure di sicurezza?</t>
  </si>
  <si>
    <t>comunicano ai colleghi di seguire norme e procedure di sicurezza?</t>
  </si>
  <si>
    <t>si aggiornano rispetto ai cambiamenti nelle norme e procedure di sicurezza?</t>
  </si>
  <si>
    <t>VALUTAZIONE E SVILUPPO DELLE COMPETENZE PER LA SICUREZZA</t>
  </si>
  <si>
    <t>C’è un programma di formazione/addestramento ulteriore rispetto agli obblighi di legge?</t>
  </si>
  <si>
    <t>È previsto un processo formativo di aggiornamento o di addestramento in caso di cambi di mansione o di ruolo, o in caso di introduzione di nuove macchine, attrezzature o DPI?</t>
  </si>
  <si>
    <t>La pianificazione delle attività formative prevede anche la verifica delle competenze da parte di tutti i lavoratori destinatari?</t>
  </si>
  <si>
    <t>Le iniziative di formazione e/o addestramento prevedono azioni di verifica dell’apprendimento?</t>
  </si>
  <si>
    <t>Si verifica che le persone abbiano maturato un’esperienza necessaria per lo svolgimento delle mansioni lavorative a cui sono destinate?</t>
  </si>
  <si>
    <t>Negli ultimi 12 mesi, è stato coinvolto almeno il 70% dei lavoratori in attività di formazione o aggiornamento in materia di SSL?</t>
  </si>
  <si>
    <t>I supervisori:</t>
  </si>
  <si>
    <t>sottolineano l'importanza di indossare i DPI?</t>
  </si>
  <si>
    <t>In generale, nell'organizzazione si percepisce che:</t>
  </si>
  <si>
    <t>i DPI siano adeguati alle norme di sicurezza?</t>
  </si>
  <si>
    <t>Competenze non tecniche di sicurezza</t>
  </si>
  <si>
    <t>Competenze tecniche di sicurezza</t>
  </si>
  <si>
    <t>Motivazione alla sicurezza</t>
  </si>
  <si>
    <t>Cittadinanza organizzativa di sicurezza</t>
  </si>
  <si>
    <t>Valutazione e sviluppo delle competenze per la sicurezza</t>
  </si>
  <si>
    <t>Leadership per la sicurezza</t>
  </si>
  <si>
    <t>Clima e cultura di sicurezza</t>
  </si>
  <si>
    <t>RISULTATI COMPLESSIVI</t>
  </si>
  <si>
    <t>PSF</t>
  </si>
  <si>
    <t>Barriere dirette</t>
  </si>
  <si>
    <t>Barriere di salvaguardia</t>
  </si>
  <si>
    <t>Valori Culturali</t>
  </si>
  <si>
    <t>Prestazioni sicure</t>
  </si>
  <si>
    <t>Individualismo</t>
  </si>
  <si>
    <t>Distanza percepita dal potere</t>
  </si>
  <si>
    <t>Rigetto all'incertezza</t>
  </si>
  <si>
    <t>Mascolinità</t>
  </si>
  <si>
    <t>Valutazione e sviluppo competenze</t>
  </si>
  <si>
    <t>Orientamento a breve termine</t>
  </si>
  <si>
    <t xml:space="preserve"> PSF raggruppati</t>
  </si>
  <si>
    <t>PSF Composto Cluster</t>
  </si>
  <si>
    <t>Dimensione</t>
  </si>
  <si>
    <t>Punteggio finale</t>
  </si>
  <si>
    <t>Range</t>
  </si>
  <si>
    <r>
      <t xml:space="preserve">PSF legati alle </t>
    </r>
    <r>
      <rPr>
        <b/>
        <sz val="16"/>
        <color theme="1"/>
        <rFont val="Calibri"/>
        <family val="2"/>
        <scheme val="minor"/>
      </rPr>
      <t>caratteristiche del compito</t>
    </r>
    <r>
      <rPr>
        <sz val="16"/>
        <color theme="1"/>
        <rFont val="Calibri"/>
        <family val="2"/>
        <scheme val="minor"/>
      </rPr>
      <t xml:space="preserve"> (Tempo, Pericolosità, Complessità, Contesto ambientale) </t>
    </r>
  </si>
  <si>
    <r>
      <t xml:space="preserve">La </t>
    </r>
    <r>
      <rPr>
        <b/>
        <sz val="20"/>
        <color theme="1"/>
        <rFont val="Calibri"/>
        <family val="2"/>
        <scheme val="minor"/>
      </rPr>
      <t>probabilità di errore nel compito</t>
    </r>
    <r>
      <rPr>
        <sz val="20"/>
        <color theme="1"/>
        <rFont val="Calibri"/>
        <family val="2"/>
        <scheme val="minor"/>
      </rPr>
      <t xml:space="preserve"> è ….</t>
    </r>
  </si>
  <si>
    <t>0-1</t>
  </si>
  <si>
    <r>
      <t xml:space="preserve">Il valore delle </t>
    </r>
    <r>
      <rPr>
        <b/>
        <sz val="20"/>
        <color theme="1"/>
        <rFont val="Calibri"/>
        <family val="2"/>
        <scheme val="minor"/>
      </rPr>
      <t>barriere dirette</t>
    </r>
    <r>
      <rPr>
        <sz val="20"/>
        <color theme="1"/>
        <rFont val="Calibri"/>
        <family val="2"/>
        <scheme val="minor"/>
      </rPr>
      <t xml:space="preserve"> è ….</t>
    </r>
  </si>
  <si>
    <r>
      <t xml:space="preserve">PSF legati al </t>
    </r>
    <r>
      <rPr>
        <b/>
        <sz val="16"/>
        <color theme="1"/>
        <rFont val="Calibri"/>
        <family val="2"/>
        <scheme val="minor"/>
      </rPr>
      <t>sistema socio-tecnico</t>
    </r>
    <r>
      <rPr>
        <sz val="16"/>
        <color theme="1"/>
        <rFont val="Calibri"/>
        <family val="2"/>
        <scheme val="minor"/>
      </rPr>
      <t xml:space="preserve"> (Procedure, HMI) </t>
    </r>
  </si>
  <si>
    <r>
      <t>Il valore delle</t>
    </r>
    <r>
      <rPr>
        <b/>
        <sz val="20"/>
        <color theme="1"/>
        <rFont val="Calibri"/>
        <family val="2"/>
        <scheme val="minor"/>
      </rPr>
      <t xml:space="preserve"> barriere di salvaguardia</t>
    </r>
    <r>
      <rPr>
        <sz val="20"/>
        <color theme="1"/>
        <rFont val="Calibri"/>
        <family val="2"/>
        <scheme val="minor"/>
      </rPr>
      <t xml:space="preserve"> è…</t>
    </r>
  </si>
  <si>
    <r>
      <t xml:space="preserve">L'indice generale di </t>
    </r>
    <r>
      <rPr>
        <b/>
        <sz val="20"/>
        <color theme="1"/>
        <rFont val="Calibri"/>
        <family val="2"/>
        <scheme val="minor"/>
      </rPr>
      <t>adeguatezza delle barriere</t>
    </r>
    <r>
      <rPr>
        <sz val="20"/>
        <color theme="1"/>
        <rFont val="Calibri"/>
        <family val="2"/>
        <scheme val="minor"/>
      </rPr>
      <t xml:space="preserve"> è…</t>
    </r>
  </si>
  <si>
    <r>
      <t xml:space="preserve">PSF riferiti a </t>
    </r>
    <r>
      <rPr>
        <b/>
        <sz val="16"/>
        <color rgb="FF000000"/>
        <rFont val="Calibri"/>
        <family val="2"/>
        <scheme val="minor"/>
      </rPr>
      <t xml:space="preserve">performance del lavoratore </t>
    </r>
    <r>
      <rPr>
        <sz val="16"/>
        <color rgb="FF000000"/>
        <rFont val="Calibri"/>
        <family val="2"/>
        <scheme val="minor"/>
      </rPr>
      <t>(Esperienza e Affaticamento)</t>
    </r>
  </si>
  <si>
    <r>
      <t xml:space="preserve">Il valore del </t>
    </r>
    <r>
      <rPr>
        <b/>
        <sz val="20"/>
        <color rgb="FF000000"/>
        <rFont val="Calibri"/>
        <family val="2"/>
        <scheme val="minor"/>
      </rPr>
      <t>Individualismo</t>
    </r>
    <r>
      <rPr>
        <sz val="20"/>
        <color rgb="FF000000"/>
        <rFont val="Calibri"/>
        <family val="2"/>
        <scheme val="minor"/>
      </rPr>
      <t xml:space="preserve"> è…</t>
    </r>
  </si>
  <si>
    <r>
      <t xml:space="preserve">Il valore della </t>
    </r>
    <r>
      <rPr>
        <b/>
        <sz val="20"/>
        <color rgb="FF000000"/>
        <rFont val="Calibri"/>
        <family val="2"/>
        <scheme val="minor"/>
      </rPr>
      <t>Distanza percepita dal potere</t>
    </r>
    <r>
      <rPr>
        <sz val="20"/>
        <color rgb="FF000000"/>
        <rFont val="Calibri"/>
        <family val="2"/>
        <scheme val="minor"/>
      </rPr>
      <t xml:space="preserve"> è…</t>
    </r>
  </si>
  <si>
    <r>
      <t xml:space="preserve">Il valore della </t>
    </r>
    <r>
      <rPr>
        <b/>
        <sz val="20"/>
        <color rgb="FF000000"/>
        <rFont val="Calibri"/>
        <family val="2"/>
        <scheme val="minor"/>
      </rPr>
      <t>Rigetto dell'incertezza</t>
    </r>
    <r>
      <rPr>
        <sz val="20"/>
        <color rgb="FF000000"/>
        <rFont val="Calibri"/>
        <family val="2"/>
        <scheme val="minor"/>
      </rPr>
      <t xml:space="preserve"> è…</t>
    </r>
  </si>
  <si>
    <r>
      <t xml:space="preserve">Il valore della </t>
    </r>
    <r>
      <rPr>
        <b/>
        <sz val="20"/>
        <color rgb="FF000000"/>
        <rFont val="Calibri"/>
        <family val="2"/>
        <scheme val="minor"/>
      </rPr>
      <t>Mascolinità</t>
    </r>
    <r>
      <rPr>
        <sz val="20"/>
        <color rgb="FF000000"/>
        <rFont val="Calibri"/>
        <family val="2"/>
        <scheme val="minor"/>
      </rPr>
      <t xml:space="preserve"> è…</t>
    </r>
  </si>
  <si>
    <r>
      <t xml:space="preserve">Il valore della </t>
    </r>
    <r>
      <rPr>
        <b/>
        <sz val="20"/>
        <color rgb="FF000000"/>
        <rFont val="Calibri"/>
        <family val="2"/>
        <scheme val="minor"/>
      </rPr>
      <t>Orientamento a breve termine</t>
    </r>
    <r>
      <rPr>
        <sz val="20"/>
        <color rgb="FF000000"/>
        <rFont val="Calibri"/>
        <family val="2"/>
        <scheme val="minor"/>
      </rPr>
      <t xml:space="preserve"> è…</t>
    </r>
  </si>
  <si>
    <t>Descrizione Tipo di Compito Generico</t>
  </si>
  <si>
    <t>PNE</t>
  </si>
  <si>
    <r>
      <t xml:space="preserve">A: </t>
    </r>
    <r>
      <rPr>
        <sz val="12"/>
        <color theme="1"/>
        <rFont val="Calibri"/>
        <family val="2"/>
        <scheme val="minor"/>
      </rPr>
      <t xml:space="preserve">Compito del tutto sconosciuto, eseguito a ritmo sostenuto. </t>
    </r>
  </si>
  <si>
    <r>
      <t>B</t>
    </r>
    <r>
      <rPr>
        <sz val="12"/>
        <color theme="1"/>
        <rFont val="Calibri"/>
        <family val="2"/>
        <scheme val="minor"/>
      </rPr>
      <t>: Compito in cui si vuole ripristinare lo stato  di un sistema, in un singolo tentativo, senza supervisione.</t>
    </r>
  </si>
  <si>
    <r>
      <t>C:</t>
    </r>
    <r>
      <rPr>
        <sz val="12"/>
        <rFont val="Calibri"/>
        <family val="2"/>
        <scheme val="minor"/>
      </rPr>
      <t xml:space="preserve"> Compito </t>
    </r>
    <r>
      <rPr>
        <sz val="12"/>
        <color theme="1"/>
        <rFont val="Calibri"/>
        <family val="2"/>
        <scheme val="minor"/>
      </rPr>
      <t>elaborato</t>
    </r>
    <r>
      <rPr>
        <sz val="12"/>
        <rFont val="Calibri"/>
        <family val="2"/>
        <scheme val="minor"/>
      </rPr>
      <t xml:space="preserve"> richiedente un alto livello di comprensione e di abilità.</t>
    </r>
  </si>
  <si>
    <r>
      <t>D:</t>
    </r>
    <r>
      <rPr>
        <sz val="12"/>
        <color theme="1"/>
        <rFont val="Calibri"/>
        <family val="2"/>
        <scheme val="minor"/>
      </rPr>
      <t xml:space="preserve"> Compito di routine richiedente un livello di abilità relativamente basso.</t>
    </r>
  </si>
  <si>
    <r>
      <rPr>
        <b/>
        <sz val="12"/>
        <color theme="1"/>
        <rFont val="Calibri"/>
        <family val="2"/>
        <scheme val="minor"/>
      </rPr>
      <t>E</t>
    </r>
    <r>
      <rPr>
        <sz val="12"/>
        <color theme="1"/>
        <rFont val="Calibri"/>
        <family val="2"/>
        <scheme val="minor"/>
      </rPr>
      <t xml:space="preserve">: Compito in cui si ripristina lo stato di un sistema seguendo un procedimento ed eseguendo controlli. </t>
    </r>
  </si>
  <si>
    <r>
      <rPr>
        <b/>
        <sz val="12"/>
        <color theme="1"/>
        <rFont val="Calibri"/>
        <family val="2"/>
        <scheme val="minor"/>
      </rPr>
      <t>F:</t>
    </r>
    <r>
      <rPr>
        <sz val="12"/>
        <color theme="1"/>
        <rFont val="Calibri"/>
        <family val="2"/>
        <scheme val="minor"/>
      </rPr>
      <t xml:space="preserve"> Compito in cui si risponde ad un comando in presenza di un sistema di assistenza o di supervisione automatica.</t>
    </r>
  </si>
  <si>
    <t xml:space="preserve"> ____ In caso un compito non sia classificabile secondo le tipologie di cui sopra</t>
  </si>
  <si>
    <t>Selezionare H1 o H2</t>
  </si>
  <si>
    <r>
      <t xml:space="preserve">H2: </t>
    </r>
    <r>
      <rPr>
        <sz val="12"/>
        <color theme="1"/>
        <rFont val="Calibri"/>
        <family val="2"/>
        <scheme val="minor"/>
      </rPr>
      <t>Compito operativo (ad es., l'utilizzo di apparecchiature, l'esecuzione di allestimenti, l'avvio di pompe, l'esecuzione di calibrazioni o test, etc.).</t>
    </r>
  </si>
  <si>
    <t xml:space="preserve">Livello </t>
  </si>
  <si>
    <t>Tempo Disponibile</t>
  </si>
  <si>
    <t>Tempo insufficiente</t>
  </si>
  <si>
    <t xml:space="preserve">Tempo minimo necessario </t>
  </si>
  <si>
    <t>Tempo limitato</t>
  </si>
  <si>
    <t>Tempo come previsto</t>
  </si>
  <si>
    <t xml:space="preserve">Informazioni non disponibili </t>
  </si>
  <si>
    <t>Compito molto pericoloso</t>
  </si>
  <si>
    <t>Compito non pericoloso</t>
  </si>
  <si>
    <t>Compito molto complesso</t>
  </si>
  <si>
    <t>Compito moderatamente complesso</t>
  </si>
  <si>
    <t>Compito semplificato</t>
  </si>
  <si>
    <t>Conoscenze o abilità in contrasto con il comportamento corretto</t>
  </si>
  <si>
    <t>Nessuna esperienza o formazione specifica</t>
  </si>
  <si>
    <t>Poca esperienza o formazione specifica</t>
  </si>
  <si>
    <t>Ampia esperienza e formazione</t>
  </si>
  <si>
    <t>Procedure non disponibili o non utilizzate</t>
  </si>
  <si>
    <t>Procedure altamente insufficienti</t>
  </si>
  <si>
    <t>Procedure insufficienti</t>
  </si>
  <si>
    <t>Procedure chiare e dettagliate che vengono seguite</t>
  </si>
  <si>
    <t>Totalmente inadeguata</t>
  </si>
  <si>
    <t>Inadeguata</t>
  </si>
  <si>
    <t>Appena adeguata</t>
  </si>
  <si>
    <t>Specificamente progettata per favorire la prestazione</t>
  </si>
  <si>
    <t>Condizioni non permettono lo svolgimento del compito</t>
  </si>
  <si>
    <t>Condizioni avverse</t>
  </si>
  <si>
    <t>Affaticamento elevato</t>
  </si>
  <si>
    <t>Affaticamento normale</t>
  </si>
  <si>
    <t>Punteggio Barriere</t>
  </si>
  <si>
    <t>Punteggio</t>
  </si>
  <si>
    <t>Punteggio Valori Culturali</t>
  </si>
  <si>
    <r>
      <t xml:space="preserve">H1: </t>
    </r>
    <r>
      <rPr>
        <sz val="12"/>
        <color theme="1"/>
        <rFont val="Calibri"/>
        <family val="2"/>
        <scheme val="minor"/>
      </rPr>
      <t>Compito diagnostico</t>
    </r>
    <r>
      <rPr>
        <b/>
        <sz val="12"/>
        <color theme="1"/>
        <rFont val="Calibri"/>
        <family val="2"/>
        <scheme val="minor"/>
      </rPr>
      <t xml:space="preserve"> </t>
    </r>
    <r>
      <rPr>
        <sz val="12"/>
        <color theme="1"/>
        <rFont val="Calibri"/>
        <family val="2"/>
        <scheme val="minor"/>
      </rPr>
      <t>(compito che richiede principalmente di comprendere le condizioni esistenti, pianificare e dare priorità alle attività e determinare le linee d'azione appropriate).</t>
    </r>
  </si>
  <si>
    <t>facilitare la presa di decisioni nel gruppo?</t>
  </si>
  <si>
    <t>stabilire priorità quando bisogna prendere decisioni?</t>
  </si>
  <si>
    <t>riconoscere gli stati e le cause della fatica fisica?</t>
  </si>
  <si>
    <t>mettere in atto le strategie per far fronte alla fatica mentale?</t>
  </si>
  <si>
    <t>il management intervenga prima che accadano gli incidenti?</t>
  </si>
  <si>
    <t>trasmettere informazioni in maniera efficace a colleghi e superiori?</t>
  </si>
  <si>
    <t>Dato non rilevabile</t>
  </si>
  <si>
    <t>Indicatore escluso</t>
  </si>
  <si>
    <t>comprendere le informazioni ricevute da colleghi e superiori?</t>
  </si>
  <si>
    <t>La probabilità di errore aggiustata in funzione di barriere e valori culturali è….</t>
  </si>
  <si>
    <t>Rigetto dell'incertezza</t>
  </si>
  <si>
    <t>Indice di conversione barriere - valori culturali</t>
  </si>
  <si>
    <t>Distanza dal potere</t>
  </si>
  <si>
    <t>Comunicazione inerente alla sicurezza</t>
  </si>
  <si>
    <t>Valore Culturale</t>
  </si>
  <si>
    <t>-</t>
  </si>
  <si>
    <t>Media indici di conversione</t>
  </si>
  <si>
    <t>Dimensione barriera</t>
  </si>
  <si>
    <t>Punteggio ricalcolato secondo gli indici culturali</t>
  </si>
  <si>
    <t>Punteggio barriera</t>
  </si>
  <si>
    <t>BAS aggiustato per i valori culturali</t>
  </si>
  <si>
    <t>BD aggiustato per i valori culturali</t>
  </si>
  <si>
    <t>Prestazione sicura rispetto al contesto</t>
  </si>
  <si>
    <t>Competenze non-tecniche di sicurezza</t>
  </si>
  <si>
    <t>Cittadinanza Organizzativa di sicurezza</t>
  </si>
  <si>
    <t>Coefficiente di conversione delle barriere</t>
  </si>
  <si>
    <t>Le posizioni di potere sono ricoperte prevalentemente da uomini.</t>
  </si>
  <si>
    <t>Per i lavoratori è importante che i risultati siano immediati.</t>
  </si>
  <si>
    <t>Dati oggettivi da raccogliere:</t>
  </si>
  <si>
    <t>Cosa osservare/chiedere:</t>
  </si>
  <si>
    <t>Se è presente un sistema di performance management verificare la presenza di documentazione/risultati relativi alla performance di sicurezza dei lavoratori</t>
  </si>
  <si>
    <t>Osservare il livello complessivo di attenzione dedicato alla sicurezza durante lo svolgimento dei compiti, ponendo attenzione ad eventuali variazioni/cambiamenti nel comportamento degli operatori (es. non indossano i DPI per la fretta)                                                                             Focalizzare le interviste sulle performance in termini di sicurezza dei gruppi di lavoro, chiedendo di fornire esempi emblematici a supporto delle risposte fornite</t>
  </si>
  <si>
    <t>Visionare azioni disciplinari/richiami a seguito di violazioni inerenti l’HSE</t>
  </si>
  <si>
    <t>Osservare il livello complessivo di attenzione dedicata alla cura del contesto in termini di sicurezza (es. verifica dello stato della strumentazione prima di procedere al lavoro; verifica delle condizioni ambientali e monitoraggio)                                                                              Focalizzare le interviste sull’attenzione dedicata dai lavoratori alla cura del contesto di lavoro in termini di sicurezza, chiedendo di fornire esempi emblematici a supporto delle risposte fornite</t>
  </si>
  <si>
    <t>Verificare la presenza di documentazione relativa alla partecipazione dei lavoratori rispetto alle tematiche di sicurezza (es. report che attestino la presenza di operatori ad eventi/riunioni inerenti la tematica)</t>
  </si>
  <si>
    <t>Se è presente un sistema di performance management verificare la presenza di documentazione/risultati relativi alla performance di sicurezza  dei team di lavoro</t>
  </si>
  <si>
    <t>Focalizzare le interviste sul livello complessivo di interesse manifestato da parte dei lavoratori rispetto alle tematiche di sicurezza
 Chiedere se i lavoratori hanno la possibilità di esprimere le proprie opinioni rispetto alla tematica (es. proposte di miglioramento della sicurezza; dubbi/perplessità sulle procedure) o se sono previsti momenti di consultazione collettiva a cui possano partecipare apportando un contributo significativo</t>
  </si>
  <si>
    <t>Osservare il livello di adempimento rispetto alle norme di sicurezza associate al compito da svolgere anche in funzione delle priorità di sicurezza nel contesto specifico 
Osservare cambiamenti comportamentali rispetto all’adesione alle norme dovuti a fattori esterni (es. pressione temporale)             Focalizzare le interviste sui livelli di adesione alle norme/procedure di sicurezza da parte dei gruppi di lavoro, chiedendo di fornire esempi emblematici a supporto delle risposte fornite
Verificare eventuali differenze di comportamento tra operatori ENI e lavoratori di aziende contrattiste</t>
  </si>
  <si>
    <t>Verificare la presenza di contesti/canali/procedure che favoriscano la comunicazione in ottica di HSE</t>
  </si>
  <si>
    <t>Osservare il livello di cooperazione dei lavoratori nello svolgimento dei compiti in termini di frequenza e qualità di interazione in relazione ai compiti svolti                                                                                                  Focalizzare le interviste sui livelli di cooperazione dei gruppi di lavoro nello svolgimento dei compiti, chiedendo di fornire esempi emblematici a supporto delle informazioni fornite
Verificare le eventuali motivazioni alla base di una scarsa cooperazione tra gli operatori, distinguendo tra fattori esterni (es. impedimenti dovuti alla pressione temporale) e fattori interni (es. percezione dell’inutilità del lavoro di squadra)</t>
  </si>
  <si>
    <t>Osservare la quantità e la qualità delle comunicazioni HSE condivise all’interno del team, ponendo particolare attenzione alle comunicazioni inerenti: la presenza di eventuali rischi/pericoli; il mancato rispetto di una procedura/norma; il mancato impiego dei DPI
Valutare se, in caso di comunicazioni inerenti rischi/pericoli o, in genere, criticità viene posta attenzione sulle conseguenze non solo per la sicurezza ma per tutto l’HSE.                                                                  Focalizzare le interviste sulla quantità e sulla qualità delle comunicazioni inerenti la sicurezza all’interno dei gruppi di lavoro nello svolgimento dei compiti, chiedendo di fornire esempi emblematici a supporto delle informazioni fornite
Verificare le eventuali motivazioni alla base di una scarsa comunicazione tra gli operatori, distinguendo tra fattori esterni (es. impedimenti dovuti alla pressione temporale) e fattori interni (es. percezione dell’inutilità della comunicazione)</t>
  </si>
  <si>
    <t>Valutare la presenza di programmi di formazione centrati sulle NTS (es. Safety Leadership, ENI in Safety…)
Valutare la presenza di documenti di reportistica in merito alle NTS dei lavoratori
Valutare incidenti e near miss per evidenziare mancanze di queste competenze</t>
  </si>
  <si>
    <t>Valutare la presenza di programmi di formazione centrati sulle competenze tecniche
Valutare la presenza di documenti di reportistica in merito alle competenze tecniche
Valutare incidenti e near miss per evidenziare mancanze di queste competenze</t>
  </si>
  <si>
    <t>Indagare i principali fattori che spingono i lavoratori a lavorare in sicurezza ed eventuali fattori di ostacolo
Verificare le principali motivazioni che spingono i lavoratori a non seguire le norme/procedure, distinguendo tra fattori esterni (es. procedure complicate) o interni (es. il lavoratore ritiene le procedure inutili)</t>
  </si>
  <si>
    <t>Valutare la presenza di documentazione relativa alle segnalazioni effettuate dai lavoratori in merito a near miss e/o problemi negli strumenti  di lavoro.</t>
  </si>
  <si>
    <t>Valutare la presenza di piani formativi strutturati per l’incremento di competenze di sicurezza nei lavoratori
Valutare ammontare di ore dedicate alla formazione di sicurezza, livelli di partecipazione e tematiche trattate
Valutare la presenza di documentazione e/o reportistica rispetto alla valutazione delle performance dei lavoratori 
Considerare se all’interno di corsi cha hanno obiettivi differenti dalla sicurezza, si vadano comunque, in maniera funzionale, a trattare argomenti relativi o connessi alla sicurezza o all’HSE in generale
Verificare la formazione dei contrattisti</t>
  </si>
  <si>
    <t>Focalizzare le interviste sul sistema di gestione delle performance, verificando struttura e implementazione dei piani formativi relativi alla sicurezza (ammontare di ore dedicate; livelli di partecipazione; tematiche affrontate) e verificando la presenza di sistemi di valutazione della performance dei lavoratori</t>
  </si>
  <si>
    <t>Strategia di Intervento specifica</t>
  </si>
  <si>
    <t>Descrizione</t>
  </si>
  <si>
    <t>Team</t>
  </si>
  <si>
    <t>Organizzazione</t>
  </si>
  <si>
    <t>STRATEGIE DI INTERVENTO IN BASE AI PSF LEGATI AL COMPITO</t>
  </si>
  <si>
    <t>STRATEGIE DI INTERVENTO IN BASE AI PSF LEGATI AL SISTEMA SOCIO-TECNICO</t>
  </si>
  <si>
    <t>Area di intervento</t>
  </si>
  <si>
    <t>Ottimizzazione delle risorse mentali</t>
  </si>
  <si>
    <t>STRATEGIE DI INTERVENTO IN BASE AI PSF LEGATI AL LAVORATORE</t>
  </si>
  <si>
    <t>Informazioni sulle conseguenze dei comportamenti</t>
  </si>
  <si>
    <t>Strategia d’Intervento specifica</t>
  </si>
  <si>
    <t>Aree di intervento in relazione alle criticità dei PSF</t>
  </si>
  <si>
    <t>Strategia di intervento specifica</t>
  </si>
  <si>
    <t>Descrizione dell'intervento</t>
  </si>
  <si>
    <t>Cluster PSF</t>
  </si>
  <si>
    <t>PSF legati al compito</t>
  </si>
  <si>
    <t>Criticità del cluster</t>
  </si>
  <si>
    <t>STRATEGIA DI INTERVENTO</t>
  </si>
  <si>
    <t>Facendo riferimento al task identificato (specificare quale):</t>
  </si>
  <si>
    <t>PSF:</t>
  </si>
  <si>
    <r>
      <t>o</t>
    </r>
    <r>
      <rPr>
        <sz val="7"/>
        <color theme="1"/>
        <rFont val="Times New Roman"/>
        <family val="1"/>
      </rPr>
      <t xml:space="preserve">   </t>
    </r>
    <r>
      <rPr>
        <sz val="11"/>
        <color theme="1"/>
        <rFont val="Calibri"/>
        <family val="2"/>
        <scheme val="minor"/>
      </rPr>
      <t>Tempo disponibile</t>
    </r>
  </si>
  <si>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</si>
  <si>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Complessità del compito</t>
    </r>
  </si>
  <si>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</si>
  <si>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 xml:space="preserve">Procedure </t>
    </r>
  </si>
  <si>
    <r>
      <t>o</t>
    </r>
    <r>
      <rPr>
        <sz val="7"/>
        <color theme="1"/>
        <rFont val="Times New Roman"/>
        <family val="1"/>
      </rPr>
      <t xml:space="preserve">   </t>
    </r>
    <r>
      <rPr>
        <sz val="11"/>
        <color theme="1"/>
        <rFont val="Calibri"/>
        <family val="2"/>
        <scheme val="minor"/>
      </rPr>
      <t>Interazione Uomo-Macchina</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</si>
  <si>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</si>
  <si>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</si>
  <si>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Barriere:</t>
  </si>
  <si>
    <t>Valori culturali:</t>
  </si>
  <si>
    <r>
      <t>o</t>
    </r>
    <r>
      <rPr>
        <sz val="7"/>
        <color theme="1"/>
        <rFont val="Times New Roman"/>
        <family val="1"/>
      </rPr>
      <t xml:space="preserve">   </t>
    </r>
    <r>
      <rPr>
        <sz val="11"/>
        <color theme="1"/>
        <rFont val="Calibri"/>
        <family val="2"/>
        <scheme val="minor"/>
      </rPr>
      <t>Individualismo</t>
    </r>
  </si>
  <si>
    <r>
      <t>o</t>
    </r>
    <r>
      <rPr>
        <sz val="7"/>
        <color theme="1"/>
        <rFont val="Times New Roman"/>
        <family val="1"/>
      </rPr>
      <t xml:space="preserve">   </t>
    </r>
    <r>
      <rPr>
        <sz val="11"/>
        <color theme="1"/>
        <rFont val="Calibri"/>
        <family val="2"/>
        <scheme val="minor"/>
      </rPr>
      <t>Distanza dal potere</t>
    </r>
  </si>
  <si>
    <r>
      <t>o</t>
    </r>
    <r>
      <rPr>
        <sz val="7"/>
        <color theme="1"/>
        <rFont val="Times New Roman"/>
        <family val="1"/>
      </rPr>
      <t xml:space="preserve">   </t>
    </r>
    <r>
      <rPr>
        <sz val="11"/>
        <color theme="1"/>
        <rFont val="Calibri"/>
        <family val="2"/>
        <scheme val="minor"/>
      </rPr>
      <t>Rigetto dell’incertezza</t>
    </r>
  </si>
  <si>
    <r>
      <t>o</t>
    </r>
    <r>
      <rPr>
        <sz val="7"/>
        <color theme="1"/>
        <rFont val="Times New Roman"/>
        <family val="1"/>
      </rPr>
      <t xml:space="preserve">   </t>
    </r>
    <r>
      <rPr>
        <sz val="11"/>
        <color theme="1"/>
        <rFont val="Calibri"/>
        <family val="2"/>
        <scheme val="minor"/>
      </rPr>
      <t>Mascolinità</t>
    </r>
  </si>
  <si>
    <r>
      <t>o</t>
    </r>
    <r>
      <rPr>
        <sz val="7"/>
        <color theme="1"/>
        <rFont val="Times New Roman"/>
        <family val="1"/>
      </rPr>
      <t xml:space="preserve">   </t>
    </r>
    <r>
      <rPr>
        <sz val="11"/>
        <color theme="1"/>
        <rFont val="Calibri"/>
        <family val="2"/>
        <scheme val="minor"/>
      </rPr>
      <t>Orientamento a Breve Termine</t>
    </r>
  </si>
  <si>
    <t xml:space="preserve">Il seguente documento è predisposto allo scopo di condurre interviste semi-strutturate con i dirigenti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</si>
  <si>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AREA TEMATICA: PSF</t>
  </si>
  <si>
    <t>Risposta:</t>
  </si>
  <si>
    <r>
      <t>o</t>
    </r>
    <r>
      <rPr>
        <sz val="7"/>
        <color theme="1"/>
        <rFont val="Times New Roman"/>
        <family val="1"/>
      </rPr>
      <t xml:space="preserve">   </t>
    </r>
    <r>
      <rPr>
        <sz val="11"/>
        <color theme="1"/>
        <rFont val="Calibri"/>
        <family val="2"/>
        <scheme val="minor"/>
      </rPr>
      <t>Tempo disponibile</t>
    </r>
  </si>
  <si>
    <t>Mi sa/può descrivere il task identificato?</t>
  </si>
  <si>
    <r>
      <t>o</t>
    </r>
    <r>
      <rPr>
        <sz val="7"/>
        <color theme="1"/>
        <rFont val="Times New Roman"/>
        <family val="1"/>
      </rPr>
      <t xml:space="preserve">   </t>
    </r>
    <r>
      <rPr>
        <sz val="11"/>
        <color theme="1"/>
        <rFont val="Calibri"/>
        <family val="2"/>
        <scheme val="minor"/>
      </rPr>
      <t xml:space="preserve">Procedure </t>
    </r>
  </si>
  <si>
    <t>Sa/può valutare Il tempo che gli operatori hanno a disposizione per il completamento del task?</t>
  </si>
  <si>
    <t>Quanto ritiene che sia pericoloso il compito per l'incolumità  dei lavoratori?</t>
  </si>
  <si>
    <t>Sa/può valutare il livello di complessità del compito?</t>
  </si>
  <si>
    <t>Le è mai capitato di ricevere segnalazioni in merito al mancato rispetto delle procedure di sicurezza?</t>
  </si>
  <si>
    <t>Le è mai capitato di ricevere segnalazioni in merito alla scarsa chiarezza delle procedure di sicurezza?</t>
  </si>
  <si>
    <t>Le è mai capitato di ricevere segnalazioni in merito all'inadeguatezza delle procedure di sicurezza?</t>
  </si>
  <si>
    <t>Sa/può descrivermi il luogo in cui è svolto il compito?</t>
  </si>
  <si>
    <t>Sa/può valutare il livello di sforzo fisico e mentale rischiesto per lo svolgimento del compito?</t>
  </si>
  <si>
    <t>GRIGLIA DI INTERVISTA - RESPONSABILE SERVIZIO PREVENZIONE E PROTEZIONE (RSPP)</t>
  </si>
  <si>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</si>
  <si>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</si>
  <si>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</si>
  <si>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Può descrivermi il luogo in cui è svolto il compito in un'ottica di sicurezza?</t>
  </si>
  <si>
    <t>Ritiene che le qualifiche/competenze dei lavoratori siano adeguate per lo svolgimento del task?</t>
  </si>
  <si>
    <t>Può descrivere il task identificato?</t>
  </si>
  <si>
    <t>Può valutare il livello di sforzo fisico e mentale rischiesto per lo svolgimento del compito?</t>
  </si>
  <si>
    <t>In ottica di sicurezza, come valuta strumentazioni e macchinari?</t>
  </si>
  <si>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</si>
  <si>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Interazione Uomo-Macchina</t>
    </r>
  </si>
  <si>
    <t>GRIGLIA DI INTERVISTA - RAPPRESENTANTE DEI LAVORATORI PER LA SICUREZZA AZIENDALE (RLSA)</t>
  </si>
  <si>
    <t>GRIGLIA DI INTERVISTA - PREPOSTO</t>
  </si>
  <si>
    <t>Ritiene che il tempo a disposizione sia sufficiente a gestire anche eventuali imprevisti/deviazioni?</t>
  </si>
  <si>
    <t>Ha notato a fine turno segni di affatticamento che potrebbero incidere sulla sicurezza dei lavoratori?</t>
  </si>
  <si>
    <r>
      <t>o</t>
    </r>
    <r>
      <rPr>
        <sz val="7"/>
        <color theme="1"/>
        <rFont val="Times New Roman"/>
        <family val="1"/>
      </rPr>
      <t xml:space="preserve">   </t>
    </r>
    <r>
      <rPr>
        <sz val="11"/>
        <color theme="1"/>
        <rFont val="Calibri"/>
        <family val="2"/>
        <scheme val="minor"/>
      </rPr>
      <t>Complessità del compito</t>
    </r>
  </si>
  <si>
    <t>Può descrivermi il luogo in cui è svolto il compito anche in un'ottica di sicurezza?</t>
  </si>
  <si>
    <t>Può descrivermi in dettaglio gli strumenti ed i macchinari che vengono utilizzati per il compito?</t>
  </si>
  <si>
    <t>Ritiene che sia svolta una corretta manutenzione di strumentazioni e macchinari?</t>
  </si>
  <si>
    <t>Può valutare il livello di complessità del compito?</t>
  </si>
  <si>
    <t>Può fornirci le sue considerazioni in merito al livello di complessità del compito?</t>
  </si>
  <si>
    <t>Può fornirci le sue considerazioni in merito al tempo disponibile per il completamento del task?</t>
  </si>
  <si>
    <t>Può valutare Il tempo a disposizione per il completamento del task?</t>
  </si>
  <si>
    <t>Quanto ritiene che sia pericoloso il compito?</t>
  </si>
  <si>
    <t>Qual è il suo livello di esperienza rispetto al compito?</t>
  </si>
  <si>
    <t>Con quale frequenza svolge il compito?</t>
  </si>
  <si>
    <t>Sono messi in atto comportamenti che non sono previsti/allineati alle procedure?</t>
  </si>
  <si>
    <t>Ritiene che le procedure siano chiare?</t>
  </si>
  <si>
    <t>Ritiene che le procedure siano adeguate in generale ed in termini di sicurezza?</t>
  </si>
  <si>
    <t>Può valutare il livello di affatticamento associato allo svolgimento del compito?</t>
  </si>
  <si>
    <t>AREA TEMATICA: VALORI CULTURALI</t>
  </si>
  <si>
    <t>Quanto frequentemente si registrano lamentele da parte dei lavoratori rispetto al lavorare in gruppo?</t>
  </si>
  <si>
    <t>In base al suo punto di vista, facendo riferimento al plant:</t>
  </si>
  <si>
    <t>Quanto frequentemente si registrano dissapori tra lavoratori nel lavoro di squadra in situazioni di difficoltà?</t>
  </si>
  <si>
    <t>I lavoratori preferiscono lavorare in gruppo o da soli?</t>
  </si>
  <si>
    <t>Le capita di interagire/scambiare opinioni con i lavoratori?</t>
  </si>
  <si>
    <t>Nel prendere le decisioni, quanta importanza/attenzione è data al punto di vista dei collaboratori/sottoposti?</t>
  </si>
  <si>
    <t>Quale livello di sforzo è adoperato al fine di evitare l'incertezza in merito alle procedure di sicurezza?</t>
  </si>
  <si>
    <t>Le procedure di lavoro maggiormente standardizzate sono quelle più apprezzate dai lavoratori, o viceversa?</t>
  </si>
  <si>
    <t>Come interpreta la distribuzione di genere all'interno del plant?</t>
  </si>
  <si>
    <t>Qual è l'importanza attribuita al genere nelle prese di decisione/attività da svolgere?</t>
  </si>
  <si>
    <t>Nelle attività operative quotidiane, viene adottata un'ottica a lungo termine, o viceversa?</t>
  </si>
  <si>
    <t>I lavoratori sono interessati alle iniziative/esercitazioni sulla sicurezza anche quando non riscontrano visibili benefici sul breve termine? Come valuta la loro partecipazione?</t>
  </si>
  <si>
    <t>GRIGLIA DI INTERVISTA - DIRIGENTE DEL SITO</t>
  </si>
  <si>
    <t>ESEMPIO GRIGLIA DI INTERVISTA - LAVORATORE</t>
  </si>
  <si>
    <t xml:space="preserve">La segeunte scheda è predisposta allo scopo di condurre interviste semi-strutturate con i lavoratori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</si>
  <si>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r>
      <t>o</t>
    </r>
    <r>
      <rPr>
        <sz val="11"/>
        <color theme="1"/>
        <rFont val="Calibri"/>
        <family val="2"/>
        <scheme val="minor"/>
      </rPr>
      <t>   Adesione alle norme/procedure di sicurezza</t>
    </r>
  </si>
  <si>
    <r>
      <t>o</t>
    </r>
    <r>
      <rPr>
        <sz val="11"/>
        <color theme="1"/>
        <rFont val="Calibri"/>
        <family val="2"/>
        <scheme val="minor"/>
      </rPr>
      <t>   Prestazione sicura orientata al contesto</t>
    </r>
  </si>
  <si>
    <r>
      <t>o</t>
    </r>
    <r>
      <rPr>
        <sz val="11"/>
        <color theme="1"/>
        <rFont val="Calibri"/>
        <family val="2"/>
        <scheme val="minor"/>
      </rPr>
      <t>   Partecipazione attiva alla sicurezza</t>
    </r>
  </si>
  <si>
    <r>
      <t>o</t>
    </r>
    <r>
      <rPr>
        <sz val="11"/>
        <color theme="1"/>
        <rFont val="Calibri"/>
        <family val="2"/>
        <scheme val="minor"/>
      </rPr>
      <t>   Lavoro di squadra</t>
    </r>
  </si>
  <si>
    <r>
      <t>o</t>
    </r>
    <r>
      <rPr>
        <sz val="11"/>
        <color theme="1"/>
        <rFont val="Calibri"/>
        <family val="2"/>
        <scheme val="minor"/>
      </rPr>
      <t>   Comunicazione inerente alla sicurezza</t>
    </r>
  </si>
  <si>
    <r>
      <t>o</t>
    </r>
    <r>
      <rPr>
        <sz val="11"/>
        <color theme="1"/>
        <rFont val="Calibri"/>
        <family val="2"/>
        <scheme val="minor"/>
      </rPr>
      <t>   Competenze tecniche di sicurezza</t>
    </r>
  </si>
  <si>
    <r>
      <t>o</t>
    </r>
    <r>
      <rPr>
        <sz val="11"/>
        <color theme="1"/>
        <rFont val="Calibri"/>
        <family val="2"/>
        <scheme val="minor"/>
      </rPr>
      <t>   Competenze non-tecniche di sicurezza</t>
    </r>
  </si>
  <si>
    <r>
      <t>o</t>
    </r>
    <r>
      <rPr>
        <sz val="11"/>
        <color theme="1"/>
        <rFont val="Calibri"/>
        <family val="2"/>
        <scheme val="minor"/>
      </rPr>
      <t>   Motivazione alla sicurezza</t>
    </r>
  </si>
  <si>
    <r>
      <t>o</t>
    </r>
    <r>
      <rPr>
        <sz val="11"/>
        <color theme="1"/>
        <rFont val="Calibri"/>
        <family val="2"/>
        <scheme val="minor"/>
      </rPr>
      <t>   Cittadinanza organizzativa di sicurezza</t>
    </r>
  </si>
  <si>
    <r>
      <t>o</t>
    </r>
    <r>
      <rPr>
        <sz val="11"/>
        <color theme="1"/>
        <rFont val="Calibri"/>
        <family val="2"/>
        <scheme val="minor"/>
      </rPr>
      <t>   Leadership per la sicurezza</t>
    </r>
  </si>
  <si>
    <r>
      <t>o</t>
    </r>
    <r>
      <rPr>
        <sz val="11"/>
        <color theme="1"/>
        <rFont val="Calibri"/>
        <family val="2"/>
        <scheme val="minor"/>
      </rPr>
      <t>   Clima e cultura di sicurezza</t>
    </r>
  </si>
  <si>
    <r>
      <t>o</t>
    </r>
    <r>
      <rPr>
        <sz val="11"/>
        <color theme="1"/>
        <rFont val="Calibri"/>
        <family val="2"/>
        <scheme val="minor"/>
      </rPr>
      <t>   Prestazione sicura rispetto ai compiti</t>
    </r>
  </si>
  <si>
    <r>
      <t>o</t>
    </r>
    <r>
      <rPr>
        <sz val="11"/>
        <color theme="1"/>
        <rFont val="Calibri"/>
        <family val="2"/>
        <scheme val="minor"/>
      </rPr>
      <t>   Valutazione e sviluppo delle competenze per la sicurezza</t>
    </r>
  </si>
  <si>
    <t>AREA TEMATICA: BARRIERE</t>
  </si>
  <si>
    <t>Dimensione:</t>
  </si>
  <si>
    <t>PSF Specifico:</t>
  </si>
  <si>
    <t>Pericolosità del compito</t>
  </si>
  <si>
    <t>Complessità del compito</t>
  </si>
  <si>
    <t>Esperienza/formazione</t>
  </si>
  <si>
    <t>Interazione uomo-macchina</t>
  </si>
  <si>
    <t>Contesto ambientale</t>
  </si>
  <si>
    <t>Facendo riferimento agli operatori del plant, in base alla sua esperienza:</t>
  </si>
  <si>
    <t>Come si comportano i lavoratori in termini di sicurezza in situazioni difficili (pressione temporale, carico di lavoro)?</t>
  </si>
  <si>
    <t>Come valuta l'attenzione dedicata dai lavoratori alla sicurezza?</t>
  </si>
  <si>
    <t>Complessivamente, come valuta la performance di sicurezza dei lavoratori?</t>
  </si>
  <si>
    <t>Come valuta l'adesione alle norme ed alle procedure di sicurezza da parte dei lavoratori?</t>
  </si>
  <si>
    <t>Come si comportano i lavoratori quando le procedure sono complesse o poco chiare?</t>
  </si>
  <si>
    <t>I lavoratori impiegano i DPI adeguati (in funzione di norme e procedure) allo svolgimento dei compiti?</t>
  </si>
  <si>
    <t>Come si comportano i lavoratori rispetto all'adesione a norme e procedure di sicurezza da parte dei contrattisti?</t>
  </si>
  <si>
    <t>Come valuta la cura del contesto/ambiente di lavoro in termini di sicurezza da parte dei lavoratori?</t>
  </si>
  <si>
    <t>Come si comportano i lavoratori rispetto alla sicurezza dell'ambiente di lavoro in situazioni difficili (pressione temporale, carico di lavoro)?</t>
  </si>
  <si>
    <t>I lavoratori monitorano l'ambiente di lavoro per preservare anche la sicurezza altrui (colleghi, supervisori)?</t>
  </si>
  <si>
    <t>Come valuta il lavoro di squadra da parte dei lavoratori?</t>
  </si>
  <si>
    <t>Come si comportano i team in situazioni difficili (pressione temporale, carico di lavoro)?</t>
  </si>
  <si>
    <t>Come si comportano i membri del gruppo di lavoro rispetto all'inserimento dei nuovi arrivati nel team?</t>
  </si>
  <si>
    <t>Come valuta i flussi comunicativi tra lavoratori (tra pari, con i supervisori) rispetto alle tematiche di sicurezza?</t>
  </si>
  <si>
    <t>E' presente un clima di condivisione delle informazioni di sicurezza all'interno del contesto organizzativo?</t>
  </si>
  <si>
    <t>Come valuta la disponibilità da parte dei supervisori rispetto alla loro capacità di ascolto delle necessità dei lavoratori?</t>
  </si>
  <si>
    <t>Come valuta le competenze non-tecniche dei lavoratori (presa di decisioni, consapevolezza situazionale, gestione stress)?</t>
  </si>
  <si>
    <t>I lavoratori sono in grado di stabilire priorità e favorire la presa di decisioni nei gruppi di lavoro?</t>
  </si>
  <si>
    <t>I lavoratori sono in grado di identificare le cause dello stress e gestirne le conseguenze fisiche e/o mentali?</t>
  </si>
  <si>
    <t>Come valuta le competenze tecniche dei lavoratori rispetto ai compiti che svolgono?</t>
  </si>
  <si>
    <t>Come si comportano i lavoratori in situazioni di emergenza?</t>
  </si>
  <si>
    <t>Come si comportano i lavoratori di fronte a situazioni impreviste?</t>
  </si>
  <si>
    <t>Come valuta la motivazione da parte degli operatori a lavorare in sicurezza?</t>
  </si>
  <si>
    <t>Quali fattori spingono i lavoratori a lavorare in sicurezza (pressioni da parte di colleghi e supervisori, paura di incorrere in conseguenze negative, desiderio/valori personali associati al lavorare in sicurezza)?</t>
  </si>
  <si>
    <t>Come valuta la partecipazione da parte dei lavoratori alle tematiche di sicurezza?</t>
  </si>
  <si>
    <t>I lavoratori tendono a farsi carico di responsabilità associate alla sicurezza?</t>
  </si>
  <si>
    <t>I lavoratori tendono a tenersi aggiornati rispetto ai cambiamenti di norme e procedure di sicurezza?</t>
  </si>
  <si>
    <t>Come si comportano i lavoratori con i colleghi in merito al rispetto di norme e procedure di sicurezza?</t>
  </si>
  <si>
    <t>Come valuta l'attenzione dedicata da parte dell'organizzazione rispetto alla valutazione ed allo sviluppo di competenze di sicurezza dei lavoratori?</t>
  </si>
  <si>
    <t xml:space="preserve">Viene svolta una valutazione della performance di sicurezza dei lavoratori? Con quale frequenza? </t>
  </si>
  <si>
    <t>Come valuta i programmi formativi centrati sulle tematiche di sicurezza (obbligatoria e non; es. SSL)? Sono svolte valutazioni in merito all'apprendimento a conclusione dei corsi? Quanti lavoratori sono coinvolti nelle attività formative?</t>
  </si>
  <si>
    <t>Come valuta le competenze di leadership da parte di supervisori e manager?</t>
  </si>
  <si>
    <t>I leader stabiliscono chiari sistemi di responsabilità ed obiettivi in termini di sicurezza?</t>
  </si>
  <si>
    <t>Come valuta l'attenzione dedicata alla sicurezza dei lavoratori da parte dei leader (a fine turno, rispetto all'impiego dei DPI, incoraggiamenti a lavorare in sicurezza)?</t>
  </si>
  <si>
    <t>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t>
  </si>
  <si>
    <t>Come valuta il clima e la cultura di sicurezza presenti all'interno dell'organizzazione?</t>
  </si>
  <si>
    <t>E' attribuita maggiore importanza alla produzione o alla sicurezza?</t>
  </si>
  <si>
    <t>In caso di incidenti, vi è le percezione che il management intervenga solamente a seguito di questi?</t>
  </si>
  <si>
    <t>Qual è la percezione dei lavoratori rispetto alle norme e alle procedure di sicurezza (sono utili, sono chiare, sono di facile applicazione)?</t>
  </si>
  <si>
    <t>Qual è la percezione dei lavoratori rispetto all'ambiente di lavoro (è conforme alle norme e procedure di sicurezza)?</t>
  </si>
  <si>
    <t>Come valutano i lavoratori la strumentazione a loro disposizione per lo svolgimento dei compiti (qualità e disponibilità dei DPI, adeguatezza dei DPI rispetto alle norme)?</t>
  </si>
  <si>
    <t>Valore Culturale:</t>
  </si>
  <si>
    <t>Evitamento dell'incertezza</t>
  </si>
  <si>
    <t xml:space="preserve">Tempo disponibile </t>
  </si>
  <si>
    <t xml:space="preserve">Il seguente documento è predisposto allo scopo di condurre interviste semi-strutturate con i Responsabili del Servizio di Prevenzione e Protezione (RSPP)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</si>
  <si>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PSf Specifico:</t>
  </si>
  <si>
    <r>
      <t xml:space="preserve">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 </t>
    </r>
    <r>
      <rPr>
        <b/>
        <sz val="11"/>
        <color theme="1"/>
        <rFont val="Calibri"/>
        <family val="2"/>
        <scheme val="minor"/>
      </rPr>
      <t>Si consiglia di fare riferimento all'esperienza diretta del lavoratore e a quelle dei colleghi.</t>
    </r>
  </si>
  <si>
    <t>Psf Specifico:</t>
  </si>
  <si>
    <t>Facendo riferimento alla sua esperienza:</t>
  </si>
  <si>
    <t>Come valuta la partecipazione alle tematiche di sicurezza da parte dei lavoratori?</t>
  </si>
  <si>
    <t>I lavoratori riportano near-miss o situazioni di potenziale rischio alle figure di riferimento?</t>
  </si>
  <si>
    <t>I lavoratori riportano suggerimenti di potenziale miglioramento dell'ambiente lavorativo in termini di sicurezza?</t>
  </si>
  <si>
    <t>Lavoro di Squadra</t>
  </si>
  <si>
    <t>PSF legati al sistema socio-tecnico</t>
  </si>
  <si>
    <t>PSF legati al/i lavoratore/i</t>
  </si>
  <si>
    <t>Criticità della barriera</t>
  </si>
  <si>
    <t>Prestazione individuale</t>
  </si>
  <si>
    <t>Prestazione del team</t>
  </si>
  <si>
    <t>Aree di intervento in relazione alle criticità delle barriere dirette</t>
  </si>
  <si>
    <t>Clima e Cultura di sicurezza</t>
  </si>
  <si>
    <t xml:space="preserve">Valutazione e sviluppo delle competenze </t>
  </si>
  <si>
    <t>Aree di intervento in relazione alle criticità delle barriere di salvaguardia</t>
  </si>
  <si>
    <t>comunicano ai nuovi arrivati che le violazioni alla sicurezza non sono tollerate?</t>
  </si>
  <si>
    <t>LEADERSHIP PER L'HSE</t>
  </si>
  <si>
    <t>CLIMA E CULTURA DI HSE</t>
  </si>
  <si>
    <t>stabiliscono chiare responsabilità per l’HSE?</t>
  </si>
  <si>
    <t>stabiliscono chiari obiettivi in termini di HSE?</t>
  </si>
  <si>
    <t>incoraggiano i lavoratori a suggerire miglioramenti per l'HSE?</t>
  </si>
  <si>
    <t>si accertano che siano rispettate tutte le norme HSE, non solo quelle più importanti?</t>
  </si>
  <si>
    <t xml:space="preserve">intervengono immediatamente a fronte di violazione delle norme/procedure HSE? </t>
  </si>
  <si>
    <t xml:space="preserve">sono di esempio circa il rispetto delle norme HSE? </t>
  </si>
  <si>
    <t>il management consideri l'HSE importante quanto la produzione?</t>
  </si>
  <si>
    <t>il management dia una forte enfasi alle tematiche HSE lavorativa?</t>
  </si>
  <si>
    <t>si intervenga quando i lavoratori non rispettano le regole HSE?</t>
  </si>
  <si>
    <t>i lavoratori e la dirigenza lavorino insieme per assicurare le migliori condizioni HSE possibili?</t>
  </si>
  <si>
    <t>le norme e le procedure HSE siano utili?</t>
  </si>
  <si>
    <t>le norme e le procedure HSE siano di facile applicazione?</t>
  </si>
  <si>
    <t>il contesto di lavoro sia adeguato alle norme HSE?</t>
  </si>
  <si>
    <t>gli strumenti di lavoro siano adeguati alle norme HSE?</t>
  </si>
  <si>
    <t xml:space="preserve">Osservare le modalità con cui vengono prese decisioni dai gruppi di lavoro (livello di partecipazione individuale; capacità propositive)
Osservare cambiamenti di comportamento dovuti a fatica fisica e/o mentale (quando possibile)
Osservare comportamenti a rischio in ottica di consapevolezza situazionale                                                                                                             
Chiedere rischio percepito per evidenziare consapevolezza situazionale </t>
  </si>
  <si>
    <t>Osservare i comportamenti dei lavoratori in merito alle modalità di esecuzione dei compiti (rispetto delle procedure di esecuzione dei task, conoscenza di funzionalità degli strumenti di lavoro e relativa proprietà nell’impiego; rispetto delle norme di sicurezza)                                             Chiedere il rischio percepito per comprendere le e norme di sicurezza associate a compiti complessi e/o ad alto rischio</t>
  </si>
  <si>
    <t>Osservare i comportamenti di reciproco aiuto tra colleghi in ottica di  sicurezza (es.: guardano i colleghi mentre lavorano? Li imitano se operano bene? Li fermano se eseguono un’azione in modo errato? Li approcciano in modo amichevole per far loro capire dove sbagliano e valutano insieme la soluzione al problema?)                                         indagare i comportamenti proattivi con i colleghi (es. fanno in modo che siano rispettate le procedure sul luogo di lavoro).</t>
  </si>
  <si>
    <t>Osservare il comportamento dei capi squadra/supervisori sul luogo di lavoro, ponendo particolare attenzione alla frequenza con la quale: incoraggiano i lavoratori a lavorare in sicurezza (uso dei DPI; rispetto delle procedure e delle norme; frequenze delle comunicazioni relative all’HSE  con i lavoratori)                                      Focalizzare le interviste sul ruolo svolto dai leader in termini di HSE (es. favoriscono lo svolgimento di compiti in maniera sicura; intervengono immediatamente a fronte di violazioni; sono esempi  di comportamento; si preoccupano anche di temi ambientali come l’housekeeping; si preoccupano anche di temi riguardanti la salute come l’accessibilità /esodo verso/da ogni posto di lavoro in caso di  pronto  intervento  o  emergenza  medica )</t>
  </si>
  <si>
    <t>Valutare la presenza di documentazione relativa ad indagini di clima di sicurezza effettuate a livello organizzativo (es.: presenza di conflittualità all’interno di un team, dovuta a, di diverso trattamento economico; tendenza, da parte di gruppi di lavoratori accomunati da esperienza e affinità, ad emarginare altri lavoratori tra i quali potrebbero esserci dei supervisori o capi squadra)
Valutare la presenza di iniziative promosse dall’organizzazione centrate sulla promozione della cultura di HSE
Valutare se il management, negli incontri istituzionali, affronta tematiche di sicurezza.
Valutare se le lesson learned su incidenti e infortuni, comprese quelle provenienti dalla Sede Centrale, siano opportunamente discusse e i potenziali impatti sul luogo di lavoro valutati insieme alla linea operativa.</t>
  </si>
  <si>
    <t xml:space="preserve">Osservare i DPI, la loro qualità e l’aggiornamento degli stessi         Focalizzare le interviste sulla percezione condivisa a livello organizzativo rispetto al clima ed alla cultura di sicurezza, approfondendo la conoscenza in merito alle iniziative promosse da parte dell’organizzazione rispetto alla dimensione     </t>
  </si>
  <si>
    <t xml:space="preserve">Il seguente documento è predisposto allo scopo di condurre interviste semi-strutturate con il rappresentante dei lavoratori per la sicurezza aziendale (RLSA)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</si>
  <si>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 xml:space="preserve">Il seguente documento è predisposto allo scopo di condurre interviste semi-strutturate con i preposti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</si>
  <si>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Nel luogo di lavoro, il lavoratore:</t>
  </si>
  <si>
    <t>esegue i compiti in modo sicuro?</t>
  </si>
  <si>
    <t>anche in situazioni di elevata pressione temporale, segue le procedure di sicurezza?</t>
  </si>
  <si>
    <t>cura la qualità della propria performance in un'ottica di sicurezza?</t>
  </si>
  <si>
    <t>anche quando i compiti non sono facili, segue le procedure di sicurezza?</t>
  </si>
  <si>
    <t>pone attenzione alla sicurezza anche quando c'è molto lavoro da fare?</t>
  </si>
  <si>
    <t>rispetta le norme di sicurezza anche quando queste non sono di facile applicazione?</t>
  </si>
  <si>
    <t>applica le corrette procedure di sicurezza per svolgere i compiti in maniera sicura?</t>
  </si>
  <si>
    <t>usa tutti i Dispositivi di Protezione Individuale dettati dalle norme?</t>
  </si>
  <si>
    <t>assicura il massimo rispetto delle norme/standard di sicurezza nello svolgimento dei compiti?</t>
  </si>
  <si>
    <t>è attivo/partecipe a far rispettare le regole sulla sicurezza alle ditte esterne?</t>
  </si>
  <si>
    <t>opera affinchè il proprio contesto di lavoro risulti sicuro?</t>
  </si>
  <si>
    <t>agisce anche per la sicurezza dei colleghi?</t>
  </si>
  <si>
    <t>monitora l'ambiente di lavoro in un'ottica di sicurezza?</t>
  </si>
  <si>
    <t>cura il contesto in ottica di sicurezza anche quando c'è pressione temporale?</t>
  </si>
  <si>
    <t>aiuta i colleghi a rendere il contesto di lavoro più sicuro?</t>
  </si>
  <si>
    <t>All'interno dei gruppi di lavoro, i lavoratori, rispetto alla sicurezza:</t>
  </si>
  <si>
    <t xml:space="preserve">All'interno dei gruppi di lavoro, i lavoratori, rispetto a tematiche/problematiche di sicurezza: </t>
  </si>
  <si>
    <t>usare le risorse a disposizione (ad esempio aiuto dei colleghi, superiori…) per proteggersi da situazioni di potenziale stress?</t>
  </si>
  <si>
    <t>è in possesso delle conoscenze tecniche necessarie a lavorare in modo sicuro?</t>
  </si>
  <si>
    <t>è capace di svolgere i compiti in modo sicuro anche in situazioni di pressione temporale?</t>
  </si>
  <si>
    <t>è capace di svolgere i compiti in modo sicuro anche di fronte agli imprevisti?</t>
  </si>
  <si>
    <t>è capace di attuare le procedure di emergenza?</t>
  </si>
  <si>
    <t>è capace di svolgere i compiti in modo sicuro?</t>
  </si>
  <si>
    <t>Il lavoratore rispetta norme e procedure di sicurezza:</t>
  </si>
  <si>
    <t>perché rappresentano valori per lui importanti?</t>
  </si>
  <si>
    <t>All'interno dei gruppi di lavoro, i lavoratori:</t>
  </si>
  <si>
    <t>In generale, all'interno dell'organizzazione:</t>
  </si>
  <si>
    <t>Sono stati implementati sistemi interni di verifica delle competenze legate alla sicurezza, a prescindere dalle azioni formative?</t>
  </si>
  <si>
    <r>
      <t>Il lavoratore, rispetto alle tematiche di sicurezza, è capace di</t>
    </r>
    <r>
      <rPr>
        <b/>
        <sz val="11"/>
        <rFont val="Calibri"/>
        <family val="2"/>
        <scheme val="minor"/>
      </rPr>
      <t>:</t>
    </r>
  </si>
  <si>
    <t>Il lavoratore:</t>
  </si>
  <si>
    <t>Tecnologie, Task, Ambiente</t>
  </si>
  <si>
    <t>Individuale</t>
  </si>
  <si>
    <r>
      <t>Livello di in</t>
    </r>
    <r>
      <rPr>
        <b/>
        <sz val="9"/>
        <color rgb="FF000000"/>
        <rFont val="Calibri"/>
        <family val="2"/>
        <scheme val="minor"/>
      </rPr>
      <t>tervento</t>
    </r>
  </si>
  <si>
    <t xml:space="preserve">Cross-training </t>
  </si>
  <si>
    <t xml:space="preserve">Sequenziamento del compito </t>
  </si>
  <si>
    <t>Strategie di problem solving</t>
  </si>
  <si>
    <t>In situazioni stressanti, infatti, le emozioni possono influenzare negativamente le performance di sicurezza esercitando un impatto diretto sul comportamento. Ad esempio, se l’operatore prova una forte ansietà a causa della pericolosità percepita del compito che deve svolgere, ciò potrebbe indurlo a distrarsi durante l’esecuzione del task facendogli dimenticare di indossare correttamente i DPI o di eseguire una procedura. 
Gli interventi basati sulla gestione dello stress sono strutturati allo scopo di far acquisire al lavoratore skills personali per la gestione delle proprie emozioni in situazioni di potenziale stress. Questi interventi mirano a aumentare le strategie di coping adattivi messi in atto dalle persone per il fronteggiamento di situazioni stressanti, come l’anticipazione dello stimolo stressante e la regolazione emotiva.</t>
  </si>
  <si>
    <t>Programmi di gestione dello stress</t>
  </si>
  <si>
    <t xml:space="preserve">Questa strategia d’intervento si focalizza sullo sviluppo di skills, conoscenze e abilità associate al lavoro in sicurezza mediante l'implementazione di diverse tecniche di apprendimento (Active Learning, E-learning, learning by doing) e comportamentali goal setting, action planning, problem solving, gestione delle risorse personali (es. gestione della fatica e dello stress). L’obiettivo comune che tali tecniche perseguono è quello di mettere a disposizione del lavoratore tutte le competenze necessarie a svolgere il proprio lavoro in sicurezza e, in particolare, di favorire lo sviluppo di competenze di sicurezza che il lavoratore possa applicare anche in situazioni differenti rispetto allo svolgimento di diversi compiti. Questa strategia di intervento può avvalersi di diverse metodologie (ad es. formazione, coaching, simulazioni) che consentano al lavoratore di apprendere o effettuare un refresh delle competenze, sia tecniche che non tecniche, necessarie per svolgere i compiti in sicurezza, applicare quanto appreso e di esercitarsi nell'esecuzione dei compiti in maniera sicura. </t>
  </si>
  <si>
    <t>Sviluppo delle competenze non-tecniche</t>
  </si>
  <si>
    <t>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t>
  </si>
  <si>
    <t>Personal commitment e role modeling</t>
  </si>
  <si>
    <t>Tecniche di Nudgning</t>
  </si>
  <si>
    <t>Bilancia decisionale</t>
  </si>
  <si>
    <t>Svilluppo di abitudini stabili</t>
  </si>
  <si>
    <t>Monitoraggio attività e comportamenti di sicurezza</t>
  </si>
  <si>
    <t>Coaching comportamentale</t>
  </si>
  <si>
    <t>Valutazione comportamentale dei sistemi tecnologici di assistenza</t>
  </si>
  <si>
    <t xml:space="preserve">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 In diversi contesti organizzativi, ad esempio, sono state introdotte innovative tecnologie di realtà aumentata che contestualizzano l'esperienza lavorativa degli operatori, fornendo loro informazioni e suggerimenti utili anche allo svolgimento dei compiti più complessi. </t>
  </si>
  <si>
    <t>Questa strategia d’intervento prevede di ottimizzare il carico di lavoro mentale, attraverso metodi che riducono le richieste cognitive e facilitano la messa in atto di comportamenti sicuri. È possibile che i lavoratori non adottino comportamenti sicuri o commettano errori a causa dell’eccessivo sforzo mentale, detto anche carico di lavoro cognitivo. Il carico di lavoro cognitivo, infatti, aumenta quando al lavoratore è chiesto di utilizzare strumenti non progettati nel migliore dei modi o quando le procedure da seguire sono tante e complesse. Le risorse mentali che abbiamo a disposizione per svolgere compiti e utilizzare strumenti sono limitate. Più risorse mentali vengono impegnate per svolgere un determinato compito e più si alza la probabilità che venga commesso un errore. Questo è generalmente collegato ad una diminuzione dell’attenzione dei lavoratori e ad un aumento dello stress percepito. L’eccessivo carico di lavoro cognitivo può portare i lavoratori ad utilizzare “scorciatoie”, spesso comportamenti non sicuri, per tentare di ridurre lo sforzo necessario.</t>
  </si>
  <si>
    <t xml:space="preserve">Queste strategie di cambiamento comportamentale fanno leva sul confronto tra vantaggi e svantaggi dell’attuare un determinato comportamento. Sono particolarmente adatte a gestire una situazione di ambivalenza verso un determinato comportamento (ad es. la persona è consapevole dei rischi che comporta la non aderenza alle procedure di sicurezza ma allo stesso tempo le reputa “una scocciatura” o pensa che “ho sempre fatto a modo mio ed è sempre andata bene”). Le strategie puntano ad enfatizzare la discrepanza tra la situazione ideale in cui la persona vorrebbe trovarsi e il comportamento attuale, che la allontana dall’obiettivo desiderato. È molto efficace quando si focalizza sui singoli lavoratori ma può essere altrettanto utile da condurre con gruppi, coinvolgendo tutti nel processo di cambiamento, poiché i membri della squadra sono in grado di ottenere nuove idee o nuove prospettive gli uni dagli altri. Queste strategie sono frequentemente utilizzate per cambiare comportamenti legati all’uso di sostanze come l'alcol, le droghe o il tabacco, il cambiamento delle abitudini alimentari o l'aumento dell'attività fisica, ma possono essere efficaci anche per comportamenti legati alla gestione del tempo o al rispetto di procedure di sicurezza in contesti organizzativi. </t>
  </si>
  <si>
    <t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t>
  </si>
  <si>
    <t>Questa strategia d’intervento consiste nell’osservare e/o registrare i comportamenti del lavoratore, con il suo consenso, oppure stabilire un metodo che permetta al lavoratore stesso di monitorare e/o registrare i propri comportamenti al fine di stimolare un cambiamento nella direzione desiderata. L’idea di base è quella di aumentare la consapevolezza dei lavoratori riguardo comportamenti quali ad esempio l’adesione determinate procedure di sicurezza, come parte di una strategia di miglioramento. Tali interventi fanno leva sui processi per i quali il comportamento attuale è comparato ad uno standard prestabilito. Questa strategia si basa sull’utilizzo di metodi basati su registri o sistemi tecnologici che raccolgono dati comportamentali in maniera automatizzata. Ciò permette ai lavoratori di acquisire maggiore consapevolezza dei propri comportamenti e all'organizzazione di avere una traccia del cambiamento nel tempo.</t>
  </si>
  <si>
    <t>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t>
  </si>
  <si>
    <t>Interventi sulle norme sociali</t>
  </si>
  <si>
    <t xml:space="preserve">Fornire informazioni (ad es. scritte, verbali, visive) sulle conseguenze derivanti dall'esecuzione del comportamento. Spesso i lavoratori non sono consapevoli, o tendono a non considerare, le conseguenze che possono risultare da comportamenti non sicuri sia sul posto di lavoro che nella vita privata (ad es. legate alla deprivazione di sonno o all’eccessivo consumo di alcolici). Questa strategia di cambiamento comportamentale può avvalersi sia di messaggi che informano sugli effetti negativi del comportamento scorretto (ad es. non indossare in maniera adeguata le protezioni antirumore può portare ad ipoacusia) che di messaggi che informano degli effetti positivi di un comportamento salutare (ad es. ridurre il consumo di alcolici porta ad una migliore qualità del sonno e conseguentemente meno affaticamento sul posto di lavoro). L’idea alla base di questa strategia è appunto rendere più salienti ed enfatizzare le conseguenze attraverso diversi messaggi che possono essere trasmessi attraverso ad es. cartellonistica sul posto di lavoro ma anche durante colloqui, visite periodiche o durante i briefing. </t>
  </si>
  <si>
    <t>La strategia di cambiamento comportamentale basate sulle norme sociali fanno leva sulle regole “informali” rispetto ai comportamenti da adottare (ciò che i colleghi e i superiori considerano come normale/accettabile). Tale strategia si focalizza sull'ambiente e sulle influenze interpersonali (come i pari) al fine di cambiare il comportamento. Si basa sul fatto che il nostro comportamento è influenzato da percezioni errate di come i nostri pari pensano e agiscono. La sovrastima del comportamento non sicuro dei nostri pari ci farà aumentare i nostri comportamenti non sicuri; la sottostima del comportamento non sicuro dei nostri pari ci scoraggerà dall'impegnarci nel comportamento non sicuro. Di conseguenza, gli interventi che correggono le percezioni errate delle norme percepite si tradurrà molto probabilmente in una diminuzione del comportamento problematico o in un aumento del comportamento desiderato.</t>
  </si>
  <si>
    <t>STRATEGIE DI INTERVENTO PER LE BARRIERE DIRETTE (LIVELLO INDIVIDUALE)</t>
  </si>
  <si>
    <t>STRATEGIE DI INTERVENTO PER LE BARRIERE DIRETTE (LIVELLO TEAM)</t>
  </si>
  <si>
    <t>STRATEGIE DI INTERVENTO PER LE BARRIERE DI SALVAGUARDIA (COMPETENZE NON TECNICHE)</t>
  </si>
  <si>
    <t>STRATEGIE DI INTERVENTO PER LE BARRIERE DI SALVAGUARDIA (MOTIVAZIONE E CITTADINANZA ORGANIZZATIVA DI SICUREZZA)</t>
  </si>
  <si>
    <t>STRATEGIE DI INTERVENTO PER LE BARRIERE DI SALVAGUARDIA (VALUTAZIONE E SVILUPPO DELLE COMPETENZE)</t>
  </si>
  <si>
    <t>Analisi di clima</t>
  </si>
  <si>
    <t>Performance management</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</si>
  <si>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  Sono diverse le modalità tramite le quali è possibile incrementare clima e cultura di sicurezza. Tra questi si riportano la predisposizione ed implementazione di sistemi per il monitoraggio e la valutazione del clima di sicurezza organizzativo.</t>
  </si>
  <si>
    <t>L’intervento consiste nel monitorare e gestire i comportamenti sicuri degli operatori, fornendo loro feedback periodici in merito alla performance di sicurezza e stabilendo piani di azione sul medio e lungo termine focalizzati sul miglioramento delle criticità in termini di sicurezza. In questo senso, gli interventi sono focalizzati sulla rivisitazione dei sistemi di monitoraggio e valutazione della performance, con l’obiettivo di includere aspetti rilevanti legati alla sicurezza che consentano all’operatore di migliorare la propria performance nel tempo. In quest’ottica non si parla tanto di monitoraggio della performance di sicurezza ma di “gestione della performance”. Ciò porta ad operare anche in ottica motivazionale per favorire la motivazione intrinseca che porta le persone a svolgere un'attività perché la percepiscono come interessante, soddisfacente o piacevole. La motivazione intrinseca rappresenta la forma più completa di motivazione autonoma alla sicurezza.</t>
  </si>
  <si>
    <t>STRATEGIE DI INTERVENTO PER LE BARRIERE DI SALVAGUARDIA (LEADERSHIP PER L'HSE)</t>
  </si>
  <si>
    <t xml:space="preserve">Sviluppo delle competenze comportamentali di Safety Leadership </t>
  </si>
  <si>
    <t xml:space="preserve">Gli interventi di questa tipologia si pongono l’obiettivo di intervenire sui comportamenti adottati dai supervisori allo scopo di promuovere l’adozione di comportamenti di leadership all’interno dei gruppi di lavoro. La leadership va appunto intesa come un insieme di comportamenti, non di personalità. In termini di leadership, l'enfasi va posta su comportamenti specifici e desiderati. La promozione della leadership, in tal senso, rappresenta un elemento chiave per favorire la sicurezza sul luogo di lavoro. Leader competenti sono in grado di promuovere comportamenti sicuri in maniera trasversale sul luogo di lavoro, motivando i lavoratori ad eseguire i compiti in modo sicuro, anche quando le scorciatoie sono più comode, convenienti e veloci. In questo tipo di strategia la casistica può essere molto varia: dagli interventi formativi centrati sullo sviluppo di competenze manageriali (associate ai comportamenti di sicurezza) ad azioni di coaching individualizzato. </t>
  </si>
  <si>
    <t>STRATEGIE DI INTERVENTO PER LE BARRIERE DI SALVAGUARDIA (CLIMA E CULTURA DI HSE)</t>
  </si>
  <si>
    <t xml:space="preserve">L’intervento di sequenziamento del compito prevede la suddivisione di un compito complesso in sotto-compiti meno difficili e più gestibili, nonché sequenzialmente ordinati. L’intervento consiste nel mostrare all’operatore come svolgere in sicurezza ciascuno dei sotto-compiti del task e, mediante ripetizione, favorire l’acquisizione dei comportamenti di sicurezza più efficaci. L’intervento è strutturato secondo step di apprendimento che ricalcano la sequenza dei sotto-compiti del task principale: in tal senso, solo nel momento in cui il lavoratore abbia dimostrato di saper eseguire un sotto-compito in sicurezza è possibile passare a quello successivo. La suddivisione del task svolge una duplice funzione. Da una parte, favorisce l’acquisizione dei comportamenti sicuri secondo un approccio che consente all’operatore di procedere secondo la propria velocità di apprendimento. Dall’altra, in presenza di compiti particolarmente complessi e/o lunghi, consente al lavoratore di disporre di una sequenza specifica e ordinata di sotto-compiti da eseguire, riducendo il livello di complessità percepita.
Al termine dell’intervento l’operatore è in grado di svolgere il task nella sua interezza, mantenendo elevati livelli di sicurezza nelle diverse fasi di esecuzione del compito.  </t>
  </si>
  <si>
    <t>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t>
  </si>
  <si>
    <t>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</si>
  <si>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t>
  </si>
  <si>
    <t xml:space="preserve">Questa tipologia di intervento prevede incontri in piccoli gruppi per stimolare una discussione costruttiva sui problemi relativi alla sicurezza e generare in maniera congiunta strategie per risolverli.  Solitamente l’attività è organizzata attorno a due fasi sequenziali: 1.Identificazione del problema = fase in cui il problema è descritto ed analizzato in funzione delle caratteristiche contestuali entro cui si colloca (Qual è il problema? Come si manifesta? In quali condizioni? Quali attori coinvolge e in che modo? Qual è la gravità attuale del problema?)2.Identificazione delle possibili soluzioni = fase in cui si definiscono le modalità mediante le quali giungere ad una soluzione (Quale soluzione permetterebbe di risolvere il problema? Quali sono i pro e contro di ogni soluzione?).Tali strategie di cambiamento comportamentale favoriscono lo sviluppo di capacità di pensiero critico e di risoluzione dei problemi nei lavoratori, favorendo una migliore percezione dei potenziali rischi lavorativi e delle soluzioni applicabili. </t>
  </si>
  <si>
    <t>Raccomandazioni in funzione dei valori culturali</t>
  </si>
  <si>
    <t>Valore culturale</t>
  </si>
  <si>
    <t>Livello del valore</t>
  </si>
  <si>
    <t>Raccomandazione</t>
  </si>
  <si>
    <t>Distanza dal Potere</t>
  </si>
  <si>
    <t>Raccomandazioni per elevati livelli di individualismo</t>
  </si>
  <si>
    <t>Lavoro</t>
  </si>
  <si>
    <t>I lavoratori tendono ad essere maggiormente disposti a sostenere orari di lavoro più lunghi, prediligendo controlli maggiori sulle condizioni di lavoro e sul lavoro stesso. Inoltre, i lavoratori tendono a desiderare alti standard per la sicurezza individuale.</t>
  </si>
  <si>
    <t>Operatori</t>
  </si>
  <si>
    <t>I lavoratori sono maggiormente orientati ad apprezzare e sostenere le decisioni prese individualmente e le mansioni svolte individualmente. La comunicazione dovrebbe enfatizzare che la sicurezza è una responsabilità personale. Se si deve comunicare la presenza di elementi rischiosi (comportamenti, situazioni, compiti) bisognerebbe incentrare il discorso sulle conseguenze che il rischio avrebbe sul “tu” invece che sul “noi”.</t>
  </si>
  <si>
    <t>I lavoratori prediligono prendere iniziative individuali invece di seguire il gruppo. Si riporta inoltre che i lavoratori tendono ad apprezzare maggiormente la partecipazione alla presa di decisione. I confronti tra performance individuali sono particolarmente efficaci in questo contesto culturale. Formazione e istruzione devono essere mirate e progettate a livello individuale. È presumibile che i lavoratori siano responsabili di sé stessi e dei propri familiari. Predisporre riunioni in piccoli gruppi, in cui tutti i membri possano avere l’opportunità di prendere la parola, può rappresentare una strategia efficacie per individuare e riconoscere fonti di stress, criticità nel sistema di sicurezza.</t>
  </si>
  <si>
    <t>I lavoratori tendono a prediligere di partecipare attivamente alla presa di decisioni. I lavoratori tendono a credere che sia importante il successo personale e le caratteristiche individuali che li contraddistinguono dagli altri. Il successo organizzativo viene prevalentemente attribuito all’impegno personale senza l’ausilio di collaborazioni. I lavoratori sono maggiormente disposti ad accettare che le decisioni in merito di assunzioni/promozioni siano basate prevalentemente sulle competenze personali e che i licenziamenti sino motivati da prestazioni scadenti.</t>
  </si>
  <si>
    <t>Raccomandazioni per bassi livelli di individualismo</t>
  </si>
  <si>
    <t>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t>
  </si>
  <si>
    <t>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t>
  </si>
  <si>
    <t>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t>
  </si>
  <si>
    <t>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t>
  </si>
  <si>
    <t>Raccomandazioni per elevati livelli di Distanza dal potere</t>
  </si>
  <si>
    <t>Gli interventi rivolti alla ristrutturazione del lavoro devono tenere in considerazione che i lavoratori tendono ad apprezzare maggiormente regolamenti rigidi e formalizzati, che dettano gli standard per la performance di sicurezza. In questo contesto tendono ad essere maggiormente frequenti le ambiguità di ruolo e di sovraccarico. Pertanto saranno maggiormente efficaci gli interventi che arricchiscono e migliorano il lavoro/performance dei supervisori e degli addetti alla sicurezza.</t>
  </si>
  <si>
    <t>Gli interventi rivolti agli operatori dovrebbero tenere in considerazione che i lavoratori tendono ad essere maggiormente propensi a ricevere le direttive in ambito di sicurezza, invece di essere consultati. Saranno maggiormente efficaci gli interventi che riducono atteggiamenti negativi rispetto alle pratiche di sicurezza e le esercitazioni nelle procedure e per raggiungere le performance di sicurezza.</t>
  </si>
  <si>
    <t>Gli interventi rivolti al team devono considerare che in questo contesto è preponderante il modello/controllo fornito dai supervisori. Una leadership autorevole e una stretta supervisione potranno produrre nei lavoratori soddisfazione, buone prestazioni e alta produttività. Saranno quindi maggiormente efficaci gli interventi mirati sulla figura del supervisore o dei responsabili per la sicurezza quali mezzi per mostrare le aspettative dell’organizzazioni in materia di performance sicura, per fornire informazioni, e quali principali erogatori di incentivi sociali che sostengono la motivazione all’adesione alle regole.</t>
  </si>
  <si>
    <t>Gli interventi rivolti all’organizzazione dovrebbero tenere in considerazione che i lavoratori tendono ad accettare con maggiore facilità le comunicazioni sulla sicurezza a senso unico, dall’alto verso il basso. Contemporaneamente, i lavoratori tendono ad accettare con maggiore facilità strutture organizzative altamente centralizzate e gerarchiche. Un effetto di questo orientamento culturale è che i lavoratori tendono ad accettare con maggiore facilità gli abusi di potere da parte di chi riveste ruoli superiori. L’introduzione di cambiamenti può essere motivata attraverso il principio dell’autorità. Inoltre, la comunicazione organizzativa può trarre vantaggio dalla credenza che i lavoratori hanno rispetto al potere, adottando simbologie e artefatti che rimandano alla gerarchia e ai ruoli di potere.</t>
  </si>
  <si>
    <t>Raccomandazioni per bassi livelli di Distanza dal Potere</t>
  </si>
  <si>
    <t>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t>
  </si>
  <si>
    <t>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t>
  </si>
  <si>
    <t>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t>
  </si>
  <si>
    <t>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t>
  </si>
  <si>
    <t>Raccomandazioni per elevati livelli di rigetto dell’incertezza</t>
  </si>
  <si>
    <t>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t>
  </si>
  <si>
    <t>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t>
  </si>
  <si>
    <t>I supervisori e gli addetti alla sicurezza rivestono un ruolo fondamentale nel comunicare il valore/importanza che l’organizzazione ripone nei temi della sicurezza. L’approvazione da parte dei supervisori è favorita come modalità di feedback comportamentale e come ricompensa.</t>
  </si>
  <si>
    <t>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t>
  </si>
  <si>
    <t>Raccomandazioni per bassi livelli di rigetto dell’incertezza</t>
  </si>
  <si>
    <t>I lavoratori tendono a prediligere l’adozione di un sistema di sicurezza flessibile e adattabile alle esigenze del contesto. I lavoratori seguiranno più facilmente regole e procedure per la sicurezza che permettono di scegliere il comportamento da adottare in base alle mutevoli condizioni in cui si deve operare.</t>
  </si>
  <si>
    <t>In questo contesto è preferibile adottare processi di responsabilizzazione invece di fornire ulteriori protezioni, procedure o regole per la sicurezza e strutturare i programmi formativi in base alle mutevoli esigenze del contesto di lavoro e alle tecnologie utilizzate rappresenterà un vantaggio.</t>
  </si>
  <si>
    <t>I lavoratori tendono ad essere maggiormente orientati alle relazioni invece che ai compiti. Le strategie che prevedono il confronto con i colleghi e la mutua influenza saranno pertanto da preferire. I lavoratori accetteranno più facilmente lo stile di leadership innovativo e orientato al cambiamento.</t>
  </si>
  <si>
    <t xml:space="preserve">I lavoratori sono scettici verso le soluzioni tecnologiche e sono maggiormente orientati a collaborazioni di lavoro di breve durata. Strategie di potenziamento del clima e cultura di sicurezza sono quindi raccomandate. Rispetto al clima e alla cultura di sicurezza, le percezioni dei lavoratori rispetto all'importanza attribuita alla sicurezza sono influenzate dal ruolo gerarchico dei supervisori e dalla qualità delle relazioni che instaurano con i lavoratori. </t>
  </si>
  <si>
    <t>Raccomandazioni per alti livelli di Mascolinità</t>
  </si>
  <si>
    <t>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t>
  </si>
  <si>
    <t>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t>
  </si>
  <si>
    <t>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t>
  </si>
  <si>
    <t>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t>
  </si>
  <si>
    <t>Raccomandazioni per bassi livelli di Mascolinità</t>
  </si>
  <si>
    <t>I lavoratori tendono ad attribuire elevata importanza alle relazioni (tra colleghi ed esternamente al contesto lavorativo) e alle condizioni di lavoro. In questo contesto risultano maggiormente efficaci per la sicurezza le strategie che consistono nella rotazione delle mansioni.</t>
  </si>
  <si>
    <t>I comportamenti di sicurezza prevalgono come una responsabilità condivisa, e che le regole e procedure sono percepite come finalizzate a preservare la sicurezza dell’ambiente, della società e dei colleghi. Adottando gruppi di lavoro, si coniglia di sollecitare i lavoratori ad analizzare i fattori che possono favorire un comportamento di sicurezza. Condurre riunioni in gruppi numerosi per identificare e rimuovere gli elementi che ostacolano le prestazioni sicure. Se sono previsti interventi o strategie di comunicazione, considerare di fornire informazioni sulle conseguenze dei comportamenti di sicurezza per l’ambiente e la società</t>
  </si>
  <si>
    <t>I lavoratori tendono a considerare favorevolmente l'uguaglianza e la solidarietà. In questo contesto si raccomandano strategie di confronto all’interno della squadra e di modelli di riferimento. Rispetto alle strategie di ricompensa, si consiglia l’adozione di incentivi sociali (approvazione) e materiali (riduzione ore lavorative). Rispetto allo stile di leadership da adottare, i supervisori possono cercare il consenso del gruppo di lavoro affrontandone i sentimenti.</t>
  </si>
  <si>
    <t>I lavoratori valorizzano l'uguaglianza, la solidarietà e la qualità della vita lavorativa. I lavoratori sono maggiormente disposti ad accettare che le decisioni in merito ad assunzioni/promozioni siano basate prevalentemente sui successi, in materia di sicurezza, dell'organizzazione o del gruppo. Rispetto al clima e alla cultura di sicurezza, il management e i supervisori non ricoprono un ruolo privilegiato, ma sono considerati come tutti i dipendenti. Si consiglia di considerare la sicurezza come un valore centrale condiviso, piuttosto che una priorità del management.</t>
  </si>
  <si>
    <t>Raccomandazioni per alti livelli di Pragmatismo</t>
  </si>
  <si>
    <t>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t>
  </si>
  <si>
    <t>I lavoratori tendono a esibire una propensione ad adottare comportamenti pianificati. Nella progettazione degli incentivi, si consideri che in questo contesto i lavoratori pongono attenzione ai profitti a lungo termine (attorno ai 10 anni).</t>
  </si>
  <si>
    <t>La sicurezza è prevalentemente un valore importante per i lavoratori. Sono pertanto raccomandate le strategie di supporto alla sicurezza e quelle di supporto al diventare modelli per la sicurezza.</t>
  </si>
  <si>
    <t>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t>
  </si>
  <si>
    <t>Raccomandazioni per bassi livelli di Pragmatismo</t>
  </si>
  <si>
    <t>I lavoratori tendono ad essere maggiormente orientati ad accettare che le regole siano dettate dall’organizzazione, preferendo non partecipare alla strutturazione delle stesse.</t>
  </si>
  <si>
    <t>I lavoratori accettano di regolare i comportamenti attraverso l’imposizione delle regole e procedure. Nella progettazione degli incentivi, si consideri che in questo contesto i lavoratori pongono attenzione ai profitti a breve termine (attorno a 1 anno).</t>
  </si>
  <si>
    <t>I lavoratori tendono a ritenere importante la collaborazione con supervisori e con i colleghi. Il confronto interno relativo alle performance dei membri del team è in questo contesto raccomandato.</t>
  </si>
  <si>
    <t>I lavoratori tendono a considerare favorevolmente gli obblighi sociali e le tradizioni. In questo contesto, considerare le tradizioni (simboli, immagini, artefatti) nella progettazione della comunicazione può rappresentare un vantaggio.</t>
  </si>
  <si>
    <t>Raccomandazioni per l'intervento sulla base dei valori culturali</t>
  </si>
  <si>
    <t xml:space="preserve">Interventi basati sulla strategia della bilancia decisionale saranno particolarmente efficaci in contesti dove prevale un elevato rigetto dell’incertezza. In questo contesto è stato infatti dimostrato che gli interventi che permettono ai lavoratori di riflettere sui pro e sui contro dell’adottare comportamenti sicuri sono maggiormente efficaci.
Interventi basati su questa strategia devono tenere particolarmente conto dei livelli del valore culturale Individualismo per aumentare la loro efficacia. In contesti dove prevalgono alti livelli di individualismo la bilancia decisionale va incentrata sugli effetti positivi (o negativi) che un determinato comportamento ha per l’individuo stesso piuttosto che per il gruppo o la comunità, mentre in contesti a basso livello di individualismo vanno enfatizzate le connessioni tra sicurezza pubblica e lavorativa, incentrando la bilancia decisionale sugli effetti positivi (o negativi) di un determinato comportamento per il gruppo o la comunità. In maniera simile, quando è prevalente un basso livello di mascolinità, questo tipo di interventi saranno più efficaci se svolti in gruppi di lavoro e focalizzati sull’analisi dei fattori che possono favorire un comportamento di sicurezza e sull’identificare gli elementi che ostacolano le prestazioni sicure. A bassi livelli di mascolinità, la bilancia decisionale dovrà inoltre essere tesa a enfatizzare i benefici e gli svantaggi di determinati comportamenti di sicurezza per l’ambiente e la società.
Tale strategia d’intervento può essere, inoltre, particolarmente efficace se adattata a situazioni in cui prevale un basso o un alto pragmatismo. In contesti ad alto livello di pragmatismo avranno un effetto maggiore bilance decisionali che enfatizzano gli effetti del comportamento nel breve termine, mentre sarà vero il contrario per contesti in cui prevale un basso livello di pragmatismo. </t>
  </si>
  <si>
    <t>Complessivamente, questa tipologia di interventi è maggiormente accettata e condivisa da parte dei lavoratori in situazioni di basso individualismo, in quanto questi ultimi sono maggiormente disposti a cooperare tra loro per il raggiungimento di obiettivi di team e a supportarsi l’un l’altro nello svolgimento dei compiti. In situazioni di elevato individualismo, per contro, i lavoratori tendono a curare maggiormente i propri interessi personali e ad anteporli agli obiettivi di squadra. In questi casi, per favorire l’accettazione e la motivazione a prendere parte a questi interventi, occorre sottolineare i vantaggi derivanti dalla partecipazione in termini di potenziamento delle competenze e a strutturare maggiormente le rotazioni delle mansioni in funzione degli interessi personali di sviluppo di carriera dei lavoratori.
In situazioni di elevata distanza dal potere, la strutturazione e definizione dei percorsi di formazione incrociata risulta maggiormente accettata e condivisa da parte dei lavoratori quando stabilita e “imposta” da parte dell’organizzazione. Per contro, per bassi livelli di distanza dal potere, risulta necessario coinvolgere direttamente i lavoratori nella definizione dei percorsi di formazione incrociata al fine di favorirne il coinvolgimento e la motivazione. 
In situazioni di elevati livelli di rigetto dell’incertezza, la programmazione e definizione delle attività dell’intervento deve risultare esplicita e chiara (sia rispetto alle funzionalità che alle modalità) al fine di evitare l’instaurarsi di sentimenti di ambiguità di ruolo e di insicurezza da parte dei lavoratori. Per contro, in situazioni di bassi livelli di rigetto dell’incertezza, è possibile strutturare percorsi di formazione incrociata più flessibili, che tengano in considerazione anche esigenze contestuali.</t>
  </si>
  <si>
    <t>Per questa tipologia di intervento occorre prestare attenzione ai livelli di rigetto dell’incertezza e di pragmatismo presenti all’interno del tessuto organizzativo.
Per quanto riguarda la prima, la frammentazione dei compiti rappresenta un’operazione delicata che rischia di creare incertezza e ambiguità, soprattutto nel caso in cui al lavoratore non fossero chiare le modalità di esecuzione del sotto-task e le relative finalità. In caso di elevati livelli di rigetto dell’incertezza, pertanto, occorre strutturare l’intervento in modo da stabilire in maniera ancor più precisa ed accurata le procedure e le modalità specifiche di esecuzione dei vari task, al fine di limitare la possibilità di interpretazione personale da parte del lavoratore e le percezioni di ambiguità. In questi casi, inoltre, è suggeribile prevedere un affiancamento ed una supervisione continuativi (soprattutto nelle fasi iniziali di apprendimento) a supporto del lavoratore.
In situazioni di elevato pragmatismo, i lavoratori tendono a valorizzare maggiormente piani di azione che prevedano risultati nel breve-medio termine e che vengano percepiti come utili. In questo senso, lo spacchettamento dei compiti potrebbe tradursi in perplessità da parte dei lavoratori per l’incremento del tempo richiesto per l’esecuzione del task.  Occorre di conseguenza, comunicare ai lavoratori i benefici derivanti dall’implementazione dell’intervento, mettendo in particolare risalto i risultati attesi nel breve-medio termini ed i vantaggi per gli operatori (ad esempio, puntando sull’incremento delle competenze di sicurezza e sul ridotto livello di esposizione al rischio).</t>
  </si>
  <si>
    <t xml:space="preserve">Elevati livelli di individualismo possono incidere sulla partecipazione dei lavoratori ai processi di presa di decisione: in questi casi, gli operatori sono meno propensi ad accettare le soluzioni ai problemi identificate dal gruppo e tendono maggiormente ad imporre il proprio punto di vista. Per questo motivo, il numero di partecipanti dovrebbe essere più circoscritto (8-10 persone max) per evitare l’insorgenza di conflitti interpersonali e facilitare i processi di brainstorming e individuazione del problema. Per contro, in caso di bassi livelli di individualismo, il numero dei partecipanti dovrebbe essere maggiore (dai 15 ai 20).
Anche i livelli di distanza dal potere influiscono sull’efficacia dell’intervento. In particolare, in caso di elevata distanza dal potere, i lavoratori sono meno inclini a partecipare ai processi decisionali e tendono ad accettare maggiormente le soluzioni individuate dal management. Anche in questi casi, il numero di partecipanti dovrebbe essere più circoscritto (8-10) e prevedere la presenza di leader con un ruolo predominante nei processi di decision-making. Per contro, in situazioni di bassa distanza dal potere, occorre coinvolgere maggiormente i lavoratori lasciando loro la possibilità di formulare le soluzioni più adeguate e prevedendo una loro partecipazione attiva nel corso dell’implementazione dell’intervento. 
In situazioni di elevati livelli di rigetto dell’incertezza i lavoratori necessitano che le finalità dell’intervento e le soluzioni individuate risultino chiare e ben definite. In questi casi, pertanto, occorre dedicare un’attenzione particolare alla fase di presentazione dell’intervento ai lavoratori, precisando in maniera trasparente gli obiettivi e le finalità dello stesso. Anche le soluzioni identificate dovrebbero essere quanto più concrete e definite possibile, al fine di evitare ambiguità nella loro implementazione. In casi di bassi livelli dell’incertezza, per contro, è possibile identificare soluzioni più flessibili (modificabili in corso d’opera) dedicando una maggiore attenzione alla fase di sperimentazione delle soluzioni identificate. </t>
  </si>
  <si>
    <t xml:space="preserve">Elevati livelli di mascolinità possono influire negativamente sull’efficacia dell’intervento secondo molteplici prospettive. Innanzitutto, occorre sottolineare che in queste situazioni i lavoratori tendono quanto più possibile a mascherare o nascondere le proprie insicurezze e le proprie paure per il timore del giudizio altrui. In questi contesti, l’esibizione di comportamenti machisti è generalmente più accettata rispetto alla norma e, anzi, è talvolta vista positivamente all’interno del contesto lavorativo. A questi comportamenti si accompagna una scarsa percezione del rischio ed una tendenza a lavorare anche in condizioni potenzialmente rischiose. Per questi motivi, è importante coinvolgere i lavoratori nella definizione dell’intervento trasmettendo un clima di apertura e di astensione dal giudizio: in altre parole, occorre trasmettere il messaggio che è normale provare sensazioni di stress all’interno del contesto lavorativo e che mostrare il proprio disagio non è segno di debolezza. Per incentivare la partecipazione all’intervento, inoltre, occorre comunicare in maniera trasparente gli obiettivi dell’intervento, in particolare ponendo l’attenzione sul potenziamento delle skill trasversali di gestione dello stress. </t>
  </si>
  <si>
    <t>Interventi finalizzati ad incrementare le competenze non-tecniche possono esser potenzialmente molto efficaci nell’incrementare i comportamenti di sicurezza in molteplici contesti caratterizzati dalla prevalenza di diversi valori culturali. Sono comunque particolarmente raccomandati in contesti dove prevalgono alti livelli di mascolinità.
In contesti dove prevalgono alti livelli di individualismo il focus va posto sull’acquisizione di competenze a livello individuale, sulla promozione dell’individuo e sull’acquisizione di capacità e abilità personali. In contesti dove prevalgono bassi livelli di individualismo verrà invece attribuita più importanza alle competenze di cui necessita il gruppo.
In contesti dove prevale un elevato rigetto dell’incertezza gli individui saranno più propensi ad aderire a programmi di sviluppo/incremento delle competenze non-tecniche se fortemente radicati sulla specializzazione nel proprio ambito di lavoro.</t>
  </si>
  <si>
    <t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t>
  </si>
  <si>
    <t>In contesti dove prevale un alto livello di individualismo i lavoratori prediligono controlli maggiori sulle condizioni di lavoro e sul lavoro stesso e quindi risulteranno maggiormente efficaci tipologie di nudge quali Defaults, Commitment e Feedback.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</si>
  <si>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 xml:space="preserve">La formazione incrociata (cross-training) è una strategia di intervento che aumenta la performance di team.  Con la formazione incrociata dei dipendenti, si distribuiscono alcune competenze chiave nel team. Ciò significa che i membri del team diventano più completi e possono assumere una gamma più ampia di compiti. Questo dà al team una maggiore flessibilità e la capacità di adattarsi alle circostanze che cambiano. Uno dei benefici principali della formazione incrociata dei dipendenti è quello di ridurre il rischio. Molti team si affidano alla conoscenza o all'esperienza di una sola persona per certi compiti.  Dare agli altri membri del team l'opportunità di lavorare con il membro chiave del team darà loro la possibilità di assorbire conoscenze chiave e sviluppare le loro abilità. Anche organizzarsi per distribuire i compiti ad altri membri del team per una parte del tempo può aiutare. Nominare una riserva per coprire il membro chiave del team può anche ridurre il rischio di dipendere da una sola persona.
</t>
  </si>
  <si>
    <t>L’introduzione di sistemi tecnologici di assistenza si è dimostrata efficace in molteplici contesti culturali. È comunque rilevante adattare ciascun intervento sulla base delle preferenze e delle necessità non solo dell’organizzazione ma soprattutto degli utilizzatori finali. 
Alcune considerazioni possono essere riportate in particolare riguardo l’accettazione della tecnologia. Questo tipo di strategia potrebbe in particolare non risultare efficace in contesti dove prevalgono bassi livelli di rigetto dell’incertezza, poiché in questi casi i lavoratori tendono ad essere generalmente diffidenti verso soluzioni tecnologiche. 
L’efficacia potenziale aumenta considerevolmente, invece, in contesti caratterizzati da bassi livelli di mascolinità, poiché è stato dimostrato che bassi livelli di mascolinità favoriscono appunto l’accettazione della tecnologia da parte dei lavoratori. 
In contesti caratterizzati da bassi livelli di pragmatismo, evidenziare i benefici a lungo termine della tecnologia, come la riduzione del carico di lavoro, può migliorare l'utilità percepita e la facilità d'uso percepita.</t>
  </si>
  <si>
    <t>Strategie d’intervento basate sull’ottimizzazione delle risorse mentali possono risultare maggiormente efficaci in contesti dove prevalgono bassi livelli di individualismo. In questi casi, infatti, i lavoratori tenderanno maggiormente a seguire il modello comportamentale del gruppo quando si trovano di fronte a una situazione decisionale critica, invece che mostrare iniziativa personale. Checklist e diagrammi di flusso saranno particolarmente utilizzati in queste situazioni.
È inoltre possibile fornire indicazioni su come adattare tale tipologia d’intervento in base ad altri valori culturali.
L’utilizzo di checklist sarà da preferire in contesti dove prevalgono alti livelli di distanza dal potere poiché i lavoratori tendono ad apprezzare maggiormente regolamenti rigidi e formalizzati, che dettano gli standard per la performance di sicurezza. In questi casi i lavoratori tendono infatti ad essere più propensi a ricevere direttive. Le checklists dovranno essere congeniate al fine di ridurre le ambiguità di ruolo e di sovraccarico, le quali sono frequenti in contesti dove prevale un’alta distanza dal potere. Questo vale anche per contesti dove prevalgono alti livelli di rigetto dell’incertezza, poiché i lavoratori tendono a prediligere l’adozione di procedure, regole e standard chiari e particolareggiati. In questo caso le checklist saranno seguite più facilmente tanto più saranno semplici e prescrittive, anche senza fornire particolari giustificazioni o spiegazioni relative ai passaggi da seguire ed ai comportamenti da adottare. Anche in contesti dove prevale un Basso pragmatismo i lavoratori saranno più propensi ad accettare l’imposizione delle regole e procedure.
Al contrario, in contesti dove prevalgono bassa distanza dal potere e basso rigetto dell’incertezza saranno da prediligere diagrammi di flusso che enfatizzano regole, procedure e standard flessibili e adattabili alle esigenze del contesto. I lavoratori tenderanno infatti a seguire più facilmente regole e procedure per la sicurezza che permettono di scegliere il comportamento da adottare in base alle mutevoli condizioni in cui si deve operare. I lavoratori tenderanno ad apprezzare maggiormente strumenti che nella loro progettazione hanno visto la consultazione dei lavoratori stessi, invece di ricevere le direttive esclusivamente dall’alto. La consultazione dei lavoratori nello sviluppo di tali strumenti sarà particolarmente apprezzata anche in contesti caratterizzati da alti livelli di pragmatismo.</t>
  </si>
  <si>
    <t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t>
  </si>
  <si>
    <t>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t>
  </si>
  <si>
    <t>Il valore culturale a cui prestare maggiormente attenzione è l’individualismo. In contesti dove prevalgono alti livelli di individualismo i messaggi devono enfatizzare la responsabilità personale dei lavoratori nell’attuare comportamenti sicuri ed incentrare il discorso sulle conseguenze che un comportamento può avere sull’individuo stesso piuttosto che sul gruppo o la comunità. In contesti dove invece prevalgono bassi livelli di individualismo i lavoratori attribuiranno più importanza all'interesse del loro gruppo, non necessariamente di sé stessi. Per questo le informazioni sulle conseguenze dei comportamenti devono enfatizzare i benefici o gli svantaggi che comportamenti sicuri, o non sicuri, hanno sul benessere generale del gruppo. Il discorso deve appunto essere incentrato sulle conseguenze che il comportamento rischioso avrebbe sul gruppo o sulla comunità piuttosto che sull’individuo, attribuendo importanza alle connessioni tra sicurezza pubblica e quella lavorativa.
In contesti dove prevalgono alti livelli di distanza dal potere saranno più efficaci informazioni sulle conseguenze dei comportamenti a senso unico, dall’alto verso il basso e senza bisogno di soffermarsi su spiegazioni e perché. Al contrario, in contesti a bassi livelli di distanza dal potere, saranno più efficaci informazioni che implicano la condivisione con i diversi livelli dei lavoratori e che forniscono più informazioni sul perché determinati comportamenti sono legati a conseguenze specifiche. 
In maniera simile all’individualismo, anche in contesti prevalentemente ad alti livelli di mascolinità le informazioni sulle conseguenze dei comportamenti risultano più efficaci quando enfatizzano la componente di responsabilità personale che intercorre tra l’attuazione di un determinato comportamento ed il verificarsi delle sue conseguenze, sottolineando che le regole e procedure sono finalizzate a preservare la sicurezza individuale dei lavoratori. I messaggi sono inoltre più efficaci quando forniscono informazioni sulle conseguenze a livello personale e fisico. In contesti dove prevalgono bassi livelli di mascolinità saranno invece più efficaci informazioni che sottolineano la componente di responsabilità condivisa nella messa in pratica di comportamenti sicuri e che enfatizzano le conseguenze dei comportamenti per l’ambiente, la società ed i colleghi. 
Un altro aspetto a cui prestare particolare attenzione è il livello di pragmatismo. Saranno infatti più efficaci messaggi che enfatizzano le conseguenze nel breve termine in contesti ad alto livello di pragmatismo, mentre saranno più efficaci i messaggi che enfatizzano le conseguenze nel medio/lungo termine per contesti dove prevale un basso livello di pragmatismo.</t>
  </si>
  <si>
    <t xml:space="preserve">Questa strategia d’intervento risulta particolarmente efficace in contesti dove prevale un elevato livello di rigetto dell’incertezza, poiché in questo caso i superiori e i responsabili alla sicurezza rivestono un ruolo fondamentale nel comunicare il valore/importanza che l’organizzazione ripone nei temi della sicurezza. L’approvazione da parte dei supervisori è infatti favorita come modalità di feedback comportamentale e come ricompensa. 
Anche in contesti dove prevale un basso rigetto dell’incertezza l’efficacia di tale strategia è potenzialmente elevata. In questo caso i lavoratori saranno più propensi a dare importanza alla costruzione di relazioni con i colleghi e quindi saranno da preferire interventi che includono il confronto con i colleghi e la mutua influenza.
Questa strategia d’intervento potrebbe essere meno efficace ad alti livelli di individualismo in quanto i lavoratori tendono ad attribuire particolare importanza alle caratteristiche individuali che li contraddistinguono dagli altri, riducendo l’impatto che il pensiero altrui può avere sulla motivazione. In ogni caso, ad alti livelli di individualismo va enfatizzata l’approvazione dei comportamenti a livello individuale mentre in contesti a basso individualismo va enfatizzata l’approvazione a livello di gruppo/unità. A bassi livelli di individualismo è inoltre particolarmente efficacie mettere in luce comportamenti virtuosi da parte di due o più membri del gruppo invece di sottolineare le differenze tra i singoli membri del gruppo.
Per aumentare l’efficacia in contesti dove prevalgono alti livelli di mascolinità è possibile introdurre elementi di competizione tra i lavoratori mentre per bassi livelli di mascolinità è più efficacie fare leva sul come comportamenti approvati o meno dal resto del gruppo possano influenzare la qualità delle relazioni. </t>
  </si>
  <si>
    <t xml:space="preserve">In presenza di elevata mascolinità, i lavoratori tendono a mostrare meno interesse per le tematiche relative alla sicurezza e, anzi, in talune occasioni mostrare di non temere i rischi per la salute nello svolgimento dei compiti può essere visto positivamente da parte dei membri del gruppo. In queste situazioni occorre sottolineare nel corso dell’implementazione degli interventi che lavorare in sicurezza non è indice di insicurezza, bensì che è un atteggiamento preventivo a tutela della sicurezza sia propria che dei colleghi che non ha risvolti sulla percezione di mascolinità da parte dei lavoratori. 
In caso di elevati livelli di distanza dal potere, i lavoratori tendono ad accettare e condividere maggiormente un intervento quando percepito come imposto da parte dell’organizzazione (proveniente “dall’alto”). Per favorire la diffusione di clima e cultura di sicurezza positivi, pertanto, occorre garantire il massimo coinvolgimento da parte del management: in particolare (a partire dai supervisori) è necessario che i leader contribuiscano attivamente alla diffusione dei giusti valori di sicurezza.
La semplice diffusione dei valori di sicurezza potrebbe essere percepita come non immediatamente fruibile/utile da parte dei lavoratori in contesti caratterizzati da elevati livelli di pragmatismo. In queste situazioni, occorre sottolineare i benefici derivanti dall’implementazione dell’intervento per il lavoratore, mettendo in risalto gli esiti previsti ed attesi sul breve-medio termine. </t>
  </si>
  <si>
    <t xml:space="preserve">Interventi di gestione della performance devono tenere conto sia dei livelli di individualismo che di rigetto dell’incertezza presenti all’interno del contesto lavorativo. Per quanto riguarda il primo, in contesti caratterizzati da elevati livelli di individualismo, i processi di monitoraggio e gestione della performance di sicurezza dovrebbero essere maggiormente customizzati sulla base delle specificità del lavoratore, pianificando obiettivi individuali di sicurezza e relative modalità di raggiungimento degli stessi. 
Per quanto riguarda il secondo, invece, in funzione dei livelli di rigetto dell’incertezza è possibile progettare la gestione della performance in maniera più o meno flessibile. Nel caso in cui vi fossero elevati livelli del valore culturale, occorrerebbe definire a priori con il lavoratore chiari obiettivi di sicurezza, le finalità del monitoraggio ed i precisi comportamenti attesi da parte del lavoratore. In caso in cui, per contro, il contesto lavorativo presentasse livelli di rigetto dell’incertezza minori, i piani di gestione della performance potrebbero essere formulati in maniera più flessibile, prevedendo accorgimenti in corso d’opera in funzione dei risultati dell’operatore rispetto agli obiettivi ed ai comportamenti di sicurezza attesi. </t>
  </si>
  <si>
    <t>Gli interventi di leadership devono essere customizzati, in particolare sulla base dei livelli di distanza dal potere presenti nel contesto lavorativo. 
In casi di elevata distanza dal potere i lavoratori percepiscono distanza rispetto alle posizioni di supervisione ricoperte dai leader ed i rapporti tendono ad essere caratterizzati da maggiori livelli di formalità. In questi scenari, è necessario, da una parte, istruire i leader rispetto al rafforzamento delle relazioni interpersonali con i lavoratori e, dall’altra, focalizzare la formazione sullo sviluppo di competenze di leadership che tengano in conto lo stile relazionale prevalente all’interno del contesto organizzativo (es: leadership autorevole). 
In casi di bassa distanza dal potere, per contro, gli interventi di leadership dovrebbero essere focalizzati sullo sviluppo di competenze di leadership centrate sullo sviluppo delle competenze/sul potenziamento dei subordinati (es: empowering o trasformational leadership).</t>
  </si>
  <si>
    <t>Stress da minaccia</t>
  </si>
  <si>
    <t xml:space="preserve">L’efficacia potenziale di interventi basati sulla strategia di monitoraggio delle attività e dei comportamenti può essere aumentata considerevolmente se prestata attenzione in particolare ai livelli di individualismo. In contesti dove prevalgono alti livelli di individualismo i lavoratori tenderanno a prediligere l’esercitare un controllo maggiore sulle proprie condizioni di lavoro e sul lavoro stesso. In questo caso è possibile strutturare l’intervento sul monitoraggio di comportamenti a livello del singolo individuo ed enfatizzare gli alti standard per la sicurezza individuale, le responsabilità personali e il confronto tra performance individuali. Per contesti dove invece prevale un basso livello di individualismo, i lavoratori saranno meno propensi ad esercitare un controllo individuale sulle proprie attività e condizioni di lavoro. In questi casi l’intervento deve focalizzarsi sul monitoraggio di indicatori a livello di gruppo/squadra/unità, piuttosto che individuali. In questo tipo di contesti è inoltre più probabile che si verifichino episodi di responsabilità diffusa. Indipendentemente dagli indicatori selezionati, l’intervento può contribuire a mitigare tale fenomeno se include elementi comunicativi che enfatizzano la responsabilità personale. 
In contesti dove prevale un’elevata distanza dal potere, i lavoratori tenderanno ad accettare maggiormente il monitoraggio dei comportamenti da parte di supervisori o capi, così come che i comportamenti da monitorare siano più rigidi. In contesti prevalentemente a bassi livelli di distanza dal potere i lavoratori tenderanno a preferire l’auto-monitoraggio. Anche in contesti dove prevalgono alti livelli di mascolinità, interventi basati sull’auto-monitoraggio saranno più efficaci. In questo ultimo caso è inoltre possibile enfatizzare elementi di confronto e competitività tra i lavoratori per aumentare l’aderenza all’intervento. </t>
  </si>
  <si>
    <t>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</si>
  <si>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Gli individui preferiscono lavorare individualmente piuttosto che in gruppo.</t>
  </si>
  <si>
    <t>Gli individui attribuiscono molta importanza alla salute e sicurezza dell'individuo piuttosto che quella del gruppo.</t>
  </si>
  <si>
    <t>Gli individui tendono a dare maggior valore a riconoscimenti individuali piuttosto che di gruppo.</t>
  </si>
  <si>
    <t xml:space="preserve">Le persone in posizioni più alte prendono la maggior parte delle decisioni senza chiedere l’opinione delle persone in posizioni più basse. </t>
  </si>
  <si>
    <t>Le persone in posizioni più basse accettano le decisioni prese delle persone in posizioni superiori.</t>
  </si>
  <si>
    <t>Le persone in posizioni più alte danno per scontato atteggiamenti di remissione e obbedienza nei loro confronti.</t>
  </si>
  <si>
    <t>I lavoratori chiedono che le istruzioni siano spiegate in dettaglio.</t>
  </si>
  <si>
    <t>I lavoratori attribuiscono particolare importanza a pianificare il lavoro e ridurre gli imprevisti</t>
  </si>
  <si>
    <t>Le procedure di lavoro maggiormente standardizzate sono quelle più apprezzate dai lavoratori.</t>
  </si>
  <si>
    <t>Il potere e la competizione sono più importanti della collaborazione e cooperazione.</t>
  </si>
  <si>
    <t>I problemi sono risolti con la negoziazione e il compromesso.</t>
  </si>
  <si>
    <t>È data più importanza a progetti che consentono un guadagno immediato.</t>
  </si>
  <si>
    <t>Le decisioni prese sono legate alla tradizione e ciò che è stato fatto in passato</t>
  </si>
  <si>
    <t>si impegna a riportare gli incidenti mancati?</t>
  </si>
  <si>
    <t>riporta quando necessario i rischi e pericoli?</t>
  </si>
  <si>
    <t>riporta spontaneamente dei suggerimenti per il miglioramento della sicurezza?</t>
  </si>
  <si>
    <t>quando occorre, sollecita miglioramenti della sicurezza del posto di lavoro?</t>
  </si>
  <si>
    <t>quando c’è l’occasione, segnala i danni a strutture e ad apparecchiature?</t>
  </si>
  <si>
    <t>danno informazioni/riscontri sul proprio lavoro?</t>
  </si>
  <si>
    <t>chiedono informazioni/riscontri sul proprio lavoro?</t>
  </si>
  <si>
    <t>esprimono in modo chiaro ed efficace le proprie opinioni ed emozioni?</t>
  </si>
  <si>
    <t>avere un’adeguata visione dei vari rischi presenti nel loro ambiente lavorativo?</t>
  </si>
  <si>
    <t>Si effettuano sistematicamente verifiche della correttezza dei comportamenti appresi a seguito delle attività di addestramento inerenti la sicurezza?</t>
  </si>
  <si>
    <t>richiedono di prestare attenzione alla salute e sicurezza in tutti i momenti (anche alla fine del turno di lavoro)?</t>
  </si>
  <si>
    <t>Il THEME Tool è uno strumento di valutazione dei fattori umani legati alla sicurezza. Consente di acquisire informazioni su molteplici aspetti legati ai comprtamenti di sicurezza e di rispondere alle seguenti domande: Quale è la probabilità di errore umano? Quale è l'affidabilità della performance dell’operatore? Quali barriere individuali, di team e organizzative sono presenti? Quanto sono adeguate? Quali sistemi di gestione sono più appropriati in base ai valori culturali dell’organizzazione?</t>
  </si>
  <si>
    <t>Note del  valutatore</t>
  </si>
  <si>
    <t>D: Compito di routine richiedente un livello di abilità relativamente basso.</t>
  </si>
  <si>
    <t>Fonte: osservazioni</t>
  </si>
  <si>
    <t>Fonte: interviste</t>
  </si>
  <si>
    <t>Fonte: interviste e osservazione</t>
  </si>
  <si>
    <t>Attività ampiamente programmata ad hoc, nessuna pressione temporale.</t>
  </si>
  <si>
    <t>Attività routinaria relativa ad items con peso limitato.</t>
  </si>
  <si>
    <t>Personale con esperienza e formazione adeguate; è inoltre in corso un'attività di formazione teorica e pratica aggiuntiva rispetto a quella di legge.</t>
  </si>
  <si>
    <t>Modalità di comunicazione radio non interferente con le manovre in quanto integrata da segnalazione visiva.</t>
  </si>
  <si>
    <t xml:space="preserve">Il contesto ambientale non presentava caratteristiche particolari, a parte il caldo che tuttavia non influisce sulle attività di movimentazione dei carichi osservate, data la limitazione dei tempi di esecuzione. </t>
  </si>
  <si>
    <t>Presente procedura di sollevamento, tendenzialmente seguita.</t>
  </si>
  <si>
    <t xml:space="preserve">Fonte: interviste e osservazione: osservato l'uso dei DPI legati al compito del gruista, segnalatore e imbragatore. </t>
  </si>
  <si>
    <t>Fonte: interviste e osservazione. Nell'ambito delle interviste è emerso da più funzioni (management e operativi) che i colleghi collaborano e cercano il supporto dei colleghi.</t>
  </si>
  <si>
    <t xml:space="preserve">Fonte: interviste e osservazione. Durante le interviste è stato sottolineato dal gruista che si è abituati a riconoscere la fatica mentale di eccessiva attenzione da prestare durante le attività di sollevamento e ci si da il cambio. </t>
  </si>
  <si>
    <t xml:space="preserve">Fonte: interviste. Nelle interviste è emerso che gli operatori sono consapevoli dei rischi presenti nel contesto lavorativo in riferimento alle altre persone presenti (necessità di delimitazione delle aree) che del personale presente sulle imbarcazioni. </t>
  </si>
  <si>
    <t xml:space="preserve">Fonte: interviste. Dalle interviste condotte non sono effettuate verifiche sui comportamenti. </t>
  </si>
  <si>
    <t xml:space="preserve">Fonte: interviste. Dall'intervista con il sorvegliante è stato riferito che lui non si occupa delle card, non sono stati fatti esempi in relazione a incoraggiamenti a comunicare miglioramenti. </t>
  </si>
  <si>
    <t xml:space="preserve">Attività di sollevamento (n.3 tiri) di spostamento ASTs gasolio all'interno del main deck e di trasbordo da imbarcazione a main deck di materiale vario (cesta metallica). Peso dei carichi limitato. </t>
  </si>
  <si>
    <t>Fonte: interviste. Dalle interviste al management è emerso che il numero di segnalazioni è molto bassa rispetto alle persone e alle attività effettuate, è diminuito nell'ultimo periodo. Dalle interviste agli operatori è emerso che le persone non percepiscono la necessità di utilizzare le card, nel caso i near-miss sono riportati attraverso i responsabili. Nessun esempio di segnalazione effettuata. "Le cassette di raccolta delle card sono vuote!"</t>
  </si>
  <si>
    <t xml:space="preserve">Fonte: interviste: i responsabili sono visti come un punto di riferimento in relazione agli aspetti di salute e sicurezza. </t>
  </si>
  <si>
    <t xml:space="preserve">Fonte: interviste e osservazione: il lavoro di squadra è percepito come importante e da preferire. </t>
  </si>
  <si>
    <t xml:space="preserve">Fonte: interviste. Le informazioni sui rischi sono condivise nell'ambito delle sensibilizzazioni con il management e in sede di briefing della piattaforma ogni giorno. Secondo quanto riferito dal management è necessario proseguire con le sensibilizzazioni e spingere nella comunicazione sul fatto che sia importante comunicare e segnalare (questo va a favorire il miglioramento dell'intera organizzazione). </t>
  </si>
  <si>
    <t xml:space="preserve">Fonte: interviste. Dalle interviste agli operatori è stata indicata la necessità di migliorare l'attenzione verso gli altri, soprattutto verso i marinai che spesso sono distratti e sicuri di sè: vanno avvisati. I suggerimenti sono riportati ai responsabili e/o alla fine del rapporto di lavoro: il management ha riportato che sono state date indicazioni prima di andare in pensione in relazione a miglioramenti da fare sulle gru. </t>
  </si>
  <si>
    <t xml:space="preserve">Fonte: interviste. </t>
  </si>
  <si>
    <t>Fonte: osservazione e interviste. Generalmente sì, si è osservata una mancanza di delimitazione dell'area di sollevamento, tuttavia legata al fatto che gli unici presenti in piattaforma erano coinvolti nella movimentazione ed erano stati avvisati.</t>
  </si>
  <si>
    <t xml:space="preserve">Fonte: osservazione e interviste. 
In generale c'è rispetto delle norme, tuttavia in alcuni casi nonostante sia presente una procedura per il corretto utilizzo del corrimano in piattaforma (come scendere e salire le scale), si è osservato un utilizzo non sempre in linea con quanto previsto. Anche l'uso dei DPI non è sempre rispettato (focus DPI): occhiali, guanti. </t>
  </si>
  <si>
    <t xml:space="preserve">Fonte: osservazione.
Generalmente rispettate le regole dei compiti, si è osservata una posizione del segnalatore e dell'imbragatore un po' al limite dell'area sottostante il carico.  </t>
  </si>
  <si>
    <t>Fonte: interviste. Sono stati riportati diversi esempi di formazione effettuata: process safety, specifica dell'utilizzo della gru, etc.</t>
  </si>
  <si>
    <t xml:space="preserve">Fonte: interviste. Ci si basa sull'esperienza e competenza acquisita nel passaggio da un ruolo all'altro. </t>
  </si>
  <si>
    <t xml:space="preserve">Movimentazione di carichi di routine di peso limitato all'interno del main deck e da vessel a main deck. </t>
  </si>
  <si>
    <t xml:space="preserve">Durata molto limitata dell'attività. </t>
  </si>
  <si>
    <t xml:space="preserve">Fonte: osservazioni e interviste. Dalle interviste e dalle osservazioni è emersa un'attenzione nell'esecuzione del compito da parte degli operatori: presenza del personale necessario (gruista, segnalatore, imbragatore) con utilizzo degli strumenti adatti alla movimentazione (funi di guida, push pool) e posizionamento corretto.  È stata fatta sensibilizzazione e se ne continua a fare. </t>
  </si>
  <si>
    <t>Fonte: osservazione e interviste: utilizzo degli strumenti necessari a svolgere l'attività (funi di guida, push pool) ed effettuazione dei controlli sulla gru prima dell'inizio delle attività.</t>
  </si>
  <si>
    <t>Fonte: interviste. Dalle interviste al management è emerso che sono state segnalate avarie e miglioramenti da fare alle gru, non attraverso le safety card, da parte del personale che stava andando in pensione.</t>
  </si>
  <si>
    <t xml:space="preserve">Fonte: interviste. Nell'ambito delle interviste che sono state fatte con il management è emerso che sono state fatte sensibilizzazioni al personale, anche in relazione alla stop work authority, recentemente e la risposta dei lavoratori è stata molto buona. Dalle interviste con i lavoratori emerge che si rendono conto dell'impegno del management.  </t>
  </si>
  <si>
    <t>Fonte: interviste e osservazione, buona condivisione dei punti di vista nel briefing iniziale prima dello svolgimento delle attività.</t>
  </si>
  <si>
    <t xml:space="preserve">Fonte: osservazioni. Le persone coinvolte nel sollevamento hanno qualifiche ed esperienza. </t>
  </si>
  <si>
    <t>Fonte: osservazioni. Utilizzo delle attrezzature necessarie e delle modalità di gestione del sollevamento in linea con quanto previsto dalle procedure.</t>
  </si>
  <si>
    <t>Fonte: interviste. Dalle interviste la sicurezza è percepita come primaria rispetto alla produzione.</t>
  </si>
  <si>
    <t>Fonte: interviste e osservazione durante il briefing iniziale.</t>
  </si>
  <si>
    <t xml:space="preserve">Fonte: interviste e parziali discrepanze durante osservazioni (guanti e occhiali non sempre utilizzati e uso corrimano in difformità alla procedura sviluppata). </t>
  </si>
  <si>
    <t xml:space="preserve">Fonte: interviste. Dalle interviste emerge un forte impegno del management, impegno che è rivolto sia alla risoluzione delle criticità sugli asset (manutenzione e stato delle gru) sia alla sensibilizzazione del personale. </t>
  </si>
  <si>
    <t xml:space="preserve">Fonte: interviste. Dalle interviste con il management emerge l'importanza data alla sicurezza anche a discapito della produzione, messaggio che deve essere maggiormente enfatizzato verso gli operativi. </t>
  </si>
  <si>
    <t xml:space="preserve">Fonte: interviste. Sensibilizzazione verso gli operatori. </t>
  </si>
  <si>
    <t xml:space="preserve">Fonte: interviste. Limitata percezione che ci sia troppa carta e che non sempre le procedure siano fruibili.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</si>
</sst>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sz val="14"/>
      <color theme="1"/>
      <name val="Calibri"/>
      <family val="2"/>
      <scheme val="minor"/>
    </font>
    <font>
      <b/>
      <sz val="18"/>
      <color rgb="FFFFFF00"/>
      <name val="Calibri"/>
      <family val="2"/>
      <scheme val="minor"/>
    </font>
    <font>
      <b/>
      <sz val="16"/>
      <color rgb="FFFF0000"/>
      <name val="Calibri"/>
      <family val="2"/>
      <scheme val="minor"/>
    </font>
    <font>
      <b/>
      <sz val="20"/>
      <color rgb="FFFFFF00"/>
      <name val="Calibri"/>
      <family val="2"/>
      <scheme val="minor"/>
    </font>
    <font>
      <b/>
      <sz val="22"/>
      <color rgb="FFFFFF00"/>
      <name val="Calibri"/>
      <family val="2"/>
      <scheme val="minor"/>
    </font>
    <font>
      <b/>
      <sz val="26"/>
      <color rgb="FFFFFF00"/>
      <name val="Calibri (Corpo)_x0000_"/>
    </font>
    <font>
      <b/>
      <sz val="11"/>
      <name val="Calibri"/>
      <family val="2"/>
      <scheme val="minor"/>
    </font>
    <font>
      <sz val="11"/>
      <name val="Calibri"/>
      <family val="2"/>
      <scheme val="minor"/>
    </font>
    <font>
      <i/>
      <sz val="11"/>
      <color theme="1"/>
      <name val="Calibri"/>
      <family val="2"/>
      <scheme val="minor"/>
    </font>
    <font>
      <b/>
      <sz val="16"/>
      <color rgb="FFFFFF00"/>
      <name val="Calibri"/>
      <family val="2"/>
      <scheme val="minor"/>
    </font>
    <font>
      <sz val="18"/>
      <color theme="1"/>
      <name val="Calibri"/>
      <family val="2"/>
      <scheme val="minor"/>
    </font>
    <font>
      <sz val="18"/>
      <color rgb="FF000000"/>
      <name val="Calibri"/>
      <family val="2"/>
      <scheme val="minor"/>
    </font>
    <font>
      <i/>
      <sz val="12"/>
      <color theme="1"/>
      <name val="Calibri"/>
      <family val="2"/>
      <scheme val="minor"/>
    </font>
    <font>
      <b/>
      <sz val="12"/>
      <color rgb="FF000000"/>
      <name val="Calibri"/>
      <family val="2"/>
      <scheme val="minor"/>
    </font>
    <font>
      <b/>
      <sz val="12"/>
      <name val="Calibri"/>
      <family val="2"/>
      <scheme val="minor"/>
    </font>
    <font>
      <sz val="12"/>
      <name val="Calibri"/>
      <family val="2"/>
      <scheme val="minor"/>
    </font>
    <font>
      <b/>
      <sz val="20"/>
      <color theme="1"/>
      <name val="Calibri"/>
      <family val="2"/>
      <scheme val="minor"/>
    </font>
    <font>
      <sz val="20"/>
      <color theme="1"/>
      <name val="Calibri"/>
      <family val="2"/>
      <scheme val="minor"/>
    </font>
    <font>
      <sz val="20"/>
      <color rgb="FF000000"/>
      <name val="Calibri"/>
      <family val="2"/>
      <scheme val="minor"/>
    </font>
    <font>
      <sz val="22"/>
      <color theme="1"/>
      <name val="Calibri"/>
      <family val="2"/>
      <scheme val="minor"/>
    </font>
    <font>
      <sz val="22"/>
      <color rgb="FF000000"/>
      <name val="Calibri"/>
      <family val="2"/>
      <scheme val="minor"/>
    </font>
    <font>
      <b/>
      <sz val="24"/>
      <color rgb="FFFFFF00"/>
      <name val="Calibri"/>
      <family val="2"/>
      <scheme val="minor"/>
    </font>
    <font>
      <sz val="8"/>
      <name val="Calibri"/>
      <family val="2"/>
      <scheme val="minor"/>
    </font>
    <font>
      <b/>
      <sz val="20"/>
      <color rgb="FF000000"/>
      <name val="Calibri"/>
      <family val="2"/>
      <scheme val="minor"/>
    </font>
    <font>
      <b/>
      <sz val="16"/>
      <color rgb="FF000000"/>
      <name val="Calibri"/>
      <family val="2"/>
      <scheme val="minor"/>
    </font>
    <font>
      <sz val="22"/>
      <color rgb="FF000000"/>
      <name val="Calibri (Corpo)_x0000_"/>
    </font>
    <font>
      <b/>
      <sz val="14"/>
      <color theme="1"/>
      <name val="Calibri (Corpo)_x0000_"/>
    </font>
    <font>
      <i/>
      <sz val="14"/>
      <color theme="1"/>
      <name val="Calibri (Corpo)_x0000_"/>
    </font>
    <font>
      <i/>
      <sz val="14"/>
      <name val="Calibri"/>
      <family val="2"/>
      <scheme val="minor"/>
    </font>
    <font>
      <b/>
      <sz val="14"/>
      <name val="Calibri"/>
      <family val="2"/>
      <scheme val="minor"/>
    </font>
    <font>
      <sz val="11"/>
      <color theme="1"/>
      <name val="Calibri"/>
      <family val="2"/>
      <scheme val="minor"/>
    </font>
    <font>
      <i/>
      <sz val="11"/>
      <color rgb="FF000000"/>
      <name val="Calibri"/>
      <family val="2"/>
      <scheme val="minor"/>
    </font>
    <font>
      <i/>
      <sz val="11"/>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
      <sz val="7"/>
      <color theme="1"/>
      <name val="Times New Roman"/>
      <family val="1"/>
    </font>
    <font>
      <b/>
      <i/>
      <sz val="11"/>
      <color theme="1"/>
      <name val="Calibri"/>
      <family val="2"/>
      <scheme val="minor"/>
    </font>
    <font>
      <sz val="11"/>
      <color theme="1"/>
      <name val="Courier New"/>
      <family val="3"/>
    </font>
    <font>
      <b/>
      <sz val="11"/>
      <color rgb="FF000000"/>
      <name val="Calibri"/>
      <family val="2"/>
    </font>
    <font>
      <sz val="11"/>
      <color theme="1"/>
      <name val="Calibri"/>
      <family val="2"/>
    </font>
    <font>
      <sz val="9"/>
      <color rgb="FF000000"/>
      <name val="Calibri"/>
      <family val="2"/>
    </font>
    <font>
      <b/>
      <sz val="9"/>
      <color rgb="FF0D0D0D"/>
      <name val="Calibri"/>
      <family val="2"/>
      <scheme val="minor"/>
    </font>
    <font>
      <b/>
      <sz val="11"/>
      <color theme="1"/>
      <name val="Calibri"/>
      <family val="2"/>
    </font>
    <font>
      <sz val="12"/>
      <color rgb="FF000000"/>
      <name val="Calibri (Corpo)"/>
    </font>
  </fonts>
  <fills count="19">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5"/>
      </patternFill>
    </fill>
    <fill>
      <patternFill patternType="solid">
        <fgColor theme="1" tint="0.34998626667073579"/>
        <bgColor indexed="64"/>
      </patternFill>
    </fill>
    <fill>
      <patternFill patternType="solid">
        <fgColor theme="2"/>
        <bgColor indexed="64"/>
      </patternFill>
    </fill>
    <fill>
      <patternFill patternType="solid">
        <fgColor theme="9" tint="0.59999389629810485"/>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s>
  <cellStyleXfs count="3">
    <xf numFmtId="0" fontId="0" fillId="0" borderId="0"/>
    <xf numFmtId="0" fontId="7" fillId="6" borderId="0" applyNumberFormat="0" applyBorder="0" applyAlignment="0" applyProtection="0"/>
    <xf numFmtId="9" fontId="41" fillId="0" borderId="0" applyFont="0" applyFill="0" applyBorder="0" applyAlignment="0" applyProtection="0"/>
  </cellStyleXfs>
  <cellXfs count="370">
    <xf numFmtId="0" fontId="0" fillId="0" borderId="0" xfId="0"/>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xf numFmtId="0" fontId="0" fillId="0" borderId="0" xfId="0" applyAlignment="1">
      <alignment vertical="center"/>
    </xf>
    <xf numFmtId="0" fontId="8" fillId="0" borderId="0" xfId="0" applyFont="1" applyFill="1" applyBorder="1" applyAlignment="1">
      <alignment horizontal="center" vertical="center" wrapText="1"/>
    </xf>
    <xf numFmtId="0" fontId="0" fillId="0" borderId="0" xfId="0" applyBorder="1"/>
    <xf numFmtId="0" fontId="0" fillId="0" borderId="0" xfId="0" applyFont="1"/>
    <xf numFmtId="0" fontId="0" fillId="0" borderId="0" xfId="0" applyFont="1" applyBorder="1" applyAlignment="1">
      <alignment horizontal="center" vertical="center"/>
    </xf>
    <xf numFmtId="0" fontId="0" fillId="0" borderId="0" xfId="0" applyFont="1" applyBorder="1"/>
    <xf numFmtId="0" fontId="3" fillId="0" borderId="0" xfId="0" applyFont="1"/>
    <xf numFmtId="0" fontId="4" fillId="0" borderId="1" xfId="0" applyFont="1" applyBorder="1" applyAlignment="1">
      <alignment horizontal="center" vertical="center" wrapText="1"/>
    </xf>
    <xf numFmtId="0" fontId="3" fillId="0" borderId="0" xfId="0" applyFont="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0" fillId="0" borderId="0" xfId="0" applyFont="1" applyAlignment="1">
      <alignment horizontal="center"/>
    </xf>
    <xf numFmtId="0" fontId="3" fillId="0" borderId="0" xfId="0" applyFont="1" applyAlignment="1">
      <alignment horizontal="center"/>
    </xf>
    <xf numFmtId="0" fontId="4" fillId="0" borderId="1" xfId="0" applyFont="1" applyBorder="1" applyAlignment="1">
      <alignment horizontal="left" vertical="center" wrapText="1"/>
    </xf>
    <xf numFmtId="0" fontId="8" fillId="0" borderId="1" xfId="0" applyFont="1" applyBorder="1" applyAlignment="1">
      <alignment horizontal="center" vertical="center" wrapText="1"/>
    </xf>
    <xf numFmtId="0" fontId="0" fillId="0" borderId="0" xfId="0" applyFont="1" applyAlignment="1">
      <alignment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3" fillId="0" borderId="0" xfId="0" applyFont="1" applyBorder="1"/>
    <xf numFmtId="0" fontId="3" fillId="0" borderId="0" xfId="0" applyFont="1" applyBorder="1" applyAlignment="1">
      <alignment horizontal="center"/>
    </xf>
    <xf numFmtId="0" fontId="0" fillId="0" borderId="0" xfId="0" applyFont="1" applyBorder="1" applyAlignment="1">
      <alignment vertical="center"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Alignment="1">
      <alignment horizontal="center" vertical="center"/>
    </xf>
    <xf numFmtId="0" fontId="0" fillId="0" borderId="0" xfId="0" applyFont="1" applyBorder="1" applyAlignment="1">
      <alignment horizontal="center"/>
    </xf>
    <xf numFmtId="0" fontId="0" fillId="0" borderId="0" xfId="0" applyFont="1" applyFill="1" applyBorder="1"/>
    <xf numFmtId="0" fontId="9" fillId="0" borderId="0" xfId="0" applyFont="1"/>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7" fillId="6" borderId="0" xfId="1" applyBorder="1" applyAlignment="1">
      <alignment horizontal="left" vertical="center" wrapText="1"/>
    </xf>
    <xf numFmtId="0" fontId="7" fillId="6" borderId="0" xfId="1" applyAlignment="1">
      <alignment wrapText="1"/>
    </xf>
    <xf numFmtId="0" fontId="8" fillId="0" borderId="0" xfId="0" applyFont="1" applyFill="1" applyBorder="1" applyAlignment="1">
      <alignment horizontal="left" vertical="center" wrapText="1"/>
    </xf>
    <xf numFmtId="0" fontId="0" fillId="0" borderId="0" xfId="0" applyAlignment="1">
      <alignment horizontal="left"/>
    </xf>
    <xf numFmtId="0" fontId="4" fillId="9"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0" xfId="0" applyFont="1" applyFill="1" applyAlignment="1">
      <alignment horizontal="left" vertical="center" wrapText="1"/>
    </xf>
    <xf numFmtId="0" fontId="4" fillId="0"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11" fillId="11" borderId="1" xfId="0" applyFont="1" applyFill="1" applyBorder="1" applyAlignment="1">
      <alignment horizontal="center" vertical="center" wrapText="1"/>
    </xf>
    <xf numFmtId="0" fontId="11" fillId="0" borderId="0" xfId="0" applyFont="1"/>
    <xf numFmtId="0" fontId="4" fillId="11" borderId="1" xfId="0" applyFont="1" applyFill="1" applyBorder="1" applyAlignment="1">
      <alignment horizontal="left" wrapText="1"/>
    </xf>
    <xf numFmtId="0" fontId="17" fillId="10" borderId="1" xfId="0" applyFont="1" applyFill="1" applyBorder="1" applyAlignment="1">
      <alignment horizontal="center" vertical="center"/>
    </xf>
    <xf numFmtId="0" fontId="18" fillId="11" borderId="1" xfId="0" applyFont="1" applyFill="1" applyBorder="1" applyAlignment="1">
      <alignment horizontal="center" vertical="center"/>
    </xf>
    <xf numFmtId="0" fontId="18" fillId="7" borderId="0" xfId="0" applyFont="1" applyFill="1"/>
    <xf numFmtId="0" fontId="0" fillId="7" borderId="0" xfId="0" applyFill="1"/>
    <xf numFmtId="0" fontId="3" fillId="12" borderId="0" xfId="0" applyFont="1" applyFill="1" applyAlignment="1">
      <alignment horizontal="center"/>
    </xf>
    <xf numFmtId="0" fontId="6" fillId="0" borderId="18" xfId="0" applyFont="1" applyBorder="1" applyAlignment="1">
      <alignment horizontal="center" vertical="center"/>
    </xf>
    <xf numFmtId="0" fontId="25" fillId="0" borderId="4" xfId="0" applyFont="1" applyBorder="1" applyAlignment="1">
      <alignment horizontal="left" vertical="center" wrapText="1"/>
    </xf>
    <xf numFmtId="0" fontId="18" fillId="0" borderId="4" xfId="0" applyFont="1" applyBorder="1" applyAlignment="1">
      <alignment horizontal="center" vertical="center" wrapText="1"/>
    </xf>
    <xf numFmtId="0" fontId="0" fillId="0" borderId="3" xfId="0" applyFont="1" applyBorder="1" applyAlignment="1">
      <alignment horizontal="center" vertical="center" wrapText="1"/>
    </xf>
    <xf numFmtId="0" fontId="6" fillId="0" borderId="19" xfId="0" applyFont="1" applyBorder="1" applyAlignment="1">
      <alignment vertical="center" wrapText="1"/>
    </xf>
    <xf numFmtId="0" fontId="26" fillId="0" borderId="3" xfId="0" applyFont="1" applyBorder="1" applyAlignment="1">
      <alignment horizontal="center" vertical="center" wrapText="1"/>
    </xf>
    <xf numFmtId="0" fontId="6" fillId="0" borderId="0" xfId="0" applyFont="1" applyBorder="1" applyAlignment="1">
      <alignment horizontal="left" vertical="center"/>
    </xf>
    <xf numFmtId="0" fontId="13" fillId="0" borderId="0" xfId="0" applyFont="1" applyAlignment="1">
      <alignment wrapText="1"/>
    </xf>
    <xf numFmtId="0" fontId="20"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21" fillId="0" borderId="0" xfId="0" applyFont="1" applyBorder="1" applyAlignment="1"/>
    <xf numFmtId="0" fontId="9" fillId="0" borderId="0" xfId="0" applyFont="1" applyBorder="1" applyAlignment="1">
      <alignment horizontal="center"/>
    </xf>
    <xf numFmtId="0" fontId="22" fillId="0" borderId="0" xfId="0" applyFont="1" applyBorder="1" applyAlignment="1"/>
    <xf numFmtId="0" fontId="22" fillId="0" borderId="0" xfId="0" applyFont="1" applyBorder="1" applyAlignment="1">
      <alignment wrapText="1"/>
    </xf>
    <xf numFmtId="2" fontId="11" fillId="11" borderId="1" xfId="0" applyNumberFormat="1" applyFont="1" applyFill="1" applyBorder="1" applyAlignment="1">
      <alignment horizontal="center" vertical="center" wrapText="1"/>
    </xf>
    <xf numFmtId="2" fontId="11" fillId="11" borderId="1" xfId="0" applyNumberFormat="1" applyFont="1" applyFill="1" applyBorder="1" applyAlignment="1">
      <alignment horizontal="center" vertical="center"/>
    </xf>
    <xf numFmtId="0" fontId="30" fillId="0" borderId="0" xfId="0" applyFont="1" applyFill="1" applyBorder="1" applyAlignment="1"/>
    <xf numFmtId="0" fontId="31" fillId="0" borderId="0" xfId="0" applyFont="1" applyFill="1" applyBorder="1" applyAlignment="1"/>
    <xf numFmtId="0" fontId="31" fillId="0" borderId="0" xfId="0" applyFont="1" applyFill="1" applyBorder="1" applyAlignment="1">
      <alignment wrapText="1"/>
    </xf>
    <xf numFmtId="0" fontId="6" fillId="0" borderId="1" xfId="0" applyFont="1" applyBorder="1" applyAlignment="1">
      <alignment horizontal="right" vertical="center" wrapText="1"/>
    </xf>
    <xf numFmtId="0" fontId="24" fillId="11" borderId="1" xfId="0" applyFont="1" applyFill="1" applyBorder="1" applyAlignment="1">
      <alignment horizontal="right" vertical="center" wrapText="1"/>
    </xf>
    <xf numFmtId="0" fontId="6" fillId="0" borderId="1" xfId="0" applyFont="1" applyBorder="1" applyAlignment="1">
      <alignment horizontal="right" vertical="center"/>
    </xf>
    <xf numFmtId="2" fontId="28" fillId="0" borderId="1" xfId="0" applyNumberFormat="1" applyFont="1" applyBorder="1" applyAlignment="1">
      <alignment horizontal="center" vertical="center"/>
    </xf>
    <xf numFmtId="2" fontId="28" fillId="0" borderId="1" xfId="0" applyNumberFormat="1" applyFont="1" applyFill="1" applyBorder="1" applyAlignment="1">
      <alignment horizontal="center" vertical="center"/>
    </xf>
    <xf numFmtId="0" fontId="4" fillId="11" borderId="1" xfId="0" applyFont="1" applyFill="1" applyBorder="1" applyAlignment="1">
      <alignment vertical="center"/>
    </xf>
    <xf numFmtId="0" fontId="28" fillId="0" borderId="18" xfId="0" applyFont="1" applyBorder="1" applyAlignment="1">
      <alignment vertical="center"/>
    </xf>
    <xf numFmtId="0" fontId="32" fillId="7" borderId="1" xfId="0" applyFont="1" applyFill="1" applyBorder="1" applyAlignment="1">
      <alignment vertical="center" wrapText="1"/>
    </xf>
    <xf numFmtId="0" fontId="23" fillId="11" borderId="0" xfId="0" applyFont="1" applyFill="1" applyBorder="1" applyAlignment="1">
      <alignment horizontal="left" vertical="center"/>
    </xf>
    <xf numFmtId="0" fontId="6" fillId="11" borderId="0" xfId="0" applyFont="1" applyFill="1" applyBorder="1" applyAlignment="1">
      <alignment horizontal="center" vertical="center"/>
    </xf>
    <xf numFmtId="0" fontId="0" fillId="0" borderId="0" xfId="0" applyAlignment="1">
      <alignment horizontal="center" vertical="center"/>
    </xf>
    <xf numFmtId="0" fontId="6" fillId="0" borderId="0" xfId="0" applyFont="1" applyBorder="1" applyAlignment="1">
      <alignment horizontal="center" vertical="center"/>
    </xf>
    <xf numFmtId="0" fontId="9" fillId="0" borderId="0" xfId="0" applyFont="1" applyAlignment="1">
      <alignment horizontal="center" vertical="center"/>
    </xf>
    <xf numFmtId="0" fontId="7" fillId="6" borderId="0" xfId="1" applyBorder="1" applyAlignment="1">
      <alignment horizontal="center" vertical="center" wrapText="1"/>
    </xf>
    <xf numFmtId="164" fontId="11" fillId="0" borderId="1" xfId="0" applyNumberFormat="1" applyFont="1" applyBorder="1" applyAlignment="1">
      <alignment horizontal="center" vertical="center" wrapText="1"/>
    </xf>
    <xf numFmtId="10" fontId="9" fillId="4" borderId="1" xfId="2" applyNumberFormat="1" applyFont="1" applyFill="1" applyBorder="1" applyAlignment="1">
      <alignment horizontal="center" vertical="center"/>
    </xf>
    <xf numFmtId="0" fontId="2" fillId="0" borderId="1" xfId="0" quotePrefix="1" applyFont="1" applyBorder="1" applyAlignment="1">
      <alignment horizontal="center" vertical="center"/>
    </xf>
    <xf numFmtId="2" fontId="2" fillId="3" borderId="1" xfId="0" applyNumberFormat="1" applyFont="1" applyFill="1" applyBorder="1" applyAlignment="1">
      <alignment horizontal="center" vertical="center"/>
    </xf>
    <xf numFmtId="0" fontId="2" fillId="0" borderId="1" xfId="0" applyFont="1" applyBorder="1" applyAlignment="1">
      <alignment horizontal="left" vertical="center" wrapText="1"/>
    </xf>
    <xf numFmtId="2" fontId="2" fillId="0" borderId="1" xfId="0" applyNumberFormat="1"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11" borderId="0" xfId="0" applyFont="1" applyFill="1" applyBorder="1" applyAlignment="1">
      <alignment vertical="center"/>
    </xf>
    <xf numFmtId="0" fontId="2" fillId="11" borderId="0" xfId="0" applyFont="1" applyFill="1" applyBorder="1" applyAlignment="1">
      <alignment horizontal="center" vertical="center"/>
    </xf>
    <xf numFmtId="2" fontId="2" fillId="11" borderId="1" xfId="0" applyNumberFormat="1" applyFont="1" applyFill="1" applyBorder="1" applyAlignment="1">
      <alignment horizontal="center" vertical="center"/>
    </xf>
    <xf numFmtId="0" fontId="2" fillId="11" borderId="0"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14"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10" fontId="28" fillId="0" borderId="1" xfId="0" applyNumberFormat="1" applyFont="1" applyBorder="1" applyAlignment="1">
      <alignment horizontal="center" vertical="center"/>
    </xf>
    <xf numFmtId="0" fontId="3" fillId="14" borderId="0" xfId="0" applyFont="1" applyFill="1"/>
    <xf numFmtId="2" fontId="0" fillId="0" borderId="0" xfId="0" applyNumberFormat="1" applyAlignment="1">
      <alignment horizontal="center"/>
    </xf>
    <xf numFmtId="0" fontId="3" fillId="14" borderId="0" xfId="0" applyFont="1" applyFill="1" applyAlignment="1">
      <alignment horizontal="center"/>
    </xf>
    <xf numFmtId="0" fontId="3" fillId="0" borderId="0" xfId="0" applyFont="1" applyAlignment="1">
      <alignment horizontal="right"/>
    </xf>
    <xf numFmtId="2" fontId="3" fillId="0" borderId="0" xfId="0" applyNumberFormat="1" applyFont="1" applyAlignment="1">
      <alignment horizontal="center"/>
    </xf>
    <xf numFmtId="2" fontId="3" fillId="0" borderId="0" xfId="0" applyNumberFormat="1" applyFont="1" applyAlignment="1">
      <alignment horizontal="right"/>
    </xf>
    <xf numFmtId="0" fontId="3" fillId="14" borderId="0" xfId="0" applyFont="1" applyFill="1" applyAlignment="1">
      <alignment horizontal="right"/>
    </xf>
    <xf numFmtId="2" fontId="0" fillId="0" borderId="0" xfId="0" applyNumberFormat="1" applyFont="1" applyAlignment="1">
      <alignment horizontal="center"/>
    </xf>
    <xf numFmtId="0" fontId="3" fillId="0" borderId="0" xfId="0" applyFont="1" applyFill="1" applyAlignment="1">
      <alignment horizontal="center"/>
    </xf>
    <xf numFmtId="0" fontId="0" fillId="0" borderId="0" xfId="0" applyFill="1"/>
    <xf numFmtId="0" fontId="0" fillId="0" borderId="0" xfId="0" applyFont="1" applyFill="1" applyAlignment="1">
      <alignment horizontal="center"/>
    </xf>
    <xf numFmtId="2" fontId="0" fillId="0" borderId="0" xfId="0" applyNumberFormat="1" applyFont="1" applyFill="1" applyAlignment="1">
      <alignment horizontal="center"/>
    </xf>
    <xf numFmtId="0" fontId="3" fillId="17" borderId="0" xfId="0" applyFont="1" applyFill="1" applyAlignment="1">
      <alignment horizontal="center"/>
    </xf>
    <xf numFmtId="10" fontId="28" fillId="16" borderId="1" xfId="0" applyNumberFormat="1" applyFont="1" applyFill="1" applyBorder="1" applyAlignment="1">
      <alignment horizontal="center" vertical="center"/>
    </xf>
    <xf numFmtId="0" fontId="0" fillId="0" borderId="0" xfId="0" applyAlignment="1">
      <alignment horizontal="left" vertical="top" wrapText="1"/>
    </xf>
    <xf numFmtId="0" fontId="46" fillId="3" borderId="0" xfId="0" applyFont="1" applyFill="1" applyAlignment="1">
      <alignment horizontal="center" vertical="center" wrapText="1"/>
    </xf>
    <xf numFmtId="0" fontId="47" fillId="3" borderId="0" xfId="0" applyFont="1" applyFill="1" applyAlignment="1">
      <alignment horizontal="center" vertical="center" wrapText="1"/>
    </xf>
    <xf numFmtId="0" fontId="44" fillId="0" borderId="23" xfId="0" applyFont="1" applyBorder="1" applyAlignment="1">
      <alignment horizontal="justify" vertical="center" wrapText="1"/>
    </xf>
    <xf numFmtId="0" fontId="46" fillId="3" borderId="0" xfId="0" applyFont="1" applyFill="1" applyAlignment="1">
      <alignment horizontal="center" vertical="center"/>
    </xf>
    <xf numFmtId="0" fontId="47" fillId="3" borderId="0" xfId="0" applyFont="1" applyFill="1" applyAlignment="1">
      <alignment horizontal="center" vertical="center"/>
    </xf>
    <xf numFmtId="0" fontId="46" fillId="0" borderId="22" xfId="0" applyFont="1" applyBorder="1" applyAlignment="1">
      <alignment horizontal="center" vertical="center" wrapText="1"/>
    </xf>
    <xf numFmtId="0" fontId="0" fillId="0" borderId="0" xfId="0" applyAlignment="1">
      <alignment vertical="top"/>
    </xf>
    <xf numFmtId="0" fontId="20" fillId="7" borderId="0" xfId="0" applyFont="1" applyFill="1" applyAlignment="1"/>
    <xf numFmtId="0" fontId="3" fillId="0" borderId="0" xfId="0" applyFont="1" applyAlignment="1">
      <alignment horizontal="center"/>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vertical="top" wrapText="1"/>
    </xf>
    <xf numFmtId="0" fontId="51" fillId="0" borderId="0" xfId="0" applyFont="1" applyAlignment="1">
      <alignment horizontal="justify" vertical="center"/>
    </xf>
    <xf numFmtId="0" fontId="50" fillId="4" borderId="0" xfId="0" applyFont="1" applyFill="1" applyAlignment="1">
      <alignment vertical="top" wrapText="1"/>
    </xf>
    <xf numFmtId="0" fontId="50" fillId="4" borderId="0" xfId="0" applyFont="1" applyFill="1" applyAlignment="1">
      <alignment horizontal="left" vertical="top" wrapText="1"/>
    </xf>
    <xf numFmtId="0" fontId="19" fillId="0" borderId="0" xfId="0" applyFont="1" applyBorder="1" applyAlignment="1">
      <alignment horizontal="left"/>
    </xf>
    <xf numFmtId="0" fontId="3" fillId="0" borderId="0" xfId="0" applyFont="1" applyAlignment="1">
      <alignment horizontal="center" vertical="top"/>
    </xf>
    <xf numFmtId="0" fontId="18" fillId="0" borderId="0" xfId="0" applyFont="1" applyAlignment="1">
      <alignment horizontal="center" vertical="top"/>
    </xf>
    <xf numFmtId="0" fontId="44" fillId="0" borderId="0" xfId="0" applyFont="1" applyAlignment="1">
      <alignment horizontal="left" vertical="top" wrapText="1"/>
    </xf>
    <xf numFmtId="0" fontId="3" fillId="0" borderId="0" xfId="0" applyFont="1" applyAlignment="1">
      <alignment horizontal="center"/>
    </xf>
    <xf numFmtId="0" fontId="45" fillId="0" borderId="0" xfId="0" applyFont="1" applyBorder="1" applyAlignment="1">
      <alignment horizontal="left" vertical="center"/>
    </xf>
    <xf numFmtId="0" fontId="3" fillId="0" borderId="0" xfId="0" applyFont="1" applyAlignment="1">
      <alignment horizontal="left"/>
    </xf>
    <xf numFmtId="0" fontId="0" fillId="0" borderId="0" xfId="0" applyFont="1" applyAlignment="1">
      <alignment horizontal="justify" vertical="center"/>
    </xf>
    <xf numFmtId="0" fontId="3" fillId="11" borderId="0" xfId="0" applyFont="1" applyFill="1" applyBorder="1" applyAlignment="1">
      <alignment horizontal="left"/>
    </xf>
    <xf numFmtId="0" fontId="19" fillId="11" borderId="0" xfId="0" applyFont="1" applyFill="1" applyBorder="1" applyAlignment="1">
      <alignment horizontal="left"/>
    </xf>
    <xf numFmtId="0" fontId="0" fillId="0" borderId="0" xfId="0" applyBorder="1" applyAlignment="1">
      <alignment vertical="top" wrapText="1"/>
    </xf>
    <xf numFmtId="0" fontId="3" fillId="4" borderId="0" xfId="0" applyFont="1" applyFill="1" applyBorder="1" applyAlignment="1"/>
    <xf numFmtId="0" fontId="3" fillId="11" borderId="0" xfId="0" applyFont="1" applyFill="1" applyBorder="1" applyAlignment="1"/>
    <xf numFmtId="0" fontId="19" fillId="11" borderId="0" xfId="0" applyFont="1" applyFill="1" applyBorder="1" applyAlignment="1"/>
    <xf numFmtId="0" fontId="3" fillId="0" borderId="0" xfId="0" applyFont="1" applyAlignment="1">
      <alignment horizontal="center" vertical="center"/>
    </xf>
    <xf numFmtId="0" fontId="0" fillId="11" borderId="0" xfId="0" applyFill="1" applyAlignment="1">
      <alignment horizontal="left" vertical="top" wrapText="1"/>
    </xf>
    <xf numFmtId="0" fontId="0" fillId="11" borderId="0" xfId="0" applyFill="1"/>
    <xf numFmtId="0" fontId="3" fillId="10" borderId="0" xfId="0" applyFont="1" applyFill="1" applyBorder="1" applyAlignment="1"/>
    <xf numFmtId="0" fontId="0" fillId="10" borderId="0" xfId="0" applyFill="1"/>
    <xf numFmtId="0" fontId="0"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Fill="1" applyBorder="1" applyAlignment="1">
      <alignment horizontal="center" vertical="center"/>
    </xf>
    <xf numFmtId="0" fontId="0" fillId="0" borderId="0" xfId="0" applyFont="1"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44" fillId="11" borderId="23" xfId="0" applyFont="1" applyFill="1" applyBorder="1" applyAlignment="1">
      <alignment horizontal="justify" vertical="center" wrapText="1"/>
    </xf>
    <xf numFmtId="0" fontId="3" fillId="11" borderId="0" xfId="0" applyFont="1" applyFill="1" applyAlignment="1">
      <alignment horizontal="center"/>
    </xf>
    <xf numFmtId="0" fontId="44" fillId="0" borderId="0" xfId="0" applyFont="1" applyAlignment="1">
      <alignment horizontal="left" vertical="top" wrapText="1"/>
    </xf>
    <xf numFmtId="0" fontId="44" fillId="0" borderId="23" xfId="0" applyFont="1" applyBorder="1" applyAlignment="1">
      <alignment horizontal="justify" vertical="center" wrapText="1"/>
    </xf>
    <xf numFmtId="0" fontId="46" fillId="0" borderId="23"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22" xfId="0" applyFont="1" applyBorder="1" applyAlignment="1">
      <alignment horizontal="center" vertical="center" wrapText="1"/>
    </xf>
    <xf numFmtId="0" fontId="46" fillId="0" borderId="22" xfId="0" applyFont="1" applyBorder="1" applyAlignment="1">
      <alignment horizontal="center" vertical="center"/>
    </xf>
    <xf numFmtId="0" fontId="48" fillId="0" borderId="22" xfId="0" applyFont="1" applyFill="1" applyBorder="1" applyAlignment="1">
      <alignment horizontal="center" vertical="center" wrapText="1"/>
    </xf>
    <xf numFmtId="0" fontId="46" fillId="0" borderId="0" xfId="0" applyFont="1" applyBorder="1" applyAlignment="1">
      <alignment horizontal="center" vertical="center"/>
    </xf>
    <xf numFmtId="0" fontId="48" fillId="0" borderId="0" xfId="0" applyFont="1" applyBorder="1" applyAlignment="1">
      <alignment horizontal="center" vertical="center" wrapText="1"/>
    </xf>
    <xf numFmtId="0" fontId="44" fillId="0" borderId="0" xfId="0" applyFont="1" applyBorder="1" applyAlignment="1">
      <alignment horizontal="justify" vertical="center" wrapText="1"/>
    </xf>
    <xf numFmtId="0" fontId="46" fillId="0" borderId="23" xfId="0" applyFont="1" applyBorder="1" applyAlignment="1">
      <alignment horizontal="center" vertical="center"/>
    </xf>
    <xf numFmtId="0" fontId="46" fillId="3" borderId="0" xfId="0" applyFont="1" applyFill="1" applyBorder="1" applyAlignment="1">
      <alignment horizontal="center" vertical="center" wrapText="1"/>
    </xf>
    <xf numFmtId="0" fontId="46" fillId="0" borderId="23" xfId="0" applyFont="1" applyBorder="1" applyAlignment="1">
      <alignment horizontal="center" vertical="center" wrapText="1"/>
    </xf>
    <xf numFmtId="0" fontId="3" fillId="3" borderId="0" xfId="0" applyFont="1" applyFill="1" applyAlignment="1">
      <alignment horizontal="center"/>
    </xf>
    <xf numFmtId="0" fontId="46" fillId="0" borderId="0" xfId="0" applyFont="1" applyBorder="1" applyAlignment="1">
      <alignment horizontal="center" vertical="center" wrapText="1"/>
    </xf>
    <xf numFmtId="0" fontId="3" fillId="0" borderId="0" xfId="0" applyFont="1" applyAlignment="1">
      <alignment horizontal="center" vertical="center" wrapText="1"/>
    </xf>
    <xf numFmtId="0" fontId="52" fillId="0" borderId="0" xfId="0" applyFont="1"/>
    <xf numFmtId="0" fontId="53" fillId="0" borderId="0" xfId="0" applyFont="1" applyAlignment="1">
      <alignment horizontal="left" vertical="center"/>
    </xf>
    <xf numFmtId="0" fontId="52" fillId="0" borderId="0" xfId="0" applyFont="1" applyAlignment="1">
      <alignment horizontal="center" vertical="center"/>
    </xf>
    <xf numFmtId="0" fontId="53" fillId="0" borderId="0" xfId="0" applyFont="1"/>
    <xf numFmtId="0" fontId="53" fillId="0" borderId="0" xfId="0" applyFont="1" applyAlignment="1">
      <alignment vertical="center"/>
    </xf>
    <xf numFmtId="0" fontId="53" fillId="0" borderId="0" xfId="0" applyFont="1" applyAlignment="1">
      <alignment horizontal="left" vertical="center" wrapText="1"/>
    </xf>
    <xf numFmtId="0" fontId="46" fillId="3" borderId="23" xfId="0" applyFont="1" applyFill="1" applyBorder="1" applyAlignment="1">
      <alignment horizontal="center" vertical="center" wrapText="1"/>
    </xf>
    <xf numFmtId="0" fontId="47" fillId="3" borderId="23" xfId="0" applyFont="1" applyFill="1" applyBorder="1" applyAlignment="1">
      <alignment horizontal="center" vertical="center" wrapText="1"/>
    </xf>
    <xf numFmtId="0" fontId="46" fillId="3" borderId="22" xfId="0" applyFont="1" applyFill="1" applyBorder="1" applyAlignment="1">
      <alignment horizontal="center" vertical="center" wrapText="1"/>
    </xf>
    <xf numFmtId="0" fontId="47" fillId="3" borderId="22" xfId="0" applyFont="1" applyFill="1" applyBorder="1" applyAlignment="1">
      <alignment horizontal="center" vertical="center" wrapText="1"/>
    </xf>
    <xf numFmtId="0" fontId="46" fillId="0" borderId="25" xfId="0" applyFont="1" applyBorder="1" applyAlignment="1">
      <alignment horizontal="center" vertical="center" wrapText="1"/>
    </xf>
    <xf numFmtId="0" fontId="44" fillId="0" borderId="26" xfId="0" applyFont="1" applyBorder="1" applyAlignment="1">
      <alignment horizontal="justify" vertical="center" wrapText="1"/>
    </xf>
    <xf numFmtId="0" fontId="55" fillId="3" borderId="22" xfId="0" applyFont="1" applyFill="1" applyBorder="1" applyAlignment="1">
      <alignment horizontal="center" vertical="center" wrapText="1"/>
    </xf>
    <xf numFmtId="0" fontId="3" fillId="0" borderId="0" xfId="0" applyFont="1" applyAlignment="1">
      <alignment horizontal="center" vertical="center" wrapText="1"/>
    </xf>
    <xf numFmtId="0" fontId="56" fillId="0" borderId="0" xfId="0" applyFont="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57" fillId="0" borderId="1" xfId="0" applyFont="1" applyBorder="1" applyAlignment="1">
      <alignment horizontal="justify" vertical="center" wrapText="1" readingOrder="1"/>
    </xf>
    <xf numFmtId="0" fontId="57" fillId="0" borderId="27" xfId="0" applyFont="1" applyBorder="1" applyAlignment="1">
      <alignment horizontal="justify" vertical="center" wrapText="1" readingOrder="1"/>
    </xf>
    <xf numFmtId="0" fontId="57" fillId="0" borderId="28" xfId="0" applyFont="1" applyBorder="1" applyAlignment="1">
      <alignment horizontal="justify" vertical="center" wrapText="1" readingOrder="1"/>
    </xf>
    <xf numFmtId="0" fontId="3" fillId="0" borderId="0" xfId="0" applyFont="1" applyAlignment="1">
      <alignment horizontal="center" vertical="center"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3" fillId="4" borderId="7" xfId="0" applyFont="1" applyFill="1" applyBorder="1" applyAlignment="1">
      <alignment horizontal="justify" vertical="top"/>
    </xf>
    <xf numFmtId="0" fontId="0" fillId="0" borderId="0" xfId="0" applyAlignment="1">
      <alignment horizontal="center" vertical="top"/>
    </xf>
    <xf numFmtId="0" fontId="3" fillId="0" borderId="0" xfId="0" applyFont="1" applyAlignment="1">
      <alignment vertical="top"/>
    </xf>
    <xf numFmtId="0" fontId="19" fillId="11" borderId="0" xfId="0" applyFont="1" applyFill="1" applyAlignment="1">
      <alignment horizontal="justify" vertical="top"/>
    </xf>
    <xf numFmtId="0" fontId="5" fillId="0" borderId="22" xfId="0" applyFont="1" applyBorder="1" applyAlignment="1">
      <alignment horizontal="justify" vertical="top" wrapText="1"/>
    </xf>
    <xf numFmtId="1" fontId="0" fillId="3" borderId="1" xfId="0" applyNumberFormat="1" applyFill="1" applyBorder="1" applyAlignment="1">
      <alignment horizontal="center" vertical="top"/>
    </xf>
    <xf numFmtId="0" fontId="0" fillId="0" borderId="1" xfId="0" applyBorder="1" applyAlignment="1">
      <alignment vertical="top"/>
    </xf>
    <xf numFmtId="0" fontId="5" fillId="0" borderId="23" xfId="0" applyFont="1" applyBorder="1" applyAlignment="1">
      <alignment horizontal="justify" vertical="top" wrapText="1"/>
    </xf>
    <xf numFmtId="0" fontId="3" fillId="0" borderId="0" xfId="0" applyFont="1" applyBorder="1" applyAlignment="1">
      <alignment horizontal="right" vertical="top"/>
    </xf>
    <xf numFmtId="2" fontId="3" fillId="0" borderId="0" xfId="0" applyNumberFormat="1" applyFont="1" applyBorder="1" applyAlignment="1">
      <alignment horizontal="center" vertical="top"/>
    </xf>
    <xf numFmtId="0" fontId="18" fillId="0" borderId="22" xfId="0" applyFont="1" applyBorder="1" applyAlignment="1">
      <alignment horizontal="justify" vertical="top" wrapText="1"/>
    </xf>
    <xf numFmtId="0" fontId="0" fillId="0" borderId="1" xfId="0" applyBorder="1" applyAlignment="1">
      <alignment vertical="top" wrapText="1"/>
    </xf>
    <xf numFmtId="0" fontId="18" fillId="0" borderId="23" xfId="0" applyFont="1" applyBorder="1" applyAlignment="1">
      <alignment horizontal="justify" vertical="top" wrapText="1"/>
    </xf>
    <xf numFmtId="0" fontId="18" fillId="5" borderId="23" xfId="0" applyFont="1" applyFill="1" applyBorder="1" applyAlignment="1">
      <alignment horizontal="justify" vertical="top" wrapText="1"/>
    </xf>
    <xf numFmtId="0" fontId="3" fillId="4" borderId="5" xfId="0" applyFont="1" applyFill="1" applyBorder="1" applyAlignment="1">
      <alignment horizontal="justify" vertical="top"/>
    </xf>
    <xf numFmtId="0" fontId="3" fillId="4" borderId="5" xfId="0" applyFont="1" applyFill="1" applyBorder="1" applyAlignment="1">
      <alignment horizontal="left" vertical="top" wrapText="1"/>
    </xf>
    <xf numFmtId="0" fontId="3" fillId="4" borderId="5" xfId="0" applyFont="1" applyFill="1" applyBorder="1" applyAlignment="1">
      <alignment horizontal="left" vertical="top"/>
    </xf>
    <xf numFmtId="0" fontId="19" fillId="11" borderId="5" xfId="0" applyFont="1" applyFill="1" applyBorder="1" applyAlignment="1">
      <alignment horizontal="left" vertical="top"/>
    </xf>
    <xf numFmtId="0" fontId="42" fillId="11" borderId="22" xfId="0" applyFont="1" applyFill="1" applyBorder="1" applyAlignment="1">
      <alignment horizontal="justify" vertical="top" wrapText="1"/>
    </xf>
    <xf numFmtId="0" fontId="3" fillId="0" borderId="1" xfId="0" applyFont="1" applyBorder="1" applyAlignment="1">
      <alignment vertical="top"/>
    </xf>
    <xf numFmtId="2" fontId="0" fillId="0" borderId="1" xfId="0" applyNumberFormat="1" applyBorder="1" applyAlignment="1">
      <alignment horizontal="center" vertical="top"/>
    </xf>
    <xf numFmtId="0" fontId="19" fillId="11" borderId="7" xfId="0" applyFont="1" applyFill="1" applyBorder="1" applyAlignment="1">
      <alignment horizontal="justify" vertical="top"/>
    </xf>
    <xf numFmtId="0" fontId="5" fillId="5" borderId="17" xfId="0" applyFont="1" applyFill="1" applyBorder="1" applyAlignment="1">
      <alignment horizontal="justify" vertical="top"/>
    </xf>
    <xf numFmtId="0" fontId="5" fillId="5" borderId="7" xfId="0" applyFont="1" applyFill="1" applyBorder="1" applyAlignment="1">
      <alignment horizontal="justify" vertical="top"/>
    </xf>
    <xf numFmtId="0" fontId="19" fillId="11" borderId="0" xfId="0" applyFont="1" applyFill="1" applyBorder="1" applyAlignment="1">
      <alignment horizontal="justify" vertical="top"/>
    </xf>
    <xf numFmtId="0" fontId="19" fillId="0" borderId="0" xfId="0" applyFont="1" applyFill="1" applyAlignment="1">
      <alignment horizontal="justify" vertical="top"/>
    </xf>
    <xf numFmtId="0" fontId="5" fillId="0" borderId="7" xfId="0" applyFont="1" applyFill="1" applyBorder="1" applyAlignment="1">
      <alignment horizontal="justify" vertical="top"/>
    </xf>
    <xf numFmtId="0" fontId="5" fillId="0" borderId="2" xfId="0" applyFont="1" applyFill="1" applyBorder="1" applyAlignment="1">
      <alignment horizontal="justify" vertical="top"/>
    </xf>
    <xf numFmtId="0" fontId="0" fillId="0" borderId="0" xfId="0" applyFill="1" applyAlignment="1">
      <alignment vertical="top"/>
    </xf>
    <xf numFmtId="0" fontId="5" fillId="0" borderId="17" xfId="0" applyFont="1" applyFill="1" applyBorder="1" applyAlignment="1">
      <alignment horizontal="justify" vertical="top"/>
    </xf>
    <xf numFmtId="0" fontId="19" fillId="0" borderId="17" xfId="0" applyFont="1" applyFill="1" applyBorder="1" applyAlignment="1">
      <alignment horizontal="justify" vertical="top"/>
    </xf>
    <xf numFmtId="0" fontId="0" fillId="0" borderId="1" xfId="0" applyFill="1" applyBorder="1" applyAlignment="1">
      <alignment vertical="top"/>
    </xf>
    <xf numFmtId="0" fontId="43" fillId="11" borderId="22" xfId="0" applyFont="1" applyFill="1" applyBorder="1" applyAlignment="1">
      <alignment horizontal="justify" vertical="top"/>
    </xf>
    <xf numFmtId="0" fontId="18" fillId="0" borderId="23" xfId="0" applyFont="1" applyBorder="1" applyAlignment="1">
      <alignment horizontal="justify" vertical="top"/>
    </xf>
    <xf numFmtId="0" fontId="0" fillId="0" borderId="22" xfId="0" applyBorder="1" applyAlignment="1">
      <alignment horizontal="justify" vertical="top"/>
    </xf>
    <xf numFmtId="0" fontId="0" fillId="0" borderId="0" xfId="0" applyBorder="1" applyAlignment="1">
      <alignment horizontal="justify" vertical="top"/>
    </xf>
    <xf numFmtId="0" fontId="0" fillId="0" borderId="1" xfId="0" applyBorder="1" applyAlignment="1">
      <alignment horizontal="justify" vertical="top"/>
    </xf>
    <xf numFmtId="0" fontId="0" fillId="0" borderId="0" xfId="0" applyBorder="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22" xfId="0" applyFont="1" applyBorder="1" applyAlignment="1">
      <alignment horizontal="justify" vertical="top"/>
    </xf>
    <xf numFmtId="0" fontId="5" fillId="0" borderId="23" xfId="0" applyFont="1" applyBorder="1" applyAlignment="1">
      <alignment horizontal="justify" vertical="top"/>
    </xf>
    <xf numFmtId="0" fontId="0" fillId="0" borderId="23" xfId="0" applyBorder="1" applyAlignment="1">
      <alignment horizontal="justify" vertical="top"/>
    </xf>
    <xf numFmtId="0" fontId="18" fillId="0" borderId="22" xfId="0" applyFont="1" applyBorder="1" applyAlignment="1">
      <alignment horizontal="justify" vertical="top"/>
    </xf>
    <xf numFmtId="0" fontId="0" fillId="0" borderId="2" xfId="0" applyBorder="1" applyAlignment="1">
      <alignment vertical="top" wrapText="1"/>
    </xf>
    <xf numFmtId="0" fontId="0" fillId="0" borderId="1" xfId="0" applyBorder="1" applyAlignment="1">
      <alignment vertical="top" wrapText="1"/>
    </xf>
    <xf numFmtId="0" fontId="0" fillId="0" borderId="1" xfId="0" applyBorder="1" applyAlignment="1">
      <alignment vertical="top" wrapText="1"/>
    </xf>
    <xf numFmtId="0" fontId="0" fillId="0" borderId="0" xfId="0" applyAlignment="1">
      <alignment horizontal="right" vertical="top" wrapText="1"/>
    </xf>
    <xf numFmtId="0" fontId="15" fillId="7" borderId="0" xfId="0" applyFont="1" applyFill="1" applyBorder="1" applyAlignment="1">
      <alignment horizontal="left" vertical="center" wrapText="1"/>
    </xf>
    <xf numFmtId="0" fontId="15" fillId="7" borderId="0" xfId="0" applyFont="1" applyFill="1" applyBorder="1" applyAlignment="1">
      <alignment horizontal="left" vertical="center"/>
    </xf>
    <xf numFmtId="0" fontId="16" fillId="7" borderId="0" xfId="0" applyFont="1" applyFill="1" applyAlignment="1">
      <alignment horizontal="center"/>
    </xf>
    <xf numFmtId="0" fontId="36" fillId="8" borderId="0" xfId="0" applyFont="1" applyFill="1" applyBorder="1" applyAlignment="1">
      <alignment horizontal="left" vertical="center" wrapText="1"/>
    </xf>
    <xf numFmtId="0" fontId="31" fillId="8" borderId="0" xfId="0" applyFont="1" applyFill="1" applyBorder="1" applyAlignment="1">
      <alignment horizontal="left" vertical="center" wrapText="1"/>
    </xf>
    <xf numFmtId="0" fontId="30" fillId="8" borderId="0" xfId="0" applyFont="1" applyFill="1" applyAlignment="1">
      <alignment horizontal="left" vertical="center" wrapText="1"/>
    </xf>
    <xf numFmtId="0" fontId="4" fillId="2" borderId="5" xfId="0" applyFont="1" applyFill="1" applyBorder="1" applyAlignment="1">
      <alignment horizontal="center"/>
    </xf>
    <xf numFmtId="0" fontId="4" fillId="2" borderId="7" xfId="0" applyFont="1" applyFill="1" applyBorder="1" applyAlignment="1">
      <alignment horizontal="center"/>
    </xf>
    <xf numFmtId="0" fontId="4" fillId="2" borderId="2" xfId="0" applyFont="1" applyFill="1" applyBorder="1" applyAlignment="1">
      <alignment horizont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4" fillId="7" borderId="0" xfId="0" applyFont="1" applyFill="1" applyAlignment="1">
      <alignment horizontal="center"/>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9" fillId="3" borderId="7" xfId="0" applyFont="1" applyFill="1" applyBorder="1" applyAlignment="1">
      <alignment horizontal="left" vertical="center" wrapText="1"/>
    </xf>
    <xf numFmtId="0" fontId="9" fillId="3" borderId="2" xfId="0" applyFont="1" applyFill="1" applyBorder="1" applyAlignment="1">
      <alignment horizontal="left"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2" fillId="7" borderId="0" xfId="0" applyFont="1" applyFill="1" applyAlignment="1">
      <alignment horizontal="center" vertical="top"/>
    </xf>
    <xf numFmtId="0" fontId="3" fillId="10" borderId="1" xfId="0" applyFont="1" applyFill="1" applyBorder="1" applyAlignment="1">
      <alignment horizontal="center" vertical="top"/>
    </xf>
    <xf numFmtId="0" fontId="38" fillId="0" borderId="0" xfId="0" applyFont="1" applyAlignment="1">
      <alignment horizontal="left" vertical="top" wrapText="1"/>
    </xf>
    <xf numFmtId="0" fontId="37" fillId="0" borderId="0" xfId="0" applyFont="1" applyAlignment="1">
      <alignment horizontal="left" vertical="top" wrapText="1"/>
    </xf>
    <xf numFmtId="0" fontId="45" fillId="0" borderId="20" xfId="0" applyFont="1" applyBorder="1" applyAlignment="1">
      <alignment horizontal="left" vertical="top" wrapText="1"/>
    </xf>
    <xf numFmtId="0" fontId="45" fillId="0" borderId="21" xfId="0" applyFont="1" applyBorder="1" applyAlignment="1">
      <alignment horizontal="left" vertical="top" wrapText="1"/>
    </xf>
    <xf numFmtId="0" fontId="45" fillId="0" borderId="18" xfId="0" applyFont="1" applyBorder="1" applyAlignment="1">
      <alignment horizontal="left" vertical="top" wrapText="1"/>
    </xf>
    <xf numFmtId="0" fontId="45" fillId="0" borderId="1" xfId="0" applyFont="1"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18" xfId="0" applyBorder="1" applyAlignment="1">
      <alignment horizontal="left" vertical="top"/>
    </xf>
    <xf numFmtId="0" fontId="38" fillId="0" borderId="0" xfId="0" applyFont="1" applyAlignment="1">
      <alignment horizontal="left" vertical="top"/>
    </xf>
    <xf numFmtId="0" fontId="4" fillId="0" borderId="0" xfId="0" applyFont="1" applyAlignment="1">
      <alignment horizontal="left" vertical="top"/>
    </xf>
    <xf numFmtId="0" fontId="45" fillId="0" borderId="20" xfId="0" applyFont="1" applyBorder="1" applyAlignment="1">
      <alignment horizontal="left" vertical="top"/>
    </xf>
    <xf numFmtId="0" fontId="45" fillId="0" borderId="21" xfId="0" applyFont="1" applyBorder="1" applyAlignment="1">
      <alignment horizontal="left" vertical="top"/>
    </xf>
    <xf numFmtId="0" fontId="45" fillId="0" borderId="18" xfId="0" applyFont="1" applyBorder="1" applyAlignment="1">
      <alignment horizontal="left" vertical="top"/>
    </xf>
    <xf numFmtId="0" fontId="0" fillId="0" borderId="1" xfId="0" applyBorder="1" applyAlignment="1">
      <alignment horizontal="left" vertical="top"/>
    </xf>
    <xf numFmtId="0" fontId="6" fillId="10" borderId="1" xfId="0" applyFont="1" applyFill="1" applyBorder="1" applyAlignment="1">
      <alignment horizontal="left" vertical="center" wrapText="1"/>
    </xf>
    <xf numFmtId="0" fontId="6" fillId="10" borderId="1" xfId="0" applyFont="1" applyFill="1" applyBorder="1" applyAlignment="1">
      <alignment horizontal="left" vertical="center"/>
    </xf>
    <xf numFmtId="0" fontId="12" fillId="7" borderId="1" xfId="0" applyFont="1" applyFill="1" applyBorder="1" applyAlignment="1">
      <alignment horizontal="center"/>
    </xf>
    <xf numFmtId="0" fontId="39" fillId="0" borderId="1" xfId="0" applyFont="1" applyBorder="1" applyAlignment="1">
      <alignment horizontal="left" vertical="center" wrapText="1"/>
    </xf>
    <xf numFmtId="0" fontId="40" fillId="0" borderId="1" xfId="0" applyFont="1" applyBorder="1" applyAlignment="1">
      <alignment horizontal="left" vertical="center" wrapText="1"/>
    </xf>
    <xf numFmtId="0" fontId="6" fillId="10" borderId="5" xfId="0" applyFont="1" applyFill="1" applyBorder="1" applyAlignment="1">
      <alignment horizontal="left" vertical="center"/>
    </xf>
    <xf numFmtId="0" fontId="6" fillId="10" borderId="2" xfId="0" applyFont="1" applyFill="1" applyBorder="1" applyAlignment="1">
      <alignment horizontal="left" vertical="center"/>
    </xf>
    <xf numFmtId="0" fontId="6" fillId="10" borderId="1" xfId="0" applyFont="1" applyFill="1" applyBorder="1" applyAlignment="1">
      <alignment horizontal="left" wrapText="1"/>
    </xf>
    <xf numFmtId="0" fontId="28" fillId="15" borderId="1" xfId="0" applyFont="1" applyFill="1" applyBorder="1" applyAlignment="1">
      <alignment horizontal="left" vertical="center"/>
    </xf>
    <xf numFmtId="0" fontId="29" fillId="14" borderId="5" xfId="0" applyFont="1" applyFill="1" applyBorder="1" applyAlignment="1">
      <alignment horizontal="left" vertical="center"/>
    </xf>
    <xf numFmtId="0" fontId="29" fillId="14" borderId="7" xfId="0" applyFont="1" applyFill="1" applyBorder="1" applyAlignment="1">
      <alignment horizontal="left" vertical="center"/>
    </xf>
    <xf numFmtId="0" fontId="29" fillId="14" borderId="2" xfId="0" applyFont="1" applyFill="1" applyBorder="1" applyAlignment="1">
      <alignment horizontal="left" vertical="center"/>
    </xf>
    <xf numFmtId="0" fontId="28" fillId="0" borderId="20" xfId="0" applyFont="1" applyBorder="1" applyAlignment="1">
      <alignment horizontal="center" vertical="center"/>
    </xf>
    <xf numFmtId="0" fontId="28" fillId="0" borderId="21" xfId="0" applyFont="1" applyBorder="1" applyAlignment="1">
      <alignment horizontal="center" vertical="center"/>
    </xf>
    <xf numFmtId="0" fontId="28" fillId="0" borderId="1" xfId="0" applyFont="1" applyBorder="1" applyAlignment="1">
      <alignment horizontal="left" vertical="center"/>
    </xf>
    <xf numFmtId="0" fontId="31" fillId="0" borderId="20" xfId="0" applyFont="1" applyFill="1" applyBorder="1" applyAlignment="1">
      <alignment horizontal="center" vertical="center"/>
    </xf>
    <xf numFmtId="0" fontId="31" fillId="0" borderId="18" xfId="0" applyFont="1" applyFill="1" applyBorder="1" applyAlignment="1">
      <alignment horizontal="center" vertical="center"/>
    </xf>
    <xf numFmtId="0" fontId="27" fillId="13" borderId="5" xfId="0" applyFont="1" applyFill="1" applyBorder="1" applyAlignment="1">
      <alignment horizontal="center"/>
    </xf>
    <xf numFmtId="0" fontId="27" fillId="13" borderId="2" xfId="0" applyFont="1" applyFill="1" applyBorder="1" applyAlignment="1">
      <alignment horizontal="center"/>
    </xf>
    <xf numFmtId="0" fontId="2" fillId="0" borderId="0" xfId="0" applyFont="1" applyAlignment="1">
      <alignment horizontal="left" vertical="center" wrapText="1"/>
    </xf>
    <xf numFmtId="0" fontId="15" fillId="7" borderId="0" xfId="0" applyFont="1" applyFill="1" applyAlignment="1">
      <alignment horizontal="center"/>
    </xf>
    <xf numFmtId="0" fontId="27" fillId="13" borderId="5" xfId="0" applyFont="1" applyFill="1" applyBorder="1" applyAlignment="1">
      <alignment horizontal="center" vertical="center" wrapText="1"/>
    </xf>
    <xf numFmtId="0" fontId="27" fillId="13" borderId="2" xfId="0" applyFont="1" applyFill="1" applyBorder="1" applyAlignment="1">
      <alignment horizontal="center" vertical="center" wrapText="1"/>
    </xf>
    <xf numFmtId="0" fontId="0" fillId="7" borderId="0" xfId="0" applyFill="1" applyAlignment="1">
      <alignment horizontal="center"/>
    </xf>
    <xf numFmtId="0" fontId="29" fillId="16" borderId="1"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30" fillId="0" borderId="20" xfId="0" applyFont="1" applyFill="1" applyBorder="1" applyAlignment="1">
      <alignment horizontal="center" vertical="center"/>
    </xf>
    <xf numFmtId="0" fontId="30" fillId="0" borderId="18" xfId="0" applyFont="1" applyFill="1" applyBorder="1" applyAlignment="1">
      <alignment horizontal="center" vertical="center"/>
    </xf>
    <xf numFmtId="0" fontId="10" fillId="0" borderId="20"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20" fillId="7" borderId="0" xfId="0" applyFont="1" applyFill="1" applyAlignment="1">
      <alignment horizontal="center"/>
    </xf>
    <xf numFmtId="0" fontId="3" fillId="3" borderId="0" xfId="0" applyFont="1" applyFill="1" applyAlignment="1">
      <alignment horizontal="center"/>
    </xf>
    <xf numFmtId="0" fontId="52" fillId="18" borderId="0" xfId="0" applyFont="1" applyFill="1" applyAlignment="1">
      <alignment horizontal="center"/>
    </xf>
    <xf numFmtId="0" fontId="52" fillId="0" borderId="0" xfId="0" applyFont="1" applyAlignment="1">
      <alignment horizontal="left"/>
    </xf>
    <xf numFmtId="0" fontId="54" fillId="0" borderId="0" xfId="0" applyFont="1" applyAlignment="1">
      <alignment horizontal="left" vertical="top" wrapText="1"/>
    </xf>
    <xf numFmtId="0" fontId="3" fillId="14" borderId="0" xfId="0" applyFont="1" applyFill="1" applyAlignment="1">
      <alignment horizontal="center"/>
    </xf>
    <xf numFmtId="0" fontId="2" fillId="0" borderId="8"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3" fillId="0" borderId="0" xfId="0" applyFont="1" applyAlignment="1">
      <alignment horizontal="center"/>
    </xf>
    <xf numFmtId="0" fontId="0" fillId="0" borderId="0" xfId="0" applyAlignment="1">
      <alignment horizontal="center"/>
    </xf>
    <xf numFmtId="0" fontId="46" fillId="0" borderId="23" xfId="0" applyFont="1" applyBorder="1" applyAlignment="1">
      <alignment horizontal="center" vertical="center" wrapText="1"/>
    </xf>
    <xf numFmtId="0" fontId="46" fillId="0" borderId="24" xfId="0" applyFont="1" applyBorder="1" applyAlignment="1">
      <alignment horizontal="center" vertical="center"/>
    </xf>
    <xf numFmtId="0" fontId="46" fillId="0" borderId="23" xfId="0" applyFont="1" applyBorder="1" applyAlignment="1">
      <alignment horizontal="center" vertical="center"/>
    </xf>
    <xf numFmtId="0" fontId="46" fillId="0" borderId="24" xfId="0" applyFont="1" applyBorder="1" applyAlignment="1">
      <alignment horizontal="center" vertical="center" wrapText="1"/>
    </xf>
    <xf numFmtId="0" fontId="46" fillId="0" borderId="0" xfId="0" applyFont="1" applyBorder="1" applyAlignment="1">
      <alignment horizontal="center" vertical="center" wrapText="1"/>
    </xf>
    <xf numFmtId="0" fontId="46" fillId="0" borderId="0" xfId="0" applyFont="1" applyAlignment="1">
      <alignment horizontal="center" vertical="center" wrapText="1"/>
    </xf>
    <xf numFmtId="0" fontId="0" fillId="0" borderId="0" xfId="0" applyBorder="1" applyAlignment="1">
      <alignment horizontal="center" vertical="top" wrapText="1"/>
    </xf>
    <xf numFmtId="0" fontId="0" fillId="0" borderId="0" xfId="0" applyFont="1" applyFill="1" applyBorder="1" applyAlignment="1"/>
    <xf numFmtId="0" fontId="3" fillId="0" borderId="0" xfId="0" applyFont="1" applyAlignment="1">
      <alignment horizontal="center" vertical="center" wrapText="1"/>
    </xf>
    <xf numFmtId="0" fontId="3" fillId="0" borderId="0" xfId="0" applyFont="1" applyBorder="1" applyAlignment="1">
      <alignment horizontal="left"/>
    </xf>
    <xf numFmtId="0" fontId="0" fillId="0" borderId="0" xfId="0" applyFont="1" applyBorder="1" applyAlignment="1"/>
    <xf numFmtId="0" fontId="0" fillId="0" borderId="0" xfId="0" applyFont="1" applyFill="1" applyBorder="1" applyAlignment="1">
      <alignment horizontal="left"/>
    </xf>
    <xf numFmtId="0" fontId="3" fillId="0" borderId="0" xfId="0" applyFont="1" applyFill="1" applyBorder="1" applyAlignment="1">
      <alignment horizontal="left"/>
    </xf>
    <xf numFmtId="0" fontId="3"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0"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horizontal="center" vertical="center"/>
    </xf>
    <xf numFmtId="0" fontId="3"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 fillId="0" borderId="0" xfId="0" applyFont="1" applyBorder="1" applyAlignment="1">
      <alignment horizontal="left" vertical="center"/>
    </xf>
    <xf numFmtId="0" fontId="0" fillId="0" borderId="0" xfId="0" applyBorder="1" applyAlignment="1">
      <alignment horizontal="left" vertical="top" wrapText="1"/>
    </xf>
    <xf numFmtId="0" fontId="0" fillId="0" borderId="0" xfId="0" applyFont="1" applyBorder="1" applyAlignment="1">
      <alignment horizontal="left"/>
    </xf>
    <xf numFmtId="0" fontId="0" fillId="0" borderId="0" xfId="0" applyBorder="1" applyAlignment="1">
      <alignment horizontal="left"/>
    </xf>
    <xf numFmtId="0" fontId="0" fillId="0" borderId="0" xfId="0" applyBorder="1" applyAlignment="1">
      <alignment horizontal="left" vertical="center" wrapText="1"/>
    </xf>
    <xf numFmtId="0" fontId="50" fillId="0" borderId="0" xfId="0" applyFont="1" applyBorder="1" applyAlignment="1">
      <alignment horizontal="left" vertical="top"/>
    </xf>
    <xf numFmtId="0" fontId="19" fillId="0" borderId="0" xfId="0" applyFont="1" applyBorder="1" applyAlignment="1">
      <alignment horizontal="left"/>
    </xf>
    <xf numFmtId="0" fontId="45" fillId="0" borderId="0" xfId="0" applyFont="1" applyBorder="1" applyAlignment="1">
      <alignment horizontal="left" vertical="center"/>
    </xf>
    <xf numFmtId="0" fontId="3" fillId="0" borderId="0" xfId="0" applyFont="1" applyFill="1" applyBorder="1" applyAlignment="1"/>
    <xf numFmtId="0" fontId="0" fillId="0" borderId="0" xfId="0" applyFont="1" applyFill="1" applyBorder="1" applyAlignment="1">
      <alignment wrapText="1"/>
    </xf>
    <xf numFmtId="0" fontId="0" fillId="0" borderId="0" xfId="0" applyAlignment="1">
      <alignment horizontal="left" vertical="top" wrapText="1"/>
    </xf>
    <xf numFmtId="0" fontId="3" fillId="4" borderId="0" xfId="0" applyFont="1" applyFill="1" applyBorder="1" applyAlignment="1">
      <alignment horizontal="left"/>
    </xf>
    <xf numFmtId="0" fontId="0" fillId="0" borderId="0" xfId="0" applyFont="1" applyBorder="1" applyAlignment="1">
      <alignment horizontal="left" wrapText="1"/>
    </xf>
    <xf numFmtId="0" fontId="50" fillId="11" borderId="0" xfId="0" applyFont="1" applyFill="1" applyBorder="1" applyAlignment="1">
      <alignment horizontal="left" vertical="top"/>
    </xf>
  </cellXfs>
  <cellStyles count="3">
    <cellStyle name="Accent2" xfId="1" builtinId="33"/>
    <cellStyle name="Normal" xfId="0" builtinId="0"/>
    <cellStyle name="Percent" xfId="2" builtinId="5"/>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92D050"/>
        </patternFill>
      </fill>
    </dxf>
    <dxf>
      <fill>
        <patternFill>
          <bgColor rgb="FFFF0000"/>
        </patternFill>
      </fill>
    </dxf>
  </dxfs>
  <tableStyles count="0" defaultTableStyle="TableStyleMedium2" defaultPivotStyle="PivotStyleLight16"/>
  <colors>
    <mruColors>
      <color rgb="FFFF99FF"/>
      <color rgb="FFEE5F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dirette</a:t>
            </a:r>
          </a:p>
        </c:rich>
      </c:tx>
      <c:layout>
        <c:manualLayout>
          <c:xMode val="edge"/>
          <c:yMode val="edge"/>
          <c:x val="0.230367891513560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dPt>
            <c:idx val="5"/>
            <c:marker>
              <c:symbol val="circle"/>
              <c:size val="6"/>
              <c:spPr>
                <a:solidFill>
                  <a:schemeClr val="accent1"/>
                </a:solidFill>
                <a:ln>
                  <a:noFill/>
                </a:ln>
                <a:effectLst/>
              </c:spPr>
            </c:marker>
            <c:bubble3D val="0"/>
            <c:spPr>
              <a:ln w="25400" cap="rnd" cmpd="sng" algn="ctr">
                <a:solidFill>
                  <a:schemeClr val="accent1"/>
                </a:solidFill>
                <a:prstDash val="sysDot"/>
                <a:round/>
              </a:ln>
              <a:effectLst/>
            </c:spPr>
            <c:extLst>
              <c:ext xmlns:c16="http://schemas.microsoft.com/office/drawing/2014/chart" uri="{C3380CC4-5D6E-409C-BE32-E72D297353CC}">
                <c16:uniqueId val="{00000000-228A-CD49-BB3E-9371E51B7EA3}"/>
              </c:ext>
            </c:extLst>
          </c:dPt>
          <c:cat>
            <c:strRef>
              <c:f>Risultati!$E$4:$E$9</c:f>
              <c:strCache>
                <c:ptCount val="6"/>
                <c:pt idx="0">
                  <c:v>Prestazioni sicure</c:v>
                </c:pt>
                <c:pt idx="1">
                  <c:v>Adesione alle norme/procedure di sicurezza</c:v>
                </c:pt>
                <c:pt idx="2">
                  <c:v>Prestazione sicura orientata al contesto</c:v>
                </c:pt>
                <c:pt idx="3">
                  <c:v>Partecipazione attiva alla sicurezza</c:v>
                </c:pt>
                <c:pt idx="4">
                  <c:v>Lavoro di squadra</c:v>
                </c:pt>
                <c:pt idx="5">
                  <c:v>Comunicazione inerente la sicurezza</c:v>
                </c:pt>
              </c:strCache>
            </c:strRef>
          </c:cat>
          <c:val>
            <c:numRef>
              <c:f>Risultati!$F$4:$F$9</c:f>
              <c:numCache>
                <c:formatCode>0.00</c:formatCode>
                <c:ptCount val="6"/>
                <c:pt idx="0">
                  <c:v>0.77333333333333343</c:v>
                </c:pt>
                <c:pt idx="1">
                  <c:v>0.74500000000000011</c:v>
                </c:pt>
                <c:pt idx="2">
                  <c:v>0.83000000000000007</c:v>
                </c:pt>
                <c:pt idx="3">
                  <c:v>0.495</c:v>
                </c:pt>
                <c:pt idx="4">
                  <c:v>1</c:v>
                </c:pt>
                <c:pt idx="5">
                  <c:v>0.93200000000000005</c:v>
                </c:pt>
              </c:numCache>
            </c:numRef>
          </c:val>
          <c:extLst>
            <c:ext xmlns:c16="http://schemas.microsoft.com/office/drawing/2014/chart" uri="{C3380CC4-5D6E-409C-BE32-E72D297353CC}">
              <c16:uniqueId val="{00000000-0D2B-422C-8F73-A677660759CE}"/>
            </c:ext>
          </c:extLst>
        </c:ser>
        <c:dLbls>
          <c:showLegendKey val="0"/>
          <c:showVal val="0"/>
          <c:showCatName val="0"/>
          <c:showSerName val="0"/>
          <c:showPercent val="0"/>
          <c:showBubbleSize val="0"/>
        </c:dLbls>
        <c:axId val="445784856"/>
        <c:axId val="445786824"/>
      </c:radarChart>
      <c:catAx>
        <c:axId val="44578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6824"/>
        <c:crosses val="autoZero"/>
        <c:auto val="1"/>
        <c:lblAlgn val="ctr"/>
        <c:lblOffset val="100"/>
        <c:noMultiLvlLbl val="0"/>
      </c:catAx>
      <c:valAx>
        <c:axId val="4457868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4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 salvaguardia</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cat>
            <c:strRef>
              <c:f>Risultati!$H$4:$H$10</c:f>
              <c:strCache>
                <c:ptCount val="7"/>
                <c:pt idx="0">
                  <c:v>Competenze non tecniche di sicurezza</c:v>
                </c:pt>
                <c:pt idx="1">
                  <c:v>Competenze tecniche di sicurezza</c:v>
                </c:pt>
                <c:pt idx="2">
                  <c:v>Motivazione alla sicurezza</c:v>
                </c:pt>
                <c:pt idx="3">
                  <c:v>Cittadinanza organizzativa di sicurezza</c:v>
                </c:pt>
                <c:pt idx="4">
                  <c:v>Valutazione e sviluppo competenze</c:v>
                </c:pt>
                <c:pt idx="5">
                  <c:v>Leadership per la sicurezza</c:v>
                </c:pt>
                <c:pt idx="6">
                  <c:v>Clima e cultura di sicurezza</c:v>
                </c:pt>
              </c:strCache>
            </c:strRef>
          </c:cat>
          <c:val>
            <c:numRef>
              <c:f>Risultati!$I$4:$I$10</c:f>
              <c:numCache>
                <c:formatCode>0.00</c:formatCode>
                <c:ptCount val="7"/>
                <c:pt idx="0">
                  <c:v>0.72800000000000009</c:v>
                </c:pt>
                <c:pt idx="1">
                  <c:v>1</c:v>
                </c:pt>
                <c:pt idx="2">
                  <c:v>0.66400000000000003</c:v>
                </c:pt>
                <c:pt idx="3">
                  <c:v>0.8640000000000001</c:v>
                </c:pt>
                <c:pt idx="4">
                  <c:v>0.8571428571428571</c:v>
                </c:pt>
                <c:pt idx="5">
                  <c:v>0.66142857142857159</c:v>
                </c:pt>
                <c:pt idx="6">
                  <c:v>0.93200000000000005</c:v>
                </c:pt>
              </c:numCache>
            </c:numRef>
          </c:val>
          <c:extLst>
            <c:ext xmlns:c16="http://schemas.microsoft.com/office/drawing/2014/chart" uri="{C3380CC4-5D6E-409C-BE32-E72D297353CC}">
              <c16:uniqueId val="{00000000-9BA7-4AF2-8C28-23AE36A5F504}"/>
            </c:ext>
          </c:extLst>
        </c:ser>
        <c:dLbls>
          <c:showLegendKey val="0"/>
          <c:showVal val="0"/>
          <c:showCatName val="0"/>
          <c:showSerName val="0"/>
          <c:showPercent val="0"/>
          <c:showBubbleSize val="0"/>
        </c:dLbls>
        <c:axId val="511439072"/>
        <c:axId val="511441696"/>
      </c:radarChart>
      <c:catAx>
        <c:axId val="51143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41696"/>
        <c:crosses val="autoZero"/>
        <c:auto val="1"/>
        <c:lblAlgn val="ctr"/>
        <c:lblOffset val="100"/>
        <c:noMultiLvlLbl val="0"/>
      </c:catAx>
      <c:valAx>
        <c:axId val="51144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3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VALORI CULTURALI</a:t>
            </a:r>
          </a:p>
        </c:rich>
      </c:tx>
      <c:layout>
        <c:manualLayout>
          <c:xMode val="edge"/>
          <c:yMode val="edge"/>
          <c:x val="0.30677777777777776"/>
          <c:y val="1.694804447280567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718930446194226"/>
          <c:y val="0.22978649017013419"/>
          <c:w val="0.48954724409448819"/>
          <c:h val="0.63619761206672343"/>
        </c:manualLayout>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cat>
            <c:strRef>
              <c:f>Risultati!$K$4:$K$8</c:f>
              <c:strCache>
                <c:ptCount val="5"/>
                <c:pt idx="0">
                  <c:v>Individualismo</c:v>
                </c:pt>
                <c:pt idx="1">
                  <c:v>Distanza percepita dal potere</c:v>
                </c:pt>
                <c:pt idx="2">
                  <c:v>Rigetto all'incertezza</c:v>
                </c:pt>
                <c:pt idx="3">
                  <c:v>Mascolinità</c:v>
                </c:pt>
                <c:pt idx="4">
                  <c:v>Orientamento a breve termine</c:v>
                </c:pt>
              </c:strCache>
            </c:strRef>
          </c:cat>
          <c:val>
            <c:numRef>
              <c:f>Risultati!$L$4:$L$8</c:f>
              <c:numCache>
                <c:formatCode>0.00</c:formatCode>
                <c:ptCount val="5"/>
                <c:pt idx="0">
                  <c:v>0.33333333333333331</c:v>
                </c:pt>
                <c:pt idx="1">
                  <c:v>0.33333333333333331</c:v>
                </c:pt>
                <c:pt idx="2">
                  <c:v>1</c:v>
                </c:pt>
                <c:pt idx="3">
                  <c:v>0.66666666666666663</c:v>
                </c:pt>
                <c:pt idx="4">
                  <c:v>0.33333333333333331</c:v>
                </c:pt>
              </c:numCache>
            </c:numRef>
          </c:val>
          <c:extLst>
            <c:ext xmlns:c16="http://schemas.microsoft.com/office/drawing/2014/chart" uri="{C3380CC4-5D6E-409C-BE32-E72D297353CC}">
              <c16:uniqueId val="{00000000-D488-47F7-A661-01E71C0E528A}"/>
            </c:ext>
          </c:extLst>
        </c:ser>
        <c:dLbls>
          <c:showLegendKey val="0"/>
          <c:showVal val="0"/>
          <c:showCatName val="0"/>
          <c:showSerName val="0"/>
          <c:showPercent val="0"/>
          <c:showBubbleSize val="0"/>
        </c:dLbls>
        <c:axId val="435907928"/>
        <c:axId val="435914816"/>
      </c:radarChart>
      <c:catAx>
        <c:axId val="43590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14816"/>
        <c:crosses val="autoZero"/>
        <c:auto val="1"/>
        <c:lblAlgn val="ctr"/>
        <c:lblOffset val="100"/>
        <c:noMultiLvlLbl val="0"/>
      </c:catAx>
      <c:valAx>
        <c:axId val="435914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07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u="none" strike="noStrike" kern="1200" cap="all" spc="150" baseline="0">
                <a:solidFill>
                  <a:sysClr val="windowText" lastClr="000000">
                    <a:lumMod val="50000"/>
                    <a:lumOff val="50000"/>
                  </a:sysClr>
                </a:solidFill>
                <a:latin typeface="+mn-lt"/>
                <a:ea typeface="+mn-ea"/>
                <a:cs typeface="+mn-cs"/>
              </a:rPr>
              <a:t>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07041370581537"/>
          <c:y val="0.16581669850345326"/>
          <c:w val="0.39143168319188698"/>
          <c:h val="0.63839620989806134"/>
        </c:manualLayout>
      </c:layout>
      <c:radarChart>
        <c:radarStyle val="marker"/>
        <c:varyColors val="0"/>
        <c:ser>
          <c:idx val="0"/>
          <c:order val="0"/>
          <c:spPr>
            <a:ln w="28575" cap="rnd">
              <a:solidFill>
                <a:schemeClr val="accent1"/>
              </a:solidFill>
              <a:round/>
            </a:ln>
            <a:effectLst/>
          </c:spPr>
          <c:marker>
            <c:symbol val="none"/>
          </c:marker>
          <c:cat>
            <c:strRef>
              <c:f>'Val Prob Errore'!$A$12:$A$19</c:f>
              <c:strCache>
                <c:ptCount val="8"/>
                <c:pt idx="0">
                  <c:v>Tempo disponibile</c:v>
                </c:pt>
                <c:pt idx="1">
                  <c:v>Stress da minaccia</c:v>
                </c:pt>
                <c:pt idx="2">
                  <c:v>Complessità del Compito</c:v>
                </c:pt>
                <c:pt idx="3">
                  <c:v>Esperienza/ Formazione</c:v>
                </c:pt>
                <c:pt idx="4">
                  <c:v>Procedure</c:v>
                </c:pt>
                <c:pt idx="5">
                  <c:v>Interazione Umano-Macchina</c:v>
                </c:pt>
                <c:pt idx="6">
                  <c:v>Contesto Ambientale</c:v>
                </c:pt>
                <c:pt idx="7">
                  <c:v>Affaticamento</c:v>
                </c:pt>
              </c:strCache>
            </c:strRef>
          </c:cat>
          <c:val>
            <c:numRef>
              <c:f>'Val Prob Errore'!$C$12:$C$19</c:f>
              <c:numCache>
                <c:formatCode>0.0</c:formatCode>
                <c:ptCount val="8"/>
                <c:pt idx="0">
                  <c:v>0.1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091A-4FE2-B719-62C0DE60DDB8}"/>
            </c:ext>
          </c:extLst>
        </c:ser>
        <c:dLbls>
          <c:showLegendKey val="0"/>
          <c:showVal val="0"/>
          <c:showCatName val="0"/>
          <c:showSerName val="0"/>
          <c:showPercent val="0"/>
          <c:showBubbleSize val="0"/>
        </c:dLbls>
        <c:axId val="921503208"/>
        <c:axId val="921503536"/>
      </c:radarChart>
      <c:catAx>
        <c:axId val="9215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1503536"/>
        <c:crosses val="autoZero"/>
        <c:auto val="1"/>
        <c:lblAlgn val="ctr"/>
        <c:lblOffset val="100"/>
        <c:noMultiLvlLbl val="0"/>
      </c:catAx>
      <c:valAx>
        <c:axId val="921503536"/>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0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43</xdr:row>
      <xdr:rowOff>38100</xdr:rowOff>
    </xdr:from>
    <xdr:to>
      <xdr:col>7</xdr:col>
      <xdr:colOff>736600</xdr:colOff>
      <xdr:row>46</xdr:row>
      <xdr:rowOff>0</xdr:rowOff>
    </xdr:to>
    <xdr:pic>
      <xdr:nvPicPr>
        <xdr:cNvPr id="3" name="Immagine 6">
          <a:extLst>
            <a:ext uri="{FF2B5EF4-FFF2-40B4-BE49-F238E27FC236}">
              <a16:creationId xmlns:a16="http://schemas.microsoft.com/office/drawing/2014/main" id="{3F6025C2-4503-8E42-9146-F897A7F3AF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7700" y="9283700"/>
          <a:ext cx="533400" cy="533400"/>
        </a:xfrm>
        <a:prstGeom prst="rect">
          <a:avLst/>
        </a:prstGeom>
      </xdr:spPr>
    </xdr:pic>
    <xdr:clientData/>
  </xdr:twoCellAnchor>
  <xdr:twoCellAnchor editAs="oneCell">
    <xdr:from>
      <xdr:col>1</xdr:col>
      <xdr:colOff>38100</xdr:colOff>
      <xdr:row>43</xdr:row>
      <xdr:rowOff>25400</xdr:rowOff>
    </xdr:from>
    <xdr:to>
      <xdr:col>1</xdr:col>
      <xdr:colOff>538987</xdr:colOff>
      <xdr:row>46</xdr:row>
      <xdr:rowOff>65900</xdr:rowOff>
    </xdr:to>
    <xdr:pic>
      <xdr:nvPicPr>
        <xdr:cNvPr id="4" name="Immagine 3" descr="Eni_ML_CMYB.eps">
          <a:extLst>
            <a:ext uri="{FF2B5EF4-FFF2-40B4-BE49-F238E27FC236}">
              <a16:creationId xmlns:a16="http://schemas.microsoft.com/office/drawing/2014/main" id="{635CC1B6-AA26-AA4B-B385-2331AD9DE4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600" y="9271000"/>
          <a:ext cx="500887" cy="612000"/>
        </a:xfrm>
        <a:prstGeom prst="rect">
          <a:avLst/>
        </a:prstGeom>
      </xdr:spPr>
    </xdr:pic>
    <xdr:clientData/>
  </xdr:twoCellAnchor>
  <xdr:twoCellAnchor editAs="oneCell">
    <xdr:from>
      <xdr:col>0</xdr:col>
      <xdr:colOff>0</xdr:colOff>
      <xdr:row>0</xdr:row>
      <xdr:rowOff>0</xdr:rowOff>
    </xdr:from>
    <xdr:to>
      <xdr:col>1</xdr:col>
      <xdr:colOff>0</xdr:colOff>
      <xdr:row>45</xdr:row>
      <xdr:rowOff>139700</xdr:rowOff>
    </xdr:to>
    <xdr:pic>
      <xdr:nvPicPr>
        <xdr:cNvPr id="5" name="Immagine 4" descr="stondatura.jpg">
          <a:extLst>
            <a:ext uri="{FF2B5EF4-FFF2-40B4-BE49-F238E27FC236}">
              <a16:creationId xmlns:a16="http://schemas.microsoft.com/office/drawing/2014/main" id="{88F90ED2-73C5-7544-97D7-1C7F3E3FD7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90937"/>
        <a:stretch/>
      </xdr:blipFill>
      <xdr:spPr>
        <a:xfrm>
          <a:off x="0" y="0"/>
          <a:ext cx="1104900" cy="9004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542745</xdr:colOff>
      <xdr:row>12</xdr:row>
      <xdr:rowOff>18455</xdr:rowOff>
    </xdr:from>
    <xdr:to>
      <xdr:col>6</xdr:col>
      <xdr:colOff>122465</xdr:colOff>
      <xdr:row>32</xdr:row>
      <xdr:rowOff>13607</xdr:rowOff>
    </xdr:to>
    <xdr:graphicFrame macro="">
      <xdr:nvGraphicFramePr>
        <xdr:cNvPr id="9" name="Grafico 8">
          <a:extLst>
            <a:ext uri="{FF2B5EF4-FFF2-40B4-BE49-F238E27FC236}">
              <a16:creationId xmlns:a16="http://schemas.microsoft.com/office/drawing/2014/main" id="{9C49EFC2-846F-4277-957A-185029F2A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558526</xdr:colOff>
      <xdr:row>12</xdr:row>
      <xdr:rowOff>31749</xdr:rowOff>
    </xdr:from>
    <xdr:to>
      <xdr:col>9</xdr:col>
      <xdr:colOff>269875</xdr:colOff>
      <xdr:row>32</xdr:row>
      <xdr:rowOff>27213</xdr:rowOff>
    </xdr:to>
    <xdr:graphicFrame macro="">
      <xdr:nvGraphicFramePr>
        <xdr:cNvPr id="19" name="Grafico 18">
          <a:extLst>
            <a:ext uri="{FF2B5EF4-FFF2-40B4-BE49-F238E27FC236}">
              <a16:creationId xmlns:a16="http://schemas.microsoft.com/office/drawing/2014/main" id="{BCCF54D5-BF78-4768-B60D-A4C0BA5F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727762</xdr:colOff>
      <xdr:row>12</xdr:row>
      <xdr:rowOff>31750</xdr:rowOff>
    </xdr:from>
    <xdr:to>
      <xdr:col>13</xdr:col>
      <xdr:colOff>539750</xdr:colOff>
      <xdr:row>32</xdr:row>
      <xdr:rowOff>47625</xdr:rowOff>
    </xdr:to>
    <xdr:graphicFrame macro="">
      <xdr:nvGraphicFramePr>
        <xdr:cNvPr id="3" name="Grafico 2">
          <a:extLst>
            <a:ext uri="{FF2B5EF4-FFF2-40B4-BE49-F238E27FC236}">
              <a16:creationId xmlns:a16="http://schemas.microsoft.com/office/drawing/2014/main" id="{3EF0983D-F73F-42AB-ADA8-FD5504B29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750794</xdr:colOff>
      <xdr:row>11</xdr:row>
      <xdr:rowOff>235321</xdr:rowOff>
    </xdr:from>
    <xdr:to>
      <xdr:col>3</xdr:col>
      <xdr:colOff>44824</xdr:colOff>
      <xdr:row>31</xdr:row>
      <xdr:rowOff>156881</xdr:rowOff>
    </xdr:to>
    <xdr:graphicFrame macro="">
      <xdr:nvGraphicFramePr>
        <xdr:cNvPr id="6" name="Grafico 5">
          <a:extLst>
            <a:ext uri="{FF2B5EF4-FFF2-40B4-BE49-F238E27FC236}">
              <a16:creationId xmlns:a16="http://schemas.microsoft.com/office/drawing/2014/main" id="{5A228A01-0A49-4FAB-9C75-D1E0D4073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E31A9A77-411B-4ADA-9094-7557165A7FA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781800" cy="572452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C3C54E6B-26D3-46D8-AF04-5DBAE571AE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991475" cy="572452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1</cdr:y>
    </cdr:to>
    <cdr:pic>
      <cdr:nvPicPr>
        <cdr:cNvPr id="3" name="chart">
          <a:extLst xmlns:a="http://schemas.openxmlformats.org/drawingml/2006/main">
            <a:ext uri="{FF2B5EF4-FFF2-40B4-BE49-F238E27FC236}">
              <a16:creationId xmlns:a16="http://schemas.microsoft.com/office/drawing/2014/main" id="{7A350563-6C5B-4A1A-BD0E-6E1B10C0C1E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991350" cy="5705475"/>
        </a:xfrm>
        <a:prstGeom xmlns:a="http://schemas.openxmlformats.org/drawingml/2006/main" prst="rect">
          <a:avLst/>
        </a:prstGeom>
      </cdr:spPr>
    </cdr:pic>
  </cdr:relSizeAnchor>
</c:userShape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H42"/>
  <sheetViews>
    <sheetView showGridLines="0" tabSelected="1" zoomScale="70" zoomScaleNormal="70" workbookViewId="0">
      <selection activeCell="O12" sqref="O12"/>
    </sheetView>
  </sheetViews>
  <sheetFormatPr defaultColWidth="11.44140625" defaultRowHeight="14.4"/>
  <cols>
    <col min="1" max="1" width="14.88671875" customWidth="1"/>
    <col min="2" max="2" width="29.5546875" style="36" customWidth="1"/>
    <col min="3" max="3" width="90.88671875" customWidth="1"/>
  </cols>
  <sheetData>
    <row r="1" spans="2:8" ht="15" customHeight="1">
      <c r="B1" s="257" t="s">
        <v>0</v>
      </c>
      <c r="C1" s="257"/>
      <c r="D1" s="257"/>
      <c r="E1" s="257"/>
      <c r="F1" s="257"/>
      <c r="G1" s="257"/>
      <c r="H1" s="257"/>
    </row>
    <row r="2" spans="2:8" ht="22.35" customHeight="1">
      <c r="B2" s="257"/>
      <c r="C2" s="257"/>
      <c r="D2" s="257"/>
      <c r="E2" s="257"/>
      <c r="F2" s="257"/>
      <c r="G2" s="257"/>
      <c r="H2" s="257"/>
    </row>
    <row r="3" spans="2:8" ht="21">
      <c r="B3" s="35"/>
      <c r="C3" s="5"/>
    </row>
    <row r="4" spans="2:8">
      <c r="B4" s="256" t="s">
        <v>1</v>
      </c>
      <c r="C4" s="258" t="s">
        <v>600</v>
      </c>
      <c r="D4" s="259"/>
      <c r="E4" s="259"/>
      <c r="F4" s="259"/>
      <c r="G4" s="259"/>
      <c r="H4" s="259"/>
    </row>
    <row r="5" spans="2:8" ht="26.1" customHeight="1">
      <c r="B5" s="256"/>
      <c r="C5" s="259"/>
      <c r="D5" s="259"/>
      <c r="E5" s="259"/>
      <c r="F5" s="259"/>
      <c r="G5" s="259"/>
      <c r="H5" s="259"/>
    </row>
    <row r="6" spans="2:8" ht="15" customHeight="1">
      <c r="B6" s="256"/>
      <c r="C6" s="259"/>
      <c r="D6" s="259"/>
      <c r="E6" s="259"/>
      <c r="F6" s="259"/>
      <c r="G6" s="259"/>
      <c r="H6" s="259"/>
    </row>
    <row r="7" spans="2:8" ht="15" customHeight="1">
      <c r="B7" s="256"/>
      <c r="C7" s="259"/>
      <c r="D7" s="259"/>
      <c r="E7" s="259"/>
      <c r="F7" s="259"/>
      <c r="G7" s="259"/>
      <c r="H7" s="259"/>
    </row>
    <row r="8" spans="2:8" ht="15" customHeight="1">
      <c r="B8" s="256"/>
      <c r="C8" s="259"/>
      <c r="D8" s="259"/>
      <c r="E8" s="259"/>
      <c r="F8" s="259"/>
      <c r="G8" s="259"/>
      <c r="H8" s="259"/>
    </row>
    <row r="9" spans="2:8" ht="15" customHeight="1">
      <c r="B9" s="256"/>
      <c r="C9" s="259"/>
      <c r="D9" s="259"/>
      <c r="E9" s="259"/>
      <c r="F9" s="259"/>
      <c r="G9" s="259"/>
      <c r="H9" s="259"/>
    </row>
    <row r="10" spans="2:8" ht="15" customHeight="1">
      <c r="B10" s="256"/>
      <c r="C10" s="259"/>
      <c r="D10" s="259"/>
      <c r="E10" s="259"/>
      <c r="F10" s="259"/>
      <c r="G10" s="259"/>
      <c r="H10" s="259"/>
    </row>
    <row r="11" spans="2:8" ht="15" customHeight="1">
      <c r="B11" s="256"/>
      <c r="C11" s="259"/>
      <c r="D11" s="259"/>
      <c r="E11" s="259"/>
      <c r="F11" s="259"/>
      <c r="G11" s="259"/>
      <c r="H11" s="259"/>
    </row>
    <row r="12" spans="2:8" ht="15" customHeight="1">
      <c r="B12" s="256"/>
      <c r="C12" s="259"/>
      <c r="D12" s="259"/>
      <c r="E12" s="259"/>
      <c r="F12" s="259"/>
      <c r="G12" s="259"/>
      <c r="H12" s="259"/>
    </row>
    <row r="13" spans="2:8" ht="15" customHeight="1">
      <c r="B13" s="256"/>
      <c r="C13" s="259"/>
      <c r="D13" s="259"/>
      <c r="E13" s="259"/>
      <c r="F13" s="259"/>
      <c r="G13" s="259"/>
      <c r="H13" s="259"/>
    </row>
    <row r="14" spans="2:8" ht="15" customHeight="1">
      <c r="B14" s="256"/>
      <c r="C14" s="259"/>
      <c r="D14" s="259"/>
      <c r="E14" s="259"/>
      <c r="F14" s="259"/>
      <c r="G14" s="259"/>
      <c r="H14" s="259"/>
    </row>
    <row r="15" spans="2:8" ht="15" customHeight="1">
      <c r="B15" s="256"/>
      <c r="C15" s="259"/>
      <c r="D15" s="259"/>
      <c r="E15" s="259"/>
      <c r="F15" s="259"/>
      <c r="G15" s="259"/>
      <c r="H15" s="259"/>
    </row>
    <row r="16" spans="2:8" ht="15" customHeight="1">
      <c r="B16" s="256"/>
      <c r="C16" s="259"/>
      <c r="D16" s="259"/>
      <c r="E16" s="259"/>
      <c r="F16" s="259"/>
      <c r="G16" s="259"/>
      <c r="H16" s="259"/>
    </row>
    <row r="17" spans="2:8" ht="15" customHeight="1">
      <c r="B17" s="256"/>
      <c r="C17" s="259"/>
      <c r="D17" s="259"/>
      <c r="E17" s="259"/>
      <c r="F17" s="259"/>
      <c r="G17" s="259"/>
      <c r="H17" s="259"/>
    </row>
    <row r="18" spans="2:8" ht="15" customHeight="1">
      <c r="B18" s="256"/>
      <c r="C18" s="259"/>
      <c r="D18" s="259"/>
      <c r="E18" s="259"/>
      <c r="F18" s="259"/>
      <c r="G18" s="259"/>
      <c r="H18" s="259"/>
    </row>
    <row r="19" spans="2:8" ht="15" customHeight="1">
      <c r="B19" s="256"/>
      <c r="C19" s="259"/>
      <c r="D19" s="259"/>
      <c r="E19" s="259"/>
      <c r="F19" s="259"/>
      <c r="G19" s="259"/>
      <c r="H19" s="259"/>
    </row>
    <row r="20" spans="2:8" ht="15" customHeight="1">
      <c r="B20" s="256"/>
      <c r="C20" s="259"/>
      <c r="D20" s="259"/>
      <c r="E20" s="259"/>
      <c r="F20" s="259"/>
      <c r="G20" s="259"/>
      <c r="H20" s="259"/>
    </row>
    <row r="21" spans="2:8" ht="15" customHeight="1">
      <c r="B21" s="256"/>
      <c r="C21" s="259"/>
      <c r="D21" s="259"/>
      <c r="E21" s="259"/>
      <c r="F21" s="259"/>
      <c r="G21" s="259"/>
      <c r="H21" s="259"/>
    </row>
    <row r="22" spans="2:8" ht="15" customHeight="1">
      <c r="B22" s="256"/>
      <c r="C22" s="259"/>
      <c r="D22" s="259"/>
      <c r="E22" s="259"/>
      <c r="F22" s="259"/>
      <c r="G22" s="259"/>
      <c r="H22" s="259"/>
    </row>
    <row r="23" spans="2:8" ht="15" customHeight="1"/>
    <row r="24" spans="2:8">
      <c r="B24" s="255" t="s">
        <v>2</v>
      </c>
      <c r="C24" s="260" t="s">
        <v>3</v>
      </c>
      <c r="D24" s="260"/>
      <c r="E24" s="260"/>
      <c r="F24" s="260"/>
      <c r="G24" s="260"/>
      <c r="H24" s="260"/>
    </row>
    <row r="25" spans="2:8">
      <c r="B25" s="255"/>
      <c r="C25" s="260"/>
      <c r="D25" s="260"/>
      <c r="E25" s="260"/>
      <c r="F25" s="260"/>
      <c r="G25" s="260"/>
      <c r="H25" s="260"/>
    </row>
    <row r="26" spans="2:8">
      <c r="B26" s="255"/>
      <c r="C26" s="260"/>
      <c r="D26" s="260"/>
      <c r="E26" s="260"/>
      <c r="F26" s="260"/>
      <c r="G26" s="260"/>
      <c r="H26" s="260"/>
    </row>
    <row r="27" spans="2:8">
      <c r="B27" s="255"/>
      <c r="C27" s="260"/>
      <c r="D27" s="260"/>
      <c r="E27" s="260"/>
      <c r="F27" s="260"/>
      <c r="G27" s="260"/>
      <c r="H27" s="260"/>
    </row>
    <row r="28" spans="2:8">
      <c r="B28" s="255"/>
      <c r="C28" s="260"/>
      <c r="D28" s="260"/>
      <c r="E28" s="260"/>
      <c r="F28" s="260"/>
      <c r="G28" s="260"/>
      <c r="H28" s="260"/>
    </row>
    <row r="29" spans="2:8">
      <c r="B29" s="255"/>
      <c r="C29" s="260"/>
      <c r="D29" s="260"/>
      <c r="E29" s="260"/>
      <c r="F29" s="260"/>
      <c r="G29" s="260"/>
      <c r="H29" s="260"/>
    </row>
    <row r="30" spans="2:8">
      <c r="B30" s="255"/>
      <c r="C30" s="260"/>
      <c r="D30" s="260"/>
      <c r="E30" s="260"/>
      <c r="F30" s="260"/>
      <c r="G30" s="260"/>
      <c r="H30" s="260"/>
    </row>
    <row r="31" spans="2:8">
      <c r="B31" s="255"/>
      <c r="C31" s="260"/>
      <c r="D31" s="260"/>
      <c r="E31" s="260"/>
      <c r="F31" s="260"/>
      <c r="G31" s="260"/>
      <c r="H31" s="260"/>
    </row>
    <row r="32" spans="2:8">
      <c r="B32" s="255"/>
      <c r="C32" s="260"/>
      <c r="D32" s="260"/>
      <c r="E32" s="260"/>
      <c r="F32" s="260"/>
      <c r="G32" s="260"/>
      <c r="H32" s="260"/>
    </row>
    <row r="33" spans="2:8">
      <c r="B33" s="255"/>
      <c r="C33" s="260"/>
      <c r="D33" s="260"/>
      <c r="E33" s="260"/>
      <c r="F33" s="260"/>
      <c r="G33" s="260"/>
      <c r="H33" s="260"/>
    </row>
    <row r="34" spans="2:8">
      <c r="B34" s="255"/>
      <c r="C34" s="260"/>
      <c r="D34" s="260"/>
      <c r="E34" s="260"/>
      <c r="F34" s="260"/>
      <c r="G34" s="260"/>
      <c r="H34" s="260"/>
    </row>
    <row r="35" spans="2:8">
      <c r="B35" s="255"/>
      <c r="C35" s="260"/>
      <c r="D35" s="260"/>
      <c r="E35" s="260"/>
      <c r="F35" s="260"/>
      <c r="G35" s="260"/>
      <c r="H35" s="260"/>
    </row>
    <row r="36" spans="2:8">
      <c r="B36" s="255"/>
      <c r="C36" s="260"/>
      <c r="D36" s="260"/>
      <c r="E36" s="260"/>
      <c r="F36" s="260"/>
      <c r="G36" s="260"/>
      <c r="H36" s="260"/>
    </row>
    <row r="37" spans="2:8">
      <c r="B37" s="255"/>
      <c r="C37" s="260"/>
      <c r="D37" s="260"/>
      <c r="E37" s="260"/>
      <c r="F37" s="260"/>
      <c r="G37" s="260"/>
      <c r="H37" s="260"/>
    </row>
    <row r="38" spans="2:8">
      <c r="B38" s="255"/>
      <c r="C38" s="260"/>
      <c r="D38" s="260"/>
      <c r="E38" s="260"/>
      <c r="F38" s="260"/>
      <c r="G38" s="260"/>
      <c r="H38" s="260"/>
    </row>
    <row r="39" spans="2:8">
      <c r="B39" s="255"/>
      <c r="C39" s="260"/>
      <c r="D39" s="260"/>
      <c r="E39" s="260"/>
      <c r="F39" s="260"/>
      <c r="G39" s="260"/>
      <c r="H39" s="260"/>
    </row>
    <row r="40" spans="2:8">
      <c r="B40" s="255"/>
      <c r="C40" s="260"/>
      <c r="D40" s="260"/>
      <c r="E40" s="260"/>
      <c r="F40" s="260"/>
      <c r="G40" s="260"/>
      <c r="H40" s="260"/>
    </row>
    <row r="41" spans="2:8">
      <c r="B41" s="255"/>
      <c r="C41" s="260"/>
      <c r="D41" s="260"/>
      <c r="E41" s="260"/>
      <c r="F41" s="260"/>
      <c r="G41" s="260"/>
      <c r="H41" s="260"/>
    </row>
    <row r="42" spans="2:8">
      <c r="B42" s="255"/>
      <c r="C42" s="260"/>
      <c r="D42" s="260"/>
      <c r="E42" s="260"/>
      <c r="F42" s="260"/>
      <c r="G42" s="260"/>
      <c r="H42" s="260"/>
    </row>
  </sheetData>
  <mergeCells count="5">
    <mergeCell ref="B24:B42"/>
    <mergeCell ref="B4:B22"/>
    <mergeCell ref="B1:H2"/>
    <mergeCell ref="C4:H22"/>
    <mergeCell ref="C24:H42"/>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S78"/>
  <sheetViews>
    <sheetView zoomScale="90" zoomScaleNormal="90" workbookViewId="0">
      <selection activeCell="C9" sqref="C9"/>
    </sheetView>
  </sheetViews>
  <sheetFormatPr defaultColWidth="8.88671875" defaultRowHeight="14.4"/>
  <cols>
    <col min="2" max="2" width="28.5546875" bestFit="1" customWidth="1"/>
    <col min="3" max="3" width="77.109375" customWidth="1"/>
    <col min="4" max="4" width="33.5546875" bestFit="1" customWidth="1"/>
    <col min="9" max="9" width="9.109375" customWidth="1"/>
  </cols>
  <sheetData>
    <row r="1" spans="2:19" ht="21">
      <c r="B1" s="323" t="s">
        <v>309</v>
      </c>
      <c r="C1" s="323"/>
      <c r="D1" s="323"/>
      <c r="E1" s="323"/>
      <c r="F1" s="323"/>
      <c r="G1" s="323"/>
      <c r="H1" s="323"/>
      <c r="I1" s="323"/>
      <c r="J1" s="323"/>
      <c r="K1" s="323"/>
      <c r="L1" s="323"/>
      <c r="M1" s="323"/>
      <c r="N1" s="323"/>
      <c r="O1" s="130"/>
      <c r="P1" s="130"/>
      <c r="Q1" s="130"/>
      <c r="R1" s="130"/>
      <c r="S1" s="130"/>
    </row>
    <row r="3" spans="2:19" ht="49.5" customHeight="1">
      <c r="B3" s="366" t="s">
        <v>252</v>
      </c>
      <c r="C3" s="366"/>
      <c r="D3" s="366"/>
      <c r="E3" s="366"/>
      <c r="F3" s="366"/>
      <c r="G3" s="366"/>
      <c r="H3" s="366"/>
      <c r="I3" s="36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255</v>
      </c>
      <c r="C5" s="146" t="s">
        <v>323</v>
      </c>
      <c r="D5" s="136" t="s">
        <v>247</v>
      </c>
      <c r="E5" s="122"/>
      <c r="F5" s="122"/>
      <c r="G5" s="122"/>
      <c r="H5" s="122"/>
      <c r="I5" s="122"/>
      <c r="J5" s="122"/>
      <c r="K5" s="122"/>
      <c r="L5" s="122"/>
      <c r="M5" s="122"/>
      <c r="N5" s="122"/>
      <c r="O5" s="122"/>
      <c r="P5" s="122"/>
      <c r="Q5" s="122"/>
      <c r="R5" s="122"/>
      <c r="S5" s="122"/>
    </row>
    <row r="6" spans="2:19" ht="15" customHeight="1">
      <c r="B6" s="136" t="s">
        <v>238</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257</v>
      </c>
      <c r="C8" s="146" t="s">
        <v>314</v>
      </c>
      <c r="D8" s="136" t="s">
        <v>250</v>
      </c>
      <c r="E8" s="122"/>
      <c r="F8" s="122"/>
      <c r="G8" s="122"/>
      <c r="H8" s="122"/>
      <c r="I8" s="122"/>
      <c r="J8" s="122"/>
      <c r="K8" s="122"/>
      <c r="L8" s="122"/>
      <c r="M8" s="122"/>
      <c r="N8" s="122"/>
      <c r="O8" s="122"/>
      <c r="P8" s="122"/>
      <c r="Q8" s="122"/>
      <c r="R8" s="122"/>
      <c r="S8" s="122"/>
    </row>
    <row r="9" spans="2:19" ht="15" customHeight="1">
      <c r="B9" s="136" t="s">
        <v>243</v>
      </c>
      <c r="C9" s="146" t="s">
        <v>315</v>
      </c>
      <c r="D9" s="136" t="s">
        <v>251</v>
      </c>
      <c r="E9" s="122"/>
      <c r="F9" s="122"/>
      <c r="G9" s="122"/>
      <c r="H9" s="122"/>
      <c r="I9" s="122"/>
      <c r="J9" s="122"/>
      <c r="K9" s="122"/>
      <c r="L9" s="122"/>
      <c r="M9" s="122"/>
      <c r="N9" s="122"/>
      <c r="O9" s="122"/>
      <c r="P9" s="122"/>
      <c r="Q9" s="122"/>
      <c r="R9" s="122"/>
      <c r="S9" s="122"/>
    </row>
    <row r="10" spans="2:19" ht="15" customHeight="1">
      <c r="B10" s="136" t="s">
        <v>244</v>
      </c>
      <c r="C10" s="146" t="s">
        <v>316</v>
      </c>
      <c r="D10" s="135"/>
      <c r="E10" s="122"/>
      <c r="F10" s="122"/>
      <c r="G10" s="122"/>
      <c r="H10" s="122"/>
      <c r="I10" s="122"/>
      <c r="J10" s="122"/>
      <c r="K10" s="122"/>
      <c r="L10" s="122"/>
      <c r="M10" s="122"/>
      <c r="N10" s="122"/>
      <c r="O10" s="122"/>
      <c r="P10" s="122"/>
      <c r="Q10" s="122"/>
      <c r="R10" s="122"/>
      <c r="S10" s="122"/>
    </row>
    <row r="11" spans="2:19" ht="15" customHeight="1">
      <c r="C11" s="146" t="s">
        <v>324</v>
      </c>
      <c r="D11" s="135"/>
      <c r="E11" s="122"/>
      <c r="F11" s="122"/>
      <c r="G11" s="122"/>
      <c r="H11" s="122"/>
      <c r="I11" s="122"/>
      <c r="J11" s="122"/>
      <c r="K11" s="122"/>
      <c r="L11" s="122"/>
      <c r="M11" s="122"/>
      <c r="N11" s="122"/>
      <c r="O11" s="122"/>
      <c r="P11" s="122"/>
      <c r="Q11" s="122"/>
      <c r="R11" s="122"/>
      <c r="S11" s="122"/>
    </row>
    <row r="12" spans="2:19" ht="15" customHeight="1">
      <c r="C12" s="146" t="s">
        <v>321</v>
      </c>
      <c r="D12" s="135"/>
      <c r="E12" s="132"/>
      <c r="F12" s="132"/>
      <c r="G12" s="132"/>
      <c r="H12" s="132"/>
      <c r="I12" s="132"/>
      <c r="J12" s="132"/>
      <c r="K12" s="132"/>
      <c r="L12" s="132"/>
      <c r="M12" s="132"/>
      <c r="N12" s="132"/>
      <c r="O12" s="132"/>
      <c r="P12" s="132"/>
      <c r="Q12" s="132"/>
      <c r="R12" s="132"/>
      <c r="S12" s="132"/>
    </row>
    <row r="13" spans="2:19" ht="15" customHeight="1">
      <c r="C13" s="146" t="s">
        <v>322</v>
      </c>
      <c r="D13" s="135"/>
      <c r="E13" s="132"/>
      <c r="F13" s="132"/>
      <c r="G13" s="132"/>
      <c r="H13" s="132"/>
      <c r="I13" s="132"/>
      <c r="J13" s="132"/>
      <c r="K13" s="132"/>
      <c r="L13" s="132"/>
      <c r="M13" s="132"/>
      <c r="N13" s="132"/>
      <c r="O13" s="132"/>
      <c r="P13" s="132"/>
      <c r="Q13" s="132"/>
      <c r="R13" s="132"/>
      <c r="S13" s="132"/>
    </row>
    <row r="14" spans="2:19" ht="15" customHeight="1">
      <c r="C14" s="135"/>
      <c r="D14" s="135"/>
      <c r="E14" s="122"/>
      <c r="F14" s="122"/>
      <c r="G14" s="122"/>
      <c r="H14" s="122"/>
      <c r="I14" s="122"/>
      <c r="J14" s="122"/>
      <c r="K14" s="122"/>
      <c r="L14" s="122"/>
      <c r="M14" s="122"/>
      <c r="N14" s="122"/>
      <c r="O14" s="122"/>
      <c r="P14" s="122"/>
      <c r="Q14" s="122"/>
      <c r="R14" s="122"/>
      <c r="S14" s="122"/>
    </row>
    <row r="15" spans="2:19" ht="150" customHeight="1">
      <c r="B15" s="366" t="s">
        <v>368</v>
      </c>
      <c r="C15" s="366"/>
      <c r="D15" s="366"/>
      <c r="E15" s="366"/>
      <c r="F15" s="366"/>
      <c r="G15" s="366"/>
      <c r="H15" s="366"/>
      <c r="I15" s="366"/>
      <c r="J15" s="133"/>
      <c r="K15" s="133"/>
      <c r="L15" s="133"/>
      <c r="M15" s="133"/>
      <c r="N15" s="133"/>
      <c r="O15" s="133"/>
      <c r="P15" s="133"/>
      <c r="Q15" s="133"/>
      <c r="R15" s="133"/>
      <c r="S15" s="133"/>
    </row>
    <row r="16" spans="2:19" ht="15" customHeight="1">
      <c r="C16" s="135"/>
      <c r="D16" s="135"/>
      <c r="E16" s="122"/>
      <c r="F16" s="122"/>
      <c r="G16" s="122"/>
      <c r="H16" s="122"/>
      <c r="I16" s="122"/>
      <c r="J16" s="122"/>
      <c r="K16" s="122"/>
      <c r="L16" s="122"/>
      <c r="M16" s="122"/>
      <c r="N16" s="122"/>
      <c r="O16" s="122"/>
      <c r="P16" s="122"/>
      <c r="Q16" s="122"/>
      <c r="R16" s="122"/>
      <c r="S16" s="122"/>
    </row>
    <row r="17" spans="2:19" ht="15" customHeight="1">
      <c r="B17" s="367" t="s">
        <v>253</v>
      </c>
      <c r="C17" s="367"/>
      <c r="D17" s="367"/>
      <c r="E17" s="367"/>
      <c r="F17" s="367"/>
      <c r="G17" s="367"/>
      <c r="H17" s="367"/>
      <c r="I17" s="367"/>
      <c r="J17" s="367"/>
      <c r="K17" s="122"/>
      <c r="L17" s="122"/>
      <c r="M17" s="122"/>
      <c r="N17" s="122"/>
      <c r="O17" s="122"/>
      <c r="P17" s="122"/>
      <c r="Q17" s="122"/>
      <c r="R17" s="122"/>
      <c r="S17" s="122"/>
    </row>
    <row r="18" spans="2:19" ht="15" customHeight="1">
      <c r="B18" s="147"/>
      <c r="C18" s="147"/>
      <c r="D18" s="147"/>
      <c r="E18" s="147"/>
      <c r="F18" s="147"/>
      <c r="G18" s="147"/>
      <c r="H18" s="147"/>
      <c r="I18" s="147"/>
      <c r="J18" s="154"/>
      <c r="K18" s="132"/>
      <c r="L18" s="132"/>
      <c r="M18" s="132"/>
      <c r="N18" s="132"/>
      <c r="O18" s="132"/>
      <c r="P18" s="132"/>
      <c r="Q18" s="132"/>
      <c r="R18" s="132"/>
      <c r="S18" s="132"/>
    </row>
    <row r="19" spans="2:19" ht="15" customHeight="1">
      <c r="C19" s="362" t="s">
        <v>235</v>
      </c>
      <c r="D19" s="362"/>
      <c r="E19" s="361" t="s">
        <v>254</v>
      </c>
      <c r="F19" s="361"/>
      <c r="G19" s="361"/>
      <c r="H19" s="361"/>
      <c r="I19" s="361"/>
      <c r="J19" s="361"/>
      <c r="K19" s="122"/>
      <c r="L19" s="122"/>
      <c r="M19" s="122"/>
      <c r="N19" s="122"/>
      <c r="O19" s="122"/>
      <c r="P19" s="122"/>
      <c r="Q19" s="122"/>
      <c r="R19" s="122"/>
      <c r="S19" s="122"/>
    </row>
    <row r="20" spans="2:19" ht="15" customHeight="1">
      <c r="C20" s="343" t="s">
        <v>256</v>
      </c>
      <c r="D20" s="343"/>
      <c r="E20" s="357"/>
      <c r="F20" s="357"/>
      <c r="G20" s="357"/>
      <c r="H20" s="357"/>
      <c r="I20" s="357"/>
      <c r="J20" s="357"/>
      <c r="K20" s="122"/>
      <c r="L20" s="122"/>
      <c r="M20" s="122"/>
      <c r="N20" s="122"/>
      <c r="O20" s="122"/>
      <c r="P20" s="122"/>
      <c r="Q20" s="122"/>
      <c r="R20" s="122"/>
      <c r="S20" s="122"/>
    </row>
    <row r="21" spans="2:19" ht="15" customHeight="1">
      <c r="B21" s="153" t="s">
        <v>377</v>
      </c>
      <c r="C21" s="358" t="s">
        <v>258</v>
      </c>
      <c r="D21" s="358"/>
      <c r="E21" s="340"/>
      <c r="F21" s="340"/>
      <c r="G21" s="340"/>
      <c r="H21" s="340"/>
      <c r="I21" s="340"/>
      <c r="J21" s="340"/>
      <c r="K21" s="122"/>
      <c r="L21" s="122"/>
      <c r="M21" s="122"/>
      <c r="N21" s="122"/>
      <c r="O21" s="122"/>
      <c r="P21" s="122"/>
      <c r="Q21" s="122"/>
      <c r="R21" s="122"/>
      <c r="S21" s="122"/>
    </row>
    <row r="22" spans="2:19" ht="15" customHeight="1">
      <c r="B22" s="153" t="s">
        <v>328</v>
      </c>
      <c r="C22" s="358" t="s">
        <v>259</v>
      </c>
      <c r="D22" s="358"/>
      <c r="E22" s="340"/>
      <c r="F22" s="340"/>
      <c r="G22" s="340"/>
      <c r="H22" s="340"/>
      <c r="I22" s="340"/>
      <c r="J22" s="340"/>
      <c r="K22" s="122"/>
      <c r="L22" s="122"/>
      <c r="M22" s="122"/>
      <c r="N22" s="122"/>
      <c r="O22" s="122"/>
      <c r="P22" s="122"/>
      <c r="Q22" s="122"/>
      <c r="R22" s="122"/>
      <c r="S22" s="122"/>
    </row>
    <row r="23" spans="2:19">
      <c r="B23" s="153" t="s">
        <v>329</v>
      </c>
      <c r="C23" s="349" t="s">
        <v>260</v>
      </c>
      <c r="D23" s="349"/>
      <c r="E23" s="340"/>
      <c r="F23" s="340"/>
      <c r="G23" s="340"/>
      <c r="H23" s="340"/>
      <c r="I23" s="340"/>
      <c r="J23" s="340"/>
    </row>
    <row r="24" spans="2:19">
      <c r="B24" s="352" t="s">
        <v>20</v>
      </c>
      <c r="C24" s="363" t="s">
        <v>261</v>
      </c>
      <c r="D24" s="363"/>
      <c r="E24" s="340"/>
      <c r="F24" s="340"/>
      <c r="G24" s="340"/>
      <c r="H24" s="340"/>
      <c r="I24" s="340"/>
      <c r="J24" s="340"/>
    </row>
    <row r="25" spans="2:19">
      <c r="B25" s="352"/>
      <c r="C25" s="363" t="s">
        <v>262</v>
      </c>
      <c r="D25" s="363"/>
      <c r="E25" s="340"/>
      <c r="F25" s="340"/>
      <c r="G25" s="340"/>
      <c r="H25" s="340"/>
      <c r="I25" s="340"/>
      <c r="J25" s="340"/>
    </row>
    <row r="26" spans="2:19">
      <c r="B26" s="352"/>
      <c r="C26" s="363" t="s">
        <v>263</v>
      </c>
      <c r="D26" s="363"/>
      <c r="E26" s="340"/>
      <c r="F26" s="340"/>
      <c r="G26" s="340"/>
      <c r="H26" s="340"/>
      <c r="I26" s="340"/>
      <c r="J26" s="340"/>
    </row>
    <row r="27" spans="2:19" s="129" customFormat="1" ht="15" customHeight="1">
      <c r="B27" s="153" t="s">
        <v>332</v>
      </c>
      <c r="C27" s="363" t="s">
        <v>264</v>
      </c>
      <c r="D27" s="363"/>
      <c r="E27" s="340"/>
      <c r="F27" s="340"/>
      <c r="G27" s="340"/>
      <c r="H27" s="340"/>
      <c r="I27" s="340"/>
      <c r="J27" s="340"/>
    </row>
    <row r="28" spans="2:19" ht="15" customHeight="1">
      <c r="B28" s="153" t="s">
        <v>26</v>
      </c>
      <c r="C28" s="363" t="s">
        <v>265</v>
      </c>
      <c r="D28" s="363"/>
      <c r="E28" s="340"/>
      <c r="F28" s="340"/>
      <c r="G28" s="340"/>
      <c r="H28" s="340"/>
      <c r="I28" s="340"/>
      <c r="J28" s="340"/>
    </row>
    <row r="29" spans="2:19">
      <c r="B29" s="333"/>
      <c r="C29" s="333"/>
      <c r="D29" s="333"/>
      <c r="E29" s="333"/>
      <c r="F29" s="333"/>
      <c r="G29" s="333"/>
      <c r="H29" s="333"/>
    </row>
    <row r="30" spans="2:19" ht="15" customHeight="1">
      <c r="B30" s="367" t="s">
        <v>325</v>
      </c>
      <c r="C30" s="367"/>
      <c r="D30" s="367"/>
      <c r="E30" s="367"/>
      <c r="F30" s="367"/>
      <c r="G30" s="367"/>
      <c r="H30" s="367"/>
      <c r="I30" s="367"/>
      <c r="J30" s="367"/>
      <c r="K30" s="132"/>
      <c r="L30" s="132"/>
      <c r="M30" s="132"/>
      <c r="N30" s="132"/>
      <c r="O30" s="132"/>
      <c r="P30" s="132"/>
      <c r="Q30" s="132"/>
      <c r="R30" s="132"/>
      <c r="S30" s="132"/>
    </row>
    <row r="31" spans="2:19" ht="15" customHeight="1">
      <c r="B31" s="148" t="s">
        <v>326</v>
      </c>
      <c r="C31" s="147"/>
      <c r="D31" s="147"/>
      <c r="E31" s="147"/>
      <c r="F31" s="147"/>
      <c r="G31" s="147"/>
      <c r="H31" s="147"/>
      <c r="I31" s="147"/>
      <c r="J31" s="147"/>
      <c r="K31" s="132"/>
      <c r="L31" s="132"/>
      <c r="M31" s="132"/>
      <c r="N31" s="132"/>
      <c r="O31" s="132"/>
      <c r="P31" s="132"/>
      <c r="Q31" s="132"/>
      <c r="R31" s="132"/>
      <c r="S31" s="132"/>
    </row>
    <row r="32" spans="2:19" ht="15" customHeight="1">
      <c r="C32" s="362" t="s">
        <v>333</v>
      </c>
      <c r="D32" s="362"/>
      <c r="E32" s="361" t="s">
        <v>254</v>
      </c>
      <c r="F32" s="361"/>
      <c r="G32" s="361"/>
      <c r="H32" s="361"/>
      <c r="I32" s="361"/>
      <c r="J32" s="361"/>
      <c r="K32" s="132"/>
      <c r="L32" s="132"/>
      <c r="M32" s="132"/>
      <c r="N32" s="132"/>
      <c r="O32" s="132"/>
      <c r="P32" s="132"/>
      <c r="Q32" s="132"/>
      <c r="R32" s="132"/>
      <c r="S32" s="132"/>
    </row>
    <row r="33" spans="2:19" ht="15" customHeight="1">
      <c r="B33" s="342" t="s">
        <v>42</v>
      </c>
      <c r="C33" s="343" t="s">
        <v>336</v>
      </c>
      <c r="D33" s="343"/>
      <c r="E33" s="340"/>
      <c r="F33" s="340"/>
      <c r="G33" s="340"/>
      <c r="H33" s="340"/>
      <c r="I33" s="340"/>
      <c r="J33" s="340"/>
      <c r="K33" s="132"/>
      <c r="L33" s="132"/>
      <c r="M33" s="132"/>
      <c r="N33" s="132"/>
      <c r="O33" s="132"/>
      <c r="P33" s="132"/>
      <c r="Q33" s="132"/>
      <c r="R33" s="132"/>
      <c r="S33" s="132"/>
    </row>
    <row r="34" spans="2:19">
      <c r="B34" s="342"/>
      <c r="C34" s="368" t="s">
        <v>334</v>
      </c>
      <c r="D34" s="368"/>
      <c r="E34" s="340"/>
      <c r="F34" s="340"/>
      <c r="G34" s="340"/>
      <c r="H34" s="340"/>
      <c r="I34" s="340"/>
      <c r="J34" s="340"/>
    </row>
    <row r="35" spans="2:19">
      <c r="B35" s="342"/>
      <c r="C35" s="358" t="s">
        <v>335</v>
      </c>
      <c r="D35" s="358"/>
      <c r="E35" s="340"/>
      <c r="F35" s="340"/>
      <c r="G35" s="340"/>
      <c r="H35" s="340"/>
      <c r="I35" s="340"/>
      <c r="J35" s="340"/>
    </row>
    <row r="36" spans="2:19">
      <c r="B36" s="342" t="s">
        <v>49</v>
      </c>
      <c r="C36" s="343" t="s">
        <v>337</v>
      </c>
      <c r="D36" s="343"/>
      <c r="E36" s="340"/>
      <c r="F36" s="340"/>
      <c r="G36" s="340"/>
      <c r="H36" s="340"/>
      <c r="I36" s="340"/>
      <c r="J36" s="340"/>
    </row>
    <row r="37" spans="2:19" ht="15" customHeight="1">
      <c r="B37" s="342"/>
      <c r="C37" s="344" t="s">
        <v>338</v>
      </c>
      <c r="D37" s="344"/>
      <c r="E37" s="340"/>
      <c r="F37" s="340"/>
      <c r="G37" s="340"/>
      <c r="H37" s="340"/>
      <c r="I37" s="340"/>
      <c r="J37" s="340"/>
    </row>
    <row r="38" spans="2:19">
      <c r="B38" s="342"/>
      <c r="C38" s="344" t="s">
        <v>339</v>
      </c>
      <c r="D38" s="344"/>
      <c r="E38" s="340"/>
      <c r="F38" s="340"/>
      <c r="G38" s="340"/>
      <c r="H38" s="340"/>
      <c r="I38" s="340"/>
      <c r="J38" s="340"/>
    </row>
    <row r="39" spans="2:19">
      <c r="B39" s="342"/>
      <c r="C39" s="344" t="s">
        <v>340</v>
      </c>
      <c r="D39" s="344"/>
      <c r="E39" s="340"/>
      <c r="F39" s="340"/>
      <c r="G39" s="340"/>
      <c r="H39" s="340"/>
      <c r="I39" s="340"/>
      <c r="J39" s="340"/>
    </row>
    <row r="40" spans="2:19">
      <c r="B40" s="342" t="s">
        <v>50</v>
      </c>
      <c r="C40" s="364" t="s">
        <v>341</v>
      </c>
      <c r="D40" s="364"/>
      <c r="E40" s="340"/>
      <c r="F40" s="340"/>
      <c r="G40" s="340"/>
      <c r="H40" s="340"/>
      <c r="I40" s="340"/>
      <c r="J40" s="340"/>
    </row>
    <row r="41" spans="2:19" ht="27.75" customHeight="1">
      <c r="B41" s="342"/>
      <c r="C41" s="365" t="s">
        <v>342</v>
      </c>
      <c r="D41" s="365"/>
      <c r="E41" s="340"/>
      <c r="F41" s="340"/>
      <c r="G41" s="340"/>
      <c r="H41" s="340"/>
      <c r="I41" s="340"/>
      <c r="J41" s="340"/>
    </row>
    <row r="42" spans="2:19">
      <c r="B42" s="342"/>
      <c r="C42" s="341" t="s">
        <v>343</v>
      </c>
      <c r="D42" s="341"/>
      <c r="E42" s="340"/>
      <c r="F42" s="340"/>
      <c r="G42" s="340"/>
      <c r="H42" s="340"/>
      <c r="I42" s="340"/>
      <c r="J42" s="340"/>
    </row>
    <row r="43" spans="2:19" ht="15" customHeight="1">
      <c r="B43" s="342" t="s">
        <v>51</v>
      </c>
      <c r="C43" s="346" t="s">
        <v>383</v>
      </c>
      <c r="D43" s="346"/>
      <c r="E43" s="340"/>
      <c r="F43" s="340"/>
      <c r="G43" s="340"/>
      <c r="H43" s="340"/>
      <c r="I43" s="340"/>
      <c r="J43" s="340"/>
    </row>
    <row r="44" spans="2:19">
      <c r="B44" s="342"/>
      <c r="C44" s="345" t="s">
        <v>384</v>
      </c>
      <c r="D44" s="345"/>
      <c r="E44" s="340"/>
      <c r="F44" s="340"/>
      <c r="G44" s="340"/>
      <c r="H44" s="340"/>
      <c r="I44" s="340"/>
      <c r="J44" s="340"/>
    </row>
    <row r="45" spans="2:19">
      <c r="B45" s="342"/>
      <c r="C45" s="345" t="s">
        <v>385</v>
      </c>
      <c r="D45" s="345"/>
      <c r="E45" s="340"/>
      <c r="F45" s="340"/>
      <c r="G45" s="340"/>
      <c r="H45" s="340"/>
      <c r="I45" s="340"/>
      <c r="J45" s="340"/>
    </row>
    <row r="46" spans="2:19">
      <c r="B46" s="342" t="s">
        <v>52</v>
      </c>
      <c r="C46" s="351" t="s">
        <v>344</v>
      </c>
      <c r="D46" s="351"/>
      <c r="E46" s="333"/>
      <c r="F46" s="333"/>
      <c r="G46" s="333"/>
      <c r="H46" s="333"/>
      <c r="I46" s="333"/>
      <c r="J46" s="333"/>
    </row>
    <row r="47" spans="2:19">
      <c r="B47" s="342"/>
      <c r="C47" s="350" t="s">
        <v>345</v>
      </c>
      <c r="D47" s="350"/>
      <c r="E47" s="333"/>
      <c r="F47" s="333"/>
      <c r="G47" s="333"/>
      <c r="H47" s="333"/>
      <c r="I47" s="333"/>
      <c r="J47" s="333"/>
    </row>
    <row r="48" spans="2:19">
      <c r="B48" s="342"/>
      <c r="C48" s="350" t="s">
        <v>346</v>
      </c>
      <c r="D48" s="350"/>
      <c r="E48" s="333"/>
      <c r="F48" s="333"/>
      <c r="G48" s="333"/>
      <c r="H48" s="333"/>
      <c r="I48" s="333"/>
      <c r="J48" s="333"/>
    </row>
    <row r="49" spans="2:10">
      <c r="B49" s="342" t="s">
        <v>183</v>
      </c>
      <c r="C49" s="351" t="s">
        <v>347</v>
      </c>
      <c r="D49" s="351"/>
      <c r="E49" s="333"/>
      <c r="F49" s="333"/>
      <c r="G49" s="333"/>
      <c r="H49" s="333"/>
      <c r="I49" s="333"/>
      <c r="J49" s="333"/>
    </row>
    <row r="50" spans="2:10">
      <c r="B50" s="342"/>
      <c r="C50" s="350" t="s">
        <v>348</v>
      </c>
      <c r="D50" s="350"/>
      <c r="E50" s="333"/>
      <c r="F50" s="333"/>
      <c r="G50" s="333"/>
      <c r="H50" s="333"/>
      <c r="I50" s="333"/>
      <c r="J50" s="333"/>
    </row>
    <row r="51" spans="2:10">
      <c r="B51" s="342"/>
      <c r="C51" s="349" t="s">
        <v>349</v>
      </c>
      <c r="D51" s="349"/>
      <c r="E51" s="333"/>
      <c r="F51" s="333"/>
      <c r="G51" s="333"/>
      <c r="H51" s="333"/>
      <c r="I51" s="333"/>
      <c r="J51" s="333"/>
    </row>
    <row r="52" spans="2:10">
      <c r="B52" s="342" t="s">
        <v>94</v>
      </c>
      <c r="C52" s="347" t="s">
        <v>362</v>
      </c>
      <c r="D52" s="347"/>
      <c r="E52" s="333"/>
      <c r="F52" s="333"/>
      <c r="G52" s="333"/>
      <c r="H52" s="333"/>
      <c r="I52" s="333"/>
      <c r="J52" s="333"/>
    </row>
    <row r="53" spans="2:10">
      <c r="B53" s="342"/>
      <c r="C53" s="348" t="s">
        <v>364</v>
      </c>
      <c r="D53" s="348"/>
      <c r="E53" s="333"/>
      <c r="F53" s="333"/>
      <c r="G53" s="333"/>
      <c r="H53" s="333"/>
      <c r="I53" s="333"/>
      <c r="J53" s="333"/>
    </row>
    <row r="54" spans="2:10">
      <c r="B54" s="342"/>
      <c r="C54" s="349" t="s">
        <v>363</v>
      </c>
      <c r="D54" s="349"/>
      <c r="E54" s="333"/>
      <c r="F54" s="333"/>
      <c r="G54" s="333"/>
      <c r="H54" s="333"/>
      <c r="I54" s="333"/>
      <c r="J54" s="333"/>
    </row>
    <row r="55" spans="2:10">
      <c r="B55" s="352" t="s">
        <v>95</v>
      </c>
      <c r="C55" s="356" t="s">
        <v>365</v>
      </c>
      <c r="D55" s="356"/>
      <c r="E55" s="333"/>
      <c r="F55" s="333"/>
      <c r="G55" s="333"/>
      <c r="H55" s="333"/>
      <c r="I55" s="333"/>
      <c r="J55" s="333"/>
    </row>
    <row r="56" spans="2:10">
      <c r="B56" s="352"/>
      <c r="C56" s="354" t="s">
        <v>366</v>
      </c>
      <c r="D56" s="354"/>
      <c r="E56" s="333"/>
      <c r="F56" s="333"/>
      <c r="G56" s="333"/>
      <c r="H56" s="333"/>
      <c r="I56" s="333"/>
      <c r="J56" s="333"/>
    </row>
    <row r="57" spans="2:10">
      <c r="B57" s="352"/>
      <c r="C57" s="355" t="s">
        <v>367</v>
      </c>
      <c r="D57" s="355"/>
      <c r="E57" s="333"/>
      <c r="F57" s="333"/>
      <c r="G57" s="333"/>
      <c r="H57" s="333"/>
      <c r="I57" s="333"/>
      <c r="J57" s="333"/>
    </row>
    <row r="58" spans="2:10">
      <c r="B58" s="352" t="s">
        <v>96</v>
      </c>
      <c r="C58" s="353" t="s">
        <v>369</v>
      </c>
      <c r="D58" s="353"/>
      <c r="E58" s="333"/>
      <c r="F58" s="333"/>
      <c r="G58" s="333"/>
      <c r="H58" s="333"/>
      <c r="I58" s="333"/>
      <c r="J58" s="333"/>
    </row>
    <row r="59" spans="2:10">
      <c r="B59" s="352"/>
      <c r="C59" s="354" t="s">
        <v>370</v>
      </c>
      <c r="D59" s="354"/>
      <c r="E59" s="333"/>
      <c r="F59" s="333"/>
      <c r="G59" s="333"/>
      <c r="H59" s="333"/>
      <c r="I59" s="333"/>
      <c r="J59" s="333"/>
    </row>
    <row r="60" spans="2:10">
      <c r="B60" s="352"/>
      <c r="C60" s="354" t="s">
        <v>371</v>
      </c>
      <c r="D60" s="354"/>
      <c r="E60" s="333"/>
      <c r="F60" s="333"/>
      <c r="G60" s="333"/>
      <c r="H60" s="333"/>
      <c r="I60" s="333"/>
      <c r="J60" s="333"/>
    </row>
    <row r="61" spans="2:10">
      <c r="B61" s="352"/>
      <c r="C61" s="355" t="s">
        <v>372</v>
      </c>
      <c r="D61" s="355"/>
      <c r="E61" s="333"/>
      <c r="F61" s="333"/>
      <c r="G61" s="333"/>
      <c r="H61" s="333"/>
      <c r="I61" s="333"/>
      <c r="J61" s="333"/>
    </row>
    <row r="62" spans="2:10">
      <c r="B62" s="352"/>
      <c r="C62" s="354" t="s">
        <v>373</v>
      </c>
      <c r="D62" s="354"/>
      <c r="E62" s="333"/>
      <c r="F62" s="333"/>
      <c r="G62" s="333"/>
      <c r="H62" s="333"/>
      <c r="I62" s="333"/>
      <c r="J62" s="333"/>
    </row>
    <row r="63" spans="2:10">
      <c r="B63" s="352"/>
      <c r="C63" s="355" t="s">
        <v>374</v>
      </c>
      <c r="D63" s="355"/>
      <c r="E63" s="333"/>
      <c r="F63" s="333"/>
      <c r="G63" s="333"/>
      <c r="H63" s="333"/>
      <c r="I63" s="333"/>
      <c r="J63" s="333"/>
    </row>
    <row r="65" spans="2:10">
      <c r="B65" s="150" t="s">
        <v>296</v>
      </c>
      <c r="C65" s="150"/>
      <c r="D65" s="150"/>
      <c r="E65" s="150"/>
      <c r="F65" s="150"/>
      <c r="G65" s="150"/>
      <c r="H65" s="150"/>
      <c r="I65" s="156"/>
      <c r="J65" s="157"/>
    </row>
    <row r="66" spans="2:10">
      <c r="B66" s="152" t="s">
        <v>375</v>
      </c>
      <c r="C66" s="151"/>
      <c r="D66" s="151"/>
      <c r="E66" s="151"/>
      <c r="F66" s="151"/>
      <c r="G66" s="151"/>
      <c r="H66" s="151"/>
      <c r="I66" s="151"/>
      <c r="J66" s="155"/>
    </row>
    <row r="67" spans="2:10">
      <c r="C67" s="362" t="s">
        <v>298</v>
      </c>
      <c r="D67" s="362"/>
      <c r="E67" s="361" t="s">
        <v>254</v>
      </c>
      <c r="F67" s="361"/>
      <c r="G67" s="361"/>
      <c r="H67" s="361"/>
      <c r="I67" s="361"/>
      <c r="J67" s="361"/>
    </row>
    <row r="68" spans="2:10">
      <c r="B68" s="352" t="s">
        <v>103</v>
      </c>
      <c r="C68" s="353" t="s">
        <v>300</v>
      </c>
      <c r="D68" s="353"/>
      <c r="E68" s="357"/>
      <c r="F68" s="357"/>
      <c r="G68" s="357"/>
      <c r="H68" s="357"/>
      <c r="I68" s="357"/>
      <c r="J68" s="357"/>
    </row>
    <row r="69" spans="2:10">
      <c r="B69" s="352"/>
      <c r="C69" s="354" t="s">
        <v>297</v>
      </c>
      <c r="D69" s="354"/>
      <c r="E69" s="357"/>
      <c r="F69" s="357"/>
      <c r="G69" s="357"/>
      <c r="H69" s="357"/>
      <c r="I69" s="357"/>
      <c r="J69" s="357"/>
    </row>
    <row r="70" spans="2:10">
      <c r="B70" s="352"/>
      <c r="C70" s="354" t="s">
        <v>299</v>
      </c>
      <c r="D70" s="354"/>
      <c r="E70" s="357"/>
      <c r="F70" s="357"/>
      <c r="G70" s="357"/>
      <c r="H70" s="357"/>
      <c r="I70" s="357"/>
      <c r="J70" s="357"/>
    </row>
    <row r="71" spans="2:10">
      <c r="B71" s="352" t="s">
        <v>182</v>
      </c>
      <c r="C71" s="353" t="s">
        <v>302</v>
      </c>
      <c r="D71" s="353"/>
      <c r="E71" s="357"/>
      <c r="F71" s="357"/>
      <c r="G71" s="357"/>
      <c r="H71" s="357"/>
      <c r="I71" s="357"/>
      <c r="J71" s="357"/>
    </row>
    <row r="72" spans="2:10">
      <c r="B72" s="352"/>
      <c r="C72" s="359" t="s">
        <v>301</v>
      </c>
      <c r="D72" s="359"/>
      <c r="E72" s="357"/>
      <c r="F72" s="357"/>
      <c r="G72" s="357"/>
      <c r="H72" s="357"/>
      <c r="I72" s="357"/>
      <c r="J72" s="357"/>
    </row>
    <row r="73" spans="2:10">
      <c r="B73" s="352" t="s">
        <v>376</v>
      </c>
      <c r="C73" s="343" t="s">
        <v>303</v>
      </c>
      <c r="D73" s="343"/>
      <c r="E73" s="357"/>
      <c r="F73" s="357"/>
      <c r="G73" s="357"/>
      <c r="H73" s="357"/>
      <c r="I73" s="357"/>
      <c r="J73" s="357"/>
    </row>
    <row r="74" spans="2:10">
      <c r="B74" s="352"/>
      <c r="C74" s="360" t="s">
        <v>304</v>
      </c>
      <c r="D74" s="360"/>
      <c r="E74" s="357"/>
      <c r="F74" s="357"/>
      <c r="G74" s="357"/>
      <c r="H74" s="357"/>
      <c r="I74" s="357"/>
      <c r="J74" s="357"/>
    </row>
    <row r="75" spans="2:10">
      <c r="B75" s="352" t="s">
        <v>106</v>
      </c>
      <c r="C75" s="343" t="s">
        <v>305</v>
      </c>
      <c r="D75" s="343"/>
      <c r="E75" s="357"/>
      <c r="F75" s="357"/>
      <c r="G75" s="357"/>
      <c r="H75" s="357"/>
      <c r="I75" s="357"/>
      <c r="J75" s="357"/>
    </row>
    <row r="76" spans="2:10">
      <c r="B76" s="352"/>
      <c r="C76" s="358" t="s">
        <v>306</v>
      </c>
      <c r="D76" s="358"/>
      <c r="E76" s="357"/>
      <c r="F76" s="357"/>
      <c r="G76" s="357"/>
      <c r="H76" s="357"/>
      <c r="I76" s="357"/>
      <c r="J76" s="357"/>
    </row>
    <row r="77" spans="2:10">
      <c r="B77" s="352" t="s">
        <v>108</v>
      </c>
      <c r="C77" s="343" t="s">
        <v>307</v>
      </c>
      <c r="D77" s="343"/>
      <c r="E77" s="357"/>
      <c r="F77" s="357"/>
      <c r="G77" s="357"/>
      <c r="H77" s="357"/>
      <c r="I77" s="357"/>
      <c r="J77" s="357"/>
    </row>
    <row r="78" spans="2:10">
      <c r="B78" s="352"/>
      <c r="C78" s="355" t="s">
        <v>308</v>
      </c>
      <c r="D78" s="355"/>
      <c r="E78" s="357"/>
      <c r="F78" s="357"/>
      <c r="G78" s="357"/>
      <c r="H78" s="357"/>
      <c r="I78" s="357"/>
      <c r="J78" s="357"/>
    </row>
  </sheetData>
  <mergeCells count="129">
    <mergeCell ref="B24:B26"/>
    <mergeCell ref="C67:D67"/>
    <mergeCell ref="B40:B42"/>
    <mergeCell ref="C40:D40"/>
    <mergeCell ref="E40:J40"/>
    <mergeCell ref="C41:D41"/>
    <mergeCell ref="B29:H29"/>
    <mergeCell ref="B1:N1"/>
    <mergeCell ref="B3:I3"/>
    <mergeCell ref="B15:I15"/>
    <mergeCell ref="B17:J17"/>
    <mergeCell ref="E24:J24"/>
    <mergeCell ref="B33:B35"/>
    <mergeCell ref="C33:D33"/>
    <mergeCell ref="C34:D34"/>
    <mergeCell ref="C35:D35"/>
    <mergeCell ref="B30:J30"/>
    <mergeCell ref="C32:D32"/>
    <mergeCell ref="E32:J32"/>
    <mergeCell ref="E33:J33"/>
    <mergeCell ref="E34:J34"/>
    <mergeCell ref="E19:J19"/>
    <mergeCell ref="E20:J20"/>
    <mergeCell ref="E21:J21"/>
    <mergeCell ref="E67:J67"/>
    <mergeCell ref="B68:B70"/>
    <mergeCell ref="C68:D68"/>
    <mergeCell ref="E68:J68"/>
    <mergeCell ref="C69:D69"/>
    <mergeCell ref="E69:J69"/>
    <mergeCell ref="C70:D70"/>
    <mergeCell ref="E70:J70"/>
    <mergeCell ref="C19:D19"/>
    <mergeCell ref="C20:D20"/>
    <mergeCell ref="C21:D21"/>
    <mergeCell ref="C22:D22"/>
    <mergeCell ref="C23:D23"/>
    <mergeCell ref="C24:D24"/>
    <mergeCell ref="C25:D25"/>
    <mergeCell ref="C26:D26"/>
    <mergeCell ref="C27:D27"/>
    <mergeCell ref="C28:D28"/>
    <mergeCell ref="E22:J22"/>
    <mergeCell ref="E23:J23"/>
    <mergeCell ref="E25:J25"/>
    <mergeCell ref="E26:J26"/>
    <mergeCell ref="E27:J27"/>
    <mergeCell ref="E28:J28"/>
    <mergeCell ref="E75:J75"/>
    <mergeCell ref="C76:D76"/>
    <mergeCell ref="E76:J76"/>
    <mergeCell ref="B77:B78"/>
    <mergeCell ref="C77:D77"/>
    <mergeCell ref="E77:J77"/>
    <mergeCell ref="C78:D78"/>
    <mergeCell ref="E78:J78"/>
    <mergeCell ref="E71:J71"/>
    <mergeCell ref="C72:D72"/>
    <mergeCell ref="E72:J72"/>
    <mergeCell ref="B73:B74"/>
    <mergeCell ref="C73:D73"/>
    <mergeCell ref="E73:J73"/>
    <mergeCell ref="C74:D74"/>
    <mergeCell ref="E74:J74"/>
    <mergeCell ref="B71:B72"/>
    <mergeCell ref="C71:D71"/>
    <mergeCell ref="B75:B76"/>
    <mergeCell ref="C75:D75"/>
    <mergeCell ref="C46:D46"/>
    <mergeCell ref="E46:J46"/>
    <mergeCell ref="C47:D47"/>
    <mergeCell ref="B58:B63"/>
    <mergeCell ref="C58:D58"/>
    <mergeCell ref="E58:J58"/>
    <mergeCell ref="C59:D59"/>
    <mergeCell ref="E59:J59"/>
    <mergeCell ref="C60:D60"/>
    <mergeCell ref="E60:J60"/>
    <mergeCell ref="C61:D61"/>
    <mergeCell ref="E61:J61"/>
    <mergeCell ref="C62:D62"/>
    <mergeCell ref="E62:J62"/>
    <mergeCell ref="C63:D63"/>
    <mergeCell ref="E63:J63"/>
    <mergeCell ref="E55:J55"/>
    <mergeCell ref="C56:D56"/>
    <mergeCell ref="E56:J56"/>
    <mergeCell ref="C57:D57"/>
    <mergeCell ref="B55:B57"/>
    <mergeCell ref="C55:D55"/>
    <mergeCell ref="E49:J49"/>
    <mergeCell ref="C50:D50"/>
    <mergeCell ref="C44:D44"/>
    <mergeCell ref="C45:D45"/>
    <mergeCell ref="B43:B45"/>
    <mergeCell ref="E43:J43"/>
    <mergeCell ref="E44:J44"/>
    <mergeCell ref="E45:J45"/>
    <mergeCell ref="C43:D43"/>
    <mergeCell ref="E57:J57"/>
    <mergeCell ref="B52:B54"/>
    <mergeCell ref="C52:D52"/>
    <mergeCell ref="E52:J52"/>
    <mergeCell ref="C53:D53"/>
    <mergeCell ref="E53:J53"/>
    <mergeCell ref="C54:D54"/>
    <mergeCell ref="E54:J54"/>
    <mergeCell ref="E47:J47"/>
    <mergeCell ref="C48:D48"/>
    <mergeCell ref="E48:J48"/>
    <mergeCell ref="B49:B51"/>
    <mergeCell ref="C49:D49"/>
    <mergeCell ref="E50:J50"/>
    <mergeCell ref="C51:D51"/>
    <mergeCell ref="E51:J51"/>
    <mergeCell ref="B46:B48"/>
    <mergeCell ref="E41:J41"/>
    <mergeCell ref="C42:D42"/>
    <mergeCell ref="E42:J42"/>
    <mergeCell ref="E35:J35"/>
    <mergeCell ref="B36:B39"/>
    <mergeCell ref="C36:D36"/>
    <mergeCell ref="E36:J36"/>
    <mergeCell ref="C37:D37"/>
    <mergeCell ref="E37:J37"/>
    <mergeCell ref="C38:D38"/>
    <mergeCell ref="E38:J38"/>
    <mergeCell ref="C39:D39"/>
    <mergeCell ref="E39:J39"/>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S97"/>
  <sheetViews>
    <sheetView zoomScale="90" zoomScaleNormal="90" workbookViewId="0">
      <selection activeCell="T8" sqref="T8"/>
    </sheetView>
  </sheetViews>
  <sheetFormatPr defaultColWidth="8.88671875" defaultRowHeight="14.4"/>
  <cols>
    <col min="2" max="2" width="28.5546875" bestFit="1" customWidth="1"/>
    <col min="3" max="3" width="71.88671875" customWidth="1"/>
    <col min="4" max="4" width="34.5546875" customWidth="1"/>
    <col min="9" max="9" width="9.109375" customWidth="1"/>
  </cols>
  <sheetData>
    <row r="1" spans="2:19" ht="21">
      <c r="B1" s="323" t="s">
        <v>266</v>
      </c>
      <c r="C1" s="323"/>
      <c r="D1" s="323"/>
      <c r="E1" s="323"/>
      <c r="F1" s="323"/>
      <c r="G1" s="323"/>
      <c r="H1" s="323"/>
      <c r="I1" s="323"/>
      <c r="J1" s="323"/>
      <c r="K1" s="323"/>
      <c r="L1" s="323"/>
      <c r="M1" s="323"/>
      <c r="N1" s="323"/>
      <c r="O1" s="130"/>
      <c r="P1" s="130"/>
      <c r="Q1" s="130"/>
      <c r="R1" s="130"/>
      <c r="S1" s="130"/>
    </row>
    <row r="3" spans="2:19" ht="59.25" customHeight="1">
      <c r="B3" s="366" t="s">
        <v>378</v>
      </c>
      <c r="C3" s="366"/>
      <c r="D3" s="366"/>
      <c r="E3" s="366"/>
      <c r="F3" s="366"/>
      <c r="G3" s="366"/>
      <c r="H3" s="366"/>
      <c r="I3" s="36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323</v>
      </c>
      <c r="D5" s="136" t="s">
        <v>247</v>
      </c>
      <c r="E5" s="122"/>
      <c r="F5" s="122"/>
      <c r="G5" s="122"/>
      <c r="H5" s="122"/>
      <c r="I5" s="122"/>
      <c r="J5" s="122"/>
      <c r="K5" s="122"/>
      <c r="L5" s="122"/>
      <c r="M5" s="122"/>
      <c r="N5" s="122"/>
      <c r="O5" s="122"/>
      <c r="P5" s="122"/>
      <c r="Q5" s="122"/>
      <c r="R5" s="122"/>
      <c r="S5" s="122"/>
    </row>
    <row r="6" spans="2:19" ht="15" customHeight="1">
      <c r="B6" s="136" t="s">
        <v>267</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275</v>
      </c>
      <c r="C8" s="146" t="s">
        <v>314</v>
      </c>
      <c r="D8" s="136" t="s">
        <v>250</v>
      </c>
      <c r="E8" s="122"/>
      <c r="F8" s="122"/>
      <c r="G8" s="122"/>
      <c r="H8" s="122"/>
      <c r="I8" s="122"/>
      <c r="J8" s="122"/>
      <c r="K8" s="122"/>
      <c r="L8" s="122"/>
      <c r="M8" s="122"/>
      <c r="N8" s="122"/>
      <c r="O8" s="122"/>
      <c r="P8" s="122"/>
      <c r="Q8" s="122"/>
      <c r="R8" s="122"/>
      <c r="S8" s="122"/>
    </row>
    <row r="9" spans="2:19" ht="15" customHeight="1">
      <c r="B9" s="136" t="s">
        <v>241</v>
      </c>
      <c r="C9" s="146" t="s">
        <v>315</v>
      </c>
      <c r="D9" s="136" t="s">
        <v>251</v>
      </c>
      <c r="E9" s="122"/>
      <c r="F9" s="122"/>
      <c r="G9" s="122"/>
      <c r="H9" s="122"/>
      <c r="I9" s="122"/>
      <c r="J9" s="122"/>
      <c r="K9" s="122"/>
      <c r="L9" s="122"/>
      <c r="M9" s="122"/>
      <c r="N9" s="122"/>
      <c r="O9" s="122"/>
      <c r="P9" s="122"/>
      <c r="Q9" s="122"/>
      <c r="R9" s="122"/>
      <c r="S9" s="122"/>
    </row>
    <row r="10" spans="2:19" ht="15" customHeight="1">
      <c r="B10" s="136" t="s">
        <v>276</v>
      </c>
      <c r="C10" s="146" t="s">
        <v>316</v>
      </c>
      <c r="D10" s="135"/>
      <c r="E10" s="122"/>
      <c r="F10" s="122"/>
      <c r="G10" s="122"/>
      <c r="H10" s="122"/>
      <c r="I10" s="122"/>
      <c r="J10" s="122"/>
      <c r="K10" s="122"/>
      <c r="L10" s="122"/>
      <c r="M10" s="122"/>
      <c r="N10" s="122"/>
      <c r="O10" s="122"/>
      <c r="P10" s="122"/>
      <c r="Q10" s="122"/>
      <c r="R10" s="122"/>
      <c r="S10" s="122"/>
    </row>
    <row r="11" spans="2:19" ht="15" customHeight="1">
      <c r="B11" s="136" t="s">
        <v>268</v>
      </c>
      <c r="C11" s="146" t="s">
        <v>317</v>
      </c>
      <c r="D11" s="135"/>
      <c r="E11" s="122"/>
      <c r="F11" s="122"/>
      <c r="G11" s="122"/>
      <c r="H11" s="122"/>
      <c r="I11" s="122"/>
      <c r="J11" s="122"/>
      <c r="K11" s="122"/>
      <c r="L11" s="122"/>
      <c r="M11" s="122"/>
      <c r="N11" s="122"/>
      <c r="O11" s="122"/>
      <c r="P11" s="122"/>
      <c r="Q11" s="122"/>
      <c r="R11" s="122"/>
      <c r="S11" s="122"/>
    </row>
    <row r="12" spans="2:19" ht="15" customHeight="1">
      <c r="B12" s="136" t="s">
        <v>269</v>
      </c>
      <c r="C12" s="146" t="s">
        <v>318</v>
      </c>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324</v>
      </c>
      <c r="D15" s="135"/>
      <c r="E15" s="132"/>
      <c r="F15" s="132"/>
      <c r="G15" s="132"/>
      <c r="H15" s="132"/>
      <c r="I15" s="132"/>
      <c r="J15" s="132"/>
      <c r="K15" s="132"/>
      <c r="L15" s="132"/>
      <c r="M15" s="132"/>
      <c r="N15" s="132"/>
      <c r="O15" s="132"/>
      <c r="P15" s="132"/>
      <c r="Q15" s="132"/>
      <c r="R15" s="132"/>
      <c r="S15" s="132"/>
    </row>
    <row r="16" spans="2:19" ht="15" customHeight="1">
      <c r="C16" s="146" t="s">
        <v>321</v>
      </c>
      <c r="D16" s="135"/>
      <c r="F16" s="122"/>
      <c r="G16" s="122"/>
      <c r="H16" s="122"/>
      <c r="I16" s="122"/>
      <c r="J16" s="122"/>
      <c r="K16" s="122"/>
      <c r="L16" s="122"/>
      <c r="M16" s="122"/>
      <c r="N16" s="122"/>
      <c r="O16" s="122"/>
      <c r="P16" s="122"/>
      <c r="Q16" s="122"/>
      <c r="R16" s="122"/>
      <c r="S16" s="122"/>
    </row>
    <row r="17" spans="2:19" ht="15" customHeight="1">
      <c r="C17" s="146" t="s">
        <v>322</v>
      </c>
      <c r="D17" s="135"/>
      <c r="E17" s="132"/>
      <c r="F17" s="132"/>
      <c r="G17" s="132"/>
      <c r="H17" s="132"/>
      <c r="I17" s="132"/>
      <c r="J17" s="132"/>
      <c r="K17" s="132"/>
      <c r="L17" s="132"/>
      <c r="M17" s="132"/>
      <c r="N17" s="132"/>
      <c r="O17" s="132"/>
      <c r="P17" s="132"/>
      <c r="Q17" s="132"/>
      <c r="R17" s="132"/>
      <c r="S17" s="132"/>
    </row>
    <row r="18" spans="2:19" ht="15" customHeight="1">
      <c r="C18" s="146"/>
      <c r="D18" s="135"/>
      <c r="E18" s="132"/>
      <c r="F18" s="132"/>
      <c r="G18" s="132"/>
      <c r="H18" s="132"/>
      <c r="I18" s="132"/>
      <c r="J18" s="132"/>
      <c r="K18" s="132"/>
      <c r="L18" s="132"/>
      <c r="M18" s="132"/>
      <c r="N18" s="132"/>
      <c r="O18" s="132"/>
      <c r="P18" s="132"/>
      <c r="Q18" s="132"/>
      <c r="R18" s="132"/>
      <c r="S18" s="132"/>
    </row>
    <row r="19" spans="2:19" ht="148.5" customHeight="1">
      <c r="B19" s="366" t="s">
        <v>368</v>
      </c>
      <c r="C19" s="366"/>
      <c r="D19" s="366"/>
      <c r="E19" s="366"/>
      <c r="F19" s="366"/>
      <c r="G19" s="366"/>
      <c r="H19" s="366"/>
      <c r="I19" s="366"/>
      <c r="J19" s="133"/>
      <c r="K19" s="133"/>
      <c r="L19" s="133"/>
      <c r="M19" s="133"/>
      <c r="N19" s="133"/>
      <c r="O19" s="133"/>
      <c r="P19" s="133"/>
      <c r="Q19" s="133"/>
      <c r="R19" s="133"/>
      <c r="S19" s="133"/>
    </row>
    <row r="20" spans="2:19" ht="15" customHeight="1">
      <c r="B20" s="132"/>
      <c r="C20" s="132"/>
      <c r="D20" s="132"/>
      <c r="E20" s="132"/>
      <c r="F20" s="132"/>
      <c r="G20" s="132"/>
      <c r="H20" s="132"/>
      <c r="I20" s="132"/>
      <c r="J20" s="133"/>
      <c r="K20" s="133"/>
      <c r="L20" s="133"/>
      <c r="M20" s="133"/>
      <c r="N20" s="133"/>
      <c r="O20" s="133"/>
      <c r="P20" s="133"/>
      <c r="Q20" s="133"/>
      <c r="R20" s="133"/>
      <c r="S20" s="133"/>
    </row>
    <row r="21" spans="2:19" ht="15" customHeight="1">
      <c r="B21" s="367" t="s">
        <v>253</v>
      </c>
      <c r="C21" s="367"/>
      <c r="D21" s="367"/>
      <c r="E21" s="367"/>
      <c r="F21" s="367"/>
      <c r="G21" s="367"/>
      <c r="H21" s="367"/>
      <c r="I21" s="367"/>
      <c r="J21" s="367"/>
      <c r="K21" s="122"/>
      <c r="L21" s="122"/>
      <c r="M21" s="122"/>
      <c r="N21" s="122"/>
      <c r="O21" s="122"/>
      <c r="P21" s="122"/>
      <c r="Q21" s="122"/>
      <c r="R21" s="122"/>
      <c r="S21" s="122"/>
    </row>
    <row r="22" spans="2:19" ht="15" customHeight="1">
      <c r="B22" s="148" t="s">
        <v>327</v>
      </c>
      <c r="C22" s="147"/>
      <c r="D22" s="147"/>
      <c r="E22" s="147"/>
      <c r="F22" s="147"/>
      <c r="G22" s="147"/>
      <c r="H22" s="147"/>
      <c r="I22" s="147"/>
      <c r="J22" s="147"/>
      <c r="K22" s="132"/>
      <c r="L22" s="132"/>
      <c r="M22" s="132"/>
      <c r="N22" s="132"/>
      <c r="O22" s="132"/>
      <c r="P22" s="132"/>
      <c r="Q22" s="132"/>
      <c r="R22" s="132"/>
      <c r="S22" s="132"/>
    </row>
    <row r="23" spans="2:19" ht="15" customHeight="1">
      <c r="C23" s="139" t="s">
        <v>235</v>
      </c>
      <c r="D23" s="139"/>
      <c r="E23" s="361" t="s">
        <v>254</v>
      </c>
      <c r="F23" s="361"/>
      <c r="G23" s="361"/>
      <c r="H23" s="361"/>
      <c r="I23" s="361"/>
      <c r="J23" s="361"/>
      <c r="K23" s="132"/>
      <c r="L23" s="132"/>
      <c r="M23" s="132"/>
      <c r="N23" s="132"/>
      <c r="O23" s="132"/>
      <c r="P23" s="132"/>
      <c r="Q23" s="132"/>
      <c r="R23" s="132"/>
      <c r="S23" s="132"/>
    </row>
    <row r="24" spans="2:19" ht="15" customHeight="1">
      <c r="B24" s="10"/>
      <c r="C24" s="343" t="s">
        <v>272</v>
      </c>
      <c r="D24" s="343"/>
      <c r="E24" s="340"/>
      <c r="F24" s="340"/>
      <c r="G24" s="340"/>
      <c r="H24" s="340"/>
      <c r="I24" s="340"/>
      <c r="J24" s="340"/>
      <c r="K24" s="132"/>
      <c r="L24" s="132"/>
      <c r="M24" s="132"/>
      <c r="N24" s="132"/>
      <c r="O24" s="132"/>
      <c r="P24" s="132"/>
      <c r="Q24" s="132"/>
      <c r="R24" s="132"/>
      <c r="S24" s="132"/>
    </row>
    <row r="25" spans="2:19" ht="15" customHeight="1">
      <c r="B25" s="131" t="s">
        <v>12</v>
      </c>
      <c r="C25" s="358" t="s">
        <v>258</v>
      </c>
      <c r="D25" s="358"/>
      <c r="E25" s="340"/>
      <c r="F25" s="340"/>
      <c r="G25" s="340"/>
      <c r="H25" s="340"/>
      <c r="I25" s="340"/>
      <c r="J25" s="340"/>
      <c r="K25" s="132"/>
      <c r="L25" s="132"/>
      <c r="M25" s="132"/>
      <c r="N25" s="132"/>
      <c r="O25" s="132"/>
      <c r="P25" s="132"/>
      <c r="Q25" s="132"/>
      <c r="R25" s="132"/>
      <c r="S25" s="132"/>
    </row>
    <row r="26" spans="2:19" ht="15" customHeight="1">
      <c r="B26" s="131" t="s">
        <v>328</v>
      </c>
      <c r="C26" s="358" t="s">
        <v>259</v>
      </c>
      <c r="D26" s="358"/>
      <c r="E26" s="340"/>
      <c r="F26" s="340"/>
      <c r="G26" s="340"/>
      <c r="H26" s="340"/>
      <c r="I26" s="340"/>
      <c r="J26" s="340"/>
      <c r="K26" s="132"/>
      <c r="L26" s="132"/>
      <c r="M26" s="132"/>
      <c r="N26" s="132"/>
      <c r="O26" s="132"/>
      <c r="P26" s="132"/>
      <c r="Q26" s="132"/>
      <c r="R26" s="132"/>
      <c r="S26" s="132"/>
    </row>
    <row r="27" spans="2:19" ht="15" customHeight="1">
      <c r="B27" s="131" t="s">
        <v>329</v>
      </c>
      <c r="C27" s="349" t="s">
        <v>260</v>
      </c>
      <c r="D27" s="349"/>
      <c r="E27" s="340"/>
      <c r="F27" s="340"/>
      <c r="G27" s="340"/>
      <c r="H27" s="340"/>
      <c r="I27" s="340"/>
      <c r="J27" s="340"/>
      <c r="K27" s="132"/>
      <c r="L27" s="132"/>
      <c r="M27" s="132"/>
      <c r="N27" s="132"/>
      <c r="O27" s="132"/>
      <c r="P27" s="132"/>
      <c r="Q27" s="132"/>
      <c r="R27" s="132"/>
      <c r="S27" s="132"/>
    </row>
    <row r="28" spans="2:19">
      <c r="B28" s="131" t="s">
        <v>330</v>
      </c>
      <c r="C28" s="349" t="s">
        <v>271</v>
      </c>
      <c r="D28" s="349"/>
      <c r="E28" s="340"/>
      <c r="F28" s="340"/>
      <c r="G28" s="340"/>
      <c r="H28" s="340"/>
      <c r="I28" s="340"/>
      <c r="J28" s="340"/>
    </row>
    <row r="29" spans="2:19">
      <c r="B29" s="352" t="s">
        <v>20</v>
      </c>
      <c r="C29" s="363" t="s">
        <v>261</v>
      </c>
      <c r="D29" s="363"/>
      <c r="E29" s="340"/>
      <c r="F29" s="340"/>
      <c r="G29" s="340"/>
      <c r="H29" s="340"/>
      <c r="I29" s="340"/>
      <c r="J29" s="340"/>
    </row>
    <row r="30" spans="2:19">
      <c r="B30" s="352"/>
      <c r="C30" s="363" t="s">
        <v>262</v>
      </c>
      <c r="D30" s="363"/>
      <c r="E30" s="340"/>
      <c r="F30" s="340"/>
      <c r="G30" s="340"/>
      <c r="H30" s="340"/>
      <c r="I30" s="340"/>
      <c r="J30" s="340"/>
    </row>
    <row r="31" spans="2:19">
      <c r="B31" s="352"/>
      <c r="C31" s="363" t="s">
        <v>263</v>
      </c>
      <c r="D31" s="363"/>
      <c r="E31" s="340"/>
      <c r="F31" s="340"/>
      <c r="G31" s="340"/>
      <c r="H31" s="340"/>
      <c r="I31" s="340"/>
      <c r="J31" s="340"/>
    </row>
    <row r="32" spans="2:19">
      <c r="B32" s="131" t="s">
        <v>331</v>
      </c>
      <c r="C32" s="363" t="s">
        <v>274</v>
      </c>
      <c r="D32" s="363"/>
      <c r="E32" s="340"/>
      <c r="F32" s="340"/>
      <c r="G32" s="340"/>
      <c r="H32" s="340"/>
      <c r="I32" s="340"/>
      <c r="J32" s="340"/>
    </row>
    <row r="33" spans="2:10">
      <c r="B33" s="131" t="s">
        <v>332</v>
      </c>
      <c r="C33" s="363" t="s">
        <v>270</v>
      </c>
      <c r="D33" s="363"/>
      <c r="E33" s="340"/>
      <c r="F33" s="340"/>
      <c r="G33" s="340"/>
      <c r="H33" s="340"/>
      <c r="I33" s="340"/>
      <c r="J33" s="340"/>
    </row>
    <row r="34" spans="2:10" s="129" customFormat="1" ht="15" customHeight="1">
      <c r="B34" s="140" t="s">
        <v>26</v>
      </c>
      <c r="C34" s="363" t="s">
        <v>273</v>
      </c>
      <c r="D34" s="363"/>
      <c r="E34" s="340"/>
      <c r="F34" s="340"/>
      <c r="G34" s="340"/>
      <c r="H34" s="340"/>
      <c r="I34" s="340"/>
      <c r="J34" s="340"/>
    </row>
    <row r="35" spans="2:10" ht="15" customHeight="1">
      <c r="C35" s="144"/>
      <c r="D35" s="144"/>
    </row>
    <row r="36" spans="2:10">
      <c r="B36" s="367" t="s">
        <v>325</v>
      </c>
      <c r="C36" s="367"/>
      <c r="D36" s="367"/>
      <c r="E36" s="367"/>
      <c r="F36" s="367"/>
      <c r="G36" s="367"/>
      <c r="H36" s="367"/>
      <c r="I36" s="367"/>
      <c r="J36" s="367"/>
    </row>
    <row r="37" spans="2:10">
      <c r="B37" s="148" t="s">
        <v>326</v>
      </c>
      <c r="C37" s="147"/>
      <c r="D37" s="147"/>
      <c r="E37" s="147"/>
      <c r="F37" s="147"/>
      <c r="G37" s="147"/>
      <c r="H37" s="147"/>
      <c r="I37" s="147"/>
      <c r="J37" s="147"/>
    </row>
    <row r="38" spans="2:10">
      <c r="C38" s="362" t="s">
        <v>333</v>
      </c>
      <c r="D38" s="362"/>
      <c r="E38" s="361" t="s">
        <v>254</v>
      </c>
      <c r="F38" s="361"/>
      <c r="G38" s="361"/>
      <c r="H38" s="361"/>
      <c r="I38" s="361"/>
      <c r="J38" s="361"/>
    </row>
    <row r="39" spans="2:10">
      <c r="B39" s="342" t="s">
        <v>42</v>
      </c>
      <c r="C39" s="343" t="s">
        <v>336</v>
      </c>
      <c r="D39" s="343"/>
      <c r="E39" s="340"/>
      <c r="F39" s="340"/>
      <c r="G39" s="340"/>
      <c r="H39" s="340"/>
      <c r="I39" s="340"/>
      <c r="J39" s="340"/>
    </row>
    <row r="40" spans="2:10" ht="15" customHeight="1">
      <c r="B40" s="342"/>
      <c r="C40" s="368" t="s">
        <v>334</v>
      </c>
      <c r="D40" s="368"/>
      <c r="E40" s="340"/>
      <c r="F40" s="340"/>
      <c r="G40" s="340"/>
      <c r="H40" s="340"/>
      <c r="I40" s="340"/>
      <c r="J40" s="340"/>
    </row>
    <row r="41" spans="2:10">
      <c r="B41" s="342"/>
      <c r="C41" s="358" t="s">
        <v>335</v>
      </c>
      <c r="D41" s="358"/>
      <c r="E41" s="340"/>
      <c r="F41" s="340"/>
      <c r="G41" s="340"/>
      <c r="H41" s="340"/>
      <c r="I41" s="340"/>
      <c r="J41" s="340"/>
    </row>
    <row r="42" spans="2:10" ht="15" customHeight="1">
      <c r="B42" s="342" t="s">
        <v>49</v>
      </c>
      <c r="C42" s="343" t="s">
        <v>337</v>
      </c>
      <c r="D42" s="343"/>
      <c r="E42" s="340"/>
      <c r="F42" s="340"/>
      <c r="G42" s="340"/>
      <c r="H42" s="340"/>
      <c r="I42" s="340"/>
      <c r="J42" s="340"/>
    </row>
    <row r="43" spans="2:10">
      <c r="B43" s="342"/>
      <c r="C43" s="344" t="s">
        <v>338</v>
      </c>
      <c r="D43" s="344"/>
      <c r="E43" s="340"/>
      <c r="F43" s="340"/>
      <c r="G43" s="340"/>
      <c r="H43" s="340"/>
      <c r="I43" s="340"/>
      <c r="J43" s="340"/>
    </row>
    <row r="44" spans="2:10">
      <c r="B44" s="342"/>
      <c r="C44" s="344" t="s">
        <v>339</v>
      </c>
      <c r="D44" s="344"/>
      <c r="E44" s="340"/>
      <c r="F44" s="340"/>
      <c r="G44" s="340"/>
      <c r="H44" s="340"/>
      <c r="I44" s="340"/>
      <c r="J44" s="340"/>
    </row>
    <row r="45" spans="2:10">
      <c r="B45" s="342"/>
      <c r="C45" s="344" t="s">
        <v>340</v>
      </c>
      <c r="D45" s="344"/>
      <c r="E45" s="340"/>
      <c r="F45" s="340"/>
      <c r="G45" s="340"/>
      <c r="H45" s="340"/>
      <c r="I45" s="340"/>
      <c r="J45" s="340"/>
    </row>
    <row r="46" spans="2:10" ht="15" customHeight="1">
      <c r="B46" s="342" t="s">
        <v>50</v>
      </c>
      <c r="C46" s="364" t="s">
        <v>341</v>
      </c>
      <c r="D46" s="364"/>
      <c r="E46" s="340"/>
      <c r="F46" s="340"/>
      <c r="G46" s="340"/>
      <c r="H46" s="340"/>
      <c r="I46" s="340"/>
      <c r="J46" s="340"/>
    </row>
    <row r="47" spans="2:10" ht="30" customHeight="1">
      <c r="B47" s="342"/>
      <c r="C47" s="365" t="s">
        <v>342</v>
      </c>
      <c r="D47" s="365"/>
      <c r="E47" s="340"/>
      <c r="F47" s="340"/>
      <c r="G47" s="340"/>
      <c r="H47" s="340"/>
      <c r="I47" s="340"/>
      <c r="J47" s="340"/>
    </row>
    <row r="48" spans="2:10">
      <c r="B48" s="342"/>
      <c r="C48" s="341" t="s">
        <v>343</v>
      </c>
      <c r="D48" s="341"/>
      <c r="E48" s="340"/>
      <c r="F48" s="340"/>
      <c r="G48" s="340"/>
      <c r="H48" s="340"/>
      <c r="I48" s="340"/>
      <c r="J48" s="340"/>
    </row>
    <row r="49" spans="2:10">
      <c r="B49" s="342" t="s">
        <v>51</v>
      </c>
      <c r="C49" s="346" t="s">
        <v>383</v>
      </c>
      <c r="D49" s="346"/>
      <c r="E49" s="340"/>
      <c r="F49" s="340"/>
      <c r="G49" s="340"/>
      <c r="H49" s="340"/>
      <c r="I49" s="340"/>
      <c r="J49" s="340"/>
    </row>
    <row r="50" spans="2:10">
      <c r="B50" s="342"/>
      <c r="C50" s="345" t="s">
        <v>384</v>
      </c>
      <c r="D50" s="345"/>
      <c r="E50" s="340"/>
      <c r="F50" s="340"/>
      <c r="G50" s="340"/>
      <c r="H50" s="340"/>
      <c r="I50" s="340"/>
      <c r="J50" s="340"/>
    </row>
    <row r="51" spans="2:10">
      <c r="B51" s="342"/>
      <c r="C51" s="345" t="s">
        <v>385</v>
      </c>
      <c r="D51" s="345"/>
      <c r="E51" s="340"/>
      <c r="F51" s="340"/>
      <c r="G51" s="340"/>
      <c r="H51" s="340"/>
      <c r="I51" s="340"/>
      <c r="J51" s="340"/>
    </row>
    <row r="52" spans="2:10">
      <c r="B52" s="342" t="s">
        <v>386</v>
      </c>
      <c r="C52" s="351" t="s">
        <v>344</v>
      </c>
      <c r="D52" s="351"/>
      <c r="E52" s="333"/>
      <c r="F52" s="333"/>
      <c r="G52" s="333"/>
      <c r="H52" s="333"/>
      <c r="I52" s="333"/>
      <c r="J52" s="333"/>
    </row>
    <row r="53" spans="2:10">
      <c r="B53" s="342"/>
      <c r="C53" s="350" t="s">
        <v>345</v>
      </c>
      <c r="D53" s="350"/>
      <c r="E53" s="333"/>
      <c r="F53" s="333"/>
      <c r="G53" s="333"/>
      <c r="H53" s="333"/>
      <c r="I53" s="333"/>
      <c r="J53" s="333"/>
    </row>
    <row r="54" spans="2:10">
      <c r="B54" s="342"/>
      <c r="C54" s="350" t="s">
        <v>346</v>
      </c>
      <c r="D54" s="350"/>
      <c r="E54" s="333"/>
      <c r="F54" s="333"/>
      <c r="G54" s="333"/>
      <c r="H54" s="333"/>
      <c r="I54" s="333"/>
      <c r="J54" s="333"/>
    </row>
    <row r="55" spans="2:10">
      <c r="B55" s="342" t="s">
        <v>183</v>
      </c>
      <c r="C55" s="351" t="s">
        <v>347</v>
      </c>
      <c r="D55" s="351"/>
      <c r="E55" s="333"/>
      <c r="F55" s="333"/>
      <c r="G55" s="333"/>
      <c r="H55" s="333"/>
      <c r="I55" s="333"/>
      <c r="J55" s="333"/>
    </row>
    <row r="56" spans="2:10">
      <c r="B56" s="342"/>
      <c r="C56" s="350" t="s">
        <v>348</v>
      </c>
      <c r="D56" s="350"/>
      <c r="E56" s="333"/>
      <c r="F56" s="333"/>
      <c r="G56" s="333"/>
      <c r="H56" s="333"/>
      <c r="I56" s="333"/>
      <c r="J56" s="333"/>
    </row>
    <row r="57" spans="2:10">
      <c r="B57" s="342"/>
      <c r="C57" s="349" t="s">
        <v>349</v>
      </c>
      <c r="D57" s="349"/>
      <c r="E57" s="333"/>
      <c r="F57" s="333"/>
      <c r="G57" s="333"/>
      <c r="H57" s="333"/>
      <c r="I57" s="333"/>
      <c r="J57" s="333"/>
    </row>
    <row r="58" spans="2:10">
      <c r="B58" s="342" t="s">
        <v>193</v>
      </c>
      <c r="C58" s="356" t="s">
        <v>350</v>
      </c>
      <c r="D58" s="356"/>
      <c r="E58" s="333"/>
      <c r="F58" s="333"/>
      <c r="G58" s="333"/>
      <c r="H58" s="333"/>
      <c r="I58" s="333"/>
      <c r="J58" s="333"/>
    </row>
    <row r="59" spans="2:10">
      <c r="B59" s="342"/>
      <c r="C59" s="349" t="s">
        <v>351</v>
      </c>
      <c r="D59" s="349"/>
      <c r="E59" s="333"/>
      <c r="F59" s="333"/>
      <c r="G59" s="333"/>
      <c r="H59" s="333"/>
      <c r="I59" s="333"/>
      <c r="J59" s="333"/>
    </row>
    <row r="60" spans="2:10">
      <c r="B60" s="342"/>
      <c r="C60" s="349" t="s">
        <v>352</v>
      </c>
      <c r="D60" s="349"/>
      <c r="E60" s="333"/>
      <c r="F60" s="333"/>
      <c r="G60" s="333"/>
      <c r="H60" s="333"/>
      <c r="I60" s="333"/>
      <c r="J60" s="333"/>
    </row>
    <row r="61" spans="2:10" ht="15" customHeight="1">
      <c r="B61" s="342" t="s">
        <v>91</v>
      </c>
      <c r="C61" s="356" t="s">
        <v>353</v>
      </c>
      <c r="D61" s="356"/>
      <c r="E61" s="333"/>
      <c r="F61" s="333"/>
      <c r="G61" s="333"/>
      <c r="H61" s="333"/>
      <c r="I61" s="333"/>
      <c r="J61" s="333"/>
    </row>
    <row r="62" spans="2:10">
      <c r="B62" s="342"/>
      <c r="C62" s="349" t="s">
        <v>354</v>
      </c>
      <c r="D62" s="349"/>
      <c r="E62" s="333"/>
      <c r="F62" s="333"/>
      <c r="G62" s="333"/>
      <c r="H62" s="333"/>
      <c r="I62" s="333"/>
      <c r="J62" s="333"/>
    </row>
    <row r="63" spans="2:10">
      <c r="B63" s="342"/>
      <c r="C63" s="349" t="s">
        <v>355</v>
      </c>
      <c r="D63" s="349"/>
      <c r="E63" s="333"/>
      <c r="F63" s="333"/>
      <c r="G63" s="333"/>
      <c r="H63" s="333"/>
      <c r="I63" s="333"/>
      <c r="J63" s="333"/>
    </row>
    <row r="64" spans="2:10">
      <c r="B64" s="352" t="s">
        <v>92</v>
      </c>
      <c r="C64" s="356" t="s">
        <v>356</v>
      </c>
      <c r="D64" s="356"/>
      <c r="E64" s="333"/>
      <c r="F64" s="333"/>
      <c r="G64" s="333"/>
      <c r="H64" s="333"/>
      <c r="I64" s="333"/>
      <c r="J64" s="333"/>
    </row>
    <row r="65" spans="2:10" ht="30.75" customHeight="1">
      <c r="B65" s="352"/>
      <c r="C65" s="348" t="s">
        <v>357</v>
      </c>
      <c r="D65" s="348"/>
      <c r="E65" s="333"/>
      <c r="F65" s="333"/>
      <c r="G65" s="333"/>
      <c r="H65" s="333"/>
      <c r="I65" s="333"/>
      <c r="J65" s="333"/>
    </row>
    <row r="66" spans="2:10" ht="15" customHeight="1">
      <c r="B66" s="342" t="s">
        <v>93</v>
      </c>
      <c r="C66" s="356" t="s">
        <v>358</v>
      </c>
      <c r="D66" s="356"/>
      <c r="E66" s="333"/>
      <c r="F66" s="333"/>
      <c r="G66" s="333"/>
      <c r="H66" s="333"/>
      <c r="I66" s="333"/>
      <c r="J66" s="333"/>
    </row>
    <row r="67" spans="2:10">
      <c r="B67" s="342"/>
      <c r="C67" s="349" t="s">
        <v>359</v>
      </c>
      <c r="D67" s="349"/>
      <c r="E67" s="333"/>
      <c r="F67" s="333"/>
      <c r="G67" s="333"/>
      <c r="H67" s="333"/>
      <c r="I67" s="333"/>
      <c r="J67" s="333"/>
    </row>
    <row r="68" spans="2:10">
      <c r="B68" s="342"/>
      <c r="C68" s="349" t="s">
        <v>360</v>
      </c>
      <c r="D68" s="349"/>
      <c r="E68" s="333"/>
      <c r="F68" s="333"/>
      <c r="G68" s="333"/>
      <c r="H68" s="333"/>
      <c r="I68" s="333"/>
      <c r="J68" s="333"/>
    </row>
    <row r="69" spans="2:10">
      <c r="B69" s="342"/>
      <c r="C69" s="349" t="s">
        <v>361</v>
      </c>
      <c r="D69" s="349"/>
      <c r="E69" s="333"/>
      <c r="F69" s="333"/>
      <c r="G69" s="333"/>
      <c r="H69" s="333"/>
      <c r="I69" s="333"/>
      <c r="J69" s="333"/>
    </row>
    <row r="70" spans="2:10" ht="31.5" customHeight="1">
      <c r="B70" s="342" t="s">
        <v>94</v>
      </c>
      <c r="C70" s="347" t="s">
        <v>362</v>
      </c>
      <c r="D70" s="347"/>
      <c r="E70" s="333"/>
      <c r="F70" s="333"/>
      <c r="G70" s="333"/>
      <c r="H70" s="333"/>
      <c r="I70" s="333"/>
      <c r="J70" s="333"/>
    </row>
    <row r="71" spans="2:10" ht="44.25" customHeight="1">
      <c r="B71" s="342"/>
      <c r="C71" s="348" t="s">
        <v>364</v>
      </c>
      <c r="D71" s="348"/>
      <c r="E71" s="333"/>
      <c r="F71" s="333"/>
      <c r="G71" s="333"/>
      <c r="H71" s="333"/>
      <c r="I71" s="333"/>
      <c r="J71" s="333"/>
    </row>
    <row r="72" spans="2:10">
      <c r="B72" s="342"/>
      <c r="C72" s="349" t="s">
        <v>363</v>
      </c>
      <c r="D72" s="349"/>
      <c r="E72" s="333"/>
      <c r="F72" s="333"/>
      <c r="G72" s="333"/>
      <c r="H72" s="333"/>
      <c r="I72" s="333"/>
      <c r="J72" s="333"/>
    </row>
    <row r="73" spans="2:10">
      <c r="B73" s="352" t="s">
        <v>95</v>
      </c>
      <c r="C73" s="356" t="s">
        <v>365</v>
      </c>
      <c r="D73" s="356"/>
      <c r="E73" s="333"/>
      <c r="F73" s="333"/>
      <c r="G73" s="333"/>
      <c r="H73" s="333"/>
      <c r="I73" s="333"/>
      <c r="J73" s="333"/>
    </row>
    <row r="74" spans="2:10">
      <c r="B74" s="352"/>
      <c r="C74" s="354" t="s">
        <v>366</v>
      </c>
      <c r="D74" s="354"/>
      <c r="E74" s="333"/>
      <c r="F74" s="333"/>
      <c r="G74" s="333"/>
      <c r="H74" s="333"/>
      <c r="I74" s="333"/>
      <c r="J74" s="333"/>
    </row>
    <row r="75" spans="2:10" ht="30" customHeight="1">
      <c r="B75" s="352"/>
      <c r="C75" s="355" t="s">
        <v>367</v>
      </c>
      <c r="D75" s="355"/>
      <c r="E75" s="333"/>
      <c r="F75" s="333"/>
      <c r="G75" s="333"/>
      <c r="H75" s="333"/>
      <c r="I75" s="333"/>
      <c r="J75" s="333"/>
    </row>
    <row r="76" spans="2:10">
      <c r="B76" s="352" t="s">
        <v>96</v>
      </c>
      <c r="C76" s="353" t="s">
        <v>369</v>
      </c>
      <c r="D76" s="353"/>
      <c r="E76" s="333"/>
      <c r="F76" s="333"/>
      <c r="G76" s="333"/>
      <c r="H76" s="333"/>
      <c r="I76" s="333"/>
      <c r="J76" s="333"/>
    </row>
    <row r="77" spans="2:10">
      <c r="B77" s="352"/>
      <c r="C77" s="354" t="s">
        <v>370</v>
      </c>
      <c r="D77" s="354"/>
      <c r="E77" s="333"/>
      <c r="F77" s="333"/>
      <c r="G77" s="333"/>
      <c r="H77" s="333"/>
      <c r="I77" s="333"/>
      <c r="J77" s="333"/>
    </row>
    <row r="78" spans="2:10">
      <c r="B78" s="352"/>
      <c r="C78" s="354" t="s">
        <v>371</v>
      </c>
      <c r="D78" s="354"/>
      <c r="E78" s="333"/>
      <c r="F78" s="333"/>
      <c r="G78" s="333"/>
      <c r="H78" s="333"/>
      <c r="I78" s="333"/>
      <c r="J78" s="333"/>
    </row>
    <row r="79" spans="2:10" ht="29.25" customHeight="1">
      <c r="B79" s="352"/>
      <c r="C79" s="355" t="s">
        <v>372</v>
      </c>
      <c r="D79" s="355"/>
      <c r="E79" s="333"/>
      <c r="F79" s="333"/>
      <c r="G79" s="333"/>
      <c r="H79" s="333"/>
      <c r="I79" s="333"/>
      <c r="J79" s="333"/>
    </row>
    <row r="80" spans="2:10">
      <c r="B80" s="352"/>
      <c r="C80" s="354" t="s">
        <v>373</v>
      </c>
      <c r="D80" s="354"/>
      <c r="E80" s="333"/>
      <c r="F80" s="333"/>
      <c r="G80" s="333"/>
      <c r="H80" s="333"/>
      <c r="I80" s="333"/>
      <c r="J80" s="333"/>
    </row>
    <row r="81" spans="2:10" ht="30.75" customHeight="1">
      <c r="B81" s="352"/>
      <c r="C81" s="355" t="s">
        <v>374</v>
      </c>
      <c r="D81" s="355"/>
      <c r="E81" s="333"/>
      <c r="F81" s="333"/>
      <c r="G81" s="333"/>
      <c r="H81" s="333"/>
      <c r="I81" s="333"/>
      <c r="J81" s="333"/>
    </row>
    <row r="82" spans="2:10">
      <c r="C82" s="354"/>
      <c r="D82" s="354"/>
    </row>
    <row r="83" spans="2:10">
      <c r="C83" s="354"/>
      <c r="D83" s="354"/>
    </row>
    <row r="84" spans="2:10">
      <c r="B84" s="150" t="s">
        <v>296</v>
      </c>
      <c r="C84" s="150"/>
      <c r="D84" s="150"/>
      <c r="E84" s="150"/>
      <c r="F84" s="150"/>
      <c r="G84" s="150"/>
      <c r="H84" s="156"/>
      <c r="I84" s="156"/>
      <c r="J84" s="157"/>
    </row>
    <row r="85" spans="2:10">
      <c r="B85" s="152" t="s">
        <v>375</v>
      </c>
      <c r="C85" s="151"/>
      <c r="D85" s="151"/>
      <c r="E85" s="151"/>
      <c r="F85" s="151"/>
      <c r="G85" s="151"/>
      <c r="H85" s="151"/>
      <c r="I85" s="151"/>
      <c r="J85" s="155"/>
    </row>
    <row r="86" spans="2:10">
      <c r="C86" s="362" t="s">
        <v>298</v>
      </c>
      <c r="D86" s="362"/>
      <c r="E86" s="369" t="s">
        <v>254</v>
      </c>
      <c r="F86" s="369"/>
      <c r="G86" s="369"/>
      <c r="H86" s="369"/>
      <c r="I86" s="369"/>
      <c r="J86" s="369"/>
    </row>
    <row r="87" spans="2:10">
      <c r="B87" s="352" t="s">
        <v>103</v>
      </c>
      <c r="C87" s="353" t="s">
        <v>300</v>
      </c>
      <c r="D87" s="353"/>
      <c r="E87" s="357"/>
      <c r="F87" s="357"/>
      <c r="G87" s="357"/>
      <c r="H87" s="357"/>
      <c r="I87" s="357"/>
      <c r="J87" s="357"/>
    </row>
    <row r="88" spans="2:10">
      <c r="B88" s="352"/>
      <c r="C88" s="354" t="s">
        <v>297</v>
      </c>
      <c r="D88" s="354"/>
      <c r="E88" s="357"/>
      <c r="F88" s="357"/>
      <c r="G88" s="357"/>
      <c r="H88" s="357"/>
      <c r="I88" s="357"/>
      <c r="J88" s="357"/>
    </row>
    <row r="89" spans="2:10">
      <c r="B89" s="352"/>
      <c r="C89" s="354" t="s">
        <v>299</v>
      </c>
      <c r="D89" s="354"/>
      <c r="E89" s="357"/>
      <c r="F89" s="357"/>
      <c r="G89" s="357"/>
      <c r="H89" s="357"/>
      <c r="I89" s="357"/>
      <c r="J89" s="357"/>
    </row>
    <row r="90" spans="2:10">
      <c r="B90" s="352" t="s">
        <v>182</v>
      </c>
      <c r="C90" s="353" t="s">
        <v>302</v>
      </c>
      <c r="D90" s="353"/>
      <c r="E90" s="357"/>
      <c r="F90" s="357"/>
      <c r="G90" s="357"/>
      <c r="H90" s="357"/>
      <c r="I90" s="357"/>
      <c r="J90" s="357"/>
    </row>
    <row r="91" spans="2:10">
      <c r="B91" s="352"/>
      <c r="C91" s="359" t="s">
        <v>301</v>
      </c>
      <c r="D91" s="359"/>
      <c r="E91" s="357"/>
      <c r="F91" s="357"/>
      <c r="G91" s="357"/>
      <c r="H91" s="357"/>
      <c r="I91" s="357"/>
      <c r="J91" s="357"/>
    </row>
    <row r="92" spans="2:10">
      <c r="B92" s="352" t="s">
        <v>376</v>
      </c>
      <c r="C92" s="343" t="s">
        <v>303</v>
      </c>
      <c r="D92" s="343"/>
      <c r="E92" s="357"/>
      <c r="F92" s="357"/>
      <c r="G92" s="357"/>
      <c r="H92" s="357"/>
      <c r="I92" s="357"/>
      <c r="J92" s="357"/>
    </row>
    <row r="93" spans="2:10" ht="15" customHeight="1">
      <c r="B93" s="352"/>
      <c r="C93" s="360" t="s">
        <v>304</v>
      </c>
      <c r="D93" s="360"/>
      <c r="E93" s="357"/>
      <c r="F93" s="357"/>
      <c r="G93" s="357"/>
      <c r="H93" s="357"/>
      <c r="I93" s="357"/>
      <c r="J93" s="357"/>
    </row>
    <row r="94" spans="2:10">
      <c r="B94" s="352" t="s">
        <v>106</v>
      </c>
      <c r="C94" s="343" t="s">
        <v>305</v>
      </c>
      <c r="D94" s="343"/>
      <c r="E94" s="357"/>
      <c r="F94" s="357"/>
      <c r="G94" s="357"/>
      <c r="H94" s="357"/>
      <c r="I94" s="357"/>
      <c r="J94" s="357"/>
    </row>
    <row r="95" spans="2:10">
      <c r="B95" s="352"/>
      <c r="C95" s="358" t="s">
        <v>306</v>
      </c>
      <c r="D95" s="358"/>
      <c r="E95" s="357"/>
      <c r="F95" s="357"/>
      <c r="G95" s="357"/>
      <c r="H95" s="357"/>
      <c r="I95" s="357"/>
      <c r="J95" s="357"/>
    </row>
    <row r="96" spans="2:10">
      <c r="B96" s="352" t="s">
        <v>108</v>
      </c>
      <c r="C96" s="343" t="s">
        <v>307</v>
      </c>
      <c r="D96" s="343"/>
      <c r="E96" s="357"/>
      <c r="F96" s="357"/>
      <c r="G96" s="357"/>
      <c r="H96" s="357"/>
      <c r="I96" s="357"/>
      <c r="J96" s="357"/>
    </row>
    <row r="97" spans="2:10" ht="15" customHeight="1">
      <c r="B97" s="352"/>
      <c r="C97" s="355" t="s">
        <v>308</v>
      </c>
      <c r="D97" s="355"/>
      <c r="E97" s="357"/>
      <c r="F97" s="357"/>
      <c r="G97" s="357"/>
      <c r="H97" s="357"/>
      <c r="I97" s="357"/>
      <c r="J97" s="357"/>
    </row>
  </sheetData>
  <mergeCells count="161">
    <mergeCell ref="E29:J29"/>
    <mergeCell ref="E30:J30"/>
    <mergeCell ref="E31:J31"/>
    <mergeCell ref="E32:J32"/>
    <mergeCell ref="E33:J33"/>
    <mergeCell ref="B1:N1"/>
    <mergeCell ref="B3:I3"/>
    <mergeCell ref="B19:I19"/>
    <mergeCell ref="E24:J24"/>
    <mergeCell ref="E25:J25"/>
    <mergeCell ref="E26:J26"/>
    <mergeCell ref="E23:J23"/>
    <mergeCell ref="E52:J52"/>
    <mergeCell ref="B21:J21"/>
    <mergeCell ref="B36:J36"/>
    <mergeCell ref="C25:D25"/>
    <mergeCell ref="C26:D26"/>
    <mergeCell ref="C27:D27"/>
    <mergeCell ref="C28:D28"/>
    <mergeCell ref="C29:D29"/>
    <mergeCell ref="C30:D30"/>
    <mergeCell ref="C31:D31"/>
    <mergeCell ref="C32:D32"/>
    <mergeCell ref="C33:D33"/>
    <mergeCell ref="C34:D34"/>
    <mergeCell ref="C40:D40"/>
    <mergeCell ref="C44:D44"/>
    <mergeCell ref="C45:D45"/>
    <mergeCell ref="C46:D46"/>
    <mergeCell ref="C41:D41"/>
    <mergeCell ref="C42:D42"/>
    <mergeCell ref="C43:D43"/>
    <mergeCell ref="C39:D39"/>
    <mergeCell ref="C38:D38"/>
    <mergeCell ref="E27:J27"/>
    <mergeCell ref="E28:J28"/>
    <mergeCell ref="C56:D56"/>
    <mergeCell ref="C57:D57"/>
    <mergeCell ref="C58:D58"/>
    <mergeCell ref="C59:D59"/>
    <mergeCell ref="C60:D60"/>
    <mergeCell ref="C47:D47"/>
    <mergeCell ref="C48:D48"/>
    <mergeCell ref="C53:D53"/>
    <mergeCell ref="C54:D54"/>
    <mergeCell ref="C55:D55"/>
    <mergeCell ref="C52:D52"/>
    <mergeCell ref="E56:J56"/>
    <mergeCell ref="E57:J57"/>
    <mergeCell ref="E58:J58"/>
    <mergeCell ref="E59:J59"/>
    <mergeCell ref="E60:J60"/>
    <mergeCell ref="C71:D71"/>
    <mergeCell ref="C72:D72"/>
    <mergeCell ref="C73:D73"/>
    <mergeCell ref="E39:J39"/>
    <mergeCell ref="E40:J40"/>
    <mergeCell ref="E41:J41"/>
    <mergeCell ref="E42:J42"/>
    <mergeCell ref="E43:J43"/>
    <mergeCell ref="E44:J44"/>
    <mergeCell ref="E45:J45"/>
    <mergeCell ref="E46:J46"/>
    <mergeCell ref="E47:J47"/>
    <mergeCell ref="E48:J48"/>
    <mergeCell ref="E53:J53"/>
    <mergeCell ref="E54:J54"/>
    <mergeCell ref="E55:J55"/>
    <mergeCell ref="C66:D66"/>
    <mergeCell ref="C67:D67"/>
    <mergeCell ref="C68:D68"/>
    <mergeCell ref="B70:B72"/>
    <mergeCell ref="E66:J66"/>
    <mergeCell ref="E67:J67"/>
    <mergeCell ref="E68:J68"/>
    <mergeCell ref="E69:J69"/>
    <mergeCell ref="E70:J70"/>
    <mergeCell ref="E61:J61"/>
    <mergeCell ref="E62:J62"/>
    <mergeCell ref="E63:J63"/>
    <mergeCell ref="E64:J64"/>
    <mergeCell ref="E65:J65"/>
    <mergeCell ref="C69:D69"/>
    <mergeCell ref="C70:D70"/>
    <mergeCell ref="C61:D61"/>
    <mergeCell ref="C62:D62"/>
    <mergeCell ref="C63:D63"/>
    <mergeCell ref="C64:D64"/>
    <mergeCell ref="C65:D65"/>
    <mergeCell ref="C78:D78"/>
    <mergeCell ref="E34:J34"/>
    <mergeCell ref="B58:B60"/>
    <mergeCell ref="C24:D24"/>
    <mergeCell ref="B61:B63"/>
    <mergeCell ref="B29:B31"/>
    <mergeCell ref="C49:D49"/>
    <mergeCell ref="C50:D50"/>
    <mergeCell ref="C51:D51"/>
    <mergeCell ref="B49:B51"/>
    <mergeCell ref="E49:J49"/>
    <mergeCell ref="E50:J50"/>
    <mergeCell ref="E51:J51"/>
    <mergeCell ref="E71:J71"/>
    <mergeCell ref="E72:J72"/>
    <mergeCell ref="E73:J73"/>
    <mergeCell ref="B39:B41"/>
    <mergeCell ref="E38:J38"/>
    <mergeCell ref="B42:B45"/>
    <mergeCell ref="B46:B48"/>
    <mergeCell ref="B52:B54"/>
    <mergeCell ref="B55:B57"/>
    <mergeCell ref="B64:B65"/>
    <mergeCell ref="B66:B69"/>
    <mergeCell ref="C92:D92"/>
    <mergeCell ref="C88:D88"/>
    <mergeCell ref="C89:D89"/>
    <mergeCell ref="C86:D86"/>
    <mergeCell ref="C87:D87"/>
    <mergeCell ref="B73:B75"/>
    <mergeCell ref="E74:J74"/>
    <mergeCell ref="E75:J75"/>
    <mergeCell ref="E76:J76"/>
    <mergeCell ref="E77:J77"/>
    <mergeCell ref="E78:J78"/>
    <mergeCell ref="E79:J79"/>
    <mergeCell ref="B76:B81"/>
    <mergeCell ref="E80:J80"/>
    <mergeCell ref="E81:J81"/>
    <mergeCell ref="C79:D79"/>
    <mergeCell ref="C80:D80"/>
    <mergeCell ref="C81:D81"/>
    <mergeCell ref="C82:D82"/>
    <mergeCell ref="C83:D83"/>
    <mergeCell ref="C74:D74"/>
    <mergeCell ref="C75:D75"/>
    <mergeCell ref="C76:D76"/>
    <mergeCell ref="C77:D77"/>
    <mergeCell ref="C96:D96"/>
    <mergeCell ref="C97:D97"/>
    <mergeCell ref="B87:B89"/>
    <mergeCell ref="B90:B91"/>
    <mergeCell ref="B92:B93"/>
    <mergeCell ref="B94:B95"/>
    <mergeCell ref="B96:B97"/>
    <mergeCell ref="E86:J86"/>
    <mergeCell ref="E87:J87"/>
    <mergeCell ref="E88:J88"/>
    <mergeCell ref="E89:J89"/>
    <mergeCell ref="E90:J90"/>
    <mergeCell ref="E91:J91"/>
    <mergeCell ref="E92:J92"/>
    <mergeCell ref="E93:J93"/>
    <mergeCell ref="E94:J94"/>
    <mergeCell ref="E95:J95"/>
    <mergeCell ref="E96:J96"/>
    <mergeCell ref="E97:J97"/>
    <mergeCell ref="C93:D93"/>
    <mergeCell ref="C94:D94"/>
    <mergeCell ref="C95:D95"/>
    <mergeCell ref="C90:D90"/>
    <mergeCell ref="C91:D9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S97"/>
  <sheetViews>
    <sheetView zoomScale="115" zoomScaleNormal="115" workbookViewId="0">
      <selection activeCell="F15" sqref="F15"/>
    </sheetView>
  </sheetViews>
  <sheetFormatPr defaultColWidth="8.88671875" defaultRowHeight="14.4"/>
  <cols>
    <col min="2" max="2" width="28.5546875" bestFit="1" customWidth="1"/>
    <col min="3" max="3" width="71.88671875" customWidth="1"/>
    <col min="4" max="4" width="33.5546875" bestFit="1" customWidth="1"/>
    <col min="9" max="9" width="9.109375" customWidth="1"/>
  </cols>
  <sheetData>
    <row r="1" spans="2:19" ht="21">
      <c r="B1" s="323" t="s">
        <v>277</v>
      </c>
      <c r="C1" s="323"/>
      <c r="D1" s="323"/>
      <c r="E1" s="323"/>
      <c r="F1" s="323"/>
      <c r="G1" s="323"/>
      <c r="H1" s="323"/>
      <c r="I1" s="323"/>
      <c r="J1" s="323"/>
      <c r="K1" s="323"/>
      <c r="L1" s="323"/>
      <c r="M1" s="323"/>
      <c r="N1" s="323"/>
      <c r="O1" s="130"/>
      <c r="P1" s="130"/>
      <c r="Q1" s="130"/>
      <c r="R1" s="130"/>
      <c r="S1" s="130"/>
    </row>
    <row r="3" spans="2:19" ht="49.5" customHeight="1">
      <c r="B3" s="366" t="s">
        <v>419</v>
      </c>
      <c r="C3" s="366"/>
      <c r="D3" s="366"/>
      <c r="E3" s="366"/>
      <c r="F3" s="366"/>
      <c r="G3" s="366"/>
      <c r="H3" s="366"/>
      <c r="I3" s="36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323</v>
      </c>
      <c r="D5" s="136" t="s">
        <v>247</v>
      </c>
      <c r="E5" s="122"/>
      <c r="F5" s="122"/>
      <c r="G5" s="122"/>
      <c r="H5" s="122"/>
      <c r="I5" s="122"/>
      <c r="J5" s="122"/>
      <c r="K5" s="122"/>
      <c r="L5" s="122"/>
      <c r="M5" s="122"/>
      <c r="N5" s="122"/>
      <c r="O5" s="122"/>
      <c r="P5" s="122"/>
      <c r="Q5" s="122"/>
      <c r="R5" s="122"/>
      <c r="S5" s="122"/>
    </row>
    <row r="6" spans="2:19" ht="15" customHeight="1">
      <c r="B6" s="136" t="s">
        <v>238</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240</v>
      </c>
      <c r="C8" s="146" t="s">
        <v>314</v>
      </c>
      <c r="D8" s="136" t="s">
        <v>250</v>
      </c>
      <c r="E8" s="122"/>
      <c r="F8" s="122"/>
      <c r="G8" s="122"/>
      <c r="H8" s="122"/>
      <c r="I8" s="122"/>
      <c r="J8" s="122"/>
      <c r="K8" s="122"/>
      <c r="L8" s="122"/>
      <c r="M8" s="122"/>
      <c r="N8" s="122"/>
      <c r="O8" s="122"/>
      <c r="P8" s="122"/>
      <c r="Q8" s="122"/>
      <c r="R8" s="122"/>
      <c r="S8" s="122"/>
    </row>
    <row r="9" spans="2:19" ht="15" customHeight="1">
      <c r="B9" s="136" t="s">
        <v>241</v>
      </c>
      <c r="C9" s="146" t="s">
        <v>315</v>
      </c>
      <c r="D9" s="136" t="s">
        <v>251</v>
      </c>
      <c r="E9" s="122"/>
      <c r="F9" s="122"/>
      <c r="G9" s="122"/>
      <c r="H9" s="122"/>
      <c r="I9" s="122"/>
      <c r="J9" s="122"/>
      <c r="K9" s="122"/>
      <c r="L9" s="122"/>
      <c r="M9" s="122"/>
      <c r="N9" s="122"/>
      <c r="O9" s="122"/>
      <c r="P9" s="122"/>
      <c r="Q9" s="122"/>
      <c r="R9" s="122"/>
      <c r="S9" s="122"/>
    </row>
    <row r="10" spans="2:19" ht="15" customHeight="1">
      <c r="B10" s="136" t="s">
        <v>242</v>
      </c>
      <c r="C10" s="146" t="s">
        <v>316</v>
      </c>
      <c r="D10" s="135"/>
      <c r="E10" s="122"/>
      <c r="F10" s="122"/>
      <c r="G10" s="122"/>
      <c r="H10" s="122"/>
      <c r="I10" s="122"/>
      <c r="J10" s="122"/>
      <c r="K10" s="122"/>
      <c r="L10" s="122"/>
      <c r="M10" s="122"/>
      <c r="N10" s="122"/>
      <c r="O10" s="122"/>
      <c r="P10" s="122"/>
      <c r="Q10" s="122"/>
      <c r="R10" s="122"/>
      <c r="S10" s="122"/>
    </row>
    <row r="11" spans="2:19" ht="15" customHeight="1">
      <c r="B11" s="136" t="s">
        <v>243</v>
      </c>
      <c r="C11" s="146" t="s">
        <v>317</v>
      </c>
      <c r="D11" s="135"/>
      <c r="E11" s="122"/>
      <c r="F11" s="122"/>
      <c r="G11" s="122"/>
      <c r="H11" s="122"/>
      <c r="I11" s="122"/>
      <c r="J11" s="122"/>
      <c r="K11" s="122"/>
      <c r="L11" s="122"/>
      <c r="M11" s="122"/>
      <c r="N11" s="122"/>
      <c r="O11" s="122"/>
      <c r="P11" s="122"/>
      <c r="Q11" s="122"/>
      <c r="R11" s="122"/>
      <c r="S11" s="122"/>
    </row>
    <row r="12" spans="2:19" ht="15" customHeight="1">
      <c r="B12" s="136" t="s">
        <v>244</v>
      </c>
      <c r="C12" s="146" t="s">
        <v>318</v>
      </c>
      <c r="D12" s="135"/>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324</v>
      </c>
      <c r="D15" s="135"/>
      <c r="E15" s="132"/>
      <c r="F15" s="132"/>
      <c r="G15" s="132"/>
      <c r="H15" s="132"/>
      <c r="I15" s="132"/>
      <c r="J15" s="132"/>
      <c r="K15" s="132"/>
      <c r="L15" s="132"/>
      <c r="M15" s="132"/>
      <c r="N15" s="132"/>
      <c r="O15" s="132"/>
      <c r="P15" s="132"/>
      <c r="Q15" s="132"/>
      <c r="R15" s="132"/>
      <c r="S15" s="132"/>
    </row>
    <row r="16" spans="2:19" ht="15" customHeight="1">
      <c r="B16" s="136"/>
      <c r="C16" s="146" t="s">
        <v>321</v>
      </c>
      <c r="D16" s="135"/>
      <c r="E16" s="132"/>
      <c r="F16" s="132"/>
      <c r="G16" s="132"/>
      <c r="H16" s="132"/>
      <c r="I16" s="132"/>
      <c r="J16" s="132"/>
      <c r="K16" s="132"/>
      <c r="L16" s="132"/>
      <c r="M16" s="132"/>
      <c r="N16" s="132"/>
      <c r="O16" s="132"/>
      <c r="P16" s="132"/>
      <c r="Q16" s="132"/>
      <c r="R16" s="132"/>
      <c r="S16" s="132"/>
    </row>
    <row r="17" spans="2:19" ht="15" customHeight="1">
      <c r="B17" s="136"/>
      <c r="C17" s="146" t="s">
        <v>322</v>
      </c>
      <c r="D17" s="135"/>
      <c r="E17" s="132"/>
      <c r="F17" s="132"/>
      <c r="G17" s="132"/>
      <c r="H17" s="132"/>
      <c r="I17" s="132"/>
      <c r="J17" s="132"/>
      <c r="K17" s="132"/>
      <c r="L17" s="132"/>
      <c r="M17" s="132"/>
      <c r="N17" s="132"/>
      <c r="O17" s="132"/>
      <c r="P17" s="132"/>
      <c r="Q17" s="132"/>
      <c r="R17" s="132"/>
      <c r="S17" s="132"/>
    </row>
    <row r="18" spans="2:19" ht="15" customHeight="1">
      <c r="C18" s="146"/>
      <c r="D18" s="135"/>
      <c r="E18" s="132"/>
      <c r="F18" s="132"/>
      <c r="G18" s="132"/>
      <c r="H18" s="132"/>
      <c r="I18" s="132"/>
      <c r="J18" s="132"/>
      <c r="K18" s="132"/>
      <c r="L18" s="132"/>
      <c r="M18" s="132"/>
      <c r="N18" s="132"/>
      <c r="O18" s="132"/>
      <c r="P18" s="132"/>
      <c r="Q18" s="132"/>
      <c r="R18" s="132"/>
      <c r="S18" s="132"/>
    </row>
    <row r="19" spans="2:19" ht="150" customHeight="1">
      <c r="B19" s="366" t="s">
        <v>368</v>
      </c>
      <c r="C19" s="366"/>
      <c r="D19" s="366"/>
      <c r="E19" s="366"/>
      <c r="F19" s="366"/>
      <c r="G19" s="366"/>
      <c r="H19" s="366"/>
      <c r="I19" s="366"/>
      <c r="J19" s="133"/>
      <c r="K19" s="133"/>
      <c r="L19" s="133"/>
      <c r="M19" s="133"/>
      <c r="N19" s="133"/>
      <c r="O19" s="133"/>
      <c r="P19" s="133"/>
      <c r="Q19" s="133"/>
      <c r="R19" s="133"/>
      <c r="S19" s="133"/>
    </row>
    <row r="20" spans="2:19" ht="15" customHeight="1">
      <c r="C20" s="135"/>
      <c r="D20" s="135"/>
      <c r="E20" s="122"/>
      <c r="F20" s="122"/>
      <c r="G20" s="122"/>
      <c r="H20" s="122"/>
      <c r="I20" s="122"/>
      <c r="J20" s="122"/>
      <c r="K20" s="122"/>
      <c r="L20" s="122"/>
      <c r="M20" s="122"/>
      <c r="N20" s="122"/>
      <c r="O20" s="122"/>
      <c r="P20" s="122"/>
      <c r="Q20" s="122"/>
      <c r="R20" s="122"/>
      <c r="S20" s="122"/>
    </row>
    <row r="21" spans="2:19" ht="15" customHeight="1">
      <c r="B21" s="367" t="s">
        <v>253</v>
      </c>
      <c r="C21" s="367"/>
      <c r="D21" s="367"/>
      <c r="E21" s="367"/>
      <c r="F21" s="367"/>
      <c r="G21" s="367"/>
      <c r="H21" s="367"/>
      <c r="I21" s="367"/>
      <c r="J21" s="132"/>
      <c r="K21" s="132"/>
      <c r="L21" s="132"/>
      <c r="M21" s="132"/>
      <c r="N21" s="132"/>
      <c r="O21" s="132"/>
      <c r="P21" s="132"/>
      <c r="Q21" s="132"/>
      <c r="R21" s="132"/>
      <c r="S21" s="132"/>
    </row>
    <row r="22" spans="2:19" ht="15" customHeight="1">
      <c r="B22" s="148" t="s">
        <v>379</v>
      </c>
      <c r="C22" s="147"/>
      <c r="D22" s="147"/>
      <c r="E22" s="147"/>
      <c r="F22" s="147"/>
      <c r="G22" s="147"/>
      <c r="H22" s="147"/>
      <c r="I22" s="147"/>
      <c r="J22" s="132"/>
      <c r="K22" s="132"/>
      <c r="L22" s="132"/>
      <c r="M22" s="132"/>
      <c r="N22" s="132"/>
      <c r="O22" s="132"/>
      <c r="P22" s="132"/>
      <c r="Q22" s="132"/>
      <c r="R22" s="132"/>
      <c r="S22" s="132"/>
    </row>
    <row r="23" spans="2:19" ht="15" customHeight="1">
      <c r="C23" s="362" t="s">
        <v>235</v>
      </c>
      <c r="D23" s="362"/>
      <c r="E23" s="361" t="s">
        <v>254</v>
      </c>
      <c r="F23" s="361"/>
      <c r="G23" s="361"/>
      <c r="H23" s="361"/>
      <c r="I23" s="361"/>
      <c r="J23" s="132"/>
      <c r="K23" s="132"/>
      <c r="L23" s="132"/>
      <c r="M23" s="132"/>
      <c r="N23" s="132"/>
      <c r="O23" s="132"/>
      <c r="P23" s="132"/>
      <c r="Q23" s="132"/>
      <c r="R23" s="132"/>
      <c r="S23" s="132"/>
    </row>
    <row r="24" spans="2:19" ht="15" customHeight="1">
      <c r="C24" s="343" t="s">
        <v>272</v>
      </c>
      <c r="D24" s="343"/>
      <c r="E24" s="357"/>
      <c r="F24" s="357"/>
      <c r="G24" s="357"/>
      <c r="H24" s="357"/>
      <c r="I24" s="357"/>
      <c r="J24" s="132"/>
      <c r="K24" s="132"/>
      <c r="L24" s="132"/>
      <c r="M24" s="132"/>
      <c r="N24" s="132"/>
      <c r="O24" s="132"/>
      <c r="P24" s="132"/>
      <c r="Q24" s="132"/>
      <c r="R24" s="132"/>
      <c r="S24" s="132"/>
    </row>
    <row r="25" spans="2:19" ht="15" customHeight="1">
      <c r="B25" s="131" t="s">
        <v>12</v>
      </c>
      <c r="C25" s="358" t="s">
        <v>258</v>
      </c>
      <c r="D25" s="358"/>
      <c r="E25" s="357"/>
      <c r="F25" s="357"/>
      <c r="G25" s="357"/>
      <c r="H25" s="357"/>
      <c r="I25" s="357"/>
      <c r="J25" s="132"/>
      <c r="K25" s="132"/>
      <c r="L25" s="132"/>
      <c r="M25" s="132"/>
      <c r="N25" s="132"/>
      <c r="O25" s="132"/>
      <c r="P25" s="132"/>
      <c r="Q25" s="132"/>
      <c r="R25" s="132"/>
      <c r="S25" s="132"/>
    </row>
    <row r="26" spans="2:19" ht="15" customHeight="1">
      <c r="B26" s="131" t="s">
        <v>328</v>
      </c>
      <c r="C26" s="358" t="s">
        <v>259</v>
      </c>
      <c r="D26" s="358"/>
      <c r="E26" s="357"/>
      <c r="F26" s="357"/>
      <c r="G26" s="357"/>
      <c r="H26" s="357"/>
      <c r="I26" s="357"/>
      <c r="J26" s="132"/>
      <c r="K26" s="132"/>
      <c r="L26" s="132"/>
      <c r="M26" s="132"/>
      <c r="N26" s="132"/>
      <c r="O26" s="132"/>
      <c r="P26" s="132"/>
      <c r="Q26" s="132"/>
      <c r="R26" s="132"/>
      <c r="S26" s="132"/>
    </row>
    <row r="27" spans="2:19">
      <c r="B27" s="131" t="s">
        <v>329</v>
      </c>
      <c r="C27" s="349" t="s">
        <v>260</v>
      </c>
      <c r="D27" s="349"/>
      <c r="E27" s="357"/>
      <c r="F27" s="357"/>
      <c r="G27" s="357"/>
      <c r="H27" s="357"/>
      <c r="I27" s="357"/>
    </row>
    <row r="28" spans="2:19">
      <c r="B28" s="131" t="s">
        <v>330</v>
      </c>
      <c r="C28" s="349" t="s">
        <v>271</v>
      </c>
      <c r="D28" s="349"/>
      <c r="E28" s="357"/>
      <c r="F28" s="357"/>
      <c r="G28" s="357"/>
      <c r="H28" s="357"/>
      <c r="I28" s="357"/>
    </row>
    <row r="29" spans="2:19">
      <c r="B29" s="352" t="s">
        <v>20</v>
      </c>
      <c r="C29" s="363" t="s">
        <v>261</v>
      </c>
      <c r="D29" s="363"/>
      <c r="E29" s="357"/>
      <c r="F29" s="357"/>
      <c r="G29" s="357"/>
      <c r="H29" s="357"/>
      <c r="I29" s="357"/>
    </row>
    <row r="30" spans="2:19">
      <c r="B30" s="352"/>
      <c r="C30" s="363" t="s">
        <v>262</v>
      </c>
      <c r="D30" s="363"/>
      <c r="E30" s="357"/>
      <c r="F30" s="357"/>
      <c r="G30" s="357"/>
      <c r="H30" s="357"/>
      <c r="I30" s="357"/>
    </row>
    <row r="31" spans="2:19">
      <c r="B31" s="352"/>
      <c r="C31" s="363" t="s">
        <v>263</v>
      </c>
      <c r="D31" s="363"/>
      <c r="E31" s="357"/>
      <c r="F31" s="357"/>
      <c r="G31" s="357"/>
      <c r="H31" s="357"/>
      <c r="I31" s="357"/>
    </row>
    <row r="32" spans="2:19">
      <c r="B32" s="131" t="s">
        <v>331</v>
      </c>
      <c r="C32" s="363" t="s">
        <v>274</v>
      </c>
      <c r="D32" s="363"/>
      <c r="E32" s="357"/>
      <c r="F32" s="357"/>
      <c r="G32" s="357"/>
      <c r="H32" s="357"/>
      <c r="I32" s="357"/>
    </row>
    <row r="33" spans="2:10" s="129" customFormat="1" ht="15" customHeight="1">
      <c r="B33" s="131" t="s">
        <v>332</v>
      </c>
      <c r="C33" s="363" t="s">
        <v>270</v>
      </c>
      <c r="D33" s="363"/>
      <c r="E33" s="357"/>
      <c r="F33" s="357"/>
      <c r="G33" s="357"/>
      <c r="H33" s="357"/>
      <c r="I33" s="357"/>
    </row>
    <row r="34" spans="2:10" ht="15" customHeight="1">
      <c r="B34" s="140" t="s">
        <v>26</v>
      </c>
      <c r="C34" s="363" t="s">
        <v>273</v>
      </c>
      <c r="D34" s="363"/>
      <c r="E34" s="357"/>
      <c r="F34" s="357"/>
      <c r="G34" s="357"/>
      <c r="H34" s="357"/>
      <c r="I34" s="357"/>
    </row>
    <row r="35" spans="2:10">
      <c r="E35" s="149"/>
      <c r="F35" s="149"/>
      <c r="G35" s="149"/>
      <c r="H35" s="149"/>
      <c r="I35" s="149"/>
    </row>
    <row r="36" spans="2:10">
      <c r="B36" s="367" t="s">
        <v>325</v>
      </c>
      <c r="C36" s="367"/>
      <c r="D36" s="367"/>
      <c r="E36" s="367"/>
      <c r="F36" s="367"/>
      <c r="G36" s="367"/>
      <c r="H36" s="367"/>
      <c r="I36" s="367"/>
      <c r="J36" s="367"/>
    </row>
    <row r="37" spans="2:10">
      <c r="B37" s="148" t="s">
        <v>326</v>
      </c>
      <c r="C37" s="147"/>
      <c r="D37" s="147"/>
      <c r="E37" s="147"/>
      <c r="F37" s="147"/>
      <c r="G37" s="147"/>
      <c r="H37" s="147"/>
      <c r="I37" s="147"/>
      <c r="J37" s="147"/>
    </row>
    <row r="38" spans="2:10">
      <c r="C38" s="362" t="s">
        <v>333</v>
      </c>
      <c r="D38" s="362"/>
      <c r="E38" s="361" t="s">
        <v>254</v>
      </c>
      <c r="F38" s="361"/>
      <c r="G38" s="361"/>
      <c r="H38" s="361"/>
      <c r="I38" s="361"/>
      <c r="J38" s="361"/>
    </row>
    <row r="39" spans="2:10" ht="15" customHeight="1">
      <c r="B39" s="342" t="s">
        <v>42</v>
      </c>
      <c r="C39" s="343" t="s">
        <v>336</v>
      </c>
      <c r="D39" s="343"/>
      <c r="E39" s="340"/>
      <c r="F39" s="340"/>
      <c r="G39" s="340"/>
      <c r="H39" s="340"/>
      <c r="I39" s="340"/>
      <c r="J39" s="340"/>
    </row>
    <row r="40" spans="2:10" ht="15" customHeight="1">
      <c r="B40" s="342"/>
      <c r="C40" s="368" t="s">
        <v>334</v>
      </c>
      <c r="D40" s="368"/>
      <c r="E40" s="340"/>
      <c r="F40" s="340"/>
      <c r="G40" s="340"/>
      <c r="H40" s="340"/>
      <c r="I40" s="340"/>
      <c r="J40" s="340"/>
    </row>
    <row r="41" spans="2:10">
      <c r="B41" s="342"/>
      <c r="C41" s="358" t="s">
        <v>335</v>
      </c>
      <c r="D41" s="358"/>
      <c r="E41" s="340"/>
      <c r="F41" s="340"/>
      <c r="G41" s="340"/>
      <c r="H41" s="340"/>
      <c r="I41" s="340"/>
      <c r="J41" s="340"/>
    </row>
    <row r="42" spans="2:10" ht="15" customHeight="1">
      <c r="B42" s="342" t="s">
        <v>49</v>
      </c>
      <c r="C42" s="343" t="s">
        <v>337</v>
      </c>
      <c r="D42" s="343"/>
      <c r="E42" s="340"/>
      <c r="F42" s="340"/>
      <c r="G42" s="340"/>
      <c r="H42" s="340"/>
      <c r="I42" s="340"/>
      <c r="J42" s="340"/>
    </row>
    <row r="43" spans="2:10">
      <c r="B43" s="342"/>
      <c r="C43" s="344" t="s">
        <v>338</v>
      </c>
      <c r="D43" s="344"/>
      <c r="E43" s="340"/>
      <c r="F43" s="340"/>
      <c r="G43" s="340"/>
      <c r="H43" s="340"/>
      <c r="I43" s="340"/>
      <c r="J43" s="340"/>
    </row>
    <row r="44" spans="2:10">
      <c r="B44" s="342"/>
      <c r="C44" s="344" t="s">
        <v>339</v>
      </c>
      <c r="D44" s="344"/>
      <c r="E44" s="340"/>
      <c r="F44" s="340"/>
      <c r="G44" s="340"/>
      <c r="H44" s="340"/>
      <c r="I44" s="340"/>
      <c r="J44" s="340"/>
    </row>
    <row r="45" spans="2:10">
      <c r="B45" s="342"/>
      <c r="C45" s="344" t="s">
        <v>340</v>
      </c>
      <c r="D45" s="344"/>
      <c r="E45" s="340"/>
      <c r="F45" s="340"/>
      <c r="G45" s="340"/>
      <c r="H45" s="340"/>
      <c r="I45" s="340"/>
      <c r="J45" s="340"/>
    </row>
    <row r="46" spans="2:10" ht="15" customHeight="1">
      <c r="B46" s="342" t="s">
        <v>50</v>
      </c>
      <c r="C46" s="364" t="s">
        <v>341</v>
      </c>
      <c r="D46" s="364"/>
      <c r="E46" s="340"/>
      <c r="F46" s="340"/>
      <c r="G46" s="340"/>
      <c r="H46" s="340"/>
      <c r="I46" s="340"/>
      <c r="J46" s="340"/>
    </row>
    <row r="47" spans="2:10" ht="15" customHeight="1">
      <c r="B47" s="342"/>
      <c r="C47" s="365" t="s">
        <v>342</v>
      </c>
      <c r="D47" s="365"/>
      <c r="E47" s="340"/>
      <c r="F47" s="340"/>
      <c r="G47" s="340"/>
      <c r="H47" s="340"/>
      <c r="I47" s="340"/>
      <c r="J47" s="340"/>
    </row>
    <row r="48" spans="2:10">
      <c r="B48" s="342"/>
      <c r="C48" s="341" t="s">
        <v>343</v>
      </c>
      <c r="D48" s="341"/>
      <c r="E48" s="340"/>
      <c r="F48" s="340"/>
      <c r="G48" s="340"/>
      <c r="H48" s="340"/>
      <c r="I48" s="340"/>
      <c r="J48" s="340"/>
    </row>
    <row r="49" spans="2:10" ht="15" customHeight="1">
      <c r="B49" s="342" t="s">
        <v>51</v>
      </c>
      <c r="C49" s="346" t="s">
        <v>383</v>
      </c>
      <c r="D49" s="346"/>
      <c r="E49" s="340"/>
      <c r="F49" s="340"/>
      <c r="G49" s="340"/>
      <c r="H49" s="340"/>
      <c r="I49" s="340"/>
      <c r="J49" s="340"/>
    </row>
    <row r="50" spans="2:10">
      <c r="B50" s="342"/>
      <c r="C50" s="345" t="s">
        <v>384</v>
      </c>
      <c r="D50" s="345"/>
      <c r="E50" s="340"/>
      <c r="F50" s="340"/>
      <c r="G50" s="340"/>
      <c r="H50" s="340"/>
      <c r="I50" s="340"/>
      <c r="J50" s="340"/>
    </row>
    <row r="51" spans="2:10">
      <c r="B51" s="342"/>
      <c r="C51" s="345" t="s">
        <v>385</v>
      </c>
      <c r="D51" s="345"/>
      <c r="E51" s="340"/>
      <c r="F51" s="340"/>
      <c r="G51" s="340"/>
      <c r="H51" s="340"/>
      <c r="I51" s="340"/>
      <c r="J51" s="340"/>
    </row>
    <row r="52" spans="2:10" ht="15" customHeight="1">
      <c r="B52" s="342" t="s">
        <v>386</v>
      </c>
      <c r="C52" s="351" t="s">
        <v>344</v>
      </c>
      <c r="D52" s="351"/>
      <c r="E52" s="333"/>
      <c r="F52" s="333"/>
      <c r="G52" s="333"/>
      <c r="H52" s="333"/>
      <c r="I52" s="333"/>
      <c r="J52" s="333"/>
    </row>
    <row r="53" spans="2:10">
      <c r="B53" s="342"/>
      <c r="C53" s="350" t="s">
        <v>345</v>
      </c>
      <c r="D53" s="350"/>
      <c r="E53" s="333"/>
      <c r="F53" s="333"/>
      <c r="G53" s="333"/>
      <c r="H53" s="333"/>
      <c r="I53" s="333"/>
      <c r="J53" s="333"/>
    </row>
    <row r="54" spans="2:10">
      <c r="B54" s="342"/>
      <c r="C54" s="350" t="s">
        <v>346</v>
      </c>
      <c r="D54" s="350"/>
      <c r="E54" s="333"/>
      <c r="F54" s="333"/>
      <c r="G54" s="333"/>
      <c r="H54" s="333"/>
      <c r="I54" s="333"/>
      <c r="J54" s="333"/>
    </row>
    <row r="55" spans="2:10" ht="15" customHeight="1">
      <c r="B55" s="342" t="s">
        <v>183</v>
      </c>
      <c r="C55" s="351" t="s">
        <v>347</v>
      </c>
      <c r="D55" s="351"/>
      <c r="E55" s="333"/>
      <c r="F55" s="333"/>
      <c r="G55" s="333"/>
      <c r="H55" s="333"/>
      <c r="I55" s="333"/>
      <c r="J55" s="333"/>
    </row>
    <row r="56" spans="2:10">
      <c r="B56" s="342"/>
      <c r="C56" s="350" t="s">
        <v>348</v>
      </c>
      <c r="D56" s="350"/>
      <c r="E56" s="333"/>
      <c r="F56" s="333"/>
      <c r="G56" s="333"/>
      <c r="H56" s="333"/>
      <c r="I56" s="333"/>
      <c r="J56" s="333"/>
    </row>
    <row r="57" spans="2:10">
      <c r="B57" s="342"/>
      <c r="C57" s="349" t="s">
        <v>349</v>
      </c>
      <c r="D57" s="349"/>
      <c r="E57" s="333"/>
      <c r="F57" s="333"/>
      <c r="G57" s="333"/>
      <c r="H57" s="333"/>
      <c r="I57" s="333"/>
      <c r="J57" s="333"/>
    </row>
    <row r="58" spans="2:10" ht="15" customHeight="1">
      <c r="B58" s="342" t="s">
        <v>193</v>
      </c>
      <c r="C58" s="356" t="s">
        <v>350</v>
      </c>
      <c r="D58" s="356"/>
      <c r="E58" s="333"/>
      <c r="F58" s="333"/>
      <c r="G58" s="333"/>
      <c r="H58" s="333"/>
      <c r="I58" s="333"/>
      <c r="J58" s="333"/>
    </row>
    <row r="59" spans="2:10">
      <c r="B59" s="342"/>
      <c r="C59" s="349" t="s">
        <v>351</v>
      </c>
      <c r="D59" s="349"/>
      <c r="E59" s="333"/>
      <c r="F59" s="333"/>
      <c r="G59" s="333"/>
      <c r="H59" s="333"/>
      <c r="I59" s="333"/>
      <c r="J59" s="333"/>
    </row>
    <row r="60" spans="2:10">
      <c r="B60" s="342"/>
      <c r="C60" s="349" t="s">
        <v>352</v>
      </c>
      <c r="D60" s="349"/>
      <c r="E60" s="333"/>
      <c r="F60" s="333"/>
      <c r="G60" s="333"/>
      <c r="H60" s="333"/>
      <c r="I60" s="333"/>
      <c r="J60" s="333"/>
    </row>
    <row r="61" spans="2:10">
      <c r="B61" s="342" t="s">
        <v>91</v>
      </c>
      <c r="C61" s="356" t="s">
        <v>353</v>
      </c>
      <c r="D61" s="356"/>
      <c r="E61" s="333"/>
      <c r="F61" s="333"/>
      <c r="G61" s="333"/>
      <c r="H61" s="333"/>
      <c r="I61" s="333"/>
      <c r="J61" s="333"/>
    </row>
    <row r="62" spans="2:10" ht="15" customHeight="1">
      <c r="B62" s="342"/>
      <c r="C62" s="349" t="s">
        <v>354</v>
      </c>
      <c r="D62" s="349"/>
      <c r="E62" s="333"/>
      <c r="F62" s="333"/>
      <c r="G62" s="333"/>
      <c r="H62" s="333"/>
      <c r="I62" s="333"/>
      <c r="J62" s="333"/>
    </row>
    <row r="63" spans="2:10" ht="15" customHeight="1">
      <c r="B63" s="342"/>
      <c r="C63" s="349" t="s">
        <v>355</v>
      </c>
      <c r="D63" s="349"/>
      <c r="E63" s="333"/>
      <c r="F63" s="333"/>
      <c r="G63" s="333"/>
      <c r="H63" s="333"/>
      <c r="I63" s="333"/>
      <c r="J63" s="333"/>
    </row>
    <row r="64" spans="2:10">
      <c r="B64" s="352" t="s">
        <v>92</v>
      </c>
      <c r="C64" s="356" t="s">
        <v>356</v>
      </c>
      <c r="D64" s="356"/>
      <c r="E64" s="333"/>
      <c r="F64" s="333"/>
      <c r="G64" s="333"/>
      <c r="H64" s="333"/>
      <c r="I64" s="333"/>
      <c r="J64" s="333"/>
    </row>
    <row r="65" spans="2:10">
      <c r="B65" s="352"/>
      <c r="C65" s="348" t="s">
        <v>357</v>
      </c>
      <c r="D65" s="348"/>
      <c r="E65" s="333"/>
      <c r="F65" s="333"/>
      <c r="G65" s="333"/>
      <c r="H65" s="333"/>
      <c r="I65" s="333"/>
      <c r="J65" s="333"/>
    </row>
    <row r="66" spans="2:10">
      <c r="B66" s="342" t="s">
        <v>93</v>
      </c>
      <c r="C66" s="356" t="s">
        <v>358</v>
      </c>
      <c r="D66" s="356"/>
      <c r="E66" s="333"/>
      <c r="F66" s="333"/>
      <c r="G66" s="333"/>
      <c r="H66" s="333"/>
      <c r="I66" s="333"/>
      <c r="J66" s="333"/>
    </row>
    <row r="67" spans="2:10" ht="15" customHeight="1">
      <c r="B67" s="342"/>
      <c r="C67" s="349" t="s">
        <v>359</v>
      </c>
      <c r="D67" s="349"/>
      <c r="E67" s="333"/>
      <c r="F67" s="333"/>
      <c r="G67" s="333"/>
      <c r="H67" s="333"/>
      <c r="I67" s="333"/>
      <c r="J67" s="333"/>
    </row>
    <row r="68" spans="2:10" ht="15" customHeight="1">
      <c r="B68" s="342"/>
      <c r="C68" s="349" t="s">
        <v>360</v>
      </c>
      <c r="D68" s="349"/>
      <c r="E68" s="333"/>
      <c r="F68" s="333"/>
      <c r="G68" s="333"/>
      <c r="H68" s="333"/>
      <c r="I68" s="333"/>
      <c r="J68" s="333"/>
    </row>
    <row r="69" spans="2:10">
      <c r="B69" s="342"/>
      <c r="C69" s="349" t="s">
        <v>361</v>
      </c>
      <c r="D69" s="349"/>
      <c r="E69" s="333"/>
      <c r="F69" s="333"/>
      <c r="G69" s="333"/>
      <c r="H69" s="333"/>
      <c r="I69" s="333"/>
      <c r="J69" s="333"/>
    </row>
    <row r="70" spans="2:10">
      <c r="B70" s="342" t="s">
        <v>94</v>
      </c>
      <c r="C70" s="347" t="s">
        <v>362</v>
      </c>
      <c r="D70" s="347"/>
      <c r="E70" s="333"/>
      <c r="F70" s="333"/>
      <c r="G70" s="333"/>
      <c r="H70" s="333"/>
      <c r="I70" s="333"/>
      <c r="J70" s="333"/>
    </row>
    <row r="71" spans="2:10">
      <c r="B71" s="342"/>
      <c r="C71" s="348" t="s">
        <v>364</v>
      </c>
      <c r="D71" s="348"/>
      <c r="E71" s="333"/>
      <c r="F71" s="333"/>
      <c r="G71" s="333"/>
      <c r="H71" s="333"/>
      <c r="I71" s="333"/>
      <c r="J71" s="333"/>
    </row>
    <row r="72" spans="2:10" ht="15" customHeight="1">
      <c r="B72" s="342"/>
      <c r="C72" s="349" t="s">
        <v>363</v>
      </c>
      <c r="D72" s="349"/>
      <c r="E72" s="333"/>
      <c r="F72" s="333"/>
      <c r="G72" s="333"/>
      <c r="H72" s="333"/>
      <c r="I72" s="333"/>
      <c r="J72" s="333"/>
    </row>
    <row r="73" spans="2:10">
      <c r="B73" s="352" t="s">
        <v>95</v>
      </c>
      <c r="C73" s="356" t="s">
        <v>365</v>
      </c>
      <c r="D73" s="356"/>
      <c r="E73" s="333"/>
      <c r="F73" s="333"/>
      <c r="G73" s="333"/>
      <c r="H73" s="333"/>
      <c r="I73" s="333"/>
      <c r="J73" s="333"/>
    </row>
    <row r="74" spans="2:10">
      <c r="B74" s="352"/>
      <c r="C74" s="354" t="s">
        <v>366</v>
      </c>
      <c r="D74" s="354"/>
      <c r="E74" s="333"/>
      <c r="F74" s="333"/>
      <c r="G74" s="333"/>
      <c r="H74" s="333"/>
      <c r="I74" s="333"/>
      <c r="J74" s="333"/>
    </row>
    <row r="75" spans="2:10">
      <c r="B75" s="352"/>
      <c r="C75" s="355" t="s">
        <v>367</v>
      </c>
      <c r="D75" s="355"/>
      <c r="E75" s="333"/>
      <c r="F75" s="333"/>
      <c r="G75" s="333"/>
      <c r="H75" s="333"/>
      <c r="I75" s="333"/>
      <c r="J75" s="333"/>
    </row>
    <row r="76" spans="2:10" ht="15" customHeight="1">
      <c r="B76" s="352" t="s">
        <v>96</v>
      </c>
      <c r="C76" s="353" t="s">
        <v>369</v>
      </c>
      <c r="D76" s="353"/>
      <c r="E76" s="333"/>
      <c r="F76" s="333"/>
      <c r="G76" s="333"/>
      <c r="H76" s="333"/>
      <c r="I76" s="333"/>
      <c r="J76" s="333"/>
    </row>
    <row r="77" spans="2:10">
      <c r="B77" s="352"/>
      <c r="C77" s="354" t="s">
        <v>370</v>
      </c>
      <c r="D77" s="354"/>
      <c r="E77" s="333"/>
      <c r="F77" s="333"/>
      <c r="G77" s="333"/>
      <c r="H77" s="333"/>
      <c r="I77" s="333"/>
      <c r="J77" s="333"/>
    </row>
    <row r="78" spans="2:10" ht="15" customHeight="1">
      <c r="B78" s="352"/>
      <c r="C78" s="354" t="s">
        <v>371</v>
      </c>
      <c r="D78" s="354"/>
      <c r="E78" s="333"/>
      <c r="F78" s="333"/>
      <c r="G78" s="333"/>
      <c r="H78" s="333"/>
      <c r="I78" s="333"/>
      <c r="J78" s="333"/>
    </row>
    <row r="79" spans="2:10">
      <c r="B79" s="352"/>
      <c r="C79" s="355" t="s">
        <v>372</v>
      </c>
      <c r="D79" s="355"/>
      <c r="E79" s="333"/>
      <c r="F79" s="333"/>
      <c r="G79" s="333"/>
      <c r="H79" s="333"/>
      <c r="I79" s="333"/>
      <c r="J79" s="333"/>
    </row>
    <row r="80" spans="2:10">
      <c r="B80" s="352"/>
      <c r="C80" s="354" t="s">
        <v>373</v>
      </c>
      <c r="D80" s="354"/>
      <c r="E80" s="333"/>
      <c r="F80" s="333"/>
      <c r="G80" s="333"/>
      <c r="H80" s="333"/>
      <c r="I80" s="333"/>
      <c r="J80" s="333"/>
    </row>
    <row r="81" spans="2:10">
      <c r="B81" s="352"/>
      <c r="C81" s="355" t="s">
        <v>374</v>
      </c>
      <c r="D81" s="355"/>
      <c r="E81" s="333"/>
      <c r="F81" s="333"/>
      <c r="G81" s="333"/>
      <c r="H81" s="333"/>
      <c r="I81" s="333"/>
      <c r="J81" s="333"/>
    </row>
    <row r="82" spans="2:10">
      <c r="C82" s="354"/>
      <c r="D82" s="354"/>
    </row>
    <row r="83" spans="2:10">
      <c r="C83" s="354"/>
      <c r="D83" s="354"/>
    </row>
    <row r="84" spans="2:10">
      <c r="B84" s="150" t="s">
        <v>296</v>
      </c>
      <c r="C84" s="150"/>
      <c r="D84" s="150"/>
      <c r="E84" s="150"/>
      <c r="F84" s="150"/>
      <c r="G84" s="150"/>
      <c r="H84" s="156"/>
      <c r="I84" s="156"/>
      <c r="J84" s="157"/>
    </row>
    <row r="85" spans="2:10">
      <c r="B85" s="152" t="s">
        <v>375</v>
      </c>
      <c r="C85" s="151"/>
      <c r="D85" s="151"/>
      <c r="E85" s="151"/>
      <c r="F85" s="151"/>
      <c r="G85" s="151"/>
      <c r="H85" s="151"/>
      <c r="I85" s="151"/>
      <c r="J85" s="155"/>
    </row>
    <row r="86" spans="2:10">
      <c r="C86" s="362" t="s">
        <v>298</v>
      </c>
      <c r="D86" s="362"/>
      <c r="E86" s="369" t="s">
        <v>254</v>
      </c>
      <c r="F86" s="369"/>
      <c r="G86" s="369"/>
      <c r="H86" s="369"/>
      <c r="I86" s="369"/>
      <c r="J86" s="369"/>
    </row>
    <row r="87" spans="2:10">
      <c r="B87" s="352" t="s">
        <v>103</v>
      </c>
      <c r="C87" s="353" t="s">
        <v>300</v>
      </c>
      <c r="D87" s="353"/>
      <c r="E87" s="357"/>
      <c r="F87" s="357"/>
      <c r="G87" s="357"/>
      <c r="H87" s="357"/>
      <c r="I87" s="357"/>
      <c r="J87" s="357"/>
    </row>
    <row r="88" spans="2:10">
      <c r="B88" s="352"/>
      <c r="C88" s="354" t="s">
        <v>297</v>
      </c>
      <c r="D88" s="354"/>
      <c r="E88" s="357"/>
      <c r="F88" s="357"/>
      <c r="G88" s="357"/>
      <c r="H88" s="357"/>
      <c r="I88" s="357"/>
      <c r="J88" s="357"/>
    </row>
    <row r="89" spans="2:10">
      <c r="B89" s="352"/>
      <c r="C89" s="354" t="s">
        <v>299</v>
      </c>
      <c r="D89" s="354"/>
      <c r="E89" s="357"/>
      <c r="F89" s="357"/>
      <c r="G89" s="357"/>
      <c r="H89" s="357"/>
      <c r="I89" s="357"/>
      <c r="J89" s="357"/>
    </row>
    <row r="90" spans="2:10" ht="15" customHeight="1">
      <c r="B90" s="352" t="s">
        <v>182</v>
      </c>
      <c r="C90" s="353" t="s">
        <v>302</v>
      </c>
      <c r="D90" s="353"/>
      <c r="E90" s="357"/>
      <c r="F90" s="357"/>
      <c r="G90" s="357"/>
      <c r="H90" s="357"/>
      <c r="I90" s="357"/>
      <c r="J90" s="357"/>
    </row>
    <row r="91" spans="2:10">
      <c r="B91" s="352"/>
      <c r="C91" s="359" t="s">
        <v>301</v>
      </c>
      <c r="D91" s="359"/>
      <c r="E91" s="357"/>
      <c r="F91" s="357"/>
      <c r="G91" s="357"/>
      <c r="H91" s="357"/>
      <c r="I91" s="357"/>
      <c r="J91" s="357"/>
    </row>
    <row r="92" spans="2:10">
      <c r="B92" s="352" t="s">
        <v>376</v>
      </c>
      <c r="C92" s="343" t="s">
        <v>303</v>
      </c>
      <c r="D92" s="343"/>
      <c r="E92" s="357"/>
      <c r="F92" s="357"/>
      <c r="G92" s="357"/>
      <c r="H92" s="357"/>
      <c r="I92" s="357"/>
      <c r="J92" s="357"/>
    </row>
    <row r="93" spans="2:10">
      <c r="B93" s="352"/>
      <c r="C93" s="360" t="s">
        <v>304</v>
      </c>
      <c r="D93" s="360"/>
      <c r="E93" s="357"/>
      <c r="F93" s="357"/>
      <c r="G93" s="357"/>
      <c r="H93" s="357"/>
      <c r="I93" s="357"/>
      <c r="J93" s="357"/>
    </row>
    <row r="94" spans="2:10" ht="15" customHeight="1">
      <c r="B94" s="352" t="s">
        <v>106</v>
      </c>
      <c r="C94" s="343" t="s">
        <v>305</v>
      </c>
      <c r="D94" s="343"/>
      <c r="E94" s="357"/>
      <c r="F94" s="357"/>
      <c r="G94" s="357"/>
      <c r="H94" s="357"/>
      <c r="I94" s="357"/>
      <c r="J94" s="357"/>
    </row>
    <row r="95" spans="2:10">
      <c r="B95" s="352"/>
      <c r="C95" s="358" t="s">
        <v>306</v>
      </c>
      <c r="D95" s="358"/>
      <c r="E95" s="357"/>
      <c r="F95" s="357"/>
      <c r="G95" s="357"/>
      <c r="H95" s="357"/>
      <c r="I95" s="357"/>
      <c r="J95" s="357"/>
    </row>
    <row r="96" spans="2:10">
      <c r="B96" s="352" t="s">
        <v>108</v>
      </c>
      <c r="C96" s="343" t="s">
        <v>307</v>
      </c>
      <c r="D96" s="343"/>
      <c r="E96" s="357"/>
      <c r="F96" s="357"/>
      <c r="G96" s="357"/>
      <c r="H96" s="357"/>
      <c r="I96" s="357"/>
      <c r="J96" s="357"/>
    </row>
    <row r="97" spans="2:10">
      <c r="B97" s="352"/>
      <c r="C97" s="355" t="s">
        <v>308</v>
      </c>
      <c r="D97" s="355"/>
      <c r="E97" s="357"/>
      <c r="F97" s="357"/>
      <c r="G97" s="357"/>
      <c r="H97" s="357"/>
      <c r="I97" s="357"/>
      <c r="J97" s="357"/>
    </row>
  </sheetData>
  <mergeCells count="162">
    <mergeCell ref="B1:N1"/>
    <mergeCell ref="B3:I3"/>
    <mergeCell ref="B19:I19"/>
    <mergeCell ref="B21:I21"/>
    <mergeCell ref="C32:D32"/>
    <mergeCell ref="C33:D33"/>
    <mergeCell ref="C34:D34"/>
    <mergeCell ref="B29:B31"/>
    <mergeCell ref="E23:I23"/>
    <mergeCell ref="E30:I30"/>
    <mergeCell ref="E31:I31"/>
    <mergeCell ref="E32:I32"/>
    <mergeCell ref="E33:I33"/>
    <mergeCell ref="E27:I27"/>
    <mergeCell ref="E28:I28"/>
    <mergeCell ref="E29:I29"/>
    <mergeCell ref="E24:I24"/>
    <mergeCell ref="E25:I25"/>
    <mergeCell ref="E26:I26"/>
    <mergeCell ref="C23:D23"/>
    <mergeCell ref="C24:D24"/>
    <mergeCell ref="C25:D25"/>
    <mergeCell ref="C26:D26"/>
    <mergeCell ref="C27:D27"/>
    <mergeCell ref="C28:D28"/>
    <mergeCell ref="C29:D29"/>
    <mergeCell ref="C30:D30"/>
    <mergeCell ref="C31:D31"/>
    <mergeCell ref="B39:B41"/>
    <mergeCell ref="C39:D39"/>
    <mergeCell ref="E39:J39"/>
    <mergeCell ref="C40:D40"/>
    <mergeCell ref="E40:J40"/>
    <mergeCell ref="C41:D41"/>
    <mergeCell ref="E41:J41"/>
    <mergeCell ref="E34:I34"/>
    <mergeCell ref="B36:J36"/>
    <mergeCell ref="C38:D38"/>
    <mergeCell ref="E38:J38"/>
    <mergeCell ref="B46:B48"/>
    <mergeCell ref="C46:D46"/>
    <mergeCell ref="E46:J46"/>
    <mergeCell ref="C47:D47"/>
    <mergeCell ref="E47:J47"/>
    <mergeCell ref="C48:D48"/>
    <mergeCell ref="E48:J48"/>
    <mergeCell ref="B42:B45"/>
    <mergeCell ref="C42:D42"/>
    <mergeCell ref="E42:J42"/>
    <mergeCell ref="C43:D43"/>
    <mergeCell ref="E43:J43"/>
    <mergeCell ref="C44:D44"/>
    <mergeCell ref="E44:J44"/>
    <mergeCell ref="C45:D45"/>
    <mergeCell ref="E45:J45"/>
    <mergeCell ref="B52:B54"/>
    <mergeCell ref="C52:D52"/>
    <mergeCell ref="E52:J52"/>
    <mergeCell ref="C53:D53"/>
    <mergeCell ref="E53:J53"/>
    <mergeCell ref="C54:D54"/>
    <mergeCell ref="E54:J54"/>
    <mergeCell ref="B49:B51"/>
    <mergeCell ref="C49:D49"/>
    <mergeCell ref="E49:J49"/>
    <mergeCell ref="C50:D50"/>
    <mergeCell ref="E50:J50"/>
    <mergeCell ref="C51:D51"/>
    <mergeCell ref="E51:J51"/>
    <mergeCell ref="B58:B60"/>
    <mergeCell ref="C58:D58"/>
    <mergeCell ref="E58:J58"/>
    <mergeCell ref="C59:D59"/>
    <mergeCell ref="E59:J59"/>
    <mergeCell ref="C60:D60"/>
    <mergeCell ref="E60:J60"/>
    <mergeCell ref="B55:B57"/>
    <mergeCell ref="C55:D55"/>
    <mergeCell ref="E55:J55"/>
    <mergeCell ref="C56:D56"/>
    <mergeCell ref="E56:J56"/>
    <mergeCell ref="C57:D57"/>
    <mergeCell ref="E57:J57"/>
    <mergeCell ref="C63:D63"/>
    <mergeCell ref="E63:J63"/>
    <mergeCell ref="C64:D64"/>
    <mergeCell ref="E64:J64"/>
    <mergeCell ref="C65:D65"/>
    <mergeCell ref="E65:J65"/>
    <mergeCell ref="C66:D66"/>
    <mergeCell ref="E66:J66"/>
    <mergeCell ref="B61:B63"/>
    <mergeCell ref="B64:B65"/>
    <mergeCell ref="C61:D61"/>
    <mergeCell ref="E61:J61"/>
    <mergeCell ref="C62:D62"/>
    <mergeCell ref="E62:J62"/>
    <mergeCell ref="B70:B72"/>
    <mergeCell ref="C70:D70"/>
    <mergeCell ref="E70:J70"/>
    <mergeCell ref="C71:D71"/>
    <mergeCell ref="E71:J71"/>
    <mergeCell ref="C72:D72"/>
    <mergeCell ref="E72:J72"/>
    <mergeCell ref="C67:D67"/>
    <mergeCell ref="E67:J67"/>
    <mergeCell ref="C68:D68"/>
    <mergeCell ref="E68:J68"/>
    <mergeCell ref="C69:D69"/>
    <mergeCell ref="E69:J69"/>
    <mergeCell ref="B66:B69"/>
    <mergeCell ref="B76:B81"/>
    <mergeCell ref="E79:J79"/>
    <mergeCell ref="E80:J80"/>
    <mergeCell ref="C81:D81"/>
    <mergeCell ref="E81:J81"/>
    <mergeCell ref="C73:D73"/>
    <mergeCell ref="E73:J73"/>
    <mergeCell ref="C74:D74"/>
    <mergeCell ref="E74:J74"/>
    <mergeCell ref="C75:D75"/>
    <mergeCell ref="E75:J75"/>
    <mergeCell ref="C76:D76"/>
    <mergeCell ref="E76:J76"/>
    <mergeCell ref="C77:D77"/>
    <mergeCell ref="E77:J77"/>
    <mergeCell ref="C78:D78"/>
    <mergeCell ref="E78:J78"/>
    <mergeCell ref="B73:B75"/>
    <mergeCell ref="C87:D87"/>
    <mergeCell ref="E87:J87"/>
    <mergeCell ref="C88:D88"/>
    <mergeCell ref="E88:J88"/>
    <mergeCell ref="C79:D79"/>
    <mergeCell ref="C80:D80"/>
    <mergeCell ref="C83:D83"/>
    <mergeCell ref="C86:D86"/>
    <mergeCell ref="E86:J86"/>
    <mergeCell ref="E95:J95"/>
    <mergeCell ref="B96:B97"/>
    <mergeCell ref="C96:D96"/>
    <mergeCell ref="E96:J96"/>
    <mergeCell ref="C97:D97"/>
    <mergeCell ref="E97:J97"/>
    <mergeCell ref="C82:D82"/>
    <mergeCell ref="B87:B89"/>
    <mergeCell ref="B90:B91"/>
    <mergeCell ref="B92:B93"/>
    <mergeCell ref="B94:B95"/>
    <mergeCell ref="C95:D95"/>
    <mergeCell ref="C93:D93"/>
    <mergeCell ref="E93:J93"/>
    <mergeCell ref="C94:D94"/>
    <mergeCell ref="E94:J94"/>
    <mergeCell ref="C91:D91"/>
    <mergeCell ref="E91:J91"/>
    <mergeCell ref="C92:D92"/>
    <mergeCell ref="E92:J92"/>
    <mergeCell ref="C89:D89"/>
    <mergeCell ref="E89:J89"/>
    <mergeCell ref="C90:D90"/>
    <mergeCell ref="E90:J90"/>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S95"/>
  <sheetViews>
    <sheetView topLeftCell="A79" zoomScale="90" zoomScaleNormal="90" workbookViewId="0">
      <selection activeCell="C8" sqref="C8"/>
    </sheetView>
  </sheetViews>
  <sheetFormatPr defaultColWidth="8.88671875" defaultRowHeight="14.4"/>
  <cols>
    <col min="2" max="2" width="28.5546875" bestFit="1" customWidth="1"/>
    <col min="3" max="3" width="79.44140625" customWidth="1"/>
    <col min="4" max="4" width="33.5546875" bestFit="1" customWidth="1"/>
    <col min="9" max="9" width="9.109375" customWidth="1"/>
  </cols>
  <sheetData>
    <row r="1" spans="2:19" ht="21">
      <c r="B1" s="323" t="s">
        <v>278</v>
      </c>
      <c r="C1" s="323"/>
      <c r="D1" s="323"/>
      <c r="E1" s="323"/>
      <c r="F1" s="323"/>
      <c r="G1" s="323"/>
      <c r="H1" s="323"/>
      <c r="I1" s="323"/>
      <c r="J1" s="323"/>
      <c r="K1" s="323"/>
      <c r="L1" s="323"/>
      <c r="M1" s="323"/>
      <c r="N1" s="323"/>
      <c r="O1" s="130"/>
      <c r="P1" s="130"/>
      <c r="Q1" s="130"/>
      <c r="R1" s="130"/>
      <c r="S1" s="130"/>
    </row>
    <row r="3" spans="2:19" ht="49.5" customHeight="1">
      <c r="B3" s="366" t="s">
        <v>420</v>
      </c>
      <c r="C3" s="366"/>
      <c r="D3" s="366"/>
      <c r="E3" s="366"/>
      <c r="F3" s="366"/>
      <c r="G3" s="366"/>
      <c r="H3" s="366"/>
      <c r="I3" s="36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255</v>
      </c>
      <c r="C5" s="146" t="s">
        <v>323</v>
      </c>
      <c r="D5" s="136" t="s">
        <v>247</v>
      </c>
      <c r="E5" s="122"/>
      <c r="F5" s="122"/>
      <c r="G5" s="122"/>
      <c r="H5" s="122"/>
      <c r="I5" s="122"/>
      <c r="J5" s="122"/>
      <c r="K5" s="122"/>
      <c r="L5" s="122"/>
      <c r="M5" s="122"/>
      <c r="N5" s="122"/>
      <c r="O5" s="122"/>
      <c r="P5" s="122"/>
      <c r="Q5" s="122"/>
      <c r="R5" s="122"/>
      <c r="S5" s="122"/>
    </row>
    <row r="6" spans="2:19" ht="15" customHeight="1">
      <c r="B6" s="136" t="s">
        <v>267</v>
      </c>
      <c r="C6" s="146" t="s">
        <v>312</v>
      </c>
      <c r="D6" s="136" t="s">
        <v>248</v>
      </c>
      <c r="E6" s="122"/>
      <c r="F6" s="122"/>
      <c r="G6" s="122"/>
      <c r="H6" s="122"/>
      <c r="I6" s="122"/>
      <c r="J6" s="122"/>
      <c r="K6" s="122"/>
      <c r="L6" s="122"/>
      <c r="M6" s="122"/>
      <c r="N6" s="122"/>
      <c r="O6" s="122"/>
      <c r="P6" s="122"/>
      <c r="Q6" s="122"/>
      <c r="R6" s="122"/>
      <c r="S6" s="122"/>
    </row>
    <row r="7" spans="2:19" ht="15" customHeight="1">
      <c r="B7" s="136" t="s">
        <v>281</v>
      </c>
      <c r="C7" s="146" t="s">
        <v>313</v>
      </c>
      <c r="D7" s="136" t="s">
        <v>249</v>
      </c>
      <c r="E7" s="122"/>
      <c r="F7" s="122"/>
      <c r="G7" s="122"/>
      <c r="H7" s="122"/>
      <c r="I7" s="122"/>
      <c r="J7" s="122"/>
      <c r="K7" s="122"/>
      <c r="L7" s="122"/>
      <c r="M7" s="122"/>
      <c r="N7" s="122"/>
      <c r="O7" s="122"/>
      <c r="P7" s="122"/>
      <c r="Q7" s="122"/>
      <c r="R7" s="122"/>
      <c r="S7" s="122"/>
    </row>
    <row r="8" spans="2:19" ht="15" customHeight="1">
      <c r="B8" s="136" t="s">
        <v>257</v>
      </c>
      <c r="C8" s="146" t="s">
        <v>314</v>
      </c>
      <c r="D8" s="136" t="s">
        <v>250</v>
      </c>
      <c r="E8" s="122"/>
      <c r="F8" s="122"/>
      <c r="G8" s="122"/>
      <c r="H8" s="122"/>
      <c r="I8" s="122"/>
      <c r="J8" s="122"/>
      <c r="K8" s="122"/>
      <c r="L8" s="122"/>
      <c r="M8" s="122"/>
      <c r="N8" s="122"/>
      <c r="O8" s="122"/>
      <c r="P8" s="122"/>
      <c r="Q8" s="122"/>
      <c r="R8" s="122"/>
      <c r="S8" s="122"/>
    </row>
    <row r="9" spans="2:19" ht="15" customHeight="1">
      <c r="B9" s="136" t="s">
        <v>276</v>
      </c>
      <c r="C9" s="146" t="s">
        <v>315</v>
      </c>
      <c r="D9" s="136" t="s">
        <v>251</v>
      </c>
      <c r="E9" s="122"/>
      <c r="F9" s="122"/>
      <c r="G9" s="122"/>
      <c r="H9" s="122"/>
      <c r="I9" s="122"/>
      <c r="J9" s="122"/>
      <c r="K9" s="122"/>
      <c r="L9" s="122"/>
      <c r="M9" s="122"/>
      <c r="N9" s="122"/>
      <c r="O9" s="122"/>
      <c r="P9" s="122"/>
      <c r="Q9" s="122"/>
      <c r="R9" s="122"/>
      <c r="S9" s="122"/>
    </row>
    <row r="10" spans="2:19" ht="15" customHeight="1">
      <c r="B10" s="136" t="s">
        <v>268</v>
      </c>
      <c r="C10" s="146" t="s">
        <v>316</v>
      </c>
      <c r="D10" s="135"/>
      <c r="E10" s="122"/>
      <c r="F10" s="122"/>
      <c r="G10" s="122"/>
      <c r="H10" s="122"/>
      <c r="I10" s="122"/>
      <c r="J10" s="122"/>
      <c r="K10" s="122"/>
      <c r="L10" s="122"/>
      <c r="M10" s="122"/>
      <c r="N10" s="122"/>
      <c r="O10" s="122"/>
      <c r="P10" s="122"/>
      <c r="Q10" s="122"/>
      <c r="R10" s="122"/>
      <c r="S10" s="122"/>
    </row>
    <row r="11" spans="2:19" ht="15" customHeight="1">
      <c r="B11" s="136" t="s">
        <v>269</v>
      </c>
      <c r="C11" s="146" t="s">
        <v>317</v>
      </c>
      <c r="D11" s="135"/>
      <c r="E11" s="122"/>
      <c r="F11" s="122"/>
      <c r="G11" s="122"/>
      <c r="H11" s="122"/>
      <c r="I11" s="122"/>
      <c r="J11" s="122"/>
      <c r="K11" s="122"/>
      <c r="L11" s="122"/>
      <c r="M11" s="122"/>
      <c r="N11" s="122"/>
      <c r="O11" s="122"/>
      <c r="P11" s="122"/>
      <c r="Q11" s="122"/>
      <c r="R11" s="122"/>
      <c r="S11" s="122"/>
    </row>
    <row r="12" spans="2:19" ht="15" customHeight="1">
      <c r="C12" s="146" t="s">
        <v>318</v>
      </c>
      <c r="D12" s="135"/>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321</v>
      </c>
      <c r="D15" s="135"/>
      <c r="E15" s="132"/>
      <c r="F15" s="132"/>
      <c r="G15" s="132"/>
      <c r="H15" s="132"/>
      <c r="I15" s="132"/>
      <c r="J15" s="132"/>
      <c r="K15" s="132"/>
      <c r="L15" s="132"/>
      <c r="M15" s="132"/>
      <c r="N15" s="132"/>
      <c r="O15" s="132"/>
      <c r="P15" s="132"/>
      <c r="Q15" s="132"/>
      <c r="R15" s="132"/>
      <c r="S15" s="132"/>
    </row>
    <row r="16" spans="2:19" ht="15" customHeight="1">
      <c r="B16" s="136"/>
      <c r="C16" s="146" t="s">
        <v>322</v>
      </c>
      <c r="D16" s="135"/>
      <c r="E16" s="132"/>
      <c r="F16" s="132"/>
      <c r="G16" s="132"/>
      <c r="H16" s="132"/>
      <c r="I16" s="132"/>
      <c r="J16" s="132"/>
      <c r="K16" s="132"/>
      <c r="L16" s="132"/>
      <c r="M16" s="132"/>
      <c r="N16" s="132"/>
      <c r="O16" s="132"/>
      <c r="P16" s="132"/>
      <c r="Q16" s="132"/>
      <c r="R16" s="132"/>
      <c r="S16" s="132"/>
    </row>
    <row r="17" spans="2:19" ht="15" customHeight="1">
      <c r="C17" s="135"/>
      <c r="D17" s="135"/>
      <c r="E17" s="122"/>
      <c r="F17" s="122"/>
      <c r="G17" s="122"/>
      <c r="H17" s="122"/>
      <c r="I17" s="122"/>
      <c r="J17" s="122"/>
      <c r="K17" s="122"/>
      <c r="L17" s="122"/>
      <c r="M17" s="122"/>
      <c r="N17" s="122"/>
      <c r="O17" s="122"/>
      <c r="P17" s="122"/>
      <c r="Q17" s="122"/>
      <c r="R17" s="122"/>
      <c r="S17" s="122"/>
    </row>
    <row r="18" spans="2:19" ht="129" customHeight="1">
      <c r="B18" s="366" t="s">
        <v>368</v>
      </c>
      <c r="C18" s="366"/>
      <c r="D18" s="366"/>
      <c r="E18" s="366"/>
      <c r="F18" s="366"/>
      <c r="G18" s="366"/>
      <c r="H18" s="366"/>
      <c r="I18" s="366"/>
      <c r="J18" s="133"/>
      <c r="K18" s="133"/>
      <c r="L18" s="133"/>
      <c r="M18" s="133"/>
      <c r="N18" s="133"/>
      <c r="O18" s="133"/>
      <c r="P18" s="133"/>
      <c r="Q18" s="133"/>
      <c r="R18" s="133"/>
      <c r="S18" s="133"/>
    </row>
    <row r="19" spans="2:19" ht="15" customHeight="1">
      <c r="C19" s="135"/>
      <c r="D19" s="135"/>
      <c r="E19" s="122"/>
      <c r="F19" s="122"/>
      <c r="G19" s="122"/>
      <c r="H19" s="122"/>
      <c r="I19" s="122"/>
      <c r="J19" s="122"/>
      <c r="K19" s="122"/>
      <c r="L19" s="122"/>
      <c r="M19" s="122"/>
      <c r="N19" s="122"/>
      <c r="O19" s="122"/>
      <c r="P19" s="122"/>
      <c r="Q19" s="122"/>
      <c r="R19" s="122"/>
      <c r="S19" s="122"/>
    </row>
    <row r="20" spans="2:19" ht="15" customHeight="1">
      <c r="B20" s="367" t="s">
        <v>253</v>
      </c>
      <c r="C20" s="367"/>
      <c r="D20" s="367"/>
      <c r="E20" s="367"/>
      <c r="F20" s="367"/>
      <c r="G20" s="367"/>
      <c r="H20" s="367"/>
      <c r="I20" s="367"/>
      <c r="J20" s="132"/>
      <c r="K20" s="132"/>
      <c r="L20" s="132"/>
      <c r="M20" s="132"/>
      <c r="N20" s="132"/>
      <c r="O20" s="132"/>
      <c r="P20" s="132"/>
      <c r="Q20" s="132"/>
      <c r="R20" s="132"/>
      <c r="S20" s="132"/>
    </row>
    <row r="21" spans="2:19" ht="15" customHeight="1">
      <c r="B21" s="148" t="s">
        <v>379</v>
      </c>
      <c r="C21" s="147"/>
      <c r="D21" s="147"/>
      <c r="E21" s="147"/>
      <c r="F21" s="147"/>
      <c r="G21" s="147"/>
      <c r="H21" s="147"/>
      <c r="I21" s="147"/>
      <c r="J21" s="132"/>
      <c r="K21" s="132"/>
      <c r="L21" s="132"/>
      <c r="M21" s="132"/>
      <c r="N21" s="132"/>
      <c r="O21" s="132"/>
      <c r="P21" s="132"/>
      <c r="Q21" s="132"/>
      <c r="R21" s="132"/>
      <c r="S21" s="132"/>
    </row>
    <row r="22" spans="2:19" ht="15" customHeight="1">
      <c r="C22" s="362" t="s">
        <v>235</v>
      </c>
      <c r="D22" s="362"/>
      <c r="E22" s="361" t="s">
        <v>254</v>
      </c>
      <c r="F22" s="361"/>
      <c r="G22" s="361"/>
      <c r="H22" s="361"/>
      <c r="I22" s="361"/>
      <c r="J22" s="132"/>
      <c r="K22" s="132"/>
      <c r="L22" s="132"/>
      <c r="M22" s="132"/>
      <c r="N22" s="132"/>
      <c r="O22" s="132"/>
      <c r="P22" s="132"/>
      <c r="Q22" s="132"/>
      <c r="R22" s="132"/>
      <c r="S22" s="132"/>
    </row>
    <row r="23" spans="2:19" ht="15" customHeight="1">
      <c r="C23" s="343" t="s">
        <v>272</v>
      </c>
      <c r="D23" s="343"/>
      <c r="E23" s="357"/>
      <c r="F23" s="357"/>
      <c r="G23" s="357"/>
      <c r="H23" s="357"/>
      <c r="I23" s="357"/>
      <c r="J23" s="132"/>
      <c r="K23" s="132"/>
      <c r="L23" s="132"/>
      <c r="M23" s="132"/>
      <c r="N23" s="132"/>
      <c r="O23" s="132"/>
      <c r="P23" s="132"/>
      <c r="Q23" s="132"/>
      <c r="R23" s="132"/>
      <c r="S23" s="132"/>
    </row>
    <row r="24" spans="2:19" ht="15" customHeight="1">
      <c r="B24" s="352" t="s">
        <v>12</v>
      </c>
      <c r="C24" s="358" t="s">
        <v>287</v>
      </c>
      <c r="D24" s="358"/>
      <c r="E24" s="357"/>
      <c r="F24" s="357"/>
      <c r="G24" s="357"/>
      <c r="H24" s="357"/>
      <c r="I24" s="357"/>
      <c r="J24" s="132"/>
      <c r="K24" s="132"/>
      <c r="L24" s="132"/>
      <c r="M24" s="132"/>
      <c r="N24" s="132"/>
      <c r="O24" s="132"/>
      <c r="P24" s="132"/>
      <c r="Q24" s="132"/>
      <c r="R24" s="132"/>
      <c r="S24" s="132"/>
    </row>
    <row r="25" spans="2:19" ht="15" customHeight="1">
      <c r="B25" s="352"/>
      <c r="C25" s="358" t="s">
        <v>279</v>
      </c>
      <c r="D25" s="358"/>
      <c r="E25" s="357"/>
      <c r="F25" s="357"/>
      <c r="G25" s="357"/>
      <c r="H25" s="357"/>
      <c r="I25" s="357"/>
      <c r="J25" s="132"/>
      <c r="K25" s="132"/>
      <c r="L25" s="132"/>
      <c r="M25" s="132"/>
      <c r="N25" s="132"/>
      <c r="O25" s="132"/>
      <c r="P25" s="132"/>
      <c r="Q25" s="132"/>
      <c r="R25" s="132"/>
      <c r="S25" s="132"/>
    </row>
    <row r="26" spans="2:19">
      <c r="B26" s="131" t="s">
        <v>328</v>
      </c>
      <c r="C26" s="358" t="s">
        <v>259</v>
      </c>
      <c r="D26" s="358"/>
      <c r="E26" s="357"/>
      <c r="F26" s="357"/>
      <c r="G26" s="357"/>
      <c r="H26" s="357"/>
      <c r="I26" s="357"/>
    </row>
    <row r="27" spans="2:19">
      <c r="B27" s="131" t="s">
        <v>329</v>
      </c>
      <c r="C27" s="349" t="s">
        <v>286</v>
      </c>
      <c r="D27" s="349"/>
      <c r="E27" s="357"/>
      <c r="F27" s="357"/>
      <c r="G27" s="357"/>
      <c r="H27" s="357"/>
      <c r="I27" s="357"/>
    </row>
    <row r="28" spans="2:19">
      <c r="B28" s="352" t="s">
        <v>20</v>
      </c>
      <c r="C28" s="363" t="s">
        <v>261</v>
      </c>
      <c r="D28" s="363"/>
      <c r="E28" s="357"/>
      <c r="F28" s="357"/>
      <c r="G28" s="357"/>
      <c r="H28" s="357"/>
      <c r="I28" s="357"/>
    </row>
    <row r="29" spans="2:19">
      <c r="B29" s="352"/>
      <c r="C29" s="363" t="s">
        <v>262</v>
      </c>
      <c r="D29" s="363"/>
      <c r="E29" s="357"/>
      <c r="F29" s="357"/>
      <c r="G29" s="357"/>
      <c r="H29" s="357"/>
      <c r="I29" s="357"/>
    </row>
    <row r="30" spans="2:19">
      <c r="B30" s="352"/>
      <c r="C30" s="363" t="s">
        <v>263</v>
      </c>
      <c r="D30" s="363"/>
      <c r="E30" s="357"/>
      <c r="F30" s="357"/>
      <c r="G30" s="357"/>
      <c r="H30" s="357"/>
      <c r="I30" s="357"/>
    </row>
    <row r="31" spans="2:19">
      <c r="B31" s="352" t="s">
        <v>331</v>
      </c>
      <c r="C31" s="363" t="s">
        <v>274</v>
      </c>
      <c r="D31" s="363"/>
      <c r="E31" s="357"/>
      <c r="F31" s="357"/>
      <c r="G31" s="357"/>
      <c r="H31" s="357"/>
      <c r="I31" s="357"/>
    </row>
    <row r="32" spans="2:19">
      <c r="B32" s="352"/>
      <c r="C32" s="363" t="s">
        <v>283</v>
      </c>
      <c r="D32" s="363"/>
      <c r="E32" s="357"/>
      <c r="F32" s="357"/>
      <c r="G32" s="357"/>
      <c r="H32" s="357"/>
      <c r="I32" s="357"/>
    </row>
    <row r="33" spans="2:10">
      <c r="B33" s="352"/>
      <c r="C33" s="363" t="s">
        <v>284</v>
      </c>
      <c r="D33" s="363"/>
      <c r="E33" s="357"/>
      <c r="F33" s="357"/>
      <c r="G33" s="357"/>
      <c r="H33" s="357"/>
      <c r="I33" s="357"/>
    </row>
    <row r="34" spans="2:10" s="129" customFormat="1" ht="15" customHeight="1">
      <c r="B34" s="131" t="s">
        <v>332</v>
      </c>
      <c r="C34" s="363" t="s">
        <v>282</v>
      </c>
      <c r="D34" s="363"/>
      <c r="E34" s="357"/>
      <c r="F34" s="357"/>
      <c r="G34" s="357"/>
      <c r="H34" s="357"/>
      <c r="I34" s="357"/>
    </row>
    <row r="35" spans="2:10" ht="15" customHeight="1">
      <c r="B35" s="352" t="s">
        <v>26</v>
      </c>
      <c r="C35" s="363" t="s">
        <v>273</v>
      </c>
      <c r="D35" s="363"/>
      <c r="E35" s="357"/>
      <c r="F35" s="357"/>
      <c r="G35" s="357"/>
      <c r="H35" s="357"/>
      <c r="I35" s="357"/>
    </row>
    <row r="36" spans="2:10">
      <c r="B36" s="352"/>
      <c r="C36" s="354" t="s">
        <v>280</v>
      </c>
      <c r="D36" s="354"/>
      <c r="E36" s="357"/>
      <c r="F36" s="357"/>
      <c r="G36" s="357"/>
      <c r="H36" s="357"/>
      <c r="I36" s="357"/>
    </row>
    <row r="37" spans="2:10">
      <c r="B37" s="333"/>
      <c r="C37" s="333"/>
    </row>
    <row r="38" spans="2:10">
      <c r="B38" s="367" t="s">
        <v>325</v>
      </c>
      <c r="C38" s="367"/>
      <c r="D38" s="367"/>
      <c r="E38" s="367"/>
      <c r="F38" s="367"/>
      <c r="G38" s="367"/>
      <c r="H38" s="367"/>
      <c r="I38" s="367"/>
      <c r="J38" s="367"/>
    </row>
    <row r="39" spans="2:10">
      <c r="B39" s="148" t="s">
        <v>326</v>
      </c>
      <c r="C39" s="147"/>
      <c r="D39" s="147"/>
      <c r="E39" s="147"/>
      <c r="F39" s="147"/>
      <c r="G39" s="147"/>
      <c r="H39" s="147"/>
      <c r="I39" s="147"/>
      <c r="J39" s="147"/>
    </row>
    <row r="40" spans="2:10">
      <c r="C40" s="362" t="s">
        <v>333</v>
      </c>
      <c r="D40" s="362"/>
      <c r="E40" s="361" t="s">
        <v>254</v>
      </c>
      <c r="F40" s="361"/>
      <c r="G40" s="361"/>
      <c r="H40" s="361"/>
      <c r="I40" s="361"/>
      <c r="J40" s="361"/>
    </row>
    <row r="41" spans="2:10" ht="15" customHeight="1">
      <c r="B41" s="342" t="s">
        <v>42</v>
      </c>
      <c r="C41" s="343" t="s">
        <v>336</v>
      </c>
      <c r="D41" s="343"/>
      <c r="E41" s="340"/>
      <c r="F41" s="340"/>
      <c r="G41" s="340"/>
      <c r="H41" s="340"/>
      <c r="I41" s="340"/>
      <c r="J41" s="340"/>
    </row>
    <row r="42" spans="2:10" ht="15" customHeight="1">
      <c r="B42" s="342"/>
      <c r="C42" s="368" t="s">
        <v>334</v>
      </c>
      <c r="D42" s="368"/>
      <c r="E42" s="340"/>
      <c r="F42" s="340"/>
      <c r="G42" s="340"/>
      <c r="H42" s="340"/>
      <c r="I42" s="340"/>
      <c r="J42" s="340"/>
    </row>
    <row r="43" spans="2:10">
      <c r="B43" s="342"/>
      <c r="C43" s="358" t="s">
        <v>335</v>
      </c>
      <c r="D43" s="358"/>
      <c r="E43" s="340"/>
      <c r="F43" s="340"/>
      <c r="G43" s="340"/>
      <c r="H43" s="340"/>
      <c r="I43" s="340"/>
      <c r="J43" s="340"/>
    </row>
    <row r="44" spans="2:10" ht="15" customHeight="1">
      <c r="B44" s="342" t="s">
        <v>49</v>
      </c>
      <c r="C44" s="343" t="s">
        <v>337</v>
      </c>
      <c r="D44" s="343"/>
      <c r="E44" s="340"/>
      <c r="F44" s="340"/>
      <c r="G44" s="340"/>
      <c r="H44" s="340"/>
      <c r="I44" s="340"/>
      <c r="J44" s="340"/>
    </row>
    <row r="45" spans="2:10">
      <c r="B45" s="342"/>
      <c r="C45" s="344" t="s">
        <v>338</v>
      </c>
      <c r="D45" s="344"/>
      <c r="E45" s="340"/>
      <c r="F45" s="340"/>
      <c r="G45" s="340"/>
      <c r="H45" s="340"/>
      <c r="I45" s="340"/>
      <c r="J45" s="340"/>
    </row>
    <row r="46" spans="2:10">
      <c r="B46" s="342"/>
      <c r="C46" s="344" t="s">
        <v>339</v>
      </c>
      <c r="D46" s="344"/>
      <c r="E46" s="340"/>
      <c r="F46" s="340"/>
      <c r="G46" s="340"/>
      <c r="H46" s="340"/>
      <c r="I46" s="340"/>
      <c r="J46" s="340"/>
    </row>
    <row r="47" spans="2:10">
      <c r="B47" s="342"/>
      <c r="C47" s="344" t="s">
        <v>340</v>
      </c>
      <c r="D47" s="344"/>
      <c r="E47" s="340"/>
      <c r="F47" s="340"/>
      <c r="G47" s="340"/>
      <c r="H47" s="340"/>
      <c r="I47" s="340"/>
      <c r="J47" s="340"/>
    </row>
    <row r="48" spans="2:10" ht="15" customHeight="1">
      <c r="B48" s="342" t="s">
        <v>50</v>
      </c>
      <c r="C48" s="364" t="s">
        <v>341</v>
      </c>
      <c r="D48" s="364"/>
      <c r="E48" s="340"/>
      <c r="F48" s="340"/>
      <c r="G48" s="340"/>
      <c r="H48" s="340"/>
      <c r="I48" s="340"/>
      <c r="J48" s="340"/>
    </row>
    <row r="49" spans="2:10" ht="15" customHeight="1">
      <c r="B49" s="342"/>
      <c r="C49" s="365" t="s">
        <v>342</v>
      </c>
      <c r="D49" s="365"/>
      <c r="E49" s="340"/>
      <c r="F49" s="340"/>
      <c r="G49" s="340"/>
      <c r="H49" s="340"/>
      <c r="I49" s="340"/>
      <c r="J49" s="340"/>
    </row>
    <row r="50" spans="2:10">
      <c r="B50" s="342"/>
      <c r="C50" s="341" t="s">
        <v>343</v>
      </c>
      <c r="D50" s="341"/>
      <c r="E50" s="340"/>
      <c r="F50" s="340"/>
      <c r="G50" s="340"/>
      <c r="H50" s="340"/>
      <c r="I50" s="340"/>
      <c r="J50" s="340"/>
    </row>
    <row r="51" spans="2:10" ht="15" customHeight="1">
      <c r="B51" s="342" t="s">
        <v>51</v>
      </c>
      <c r="C51" s="346" t="s">
        <v>383</v>
      </c>
      <c r="D51" s="346"/>
      <c r="E51" s="340"/>
      <c r="F51" s="340"/>
      <c r="G51" s="340"/>
      <c r="H51" s="340"/>
      <c r="I51" s="340"/>
      <c r="J51" s="340"/>
    </row>
    <row r="52" spans="2:10">
      <c r="B52" s="342"/>
      <c r="C52" s="345" t="s">
        <v>384</v>
      </c>
      <c r="D52" s="345"/>
      <c r="E52" s="340"/>
      <c r="F52" s="340"/>
      <c r="G52" s="340"/>
      <c r="H52" s="340"/>
      <c r="I52" s="340"/>
      <c r="J52" s="340"/>
    </row>
    <row r="53" spans="2:10">
      <c r="B53" s="342"/>
      <c r="C53" s="345" t="s">
        <v>385</v>
      </c>
      <c r="D53" s="345"/>
      <c r="E53" s="340"/>
      <c r="F53" s="340"/>
      <c r="G53" s="340"/>
      <c r="H53" s="340"/>
      <c r="I53" s="340"/>
      <c r="J53" s="340"/>
    </row>
    <row r="54" spans="2:10" ht="15" customHeight="1">
      <c r="B54" s="342" t="s">
        <v>386</v>
      </c>
      <c r="C54" s="351" t="s">
        <v>344</v>
      </c>
      <c r="D54" s="351"/>
      <c r="E54" s="333"/>
      <c r="F54" s="333"/>
      <c r="G54" s="333"/>
      <c r="H54" s="333"/>
      <c r="I54" s="333"/>
      <c r="J54" s="333"/>
    </row>
    <row r="55" spans="2:10">
      <c r="B55" s="342"/>
      <c r="C55" s="350" t="s">
        <v>345</v>
      </c>
      <c r="D55" s="350"/>
      <c r="E55" s="333"/>
      <c r="F55" s="333"/>
      <c r="G55" s="333"/>
      <c r="H55" s="333"/>
      <c r="I55" s="333"/>
      <c r="J55" s="333"/>
    </row>
    <row r="56" spans="2:10">
      <c r="B56" s="342"/>
      <c r="C56" s="350" t="s">
        <v>346</v>
      </c>
      <c r="D56" s="350"/>
      <c r="E56" s="333"/>
      <c r="F56" s="333"/>
      <c r="G56" s="333"/>
      <c r="H56" s="333"/>
      <c r="I56" s="333"/>
      <c r="J56" s="333"/>
    </row>
    <row r="57" spans="2:10" ht="15" customHeight="1">
      <c r="B57" s="342" t="s">
        <v>183</v>
      </c>
      <c r="C57" s="351" t="s">
        <v>347</v>
      </c>
      <c r="D57" s="351"/>
      <c r="E57" s="333"/>
      <c r="F57" s="333"/>
      <c r="G57" s="333"/>
      <c r="H57" s="333"/>
      <c r="I57" s="333"/>
      <c r="J57" s="333"/>
    </row>
    <row r="58" spans="2:10">
      <c r="B58" s="342"/>
      <c r="C58" s="350" t="s">
        <v>348</v>
      </c>
      <c r="D58" s="350"/>
      <c r="E58" s="333"/>
      <c r="F58" s="333"/>
      <c r="G58" s="333"/>
      <c r="H58" s="333"/>
      <c r="I58" s="333"/>
      <c r="J58" s="333"/>
    </row>
    <row r="59" spans="2:10">
      <c r="B59" s="342"/>
      <c r="C59" s="349" t="s">
        <v>349</v>
      </c>
      <c r="D59" s="349"/>
      <c r="E59" s="333"/>
      <c r="F59" s="333"/>
      <c r="G59" s="333"/>
      <c r="H59" s="333"/>
      <c r="I59" s="333"/>
      <c r="J59" s="333"/>
    </row>
    <row r="60" spans="2:10" ht="15" customHeight="1">
      <c r="B60" s="342" t="s">
        <v>193</v>
      </c>
      <c r="C60" s="356" t="s">
        <v>350</v>
      </c>
      <c r="D60" s="356"/>
      <c r="E60" s="333"/>
      <c r="F60" s="333"/>
      <c r="G60" s="333"/>
      <c r="H60" s="333"/>
      <c r="I60" s="333"/>
      <c r="J60" s="333"/>
    </row>
    <row r="61" spans="2:10">
      <c r="B61" s="342"/>
      <c r="C61" s="349" t="s">
        <v>351</v>
      </c>
      <c r="D61" s="349"/>
      <c r="E61" s="333"/>
      <c r="F61" s="333"/>
      <c r="G61" s="333"/>
      <c r="H61" s="333"/>
      <c r="I61" s="333"/>
      <c r="J61" s="333"/>
    </row>
    <row r="62" spans="2:10">
      <c r="B62" s="342"/>
      <c r="C62" s="349" t="s">
        <v>352</v>
      </c>
      <c r="D62" s="349"/>
      <c r="E62" s="333"/>
      <c r="F62" s="333"/>
      <c r="G62" s="333"/>
      <c r="H62" s="333"/>
      <c r="I62" s="333"/>
      <c r="J62" s="333"/>
    </row>
    <row r="63" spans="2:10">
      <c r="B63" s="342" t="s">
        <v>91</v>
      </c>
      <c r="C63" s="356" t="s">
        <v>353</v>
      </c>
      <c r="D63" s="356"/>
      <c r="E63" s="333"/>
      <c r="F63" s="333"/>
      <c r="G63" s="333"/>
      <c r="H63" s="333"/>
      <c r="I63" s="333"/>
      <c r="J63" s="333"/>
    </row>
    <row r="64" spans="2:10" ht="15" customHeight="1">
      <c r="B64" s="342"/>
      <c r="C64" s="349" t="s">
        <v>354</v>
      </c>
      <c r="D64" s="349"/>
      <c r="E64" s="333"/>
      <c r="F64" s="333"/>
      <c r="G64" s="333"/>
      <c r="H64" s="333"/>
      <c r="I64" s="333"/>
      <c r="J64" s="333"/>
    </row>
    <row r="65" spans="2:10" ht="15" customHeight="1">
      <c r="B65" s="342"/>
      <c r="C65" s="349" t="s">
        <v>355</v>
      </c>
      <c r="D65" s="349"/>
      <c r="E65" s="333"/>
      <c r="F65" s="333"/>
      <c r="G65" s="333"/>
      <c r="H65" s="333"/>
      <c r="I65" s="333"/>
      <c r="J65" s="333"/>
    </row>
    <row r="66" spans="2:10">
      <c r="B66" s="352" t="s">
        <v>92</v>
      </c>
      <c r="C66" s="356" t="s">
        <v>356</v>
      </c>
      <c r="D66" s="356"/>
      <c r="E66" s="333"/>
      <c r="F66" s="333"/>
      <c r="G66" s="333"/>
      <c r="H66" s="333"/>
      <c r="I66" s="333"/>
      <c r="J66" s="333"/>
    </row>
    <row r="67" spans="2:10">
      <c r="B67" s="352"/>
      <c r="C67" s="348" t="s">
        <v>357</v>
      </c>
      <c r="D67" s="348"/>
      <c r="E67" s="333"/>
      <c r="F67" s="333"/>
      <c r="G67" s="333"/>
      <c r="H67" s="333"/>
      <c r="I67" s="333"/>
      <c r="J67" s="333"/>
    </row>
    <row r="68" spans="2:10">
      <c r="B68" s="342" t="s">
        <v>93</v>
      </c>
      <c r="C68" s="356" t="s">
        <v>358</v>
      </c>
      <c r="D68" s="356"/>
      <c r="E68" s="333"/>
      <c r="F68" s="333"/>
      <c r="G68" s="333"/>
      <c r="H68" s="333"/>
      <c r="I68" s="333"/>
      <c r="J68" s="333"/>
    </row>
    <row r="69" spans="2:10">
      <c r="B69" s="342"/>
      <c r="C69" s="349" t="s">
        <v>359</v>
      </c>
      <c r="D69" s="349"/>
      <c r="E69" s="333"/>
      <c r="F69" s="333"/>
      <c r="G69" s="333"/>
      <c r="H69" s="333"/>
      <c r="I69" s="333"/>
      <c r="J69" s="333"/>
    </row>
    <row r="70" spans="2:10">
      <c r="B70" s="342"/>
      <c r="C70" s="349" t="s">
        <v>360</v>
      </c>
      <c r="D70" s="349"/>
      <c r="E70" s="333"/>
      <c r="F70" s="333"/>
      <c r="G70" s="333"/>
      <c r="H70" s="333"/>
      <c r="I70" s="333"/>
      <c r="J70" s="333"/>
    </row>
    <row r="71" spans="2:10" ht="28.5" customHeight="1">
      <c r="B71" s="342"/>
      <c r="C71" s="349" t="s">
        <v>361</v>
      </c>
      <c r="D71" s="349"/>
      <c r="E71" s="333"/>
      <c r="F71" s="333"/>
      <c r="G71" s="333"/>
      <c r="H71" s="333"/>
      <c r="I71" s="333"/>
      <c r="J71" s="333"/>
    </row>
    <row r="72" spans="2:10" ht="15" customHeight="1">
      <c r="B72" s="352" t="s">
        <v>95</v>
      </c>
      <c r="C72" s="356" t="s">
        <v>365</v>
      </c>
      <c r="D72" s="356"/>
      <c r="E72" s="333"/>
      <c r="F72" s="333"/>
      <c r="G72" s="333"/>
      <c r="H72" s="333"/>
      <c r="I72" s="333"/>
      <c r="J72" s="333"/>
    </row>
    <row r="73" spans="2:10">
      <c r="B73" s="352"/>
      <c r="C73" s="354" t="s">
        <v>366</v>
      </c>
      <c r="D73" s="354"/>
      <c r="E73" s="333"/>
      <c r="F73" s="333"/>
      <c r="G73" s="333"/>
      <c r="H73" s="333"/>
      <c r="I73" s="333"/>
      <c r="J73" s="333"/>
    </row>
    <row r="74" spans="2:10" ht="15" customHeight="1">
      <c r="B74" s="352"/>
      <c r="C74" s="355" t="s">
        <v>367</v>
      </c>
      <c r="D74" s="355"/>
      <c r="E74" s="333"/>
      <c r="F74" s="333"/>
      <c r="G74" s="333"/>
      <c r="H74" s="333"/>
      <c r="I74" s="333"/>
      <c r="J74" s="333"/>
    </row>
    <row r="75" spans="2:10">
      <c r="B75" s="352" t="s">
        <v>96</v>
      </c>
      <c r="C75" s="353" t="s">
        <v>369</v>
      </c>
      <c r="D75" s="353"/>
      <c r="E75" s="333"/>
      <c r="F75" s="333"/>
      <c r="G75" s="333"/>
      <c r="H75" s="333"/>
      <c r="I75" s="333"/>
      <c r="J75" s="333"/>
    </row>
    <row r="76" spans="2:10">
      <c r="B76" s="352"/>
      <c r="C76" s="354" t="s">
        <v>370</v>
      </c>
      <c r="D76" s="354"/>
      <c r="E76" s="333"/>
      <c r="F76" s="333"/>
      <c r="G76" s="333"/>
      <c r="H76" s="333"/>
      <c r="I76" s="333"/>
      <c r="J76" s="333"/>
    </row>
    <row r="77" spans="2:10">
      <c r="B77" s="352"/>
      <c r="C77" s="354" t="s">
        <v>371</v>
      </c>
      <c r="D77" s="354"/>
      <c r="E77" s="333"/>
      <c r="F77" s="333"/>
      <c r="G77" s="333"/>
      <c r="H77" s="333"/>
      <c r="I77" s="333"/>
      <c r="J77" s="333"/>
    </row>
    <row r="78" spans="2:10">
      <c r="B78" s="352"/>
      <c r="C78" s="355" t="s">
        <v>372</v>
      </c>
      <c r="D78" s="355"/>
      <c r="E78" s="333"/>
      <c r="F78" s="333"/>
      <c r="G78" s="333"/>
      <c r="H78" s="333"/>
      <c r="I78" s="333"/>
      <c r="J78" s="333"/>
    </row>
    <row r="79" spans="2:10">
      <c r="B79" s="352"/>
      <c r="C79" s="354" t="s">
        <v>373</v>
      </c>
      <c r="D79" s="354"/>
      <c r="E79" s="333"/>
      <c r="F79" s="333"/>
      <c r="G79" s="333"/>
      <c r="H79" s="333"/>
      <c r="I79" s="333"/>
      <c r="J79" s="333"/>
    </row>
    <row r="80" spans="2:10">
      <c r="B80" s="352"/>
      <c r="C80" s="355" t="s">
        <v>374</v>
      </c>
      <c r="D80" s="355"/>
      <c r="E80" s="333"/>
      <c r="F80" s="333"/>
      <c r="G80" s="333"/>
      <c r="H80" s="333"/>
      <c r="I80" s="333"/>
      <c r="J80" s="333"/>
    </row>
    <row r="81" spans="2:10">
      <c r="C81" s="354"/>
      <c r="D81" s="354"/>
    </row>
    <row r="82" spans="2:10">
      <c r="B82" s="150" t="s">
        <v>296</v>
      </c>
      <c r="C82" s="150"/>
      <c r="D82" s="150"/>
      <c r="E82" s="150"/>
      <c r="F82" s="150"/>
      <c r="G82" s="150"/>
      <c r="H82" s="156"/>
      <c r="I82" s="156"/>
      <c r="J82" s="157"/>
    </row>
    <row r="83" spans="2:10">
      <c r="B83" s="152" t="s">
        <v>375</v>
      </c>
      <c r="C83" s="151"/>
      <c r="D83" s="151"/>
      <c r="E83" s="151"/>
      <c r="F83" s="151"/>
      <c r="G83" s="151"/>
      <c r="H83" s="151"/>
      <c r="I83" s="151"/>
      <c r="J83" s="155"/>
    </row>
    <row r="84" spans="2:10">
      <c r="C84" s="362" t="s">
        <v>298</v>
      </c>
      <c r="D84" s="362"/>
      <c r="E84" s="369" t="s">
        <v>254</v>
      </c>
      <c r="F84" s="369"/>
      <c r="G84" s="369"/>
      <c r="H84" s="369"/>
      <c r="I84" s="369"/>
      <c r="J84" s="369"/>
    </row>
    <row r="85" spans="2:10" ht="15" customHeight="1">
      <c r="B85" s="352" t="s">
        <v>103</v>
      </c>
      <c r="C85" s="353" t="s">
        <v>300</v>
      </c>
      <c r="D85" s="353"/>
      <c r="E85" s="357"/>
      <c r="F85" s="357"/>
      <c r="G85" s="357"/>
      <c r="H85" s="357"/>
      <c r="I85" s="357"/>
      <c r="J85" s="357"/>
    </row>
    <row r="86" spans="2:10">
      <c r="B86" s="352"/>
      <c r="C86" s="354" t="s">
        <v>297</v>
      </c>
      <c r="D86" s="354"/>
      <c r="E86" s="357"/>
      <c r="F86" s="357"/>
      <c r="G86" s="357"/>
      <c r="H86" s="357"/>
      <c r="I86" s="357"/>
      <c r="J86" s="357"/>
    </row>
    <row r="87" spans="2:10">
      <c r="B87" s="352"/>
      <c r="C87" s="354" t="s">
        <v>299</v>
      </c>
      <c r="D87" s="354"/>
      <c r="E87" s="357"/>
      <c r="F87" s="357"/>
      <c r="G87" s="357"/>
      <c r="H87" s="357"/>
      <c r="I87" s="357"/>
      <c r="J87" s="357"/>
    </row>
    <row r="88" spans="2:10">
      <c r="B88" s="352" t="s">
        <v>182</v>
      </c>
      <c r="C88" s="353" t="s">
        <v>302</v>
      </c>
      <c r="D88" s="353"/>
      <c r="E88" s="357"/>
      <c r="F88" s="357"/>
      <c r="G88" s="357"/>
      <c r="H88" s="357"/>
      <c r="I88" s="357"/>
      <c r="J88" s="357"/>
    </row>
    <row r="89" spans="2:10" ht="15" customHeight="1">
      <c r="B89" s="352"/>
      <c r="C89" s="359" t="s">
        <v>301</v>
      </c>
      <c r="D89" s="359"/>
      <c r="E89" s="357"/>
      <c r="F89" s="357"/>
      <c r="G89" s="357"/>
      <c r="H89" s="357"/>
      <c r="I89" s="357"/>
      <c r="J89" s="357"/>
    </row>
    <row r="90" spans="2:10">
      <c r="B90" s="352" t="s">
        <v>376</v>
      </c>
      <c r="C90" s="343" t="s">
        <v>303</v>
      </c>
      <c r="D90" s="343"/>
      <c r="E90" s="357"/>
      <c r="F90" s="357"/>
      <c r="G90" s="357"/>
      <c r="H90" s="357"/>
      <c r="I90" s="357"/>
      <c r="J90" s="357"/>
    </row>
    <row r="91" spans="2:10">
      <c r="B91" s="352"/>
      <c r="C91" s="360" t="s">
        <v>304</v>
      </c>
      <c r="D91" s="360"/>
      <c r="E91" s="357"/>
      <c r="F91" s="357"/>
      <c r="G91" s="357"/>
      <c r="H91" s="357"/>
      <c r="I91" s="357"/>
      <c r="J91" s="357"/>
    </row>
    <row r="92" spans="2:10">
      <c r="B92" s="352" t="s">
        <v>106</v>
      </c>
      <c r="C92" s="343" t="s">
        <v>305</v>
      </c>
      <c r="D92" s="343"/>
      <c r="E92" s="357"/>
      <c r="F92" s="357"/>
      <c r="G92" s="357"/>
      <c r="H92" s="357"/>
      <c r="I92" s="357"/>
      <c r="J92" s="357"/>
    </row>
    <row r="93" spans="2:10">
      <c r="B93" s="352"/>
      <c r="C93" s="358" t="s">
        <v>306</v>
      </c>
      <c r="D93" s="358"/>
      <c r="E93" s="357"/>
      <c r="F93" s="357"/>
      <c r="G93" s="357"/>
      <c r="H93" s="357"/>
      <c r="I93" s="357"/>
      <c r="J93" s="357"/>
    </row>
    <row r="94" spans="2:10">
      <c r="B94" s="352" t="s">
        <v>108</v>
      </c>
      <c r="C94" s="343" t="s">
        <v>307</v>
      </c>
      <c r="D94" s="343"/>
      <c r="E94" s="357"/>
      <c r="F94" s="357"/>
      <c r="G94" s="357"/>
      <c r="H94" s="357"/>
      <c r="I94" s="357"/>
      <c r="J94" s="357"/>
    </row>
    <row r="95" spans="2:10">
      <c r="B95" s="352"/>
      <c r="C95" s="355" t="s">
        <v>308</v>
      </c>
      <c r="D95" s="355"/>
      <c r="E95" s="357"/>
      <c r="F95" s="357"/>
      <c r="G95" s="357"/>
      <c r="H95" s="357"/>
      <c r="I95" s="357"/>
      <c r="J95" s="357"/>
    </row>
  </sheetData>
  <mergeCells count="164">
    <mergeCell ref="B1:N1"/>
    <mergeCell ref="B3:I3"/>
    <mergeCell ref="B18:I18"/>
    <mergeCell ref="C22:D22"/>
    <mergeCell ref="C23:D23"/>
    <mergeCell ref="B20:I20"/>
    <mergeCell ref="B37:C37"/>
    <mergeCell ref="C24:D24"/>
    <mergeCell ref="C25:D25"/>
    <mergeCell ref="C26:D26"/>
    <mergeCell ref="C27:D27"/>
    <mergeCell ref="C28:D28"/>
    <mergeCell ref="C29:D29"/>
    <mergeCell ref="C30:D30"/>
    <mergeCell ref="C31:D31"/>
    <mergeCell ref="C32:D32"/>
    <mergeCell ref="C33:D33"/>
    <mergeCell ref="C34:D34"/>
    <mergeCell ref="E36:I36"/>
    <mergeCell ref="B28:B30"/>
    <mergeCell ref="B24:B25"/>
    <mergeCell ref="B31:B33"/>
    <mergeCell ref="B35:B36"/>
    <mergeCell ref="C35:D35"/>
    <mergeCell ref="C36:D36"/>
    <mergeCell ref="E22:I22"/>
    <mergeCell ref="E23:I23"/>
    <mergeCell ref="E24:I24"/>
    <mergeCell ref="E25:I25"/>
    <mergeCell ref="E26:I26"/>
    <mergeCell ref="E27:I27"/>
    <mergeCell ref="E28:I28"/>
    <mergeCell ref="E29:I29"/>
    <mergeCell ref="E30:I30"/>
    <mergeCell ref="E31:I31"/>
    <mergeCell ref="E32:I32"/>
    <mergeCell ref="E33:I33"/>
    <mergeCell ref="E34:I34"/>
    <mergeCell ref="E35:I35"/>
    <mergeCell ref="B38:J38"/>
    <mergeCell ref="C40:D40"/>
    <mergeCell ref="E40:J40"/>
    <mergeCell ref="B41:B43"/>
    <mergeCell ref="C41:D41"/>
    <mergeCell ref="E41:J41"/>
    <mergeCell ref="C42:D42"/>
    <mergeCell ref="E42:J42"/>
    <mergeCell ref="C43:D43"/>
    <mergeCell ref="E43:J43"/>
    <mergeCell ref="B48:B50"/>
    <mergeCell ref="C48:D48"/>
    <mergeCell ref="E48:J48"/>
    <mergeCell ref="C49:D49"/>
    <mergeCell ref="E49:J49"/>
    <mergeCell ref="C50:D50"/>
    <mergeCell ref="E50:J50"/>
    <mergeCell ref="B44:B47"/>
    <mergeCell ref="C44:D44"/>
    <mergeCell ref="E44:J44"/>
    <mergeCell ref="C45:D45"/>
    <mergeCell ref="E45:J45"/>
    <mergeCell ref="C46:D46"/>
    <mergeCell ref="E46:J46"/>
    <mergeCell ref="C47:D47"/>
    <mergeCell ref="E47:J47"/>
    <mergeCell ref="B54:B56"/>
    <mergeCell ref="C54:D54"/>
    <mergeCell ref="E54:J54"/>
    <mergeCell ref="C55:D55"/>
    <mergeCell ref="E55:J55"/>
    <mergeCell ref="C56:D56"/>
    <mergeCell ref="E56:J56"/>
    <mergeCell ref="B51:B53"/>
    <mergeCell ref="C51:D51"/>
    <mergeCell ref="E51:J51"/>
    <mergeCell ref="C52:D52"/>
    <mergeCell ref="E52:J52"/>
    <mergeCell ref="C53:D53"/>
    <mergeCell ref="E53:J53"/>
    <mergeCell ref="B60:B62"/>
    <mergeCell ref="C60:D60"/>
    <mergeCell ref="E60:J60"/>
    <mergeCell ref="C61:D61"/>
    <mergeCell ref="E61:J61"/>
    <mergeCell ref="C62:D62"/>
    <mergeCell ref="E62:J62"/>
    <mergeCell ref="B57:B59"/>
    <mergeCell ref="C57:D57"/>
    <mergeCell ref="E57:J57"/>
    <mergeCell ref="C58:D58"/>
    <mergeCell ref="E58:J58"/>
    <mergeCell ref="C59:D59"/>
    <mergeCell ref="E59:J59"/>
    <mergeCell ref="C69:D69"/>
    <mergeCell ref="E69:J69"/>
    <mergeCell ref="C70:D70"/>
    <mergeCell ref="E70:J70"/>
    <mergeCell ref="C71:D71"/>
    <mergeCell ref="E71:J71"/>
    <mergeCell ref="B68:B71"/>
    <mergeCell ref="C65:D65"/>
    <mergeCell ref="E65:J65"/>
    <mergeCell ref="C66:D66"/>
    <mergeCell ref="E66:J66"/>
    <mergeCell ref="C67:D67"/>
    <mergeCell ref="E67:J67"/>
    <mergeCell ref="C68:D68"/>
    <mergeCell ref="E68:J68"/>
    <mergeCell ref="B63:B65"/>
    <mergeCell ref="B66:B67"/>
    <mergeCell ref="C63:D63"/>
    <mergeCell ref="E63:J63"/>
    <mergeCell ref="C64:D64"/>
    <mergeCell ref="E64:J64"/>
    <mergeCell ref="C72:D72"/>
    <mergeCell ref="E72:J72"/>
    <mergeCell ref="C73:D73"/>
    <mergeCell ref="E73:J73"/>
    <mergeCell ref="C74:D74"/>
    <mergeCell ref="E74:J74"/>
    <mergeCell ref="B72:B74"/>
    <mergeCell ref="C75:D75"/>
    <mergeCell ref="C76:D76"/>
    <mergeCell ref="C86:D86"/>
    <mergeCell ref="E86:J86"/>
    <mergeCell ref="C87:D87"/>
    <mergeCell ref="E87:J87"/>
    <mergeCell ref="C85:D85"/>
    <mergeCell ref="E85:J85"/>
    <mergeCell ref="B75:B80"/>
    <mergeCell ref="E75:J75"/>
    <mergeCell ref="E76:J76"/>
    <mergeCell ref="C77:D77"/>
    <mergeCell ref="E77:J77"/>
    <mergeCell ref="C78:D78"/>
    <mergeCell ref="E78:J78"/>
    <mergeCell ref="C79:D79"/>
    <mergeCell ref="E79:J79"/>
    <mergeCell ref="C80:D80"/>
    <mergeCell ref="E80:J80"/>
    <mergeCell ref="C81:D81"/>
    <mergeCell ref="C84:D84"/>
    <mergeCell ref="E84:J84"/>
    <mergeCell ref="B85:B87"/>
    <mergeCell ref="B94:B95"/>
    <mergeCell ref="C94:D94"/>
    <mergeCell ref="E94:J94"/>
    <mergeCell ref="C95:D95"/>
    <mergeCell ref="E95:J95"/>
    <mergeCell ref="B92:B93"/>
    <mergeCell ref="C92:D92"/>
    <mergeCell ref="E92:J92"/>
    <mergeCell ref="C93:D93"/>
    <mergeCell ref="E93:J93"/>
    <mergeCell ref="B90:B91"/>
    <mergeCell ref="C90:D90"/>
    <mergeCell ref="E90:J90"/>
    <mergeCell ref="C91:D91"/>
    <mergeCell ref="E91:J91"/>
    <mergeCell ref="B88:B89"/>
    <mergeCell ref="C88:D88"/>
    <mergeCell ref="E88:J88"/>
    <mergeCell ref="C89:D89"/>
    <mergeCell ref="E89:J89"/>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S81"/>
  <sheetViews>
    <sheetView topLeftCell="A61" zoomScale="90" zoomScaleNormal="90" workbookViewId="0">
      <selection activeCell="E81" sqref="E81:J81"/>
    </sheetView>
  </sheetViews>
  <sheetFormatPr defaultColWidth="8.88671875" defaultRowHeight="14.4"/>
  <cols>
    <col min="2" max="2" width="28.5546875" bestFit="1" customWidth="1"/>
    <col min="3" max="3" width="71.88671875" customWidth="1"/>
    <col min="4" max="4" width="33.5546875" bestFit="1" customWidth="1"/>
    <col min="9" max="9" width="9.109375" customWidth="1"/>
  </cols>
  <sheetData>
    <row r="1" spans="2:19" ht="21">
      <c r="B1" s="323" t="s">
        <v>310</v>
      </c>
      <c r="C1" s="323"/>
      <c r="D1" s="323"/>
      <c r="E1" s="323"/>
      <c r="F1" s="323"/>
      <c r="G1" s="323"/>
      <c r="H1" s="323"/>
      <c r="I1" s="323"/>
      <c r="J1" s="130"/>
      <c r="K1" s="130"/>
      <c r="L1" s="130"/>
      <c r="M1" s="130"/>
      <c r="N1" s="130"/>
      <c r="O1" s="130"/>
      <c r="P1" s="130"/>
      <c r="Q1" s="130"/>
      <c r="R1" s="130"/>
      <c r="S1" s="130"/>
    </row>
    <row r="3" spans="2:19" ht="49.5" customHeight="1">
      <c r="B3" s="366" t="s">
        <v>311</v>
      </c>
      <c r="C3" s="366"/>
      <c r="D3" s="366"/>
      <c r="E3" s="366"/>
      <c r="F3" s="366"/>
      <c r="G3" s="366"/>
      <c r="H3" s="366"/>
      <c r="I3" s="36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315</v>
      </c>
      <c r="D5" s="136" t="s">
        <v>247</v>
      </c>
      <c r="E5" s="122"/>
      <c r="F5" s="122"/>
      <c r="G5" s="122"/>
      <c r="H5" s="136"/>
      <c r="I5" s="122"/>
      <c r="J5" s="122"/>
      <c r="K5" s="122"/>
      <c r="L5" s="122"/>
      <c r="M5" s="122"/>
      <c r="N5" s="122"/>
      <c r="O5" s="122"/>
      <c r="P5" s="122"/>
      <c r="Q5" s="122"/>
      <c r="R5" s="122"/>
      <c r="S5" s="122"/>
    </row>
    <row r="6" spans="2:19" ht="15" customHeight="1">
      <c r="B6" s="136" t="s">
        <v>238</v>
      </c>
      <c r="C6" s="146" t="s">
        <v>316</v>
      </c>
      <c r="D6" s="136" t="s">
        <v>248</v>
      </c>
      <c r="E6" s="122"/>
      <c r="F6" s="122"/>
      <c r="G6" s="122"/>
      <c r="H6" s="146"/>
      <c r="I6" s="122"/>
      <c r="J6" s="122"/>
      <c r="K6" s="122"/>
      <c r="L6" s="122"/>
      <c r="M6" s="122"/>
      <c r="N6" s="122"/>
      <c r="O6" s="122"/>
      <c r="P6" s="122"/>
      <c r="Q6" s="122"/>
      <c r="R6" s="122"/>
      <c r="S6" s="122"/>
    </row>
    <row r="7" spans="2:19" ht="15" customHeight="1">
      <c r="B7" s="136" t="s">
        <v>239</v>
      </c>
      <c r="C7" s="146" t="s">
        <v>319</v>
      </c>
      <c r="D7" s="136" t="s">
        <v>249</v>
      </c>
      <c r="E7" s="122"/>
      <c r="F7" s="122"/>
      <c r="G7" s="122"/>
      <c r="H7" s="146"/>
      <c r="I7" s="122"/>
      <c r="J7" s="122"/>
      <c r="K7" s="122"/>
      <c r="L7" s="122"/>
      <c r="M7" s="122"/>
      <c r="N7" s="122"/>
      <c r="O7" s="122"/>
      <c r="P7" s="122"/>
      <c r="Q7" s="122"/>
      <c r="R7" s="122"/>
      <c r="S7" s="122"/>
    </row>
    <row r="8" spans="2:19" ht="15" customHeight="1">
      <c r="B8" s="136" t="s">
        <v>240</v>
      </c>
      <c r="C8" s="146" t="s">
        <v>320</v>
      </c>
      <c r="D8" s="136" t="s">
        <v>250</v>
      </c>
      <c r="E8" s="122"/>
      <c r="F8" s="122"/>
      <c r="G8" s="122"/>
      <c r="H8" s="146"/>
      <c r="I8" s="122"/>
      <c r="J8" s="122"/>
      <c r="K8" s="122"/>
      <c r="L8" s="122"/>
      <c r="M8" s="122"/>
      <c r="N8" s="122"/>
      <c r="O8" s="122"/>
      <c r="P8" s="122"/>
      <c r="Q8" s="122"/>
      <c r="R8" s="122"/>
      <c r="S8" s="122"/>
    </row>
    <row r="9" spans="2:19" ht="15" customHeight="1">
      <c r="B9" s="136" t="s">
        <v>241</v>
      </c>
      <c r="C9" s="146" t="s">
        <v>321</v>
      </c>
      <c r="D9" s="136" t="s">
        <v>251</v>
      </c>
      <c r="E9" s="122"/>
      <c r="F9" s="122"/>
      <c r="G9" s="122"/>
      <c r="H9" s="146"/>
      <c r="I9" s="122"/>
      <c r="J9" s="122"/>
      <c r="K9" s="122"/>
      <c r="L9" s="122"/>
      <c r="M9" s="122"/>
      <c r="N9" s="122"/>
      <c r="O9" s="122"/>
      <c r="P9" s="122"/>
      <c r="Q9" s="122"/>
      <c r="R9" s="122"/>
      <c r="S9" s="122"/>
    </row>
    <row r="10" spans="2:19" ht="15" customHeight="1">
      <c r="B10" s="136" t="s">
        <v>242</v>
      </c>
      <c r="C10" s="146" t="s">
        <v>322</v>
      </c>
      <c r="D10" s="135"/>
      <c r="E10" s="122"/>
      <c r="F10" s="122"/>
      <c r="G10" s="122"/>
      <c r="H10" s="146"/>
      <c r="I10" s="122"/>
      <c r="J10" s="122"/>
      <c r="K10" s="122"/>
      <c r="L10" s="122"/>
      <c r="M10" s="122"/>
      <c r="N10" s="122"/>
      <c r="O10" s="122"/>
      <c r="P10" s="122"/>
      <c r="Q10" s="122"/>
      <c r="R10" s="122"/>
      <c r="S10" s="122"/>
    </row>
    <row r="11" spans="2:19" ht="15" customHeight="1">
      <c r="B11" s="136" t="s">
        <v>243</v>
      </c>
      <c r="C11" s="146"/>
      <c r="D11" s="135"/>
      <c r="E11" s="122"/>
      <c r="F11" s="122"/>
      <c r="G11" s="122"/>
      <c r="H11" s="122"/>
      <c r="I11" s="122"/>
      <c r="J11" s="122"/>
      <c r="K11" s="122"/>
      <c r="L11" s="122"/>
      <c r="M11" s="122"/>
      <c r="N11" s="122"/>
      <c r="O11" s="122"/>
      <c r="P11" s="122"/>
      <c r="Q11" s="122"/>
      <c r="R11" s="122"/>
      <c r="S11" s="122"/>
    </row>
    <row r="12" spans="2:19" ht="15" customHeight="1">
      <c r="B12" s="136" t="s">
        <v>244</v>
      </c>
      <c r="D12" s="135"/>
      <c r="E12" s="122"/>
      <c r="F12" s="122"/>
      <c r="G12" s="122"/>
      <c r="H12" s="122"/>
      <c r="I12" s="122"/>
      <c r="J12" s="122"/>
      <c r="K12" s="122"/>
      <c r="L12" s="122"/>
      <c r="M12" s="122"/>
      <c r="N12" s="122"/>
      <c r="O12" s="122"/>
      <c r="P12" s="122"/>
      <c r="Q12" s="122"/>
      <c r="R12" s="122"/>
      <c r="S12" s="122"/>
    </row>
    <row r="13" spans="2:19" ht="15" customHeight="1">
      <c r="B13" s="136"/>
      <c r="D13" s="135"/>
      <c r="E13" s="132"/>
      <c r="F13" s="132"/>
      <c r="G13" s="132"/>
      <c r="H13" s="132"/>
      <c r="I13" s="132"/>
      <c r="J13" s="132"/>
      <c r="K13" s="132"/>
      <c r="L13" s="132"/>
      <c r="M13" s="132"/>
      <c r="N13" s="132"/>
      <c r="O13" s="132"/>
      <c r="P13" s="132"/>
      <c r="Q13" s="132"/>
      <c r="R13" s="132"/>
      <c r="S13" s="132"/>
    </row>
    <row r="14" spans="2:19" ht="15" customHeight="1">
      <c r="B14" s="136"/>
      <c r="D14" s="135"/>
      <c r="E14" s="132"/>
      <c r="F14" s="132"/>
      <c r="G14" s="132"/>
      <c r="H14" s="132"/>
      <c r="I14" s="132"/>
      <c r="J14" s="132"/>
      <c r="K14" s="132"/>
      <c r="L14" s="132"/>
      <c r="M14" s="132"/>
      <c r="N14" s="132"/>
      <c r="O14" s="132"/>
      <c r="P14" s="132"/>
      <c r="Q14" s="132"/>
      <c r="R14" s="132"/>
      <c r="S14" s="132"/>
    </row>
    <row r="15" spans="2:19" ht="15" customHeight="1">
      <c r="B15" s="136"/>
      <c r="D15" s="135"/>
      <c r="E15" s="132"/>
      <c r="F15" s="132"/>
      <c r="G15" s="132"/>
      <c r="H15" s="132"/>
      <c r="I15" s="132"/>
      <c r="J15" s="132"/>
      <c r="K15" s="132"/>
      <c r="L15" s="132"/>
      <c r="M15" s="132"/>
      <c r="N15" s="132"/>
      <c r="O15" s="132"/>
      <c r="P15" s="132"/>
      <c r="Q15" s="132"/>
      <c r="R15" s="132"/>
      <c r="S15" s="132"/>
    </row>
    <row r="16" spans="2:19" ht="15" customHeight="1">
      <c r="C16" s="135"/>
      <c r="D16" s="135"/>
      <c r="E16" s="122"/>
      <c r="F16" s="122"/>
      <c r="G16" s="122"/>
      <c r="H16" s="122"/>
      <c r="I16" s="122"/>
      <c r="J16" s="122"/>
      <c r="K16" s="122"/>
      <c r="L16" s="122"/>
      <c r="M16" s="122"/>
      <c r="N16" s="122"/>
      <c r="O16" s="122"/>
      <c r="P16" s="122"/>
      <c r="Q16" s="122"/>
      <c r="R16" s="122"/>
      <c r="S16" s="122"/>
    </row>
    <row r="17" spans="2:19" ht="150" customHeight="1">
      <c r="B17" s="366" t="s">
        <v>380</v>
      </c>
      <c r="C17" s="366"/>
      <c r="D17" s="366"/>
      <c r="E17" s="366"/>
      <c r="F17" s="366"/>
      <c r="G17" s="366"/>
      <c r="H17" s="366"/>
      <c r="I17" s="366"/>
      <c r="J17" s="133"/>
      <c r="K17" s="133"/>
      <c r="L17" s="133"/>
      <c r="M17" s="133"/>
      <c r="N17" s="133"/>
      <c r="O17" s="133"/>
      <c r="P17" s="133"/>
      <c r="Q17" s="133"/>
      <c r="R17" s="133"/>
      <c r="S17" s="133"/>
    </row>
    <row r="18" spans="2:19" ht="15" customHeight="1">
      <c r="C18" s="135"/>
      <c r="D18" s="135"/>
      <c r="E18" s="122"/>
      <c r="F18" s="122"/>
      <c r="G18" s="122"/>
      <c r="H18" s="122"/>
      <c r="I18" s="122"/>
      <c r="J18" s="122"/>
      <c r="K18" s="122"/>
      <c r="L18" s="122"/>
      <c r="M18" s="122"/>
      <c r="N18" s="122"/>
      <c r="O18" s="122"/>
      <c r="P18" s="122"/>
      <c r="Q18" s="122"/>
      <c r="R18" s="122"/>
      <c r="S18" s="122"/>
    </row>
    <row r="19" spans="2:19" ht="15" customHeight="1">
      <c r="B19" s="367" t="s">
        <v>253</v>
      </c>
      <c r="C19" s="367"/>
      <c r="D19" s="367"/>
      <c r="E19" s="367"/>
      <c r="F19" s="367"/>
      <c r="G19" s="367"/>
      <c r="H19" s="367"/>
      <c r="I19" s="367"/>
      <c r="J19" s="132"/>
      <c r="K19" s="132"/>
      <c r="L19" s="132"/>
      <c r="M19" s="132"/>
      <c r="N19" s="132"/>
      <c r="O19" s="132"/>
      <c r="P19" s="132"/>
      <c r="Q19" s="132"/>
      <c r="R19" s="132"/>
      <c r="S19" s="132"/>
    </row>
    <row r="20" spans="2:19" s="155" customFormat="1" ht="15" customHeight="1">
      <c r="B20" s="148" t="s">
        <v>381</v>
      </c>
      <c r="C20" s="147"/>
      <c r="D20" s="147"/>
      <c r="E20" s="147"/>
      <c r="F20" s="147"/>
      <c r="G20" s="147"/>
      <c r="H20" s="147"/>
      <c r="I20" s="147"/>
      <c r="J20" s="154"/>
      <c r="K20" s="154"/>
      <c r="L20" s="154"/>
      <c r="M20" s="154"/>
      <c r="N20" s="154"/>
      <c r="O20" s="154"/>
      <c r="P20" s="154"/>
      <c r="Q20" s="154"/>
      <c r="R20" s="154"/>
      <c r="S20" s="154"/>
    </row>
    <row r="21" spans="2:19" ht="15" customHeight="1">
      <c r="C21" s="362" t="s">
        <v>235</v>
      </c>
      <c r="D21" s="362"/>
      <c r="E21" s="361" t="s">
        <v>254</v>
      </c>
      <c r="F21" s="361"/>
      <c r="G21" s="361"/>
      <c r="H21" s="361"/>
      <c r="I21" s="361"/>
      <c r="J21" s="132"/>
      <c r="K21" s="132"/>
      <c r="L21" s="132"/>
      <c r="M21" s="132"/>
      <c r="N21" s="132"/>
      <c r="O21" s="132"/>
      <c r="P21" s="132"/>
      <c r="Q21" s="132"/>
      <c r="R21" s="132"/>
      <c r="S21" s="132"/>
    </row>
    <row r="22" spans="2:19" ht="15" customHeight="1">
      <c r="C22" s="343" t="s">
        <v>272</v>
      </c>
      <c r="D22" s="343"/>
      <c r="E22" s="357"/>
      <c r="F22" s="357"/>
      <c r="G22" s="357"/>
      <c r="H22" s="357"/>
      <c r="I22" s="357"/>
      <c r="J22" s="132"/>
      <c r="K22" s="132"/>
      <c r="L22" s="132"/>
      <c r="M22" s="132"/>
      <c r="N22" s="132"/>
      <c r="O22" s="132"/>
      <c r="P22" s="132"/>
      <c r="Q22" s="132"/>
      <c r="R22" s="132"/>
      <c r="S22" s="132"/>
    </row>
    <row r="23" spans="2:19" ht="15" customHeight="1">
      <c r="B23" s="352" t="s">
        <v>12</v>
      </c>
      <c r="C23" s="358" t="s">
        <v>288</v>
      </c>
      <c r="D23" s="358"/>
      <c r="E23" s="357"/>
      <c r="F23" s="357"/>
      <c r="G23" s="357"/>
      <c r="H23" s="357"/>
      <c r="I23" s="357"/>
      <c r="J23" s="132"/>
      <c r="K23" s="132"/>
      <c r="L23" s="132"/>
      <c r="M23" s="132"/>
      <c r="N23" s="132"/>
      <c r="O23" s="132"/>
      <c r="P23" s="132"/>
      <c r="Q23" s="132"/>
      <c r="R23" s="132"/>
      <c r="S23" s="132"/>
    </row>
    <row r="24" spans="2:19" ht="15" customHeight="1">
      <c r="B24" s="352"/>
      <c r="C24" s="358" t="s">
        <v>279</v>
      </c>
      <c r="D24" s="358"/>
      <c r="E24" s="357"/>
      <c r="F24" s="357"/>
      <c r="G24" s="357"/>
      <c r="H24" s="357"/>
      <c r="I24" s="357"/>
      <c r="J24" s="132"/>
      <c r="K24" s="132"/>
      <c r="L24" s="132"/>
      <c r="M24" s="132"/>
      <c r="N24" s="132"/>
      <c r="O24" s="132"/>
      <c r="P24" s="132"/>
      <c r="Q24" s="132"/>
      <c r="R24" s="132"/>
      <c r="S24" s="132"/>
    </row>
    <row r="25" spans="2:19" ht="15" customHeight="1">
      <c r="B25" s="153" t="s">
        <v>328</v>
      </c>
      <c r="C25" s="358" t="s">
        <v>289</v>
      </c>
      <c r="D25" s="358"/>
      <c r="E25" s="357"/>
      <c r="F25" s="357"/>
      <c r="G25" s="357"/>
      <c r="H25" s="357"/>
      <c r="I25" s="357"/>
      <c r="J25" s="132"/>
      <c r="K25" s="132"/>
      <c r="L25" s="132"/>
      <c r="M25" s="132"/>
      <c r="N25" s="132"/>
      <c r="O25" s="132"/>
      <c r="P25" s="132"/>
      <c r="Q25" s="132"/>
      <c r="R25" s="132"/>
      <c r="S25" s="132"/>
    </row>
    <row r="26" spans="2:19">
      <c r="B26" s="153" t="s">
        <v>329</v>
      </c>
      <c r="C26" s="349" t="s">
        <v>285</v>
      </c>
      <c r="D26" s="349"/>
      <c r="E26" s="357"/>
      <c r="F26" s="357"/>
      <c r="G26" s="357"/>
      <c r="H26" s="357"/>
      <c r="I26" s="357"/>
    </row>
    <row r="27" spans="2:19">
      <c r="B27" s="352" t="s">
        <v>330</v>
      </c>
      <c r="C27" s="349" t="s">
        <v>290</v>
      </c>
      <c r="D27" s="349"/>
      <c r="E27" s="357"/>
      <c r="F27" s="357"/>
      <c r="G27" s="357"/>
      <c r="H27" s="357"/>
      <c r="I27" s="357"/>
    </row>
    <row r="28" spans="2:19">
      <c r="B28" s="352"/>
      <c r="C28" s="349" t="s">
        <v>291</v>
      </c>
      <c r="D28" s="349"/>
      <c r="E28" s="357"/>
      <c r="F28" s="357"/>
      <c r="G28" s="357"/>
      <c r="H28" s="357"/>
      <c r="I28" s="357"/>
    </row>
    <row r="29" spans="2:19">
      <c r="B29" s="352" t="s">
        <v>20</v>
      </c>
      <c r="C29" s="363" t="s">
        <v>292</v>
      </c>
      <c r="D29" s="363"/>
      <c r="E29" s="357"/>
      <c r="F29" s="357"/>
      <c r="G29" s="357"/>
      <c r="H29" s="357"/>
      <c r="I29" s="357"/>
    </row>
    <row r="30" spans="2:19">
      <c r="B30" s="352"/>
      <c r="C30" s="363" t="s">
        <v>293</v>
      </c>
      <c r="D30" s="363"/>
      <c r="E30" s="357"/>
      <c r="F30" s="357"/>
      <c r="G30" s="357"/>
      <c r="H30" s="357"/>
      <c r="I30" s="357"/>
    </row>
    <row r="31" spans="2:19">
      <c r="B31" s="352"/>
      <c r="C31" s="363" t="s">
        <v>294</v>
      </c>
      <c r="D31" s="363"/>
      <c r="E31" s="357"/>
      <c r="F31" s="357"/>
      <c r="G31" s="357"/>
      <c r="H31" s="357"/>
      <c r="I31" s="357"/>
    </row>
    <row r="32" spans="2:19">
      <c r="B32" s="352" t="s">
        <v>331</v>
      </c>
      <c r="C32" s="363" t="s">
        <v>274</v>
      </c>
      <c r="D32" s="363"/>
      <c r="E32" s="357"/>
      <c r="F32" s="357"/>
      <c r="G32" s="357"/>
      <c r="H32" s="357"/>
      <c r="I32" s="357"/>
    </row>
    <row r="33" spans="2:10">
      <c r="B33" s="352"/>
      <c r="C33" s="363" t="s">
        <v>283</v>
      </c>
      <c r="D33" s="363"/>
      <c r="E33" s="357"/>
      <c r="F33" s="357"/>
      <c r="G33" s="357"/>
      <c r="H33" s="357"/>
      <c r="I33" s="357"/>
    </row>
    <row r="34" spans="2:10">
      <c r="B34" s="352"/>
      <c r="C34" s="363" t="s">
        <v>284</v>
      </c>
      <c r="D34" s="363"/>
      <c r="E34" s="357"/>
      <c r="F34" s="357"/>
      <c r="G34" s="357"/>
      <c r="H34" s="357"/>
      <c r="I34" s="357"/>
    </row>
    <row r="35" spans="2:10" s="129" customFormat="1" ht="15" customHeight="1">
      <c r="B35" s="153" t="s">
        <v>24</v>
      </c>
      <c r="C35" s="363" t="s">
        <v>282</v>
      </c>
      <c r="D35" s="363"/>
      <c r="E35" s="357"/>
      <c r="F35" s="357"/>
      <c r="G35" s="357"/>
      <c r="H35" s="357"/>
      <c r="I35" s="357"/>
    </row>
    <row r="36" spans="2:10" ht="15" customHeight="1">
      <c r="B36" s="352" t="s">
        <v>26</v>
      </c>
      <c r="C36" s="363" t="s">
        <v>273</v>
      </c>
      <c r="D36" s="363"/>
      <c r="E36" s="357"/>
      <c r="F36" s="357"/>
      <c r="G36" s="357"/>
      <c r="H36" s="357"/>
      <c r="I36" s="357"/>
    </row>
    <row r="37" spans="2:10">
      <c r="B37" s="352"/>
      <c r="C37" s="354" t="s">
        <v>295</v>
      </c>
      <c r="D37" s="354"/>
      <c r="E37" s="357"/>
      <c r="F37" s="357"/>
      <c r="G37" s="357"/>
      <c r="H37" s="357"/>
      <c r="I37" s="357"/>
    </row>
    <row r="39" spans="2:10">
      <c r="B39" s="367" t="s">
        <v>325</v>
      </c>
      <c r="C39" s="367"/>
      <c r="D39" s="367"/>
      <c r="E39" s="367"/>
      <c r="F39" s="367"/>
      <c r="G39" s="367"/>
      <c r="H39" s="367"/>
      <c r="I39" s="367"/>
      <c r="J39" s="367"/>
    </row>
    <row r="40" spans="2:10">
      <c r="B40" s="148" t="s">
        <v>326</v>
      </c>
      <c r="C40" s="147"/>
      <c r="D40" s="147"/>
      <c r="E40" s="147"/>
      <c r="F40" s="147"/>
      <c r="G40" s="147"/>
      <c r="H40" s="147"/>
      <c r="I40" s="147"/>
      <c r="J40" s="147"/>
    </row>
    <row r="41" spans="2:10">
      <c r="C41" s="362" t="s">
        <v>382</v>
      </c>
      <c r="D41" s="362"/>
      <c r="E41" s="361" t="s">
        <v>254</v>
      </c>
      <c r="F41" s="361"/>
      <c r="G41" s="361"/>
      <c r="H41" s="361"/>
      <c r="I41" s="361"/>
      <c r="J41" s="361"/>
    </row>
    <row r="42" spans="2:10">
      <c r="B42" s="342" t="s">
        <v>386</v>
      </c>
      <c r="C42" s="351" t="s">
        <v>344</v>
      </c>
      <c r="D42" s="351"/>
      <c r="E42" s="333"/>
      <c r="F42" s="333"/>
      <c r="G42" s="333"/>
      <c r="H42" s="333"/>
      <c r="I42" s="333"/>
      <c r="J42" s="333"/>
    </row>
    <row r="43" spans="2:10">
      <c r="B43" s="342"/>
      <c r="C43" s="350" t="s">
        <v>345</v>
      </c>
      <c r="D43" s="350"/>
      <c r="E43" s="333"/>
      <c r="F43" s="333"/>
      <c r="G43" s="333"/>
      <c r="H43" s="333"/>
      <c r="I43" s="333"/>
      <c r="J43" s="333"/>
    </row>
    <row r="44" spans="2:10">
      <c r="B44" s="342"/>
      <c r="C44" s="350" t="s">
        <v>346</v>
      </c>
      <c r="D44" s="350"/>
      <c r="E44" s="333"/>
      <c r="F44" s="333"/>
      <c r="G44" s="333"/>
      <c r="H44" s="333"/>
      <c r="I44" s="333"/>
      <c r="J44" s="333"/>
    </row>
    <row r="45" spans="2:10">
      <c r="B45" s="342" t="s">
        <v>183</v>
      </c>
      <c r="C45" s="351" t="s">
        <v>347</v>
      </c>
      <c r="D45" s="351"/>
      <c r="E45" s="333"/>
      <c r="F45" s="333"/>
      <c r="G45" s="333"/>
      <c r="H45" s="333"/>
      <c r="I45" s="333"/>
      <c r="J45" s="333"/>
    </row>
    <row r="46" spans="2:10">
      <c r="B46" s="342"/>
      <c r="C46" s="350" t="s">
        <v>348</v>
      </c>
      <c r="D46" s="350"/>
      <c r="E46" s="333"/>
      <c r="F46" s="333"/>
      <c r="G46" s="333"/>
      <c r="H46" s="333"/>
      <c r="I46" s="333"/>
      <c r="J46" s="333"/>
    </row>
    <row r="47" spans="2:10">
      <c r="B47" s="342"/>
      <c r="C47" s="349" t="s">
        <v>349</v>
      </c>
      <c r="D47" s="349"/>
      <c r="E47" s="333"/>
      <c r="F47" s="333"/>
      <c r="G47" s="333"/>
      <c r="H47" s="333"/>
      <c r="I47" s="333"/>
      <c r="J47" s="333"/>
    </row>
    <row r="48" spans="2:10">
      <c r="B48" s="352" t="s">
        <v>92</v>
      </c>
      <c r="C48" s="356" t="s">
        <v>356</v>
      </c>
      <c r="D48" s="356"/>
      <c r="E48" s="333"/>
      <c r="F48" s="333"/>
      <c r="G48" s="333"/>
      <c r="H48" s="333"/>
      <c r="I48" s="333"/>
      <c r="J48" s="333"/>
    </row>
    <row r="49" spans="2:10" ht="35.25" customHeight="1">
      <c r="B49" s="352"/>
      <c r="C49" s="348" t="s">
        <v>357</v>
      </c>
      <c r="D49" s="348"/>
      <c r="E49" s="333"/>
      <c r="F49" s="333"/>
      <c r="G49" s="333"/>
      <c r="H49" s="333"/>
      <c r="I49" s="333"/>
      <c r="J49" s="333"/>
    </row>
    <row r="50" spans="2:10">
      <c r="B50" s="342" t="s">
        <v>93</v>
      </c>
      <c r="C50" s="356" t="s">
        <v>358</v>
      </c>
      <c r="D50" s="356"/>
      <c r="E50" s="333"/>
      <c r="F50" s="333"/>
      <c r="G50" s="333"/>
      <c r="H50" s="333"/>
      <c r="I50" s="333"/>
      <c r="J50" s="333"/>
    </row>
    <row r="51" spans="2:10">
      <c r="B51" s="342"/>
      <c r="C51" s="349" t="s">
        <v>359</v>
      </c>
      <c r="D51" s="349"/>
      <c r="E51" s="333"/>
      <c r="F51" s="333"/>
      <c r="G51" s="333"/>
      <c r="H51" s="333"/>
      <c r="I51" s="333"/>
      <c r="J51" s="333"/>
    </row>
    <row r="52" spans="2:10">
      <c r="B52" s="342"/>
      <c r="C52" s="349" t="s">
        <v>360</v>
      </c>
      <c r="D52" s="349"/>
      <c r="E52" s="333"/>
      <c r="F52" s="333"/>
      <c r="G52" s="333"/>
      <c r="H52" s="333"/>
      <c r="I52" s="333"/>
      <c r="J52" s="333"/>
    </row>
    <row r="53" spans="2:10">
      <c r="B53" s="342"/>
      <c r="C53" s="349" t="s">
        <v>361</v>
      </c>
      <c r="D53" s="349"/>
      <c r="E53" s="333"/>
      <c r="F53" s="333"/>
      <c r="G53" s="333"/>
      <c r="H53" s="333"/>
      <c r="I53" s="333"/>
      <c r="J53" s="333"/>
    </row>
    <row r="54" spans="2:10">
      <c r="B54" s="342" t="s">
        <v>94</v>
      </c>
      <c r="C54" s="347" t="s">
        <v>362</v>
      </c>
      <c r="D54" s="347"/>
      <c r="E54" s="333"/>
      <c r="F54" s="333"/>
      <c r="G54" s="333"/>
      <c r="H54" s="333"/>
      <c r="I54" s="333"/>
      <c r="J54" s="333"/>
    </row>
    <row r="55" spans="2:10">
      <c r="B55" s="342"/>
      <c r="C55" s="348" t="s">
        <v>364</v>
      </c>
      <c r="D55" s="348"/>
      <c r="E55" s="333"/>
      <c r="F55" s="333"/>
      <c r="G55" s="333"/>
      <c r="H55" s="333"/>
      <c r="I55" s="333"/>
      <c r="J55" s="333"/>
    </row>
    <row r="56" spans="2:10">
      <c r="B56" s="342"/>
      <c r="C56" s="349" t="s">
        <v>363</v>
      </c>
      <c r="D56" s="349"/>
      <c r="E56" s="333"/>
      <c r="F56" s="333"/>
      <c r="G56" s="333"/>
      <c r="H56" s="333"/>
      <c r="I56" s="333"/>
      <c r="J56" s="333"/>
    </row>
    <row r="57" spans="2:10">
      <c r="B57" s="352" t="s">
        <v>95</v>
      </c>
      <c r="C57" s="356" t="s">
        <v>365</v>
      </c>
      <c r="D57" s="356"/>
      <c r="E57" s="333"/>
      <c r="F57" s="333"/>
      <c r="G57" s="333"/>
      <c r="H57" s="333"/>
      <c r="I57" s="333"/>
      <c r="J57" s="333"/>
    </row>
    <row r="58" spans="2:10">
      <c r="B58" s="352"/>
      <c r="C58" s="354" t="s">
        <v>366</v>
      </c>
      <c r="D58" s="354"/>
      <c r="E58" s="333"/>
      <c r="F58" s="333"/>
      <c r="G58" s="333"/>
      <c r="H58" s="333"/>
      <c r="I58" s="333"/>
      <c r="J58" s="333"/>
    </row>
    <row r="59" spans="2:10">
      <c r="B59" s="352"/>
      <c r="C59" s="355" t="s">
        <v>367</v>
      </c>
      <c r="D59" s="355"/>
      <c r="E59" s="333"/>
      <c r="F59" s="333"/>
      <c r="G59" s="333"/>
      <c r="H59" s="333"/>
      <c r="I59" s="333"/>
      <c r="J59" s="333"/>
    </row>
    <row r="60" spans="2:10">
      <c r="B60" s="352" t="s">
        <v>96</v>
      </c>
      <c r="C60" s="353" t="s">
        <v>369</v>
      </c>
      <c r="D60" s="353"/>
      <c r="E60" s="333"/>
      <c r="F60" s="333"/>
      <c r="G60" s="333"/>
      <c r="H60" s="333"/>
      <c r="I60" s="333"/>
      <c r="J60" s="333"/>
    </row>
    <row r="61" spans="2:10">
      <c r="B61" s="352"/>
      <c r="C61" s="354" t="s">
        <v>370</v>
      </c>
      <c r="D61" s="354"/>
      <c r="E61" s="333"/>
      <c r="F61" s="333"/>
      <c r="G61" s="333"/>
      <c r="H61" s="333"/>
      <c r="I61" s="333"/>
      <c r="J61" s="333"/>
    </row>
    <row r="62" spans="2:10">
      <c r="B62" s="352"/>
      <c r="C62" s="354" t="s">
        <v>371</v>
      </c>
      <c r="D62" s="354"/>
      <c r="E62" s="333"/>
      <c r="F62" s="333"/>
      <c r="G62" s="333"/>
      <c r="H62" s="333"/>
      <c r="I62" s="333"/>
      <c r="J62" s="333"/>
    </row>
    <row r="63" spans="2:10">
      <c r="B63" s="352"/>
      <c r="C63" s="355" t="s">
        <v>372</v>
      </c>
      <c r="D63" s="355"/>
      <c r="E63" s="333"/>
      <c r="F63" s="333"/>
      <c r="G63" s="333"/>
      <c r="H63" s="333"/>
      <c r="I63" s="333"/>
      <c r="J63" s="333"/>
    </row>
    <row r="64" spans="2:10">
      <c r="B64" s="352"/>
      <c r="C64" s="354" t="s">
        <v>373</v>
      </c>
      <c r="D64" s="354"/>
      <c r="E64" s="333"/>
      <c r="F64" s="333"/>
      <c r="G64" s="333"/>
      <c r="H64" s="333"/>
      <c r="I64" s="333"/>
      <c r="J64" s="333"/>
    </row>
    <row r="65" spans="2:10">
      <c r="B65" s="352"/>
      <c r="C65" s="355" t="s">
        <v>374</v>
      </c>
      <c r="D65" s="355"/>
      <c r="E65" s="333"/>
      <c r="F65" s="333"/>
      <c r="G65" s="333"/>
      <c r="H65" s="333"/>
      <c r="I65" s="333"/>
      <c r="J65" s="333"/>
    </row>
    <row r="66" spans="2:10">
      <c r="C66" s="354"/>
      <c r="D66" s="354"/>
    </row>
    <row r="67" spans="2:10">
      <c r="C67" s="354"/>
      <c r="D67" s="354"/>
    </row>
    <row r="68" spans="2:10">
      <c r="B68" s="150" t="s">
        <v>296</v>
      </c>
      <c r="C68" s="150"/>
      <c r="D68" s="150"/>
      <c r="E68" s="150"/>
      <c r="F68" s="150"/>
      <c r="G68" s="150"/>
      <c r="H68" s="156"/>
      <c r="I68" s="156"/>
      <c r="J68" s="157"/>
    </row>
    <row r="69" spans="2:10">
      <c r="B69" s="152" t="s">
        <v>375</v>
      </c>
      <c r="C69" s="151"/>
      <c r="D69" s="151"/>
      <c r="E69" s="151"/>
      <c r="F69" s="151"/>
      <c r="G69" s="151"/>
      <c r="H69" s="151"/>
      <c r="I69" s="151"/>
      <c r="J69" s="155"/>
    </row>
    <row r="70" spans="2:10">
      <c r="C70" s="362" t="s">
        <v>298</v>
      </c>
      <c r="D70" s="362"/>
      <c r="E70" s="369" t="s">
        <v>254</v>
      </c>
      <c r="F70" s="369"/>
      <c r="G70" s="369"/>
      <c r="H70" s="369"/>
      <c r="I70" s="369"/>
      <c r="J70" s="369"/>
    </row>
    <row r="71" spans="2:10">
      <c r="B71" s="352" t="s">
        <v>103</v>
      </c>
      <c r="C71" s="353" t="s">
        <v>300</v>
      </c>
      <c r="D71" s="353"/>
      <c r="E71" s="357"/>
      <c r="F71" s="357"/>
      <c r="G71" s="357"/>
      <c r="H71" s="357"/>
      <c r="I71" s="357"/>
      <c r="J71" s="357"/>
    </row>
    <row r="72" spans="2:10">
      <c r="B72" s="352"/>
      <c r="C72" s="354" t="s">
        <v>297</v>
      </c>
      <c r="D72" s="354"/>
      <c r="E72" s="357"/>
      <c r="F72" s="357"/>
      <c r="G72" s="357"/>
      <c r="H72" s="357"/>
      <c r="I72" s="357"/>
      <c r="J72" s="357"/>
    </row>
    <row r="73" spans="2:10">
      <c r="B73" s="352"/>
      <c r="C73" s="354" t="s">
        <v>299</v>
      </c>
      <c r="D73" s="354"/>
      <c r="E73" s="357"/>
      <c r="F73" s="357"/>
      <c r="G73" s="357"/>
      <c r="H73" s="357"/>
      <c r="I73" s="357"/>
      <c r="J73" s="357"/>
    </row>
    <row r="74" spans="2:10">
      <c r="B74" s="352" t="s">
        <v>182</v>
      </c>
      <c r="C74" s="353" t="s">
        <v>302</v>
      </c>
      <c r="D74" s="353"/>
      <c r="E74" s="357"/>
      <c r="F74" s="357"/>
      <c r="G74" s="357"/>
      <c r="H74" s="357"/>
      <c r="I74" s="357"/>
      <c r="J74" s="357"/>
    </row>
    <row r="75" spans="2:10">
      <c r="B75" s="352"/>
      <c r="C75" s="359" t="s">
        <v>301</v>
      </c>
      <c r="D75" s="359"/>
      <c r="E75" s="357"/>
      <c r="F75" s="357"/>
      <c r="G75" s="357"/>
      <c r="H75" s="357"/>
      <c r="I75" s="357"/>
      <c r="J75" s="357"/>
    </row>
    <row r="76" spans="2:10">
      <c r="B76" s="352" t="s">
        <v>376</v>
      </c>
      <c r="C76" s="343" t="s">
        <v>303</v>
      </c>
      <c r="D76" s="343"/>
      <c r="E76" s="357"/>
      <c r="F76" s="357"/>
      <c r="G76" s="357"/>
      <c r="H76" s="357"/>
      <c r="I76" s="357"/>
      <c r="J76" s="357"/>
    </row>
    <row r="77" spans="2:10">
      <c r="B77" s="352"/>
      <c r="C77" s="360" t="s">
        <v>304</v>
      </c>
      <c r="D77" s="360"/>
      <c r="E77" s="357"/>
      <c r="F77" s="357"/>
      <c r="G77" s="357"/>
      <c r="H77" s="357"/>
      <c r="I77" s="357"/>
      <c r="J77" s="357"/>
    </row>
    <row r="78" spans="2:10">
      <c r="B78" s="352" t="s">
        <v>106</v>
      </c>
      <c r="C78" s="343" t="s">
        <v>305</v>
      </c>
      <c r="D78" s="343"/>
      <c r="E78" s="357"/>
      <c r="F78" s="357"/>
      <c r="G78" s="357"/>
      <c r="H78" s="357"/>
      <c r="I78" s="357"/>
      <c r="J78" s="357"/>
    </row>
    <row r="79" spans="2:10">
      <c r="B79" s="352"/>
      <c r="C79" s="358" t="s">
        <v>306</v>
      </c>
      <c r="D79" s="358"/>
      <c r="E79" s="357"/>
      <c r="F79" s="357"/>
      <c r="G79" s="357"/>
      <c r="H79" s="357"/>
      <c r="I79" s="357"/>
      <c r="J79" s="357"/>
    </row>
    <row r="80" spans="2:10">
      <c r="B80" s="352" t="s">
        <v>108</v>
      </c>
      <c r="C80" s="343" t="s">
        <v>307</v>
      </c>
      <c r="D80" s="343"/>
      <c r="E80" s="357"/>
      <c r="F80" s="357"/>
      <c r="G80" s="357"/>
      <c r="H80" s="357"/>
      <c r="I80" s="357"/>
      <c r="J80" s="357"/>
    </row>
    <row r="81" spans="2:10">
      <c r="B81" s="352"/>
      <c r="C81" s="355" t="s">
        <v>308</v>
      </c>
      <c r="D81" s="355"/>
      <c r="E81" s="357"/>
      <c r="F81" s="357"/>
      <c r="G81" s="357"/>
      <c r="H81" s="357"/>
      <c r="I81" s="357"/>
      <c r="J81" s="357"/>
    </row>
  </sheetData>
  <mergeCells count="132">
    <mergeCell ref="C29:D29"/>
    <mergeCell ref="B19:I19"/>
    <mergeCell ref="B3:I3"/>
    <mergeCell ref="B17:I17"/>
    <mergeCell ref="B1:I1"/>
    <mergeCell ref="E21:I21"/>
    <mergeCell ref="E22:I22"/>
    <mergeCell ref="E23:I23"/>
    <mergeCell ref="E24:I24"/>
    <mergeCell ref="E25:I25"/>
    <mergeCell ref="E27:I27"/>
    <mergeCell ref="C21:D21"/>
    <mergeCell ref="C22:D22"/>
    <mergeCell ref="C23:D23"/>
    <mergeCell ref="C24:D24"/>
    <mergeCell ref="C25:D25"/>
    <mergeCell ref="C26:D26"/>
    <mergeCell ref="C27:D27"/>
    <mergeCell ref="C28:D28"/>
    <mergeCell ref="C36:D36"/>
    <mergeCell ref="C37:D37"/>
    <mergeCell ref="B23:B24"/>
    <mergeCell ref="B27:B28"/>
    <mergeCell ref="B29:B31"/>
    <mergeCell ref="B32:B34"/>
    <mergeCell ref="B36:B37"/>
    <mergeCell ref="E36:I36"/>
    <mergeCell ref="E37:I37"/>
    <mergeCell ref="C30:D30"/>
    <mergeCell ref="C31:D31"/>
    <mergeCell ref="C32:D32"/>
    <mergeCell ref="C33:D33"/>
    <mergeCell ref="C34:D34"/>
    <mergeCell ref="E32:I32"/>
    <mergeCell ref="E33:I33"/>
    <mergeCell ref="E34:I34"/>
    <mergeCell ref="E35:I35"/>
    <mergeCell ref="C35:D35"/>
    <mergeCell ref="E28:I28"/>
    <mergeCell ref="E29:I29"/>
    <mergeCell ref="E30:I30"/>
    <mergeCell ref="E31:I31"/>
    <mergeCell ref="E26:I26"/>
    <mergeCell ref="B42:B44"/>
    <mergeCell ref="C42:D42"/>
    <mergeCell ref="E42:J42"/>
    <mergeCell ref="C43:D43"/>
    <mergeCell ref="E43:J43"/>
    <mergeCell ref="C44:D44"/>
    <mergeCell ref="E44:J44"/>
    <mergeCell ref="B39:J39"/>
    <mergeCell ref="C41:D41"/>
    <mergeCell ref="E41:J41"/>
    <mergeCell ref="B48:B49"/>
    <mergeCell ref="C48:D48"/>
    <mergeCell ref="E48:J48"/>
    <mergeCell ref="C49:D49"/>
    <mergeCell ref="E49:J49"/>
    <mergeCell ref="B45:B47"/>
    <mergeCell ref="C45:D45"/>
    <mergeCell ref="E45:J45"/>
    <mergeCell ref="C46:D46"/>
    <mergeCell ref="E46:J46"/>
    <mergeCell ref="C47:D47"/>
    <mergeCell ref="E47:J47"/>
    <mergeCell ref="B54:B56"/>
    <mergeCell ref="C54:D54"/>
    <mergeCell ref="E54:J54"/>
    <mergeCell ref="C55:D55"/>
    <mergeCell ref="E55:J55"/>
    <mergeCell ref="C56:D56"/>
    <mergeCell ref="E56:J56"/>
    <mergeCell ref="B50:B53"/>
    <mergeCell ref="C50:D50"/>
    <mergeCell ref="E50:J50"/>
    <mergeCell ref="C51:D51"/>
    <mergeCell ref="E51:J51"/>
    <mergeCell ref="C52:D52"/>
    <mergeCell ref="E52:J52"/>
    <mergeCell ref="C53:D53"/>
    <mergeCell ref="E53:J53"/>
    <mergeCell ref="B60:B65"/>
    <mergeCell ref="E63:J63"/>
    <mergeCell ref="E64:J64"/>
    <mergeCell ref="C65:D65"/>
    <mergeCell ref="E65:J65"/>
    <mergeCell ref="C57:D57"/>
    <mergeCell ref="E57:J57"/>
    <mergeCell ref="C58:D58"/>
    <mergeCell ref="E58:J58"/>
    <mergeCell ref="C59:D59"/>
    <mergeCell ref="E59:J59"/>
    <mergeCell ref="C60:D60"/>
    <mergeCell ref="E60:J60"/>
    <mergeCell ref="C61:D61"/>
    <mergeCell ref="E61:J61"/>
    <mergeCell ref="C62:D62"/>
    <mergeCell ref="E62:J62"/>
    <mergeCell ref="B57:B59"/>
    <mergeCell ref="C71:D71"/>
    <mergeCell ref="E71:J71"/>
    <mergeCell ref="C72:D72"/>
    <mergeCell ref="E72:J72"/>
    <mergeCell ref="C63:D63"/>
    <mergeCell ref="C64:D64"/>
    <mergeCell ref="C67:D67"/>
    <mergeCell ref="C70:D70"/>
    <mergeCell ref="E70:J70"/>
    <mergeCell ref="E79:J79"/>
    <mergeCell ref="B80:B81"/>
    <mergeCell ref="C80:D80"/>
    <mergeCell ref="E80:J80"/>
    <mergeCell ref="C81:D81"/>
    <mergeCell ref="E81:J81"/>
    <mergeCell ref="C66:D66"/>
    <mergeCell ref="B71:B73"/>
    <mergeCell ref="B74:B75"/>
    <mergeCell ref="B76:B77"/>
    <mergeCell ref="B78:B79"/>
    <mergeCell ref="C79:D79"/>
    <mergeCell ref="C77:D77"/>
    <mergeCell ref="E77:J77"/>
    <mergeCell ref="C78:D78"/>
    <mergeCell ref="E78:J78"/>
    <mergeCell ref="C75:D75"/>
    <mergeCell ref="E75:J75"/>
    <mergeCell ref="C76:D76"/>
    <mergeCell ref="E76:J76"/>
    <mergeCell ref="C73:D73"/>
    <mergeCell ref="E73:J73"/>
    <mergeCell ref="C74:D74"/>
    <mergeCell ref="E74:J7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pageSetUpPr fitToPage="1"/>
  </sheetPr>
  <dimension ref="A1:H39"/>
  <sheetViews>
    <sheetView showGridLines="0" zoomScale="80" zoomScaleNormal="80" workbookViewId="0">
      <selection activeCell="D20" sqref="D20"/>
    </sheetView>
  </sheetViews>
  <sheetFormatPr defaultColWidth="8.88671875" defaultRowHeight="14.4"/>
  <cols>
    <col min="1" max="1" width="39" style="7" customWidth="1"/>
    <col min="2" max="2" width="38.109375" style="7" customWidth="1"/>
    <col min="3" max="3" width="30" style="7" customWidth="1"/>
    <col min="4" max="4" width="48.5546875" style="7" customWidth="1"/>
    <col min="5" max="5" width="7.44140625" style="7" customWidth="1"/>
    <col min="6" max="6" width="15" style="7" customWidth="1"/>
    <col min="7" max="7" width="8.44140625" style="7" customWidth="1"/>
    <col min="8" max="16384" width="8.88671875" style="7"/>
  </cols>
  <sheetData>
    <row r="1" spans="1:8" ht="25.8">
      <c r="A1" s="267" t="s">
        <v>4</v>
      </c>
      <c r="B1" s="267"/>
      <c r="C1" s="267"/>
      <c r="D1" s="267"/>
    </row>
    <row r="2" spans="1:8" customFormat="1"/>
    <row r="3" spans="1:8" customFormat="1" ht="59.1" customHeight="1">
      <c r="A3" s="37" t="s">
        <v>5</v>
      </c>
      <c r="B3" s="268" t="s">
        <v>618</v>
      </c>
      <c r="C3" s="269"/>
    </row>
    <row r="5" spans="1:8" ht="18">
      <c r="A5" s="261" t="s">
        <v>6</v>
      </c>
      <c r="B5" s="262"/>
      <c r="C5" s="263"/>
    </row>
    <row r="6" spans="1:8" ht="17.100000000000001" customHeight="1">
      <c r="A6" s="272"/>
      <c r="B6" s="273"/>
      <c r="C6" s="52" t="s">
        <v>7</v>
      </c>
    </row>
    <row r="7" spans="1:8" ht="93.75" customHeight="1">
      <c r="A7" s="270" t="s">
        <v>602</v>
      </c>
      <c r="B7" s="271"/>
      <c r="C7" s="87">
        <f>IF(A7=Annex_punteggi!A2,Annex_punteggi!B2,IF(A7=Annex_punteggi!A3,Annex_punteggi!B3,IF(A7=Annex_punteggi!A4,Annex_punteggi!B4,IF(A7=Annex_punteggi!A5,Annex_punteggi!B5,IF(A7=Annex_punteggi!A6,Annex_punteggi!B6,IF(A7=Annex_punteggi!A7,Annex_punteggi!B7,IF(A7=Annex_punteggi!A8,Annex_punteggi!B8,IF(A7=Annex_punteggi!A9,Annex_punteggi!B9,IF(A7=Annex_punteggi!A10,Annex_punteggi!B10,)))))))))</f>
        <v>0.02</v>
      </c>
    </row>
    <row r="8" spans="1:8" ht="17.25" customHeight="1">
      <c r="B8" s="8"/>
    </row>
    <row r="9" spans="1:8">
      <c r="A9" s="9"/>
      <c r="B9" s="9"/>
    </row>
    <row r="10" spans="1:8" ht="18">
      <c r="A10" s="261" t="s">
        <v>8</v>
      </c>
      <c r="B10" s="262"/>
      <c r="C10" s="263"/>
      <c r="F10" s="10"/>
      <c r="G10" s="10"/>
    </row>
    <row r="11" spans="1:8" ht="18">
      <c r="A11" s="11" t="s">
        <v>9</v>
      </c>
      <c r="B11" s="11" t="s">
        <v>10</v>
      </c>
      <c r="C11" s="11" t="s">
        <v>11</v>
      </c>
      <c r="D11" s="13" t="s">
        <v>601</v>
      </c>
      <c r="E11" s="12"/>
      <c r="H11" s="10"/>
    </row>
    <row r="12" spans="1:8" ht="36">
      <c r="A12" s="17" t="s">
        <v>12</v>
      </c>
      <c r="B12" s="40" t="s">
        <v>13</v>
      </c>
      <c r="C12" s="85">
        <f>IF(B12=Annex_punteggi!B14, Annex_punteggi!C14, IF(B12=Annex_punteggi!B15,Annex_punteggi!C15, IF(B12=Annex_punteggi!B16,Annex_punteggi!C16, IF(B12=Annex_punteggi!B17,Annex_punteggi!C17, IF(B12=Annex_punteggi!B18,Annex_punteggi!C18, IF(B12=Annex_punteggi!B19,Annex_punteggi!C19, ))))))</f>
        <v>0.1</v>
      </c>
      <c r="D12" s="14" t="s">
        <v>606</v>
      </c>
      <c r="H12" s="15"/>
    </row>
    <row r="13" spans="1:8" ht="54">
      <c r="A13" s="17" t="s">
        <v>573</v>
      </c>
      <c r="B13" s="40" t="s">
        <v>146</v>
      </c>
      <c r="C13" s="85">
        <f>IF(B13=Annex_punteggi!B21, Annex_punteggi!C21, IF(B13=Annex_punteggi!B22,Annex_punteggi!C22, IF(B13=Annex_punteggi!B23,Annex_punteggi!C23, IF(B13=Annex_punteggi!B24,Annex_punteggi!C24, ))))</f>
        <v>1</v>
      </c>
      <c r="D13" s="14" t="s">
        <v>630</v>
      </c>
      <c r="F13" s="10"/>
      <c r="H13" s="16"/>
    </row>
    <row r="14" spans="1:8" ht="36">
      <c r="A14" s="17" t="s">
        <v>16</v>
      </c>
      <c r="B14" s="40" t="s">
        <v>17</v>
      </c>
      <c r="C14" s="85">
        <f>IF(B14=Annex_punteggi!B26, Annex_punteggi!C26, IF(B14=Annex_punteggi!B27,Annex_punteggi!C27, IF(B14=Annex_punteggi!B28,Annex_punteggi!C28, IF(B14=Annex_punteggi!B29,Annex_punteggi!C29,  IF(B14=Annex_punteggi!B30,Annex_punteggi!C30, )))))</f>
        <v>1</v>
      </c>
      <c r="D14" s="14" t="s">
        <v>607</v>
      </c>
      <c r="F14" s="15"/>
    </row>
    <row r="15" spans="1:8" ht="72">
      <c r="A15" s="17" t="s">
        <v>18</v>
      </c>
      <c r="B15" s="40" t="s">
        <v>19</v>
      </c>
      <c r="C15" s="85">
        <f>IF(B15=Annex_punteggi!B32, Annex_punteggi!C32, IF(B15=Annex_punteggi!B33,Annex_punteggi!C33, IF(B15=Annex_punteggi!B34,Annex_punteggi!C34, IF(B15=Annex_punteggi!B35,Annex_punteggi!C35,  IF(B15=Annex_punteggi!B36,Annex_punteggi!C36, IF(B15=Annex_punteggi!B37,Annex_punteggi!C37, ))))))</f>
        <v>1</v>
      </c>
      <c r="D15" s="14" t="s">
        <v>608</v>
      </c>
    </row>
    <row r="16" spans="1:8" ht="36">
      <c r="A16" s="17" t="s">
        <v>20</v>
      </c>
      <c r="B16" s="41" t="s">
        <v>21</v>
      </c>
      <c r="C16" s="85">
        <f>IF(B16=Annex_punteggi!B39, Annex_punteggi!C39, IF(B16=Annex_punteggi!B40,Annex_punteggi!C40, IF(B16=Annex_punteggi!B41,Annex_punteggi!C41, IF(B16=Annex_punteggi!B42,Annex_punteggi!C42,  IF(B16=Annex_punteggi!B43,Annex_punteggi!C43, IF(B16=Annex_punteggi!B44,Annex_punteggi!C44, ))))))</f>
        <v>1</v>
      </c>
      <c r="D16" s="14" t="s">
        <v>611</v>
      </c>
    </row>
    <row r="17" spans="1:8" ht="54">
      <c r="A17" s="42" t="s">
        <v>22</v>
      </c>
      <c r="B17" s="40" t="s">
        <v>23</v>
      </c>
      <c r="C17" s="85">
        <f>IF(B17=Annex_punteggi!B46, Annex_punteggi!C46, IF(B17=Annex_punteggi!B47,Annex_punteggi!C47, IF(B17=Annex_punteggi!B48,Annex_punteggi!C48, IF(B17=Annex_punteggi!B49,Annex_punteggi!C49,  IF(B17=Annex_punteggi!B50,Annex_punteggi!C50, IF(B17=Annex_punteggi!B51,Annex_punteggi!C51, ))))))</f>
        <v>1</v>
      </c>
      <c r="D17" s="14" t="s">
        <v>609</v>
      </c>
    </row>
    <row r="18" spans="1:8" ht="90">
      <c r="A18" s="42" t="s">
        <v>24</v>
      </c>
      <c r="B18" s="40" t="s">
        <v>25</v>
      </c>
      <c r="C18" s="85">
        <f>IF(B18=Annex_punteggi!B53, Annex_punteggi!C53, IF(B18=Annex_punteggi!B54,Annex_punteggi!C54, IF(B18=Annex_punteggi!B55,Annex_punteggi!C55, IF(B18=Annex_punteggi!B56,Annex_punteggi!C56, ))))</f>
        <v>1</v>
      </c>
      <c r="D18" s="14" t="s">
        <v>610</v>
      </c>
    </row>
    <row r="19" spans="1:8" ht="18">
      <c r="A19" s="42" t="s">
        <v>26</v>
      </c>
      <c r="B19" s="40" t="s">
        <v>165</v>
      </c>
      <c r="C19" s="85">
        <f>IF(B19=Annex_punteggi!B58, Annex_punteggi!C58, IF(B19=Annex_punteggi!B59,Annex_punteggi!C59, IF(B19=Annex_punteggi!B60,Annex_punteggi!C60, IF(B19=Annex_punteggi!B61,Annex_punteggi!C61, ))))</f>
        <v>1</v>
      </c>
      <c r="D19" s="14" t="s">
        <v>631</v>
      </c>
    </row>
    <row r="22" spans="1:8" ht="18">
      <c r="A22" s="264" t="s">
        <v>28</v>
      </c>
      <c r="B22" s="265"/>
      <c r="C22" s="266"/>
    </row>
    <row r="23" spans="1:8" ht="64.5" customHeight="1">
      <c r="A23" s="18" t="s">
        <v>29</v>
      </c>
      <c r="B23" s="18" t="s">
        <v>30</v>
      </c>
      <c r="C23" s="38" t="s">
        <v>31</v>
      </c>
      <c r="D23" s="19"/>
    </row>
    <row r="24" spans="1:8" ht="35.25" customHeight="1">
      <c r="A24" s="20">
        <f>C12*C13*C14*C15*C16*C17*C18*C19</f>
        <v>0.1</v>
      </c>
      <c r="B24" s="21">
        <f>C7*C12*C13*C14*C15*C16*C17*C18*C19</f>
        <v>2E-3</v>
      </c>
      <c r="C24" s="86">
        <f>(C7*A24)/(C7*(A24-1)+1)</f>
        <v>2.0366598778004076E-3</v>
      </c>
    </row>
    <row r="25" spans="1:8">
      <c r="A25" s="22"/>
      <c r="B25" s="23"/>
      <c r="C25" s="9"/>
    </row>
    <row r="26" spans="1:8" ht="75.599999999999994" customHeight="1">
      <c r="A26" s="24"/>
      <c r="B26" s="8"/>
      <c r="C26" s="9"/>
    </row>
    <row r="27" spans="1:8">
      <c r="A27" s="9"/>
      <c r="B27" s="9"/>
      <c r="C27" s="9"/>
    </row>
    <row r="28" spans="1:8">
      <c r="A28" s="22"/>
      <c r="B28" s="22"/>
      <c r="C28" s="22"/>
      <c r="F28" s="10"/>
      <c r="G28" s="10"/>
    </row>
    <row r="29" spans="1:8">
      <c r="A29" s="22"/>
      <c r="B29" s="22"/>
      <c r="C29" s="22"/>
      <c r="H29" s="10"/>
    </row>
    <row r="30" spans="1:8">
      <c r="A30" s="25"/>
      <c r="B30" s="26"/>
      <c r="C30" s="8"/>
      <c r="H30" s="27"/>
    </row>
    <row r="31" spans="1:8">
      <c r="A31" s="9"/>
      <c r="B31" s="9"/>
      <c r="C31" s="28"/>
      <c r="F31" s="10"/>
      <c r="H31" s="16"/>
    </row>
    <row r="32" spans="1:8">
      <c r="A32" s="9"/>
      <c r="B32" s="9"/>
      <c r="C32" s="28"/>
      <c r="F32" s="15"/>
    </row>
    <row r="33" spans="1:3">
      <c r="A33" s="25"/>
      <c r="B33" s="9"/>
      <c r="C33" s="8"/>
    </row>
    <row r="34" spans="1:3">
      <c r="A34" s="9"/>
      <c r="B34" s="9"/>
      <c r="C34" s="28"/>
    </row>
    <row r="35" spans="1:3">
      <c r="A35" s="29"/>
      <c r="B35" s="9"/>
      <c r="C35" s="28"/>
    </row>
    <row r="36" spans="1:3">
      <c r="A36" s="29"/>
      <c r="B36" s="9"/>
      <c r="C36" s="28"/>
    </row>
    <row r="37" spans="1:3">
      <c r="A37" s="29"/>
      <c r="B37" s="9"/>
      <c r="C37" s="28"/>
    </row>
    <row r="38" spans="1:3">
      <c r="A38" s="29"/>
      <c r="B38" s="9"/>
      <c r="C38" s="28"/>
    </row>
    <row r="39" spans="1:3">
      <c r="A39" s="29"/>
      <c r="B39" s="9"/>
      <c r="C39" s="28"/>
    </row>
  </sheetData>
  <mergeCells count="7">
    <mergeCell ref="A10:C10"/>
    <mergeCell ref="A22:C22"/>
    <mergeCell ref="A1:D1"/>
    <mergeCell ref="B3:C3"/>
    <mergeCell ref="A7:B7"/>
    <mergeCell ref="A6:B6"/>
    <mergeCell ref="A5:C5"/>
  </mergeCells>
  <pageMargins left="0.25" right="0.25" top="0.75" bottom="0.75" header="0.3" footer="0.3"/>
  <pageSetup paperSize="9" scale="81"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Annex_punteggi!$B$14:$B$19</xm:f>
          </x14:formula1>
          <xm:sqref>B12</xm:sqref>
        </x14:dataValidation>
        <x14:dataValidation type="list" allowBlank="1" showInputMessage="1" showErrorMessage="1" xr:uid="{00000000-0002-0000-0100-000001000000}">
          <x14:formula1>
            <xm:f>Annex_punteggi!$B$21:$B$24</xm:f>
          </x14:formula1>
          <xm:sqref>B13</xm:sqref>
        </x14:dataValidation>
        <x14:dataValidation type="list" allowBlank="1" showInputMessage="1" showErrorMessage="1" xr:uid="{00000000-0002-0000-0100-000002000000}">
          <x14:formula1>
            <xm:f>Annex_punteggi!$B$26:$B$30</xm:f>
          </x14:formula1>
          <xm:sqref>B14</xm:sqref>
        </x14:dataValidation>
        <x14:dataValidation type="list" allowBlank="1" showInputMessage="1" showErrorMessage="1" xr:uid="{00000000-0002-0000-0100-000003000000}">
          <x14:formula1>
            <xm:f>Annex_punteggi!$B$32:$B$37</xm:f>
          </x14:formula1>
          <xm:sqref>B15</xm:sqref>
        </x14:dataValidation>
        <x14:dataValidation type="list" allowBlank="1" showInputMessage="1" showErrorMessage="1" xr:uid="{00000000-0002-0000-0100-000004000000}">
          <x14:formula1>
            <xm:f>Annex_punteggi!$B$39:$B$44</xm:f>
          </x14:formula1>
          <xm:sqref>B16</xm:sqref>
        </x14:dataValidation>
        <x14:dataValidation type="list" allowBlank="1" showInputMessage="1" showErrorMessage="1" xr:uid="{00000000-0002-0000-0100-000005000000}">
          <x14:formula1>
            <xm:f>Annex_punteggi!$B$46:$B$51</xm:f>
          </x14:formula1>
          <xm:sqref>B17</xm:sqref>
        </x14:dataValidation>
        <x14:dataValidation type="list" allowBlank="1" showInputMessage="1" showErrorMessage="1" xr:uid="{00000000-0002-0000-0100-000006000000}">
          <x14:formula1>
            <xm:f>Annex_punteggi!$B$53:$B$56</xm:f>
          </x14:formula1>
          <xm:sqref>B18</xm:sqref>
        </x14:dataValidation>
        <x14:dataValidation type="list" allowBlank="1" showInputMessage="1" showErrorMessage="1" xr:uid="{00000000-0002-0000-0100-000007000000}">
          <x14:formula1>
            <xm:f>Annex_punteggi!$B$58:$B$61</xm:f>
          </x14:formula1>
          <xm:sqref>B19</xm:sqref>
        </x14:dataValidation>
        <x14:dataValidation type="list" allowBlank="1" showInputMessage="1" showErrorMessage="1" errorTitle="Voce non valida" error="Selezionare un Tipo di Compito Generico" promptTitle="Tipo di Compito Generico" prompt="Selezionare un Tipo di Compito Generico assimilabile al task oggetto dell'analisi" xr:uid="{00000000-0002-0000-0100-000008000000}">
          <x14:formula1>
            <xm:f>Annex_punteggi!$A$2:$A$10</xm:f>
          </x14:formula1>
          <xm:sqref>A7:B7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pageSetUpPr fitToPage="1"/>
  </sheetPr>
  <dimension ref="A1:F64"/>
  <sheetViews>
    <sheetView showGridLines="0" topLeftCell="A37" zoomScale="60" zoomScaleNormal="60" workbookViewId="0">
      <selection activeCell="C51" sqref="C51"/>
    </sheetView>
  </sheetViews>
  <sheetFormatPr defaultColWidth="11.44140625" defaultRowHeight="14.4"/>
  <cols>
    <col min="1" max="1" width="88.109375" style="129" customWidth="1"/>
    <col min="2" max="2" width="16.44140625" style="129" customWidth="1"/>
    <col min="3" max="3" width="0.88671875" style="129" customWidth="1"/>
    <col min="4" max="4" width="25.44140625" style="129" customWidth="1"/>
    <col min="5" max="5" width="60.5546875" style="129" customWidth="1"/>
    <col min="6" max="6" width="51.88671875" style="129" customWidth="1"/>
    <col min="7" max="16384" width="11.44140625" style="129"/>
  </cols>
  <sheetData>
    <row r="1" spans="1:6" ht="23.4">
      <c r="A1" s="274" t="s">
        <v>40</v>
      </c>
      <c r="B1" s="274"/>
    </row>
    <row r="2" spans="1:6" ht="40.35" customHeight="1">
      <c r="A2" s="276" t="s">
        <v>41</v>
      </c>
      <c r="B2" s="277"/>
    </row>
    <row r="3" spans="1:6">
      <c r="A3" s="207" t="s">
        <v>42</v>
      </c>
      <c r="B3" s="208" t="s">
        <v>43</v>
      </c>
      <c r="D3" s="209" t="s">
        <v>198</v>
      </c>
      <c r="E3" s="209" t="s">
        <v>199</v>
      </c>
      <c r="F3" s="129" t="s">
        <v>44</v>
      </c>
    </row>
    <row r="4" spans="1:6" ht="15" thickBot="1">
      <c r="A4" s="210" t="s">
        <v>421</v>
      </c>
      <c r="B4" s="208"/>
    </row>
    <row r="5" spans="1:6" ht="101.4" thickBot="1">
      <c r="A5" s="211" t="s">
        <v>422</v>
      </c>
      <c r="B5" s="212" t="s">
        <v>48</v>
      </c>
      <c r="C5" s="254">
        <f>IF(B5="Sì",1,IF(B5="Più sì che no",0.66,IF(B5="Più no che sì",0.33,IF(B5="No",0,IF(B5="Dato non rilevabile","-","")))))</f>
        <v>0.66</v>
      </c>
      <c r="D5" s="278" t="s">
        <v>200</v>
      </c>
      <c r="E5" s="278" t="s">
        <v>201</v>
      </c>
      <c r="F5" s="218" t="s">
        <v>632</v>
      </c>
    </row>
    <row r="6" spans="1:6" ht="27.6" customHeight="1" thickBot="1">
      <c r="A6" s="214" t="s">
        <v>423</v>
      </c>
      <c r="B6" s="212" t="s">
        <v>176</v>
      </c>
      <c r="C6" s="254" t="str">
        <f t="shared" ref="C6:C9" si="0">IF(B6="Sì",1,IF(B6="Più sì che no",0.66,IF(B6="Più no che sì",0.33,IF(B6="No",0,IF(B6="Dato non rilevabile","-","")))))</f>
        <v>-</v>
      </c>
      <c r="D6" s="279"/>
      <c r="E6" s="279"/>
      <c r="F6" s="218"/>
    </row>
    <row r="7" spans="1:6" ht="18.600000000000001" customHeight="1" thickBot="1">
      <c r="A7" s="214" t="s">
        <v>424</v>
      </c>
      <c r="B7" s="212" t="s">
        <v>45</v>
      </c>
      <c r="C7" s="254">
        <f t="shared" si="0"/>
        <v>1</v>
      </c>
      <c r="D7" s="279"/>
      <c r="E7" s="279"/>
      <c r="F7" s="218" t="s">
        <v>603</v>
      </c>
    </row>
    <row r="8" spans="1:6" ht="23.4" customHeight="1" thickBot="1">
      <c r="A8" s="214" t="s">
        <v>425</v>
      </c>
      <c r="B8" s="212" t="s">
        <v>176</v>
      </c>
      <c r="C8" s="254" t="str">
        <f t="shared" si="0"/>
        <v>-</v>
      </c>
      <c r="D8" s="279"/>
      <c r="E8" s="279"/>
      <c r="F8" s="218"/>
    </row>
    <row r="9" spans="1:6" ht="36.6" customHeight="1" thickBot="1">
      <c r="A9" s="214" t="s">
        <v>426</v>
      </c>
      <c r="B9" s="212" t="s">
        <v>48</v>
      </c>
      <c r="C9" s="254">
        <f t="shared" si="0"/>
        <v>0.66</v>
      </c>
      <c r="D9" s="280"/>
      <c r="E9" s="280"/>
      <c r="F9" s="218" t="s">
        <v>624</v>
      </c>
    </row>
    <row r="10" spans="1:6">
      <c r="A10" s="215" t="s">
        <v>35</v>
      </c>
      <c r="B10" s="216">
        <f>AVERAGE(C5:C9)</f>
        <v>0.77333333333333343</v>
      </c>
    </row>
    <row r="11" spans="1:6">
      <c r="B11" s="208"/>
    </row>
    <row r="12" spans="1:6">
      <c r="A12" s="207" t="s">
        <v>49</v>
      </c>
      <c r="B12" s="208" t="s">
        <v>43</v>
      </c>
      <c r="D12" s="209" t="s">
        <v>198</v>
      </c>
      <c r="E12" s="209" t="s">
        <v>199</v>
      </c>
      <c r="F12" s="129" t="s">
        <v>44</v>
      </c>
    </row>
    <row r="13" spans="1:6" ht="15" thickBot="1">
      <c r="A13" s="210" t="s">
        <v>421</v>
      </c>
      <c r="B13" s="208"/>
    </row>
    <row r="14" spans="1:6" ht="101.4" thickBot="1">
      <c r="A14" s="217" t="s">
        <v>427</v>
      </c>
      <c r="B14" s="212" t="s">
        <v>48</v>
      </c>
      <c r="C14" s="254">
        <f>IF(B14="Sì",1,IF(B14="Più sì che no",0.66,IF(B14="Più no che sì",0.33,IF(B14="No",0,IF(B14="Dato non rilevabile","-","")))))</f>
        <v>0.66</v>
      </c>
      <c r="D14" s="278" t="s">
        <v>202</v>
      </c>
      <c r="E14" s="278" t="s">
        <v>207</v>
      </c>
      <c r="F14" s="218" t="s">
        <v>626</v>
      </c>
    </row>
    <row r="15" spans="1:6" ht="58.2" thickBot="1">
      <c r="A15" s="219" t="s">
        <v>428</v>
      </c>
      <c r="B15" s="212" t="s">
        <v>48</v>
      </c>
      <c r="C15" s="254">
        <f t="shared" ref="C15:C18" si="1">IF(B15="Sì",1,IF(B15="Più sì che no",0.66,IF(B15="Più no che sì",0.33,IF(B15="No",0,IF(B15="Dato non rilevabile","-","")))))</f>
        <v>0.66</v>
      </c>
      <c r="D15" s="279"/>
      <c r="E15" s="279"/>
      <c r="F15" s="253" t="s">
        <v>633</v>
      </c>
    </row>
    <row r="16" spans="1:6" ht="29.4" thickBot="1">
      <c r="A16" s="219" t="s">
        <v>429</v>
      </c>
      <c r="B16" s="212" t="s">
        <v>45</v>
      </c>
      <c r="C16" s="254">
        <f t="shared" si="1"/>
        <v>1</v>
      </c>
      <c r="D16" s="279"/>
      <c r="E16" s="279"/>
      <c r="F16" s="252" t="s">
        <v>612</v>
      </c>
    </row>
    <row r="17" spans="1:6" ht="63.9" customHeight="1" thickBot="1">
      <c r="A17" s="219" t="s">
        <v>430</v>
      </c>
      <c r="B17" s="212" t="s">
        <v>48</v>
      </c>
      <c r="C17" s="254">
        <f t="shared" si="1"/>
        <v>0.66</v>
      </c>
      <c r="D17" s="279"/>
      <c r="E17" s="279"/>
      <c r="F17" s="206" t="s">
        <v>627</v>
      </c>
    </row>
    <row r="18" spans="1:6" ht="15" thickBot="1">
      <c r="A18" s="220" t="s">
        <v>431</v>
      </c>
      <c r="B18" s="212" t="s">
        <v>176</v>
      </c>
      <c r="C18" s="254" t="str">
        <f t="shared" si="1"/>
        <v>-</v>
      </c>
      <c r="D18" s="280"/>
      <c r="E18" s="280"/>
      <c r="F18" s="213"/>
    </row>
    <row r="19" spans="1:6">
      <c r="A19" s="215" t="s">
        <v>35</v>
      </c>
      <c r="B19" s="216">
        <f>AVERAGE(C14:C18)</f>
        <v>0.74500000000000011</v>
      </c>
    </row>
    <row r="20" spans="1:6">
      <c r="B20" s="208"/>
    </row>
    <row r="21" spans="1:6">
      <c r="A21" s="221" t="s">
        <v>50</v>
      </c>
      <c r="B21" s="208" t="s">
        <v>43</v>
      </c>
      <c r="D21" s="209" t="s">
        <v>198</v>
      </c>
      <c r="E21" s="209" t="s">
        <v>199</v>
      </c>
      <c r="F21" s="129" t="s">
        <v>44</v>
      </c>
    </row>
    <row r="22" spans="1:6" ht="15" thickBot="1">
      <c r="A22" s="210" t="s">
        <v>421</v>
      </c>
      <c r="B22" s="208"/>
    </row>
    <row r="23" spans="1:6" ht="72.599999999999994" thickBot="1">
      <c r="A23" s="217" t="s">
        <v>432</v>
      </c>
      <c r="B23" s="212" t="s">
        <v>48</v>
      </c>
      <c r="C23" s="254">
        <f>IF(B23="Sì",1,IF(B23="Più sì che no",0.66,IF(B23="Più no che sì",0.33,IF(B23="No",0,IF(B23="Dato non rilevabile","-","")))))</f>
        <v>0.66</v>
      </c>
      <c r="D23" s="278" t="s">
        <v>200</v>
      </c>
      <c r="E23" s="278" t="s">
        <v>203</v>
      </c>
      <c r="F23" s="206" t="s">
        <v>625</v>
      </c>
    </row>
    <row r="24" spans="1:6" ht="15" thickBot="1">
      <c r="A24" s="219" t="s">
        <v>433</v>
      </c>
      <c r="B24" s="212" t="s">
        <v>45</v>
      </c>
      <c r="C24" s="254">
        <f t="shared" ref="C24:C27" si="2">IF(B24="Sì",1,IF(B24="Più sì che no",0.66,IF(B24="Più no che sì",0.33,IF(B24="No",0,IF(B24="Dato non rilevabile","-","")))))</f>
        <v>1</v>
      </c>
      <c r="D24" s="279"/>
      <c r="E24" s="279"/>
      <c r="F24" s="213"/>
    </row>
    <row r="25" spans="1:6" ht="72.599999999999994" thickBot="1">
      <c r="A25" s="219" t="s">
        <v>434</v>
      </c>
      <c r="B25" s="212" t="s">
        <v>48</v>
      </c>
      <c r="C25" s="254">
        <f t="shared" si="2"/>
        <v>0.66</v>
      </c>
      <c r="D25" s="279"/>
      <c r="E25" s="279"/>
      <c r="F25" s="206" t="s">
        <v>625</v>
      </c>
    </row>
    <row r="26" spans="1:6" ht="15" thickBot="1">
      <c r="A26" s="219" t="s">
        <v>435</v>
      </c>
      <c r="B26" s="212" t="s">
        <v>176</v>
      </c>
      <c r="C26" s="254" t="str">
        <f t="shared" si="2"/>
        <v>-</v>
      </c>
      <c r="D26" s="279"/>
      <c r="E26" s="279"/>
      <c r="F26" s="213"/>
    </row>
    <row r="27" spans="1:6" ht="15" thickBot="1">
      <c r="A27" s="219" t="s">
        <v>436</v>
      </c>
      <c r="B27" s="212" t="s">
        <v>45</v>
      </c>
      <c r="C27" s="254">
        <f t="shared" si="2"/>
        <v>1</v>
      </c>
      <c r="D27" s="280"/>
      <c r="E27" s="280"/>
      <c r="F27" s="213" t="s">
        <v>604</v>
      </c>
    </row>
    <row r="28" spans="1:6">
      <c r="A28" s="215" t="s">
        <v>35</v>
      </c>
      <c r="B28" s="216">
        <f>AVERAGE(C23:C27)</f>
        <v>0.83000000000000007</v>
      </c>
    </row>
    <row r="30" spans="1:6">
      <c r="A30" s="222" t="s">
        <v>51</v>
      </c>
      <c r="B30" s="208" t="s">
        <v>43</v>
      </c>
      <c r="D30" s="209" t="s">
        <v>198</v>
      </c>
      <c r="E30" s="209" t="s">
        <v>199</v>
      </c>
      <c r="F30" s="129" t="s">
        <v>44</v>
      </c>
    </row>
    <row r="31" spans="1:6" ht="15" thickBot="1">
      <c r="A31" s="210" t="s">
        <v>421</v>
      </c>
      <c r="B31" s="208"/>
    </row>
    <row r="32" spans="1:6" ht="115.8" thickBot="1">
      <c r="A32" s="211" t="s">
        <v>589</v>
      </c>
      <c r="B32" s="212" t="s">
        <v>47</v>
      </c>
      <c r="C32" s="254">
        <f>IF(B32="Sì",1,IF(B32="Più sì che no",0.66,IF(B32="Più no che sì",0.33,IF(B32="No",0,IF(B32="Dato non rilevabile","-","")))))</f>
        <v>0.33</v>
      </c>
      <c r="D32" s="278" t="s">
        <v>204</v>
      </c>
      <c r="E32" s="278" t="s">
        <v>206</v>
      </c>
      <c r="F32" s="218" t="s">
        <v>619</v>
      </c>
    </row>
    <row r="33" spans="1:6" ht="115.8" thickBot="1">
      <c r="A33" s="214" t="s">
        <v>590</v>
      </c>
      <c r="B33" s="212" t="s">
        <v>47</v>
      </c>
      <c r="C33" s="254">
        <f t="shared" ref="C33:C36" si="3">IF(B33="Sì",1,IF(B33="Più sì che no",0.66,IF(B33="Più no che sì",0.33,IF(B33="No",0,IF(B33="Dato non rilevabile","-","")))))</f>
        <v>0.33</v>
      </c>
      <c r="D33" s="279"/>
      <c r="E33" s="279"/>
      <c r="F33" s="218" t="s">
        <v>619</v>
      </c>
    </row>
    <row r="34" spans="1:6" ht="115.8" thickBot="1">
      <c r="A34" s="214" t="s">
        <v>591</v>
      </c>
      <c r="B34" s="212" t="s">
        <v>48</v>
      </c>
      <c r="C34" s="254">
        <f t="shared" si="3"/>
        <v>0.66</v>
      </c>
      <c r="D34" s="279"/>
      <c r="E34" s="279"/>
      <c r="F34" s="218" t="s">
        <v>623</v>
      </c>
    </row>
    <row r="35" spans="1:6" ht="15" thickBot="1">
      <c r="A35" s="214" t="s">
        <v>592</v>
      </c>
      <c r="B35" s="212" t="s">
        <v>176</v>
      </c>
      <c r="C35" s="254" t="str">
        <f t="shared" si="3"/>
        <v>-</v>
      </c>
      <c r="D35" s="279"/>
      <c r="E35" s="279"/>
      <c r="F35" s="213"/>
    </row>
    <row r="36" spans="1:6" ht="58.2" thickBot="1">
      <c r="A36" s="214" t="s">
        <v>593</v>
      </c>
      <c r="B36" s="212" t="s">
        <v>48</v>
      </c>
      <c r="C36" s="254">
        <f t="shared" si="3"/>
        <v>0.66</v>
      </c>
      <c r="D36" s="280"/>
      <c r="E36" s="280"/>
      <c r="F36" s="253" t="s">
        <v>634</v>
      </c>
    </row>
    <row r="37" spans="1:6">
      <c r="A37" s="215" t="s">
        <v>35</v>
      </c>
      <c r="B37" s="216">
        <f>AVERAGE(C32:C36)</f>
        <v>0.495</v>
      </c>
    </row>
    <row r="39" spans="1:6">
      <c r="A39" s="223" t="s">
        <v>52</v>
      </c>
      <c r="B39" s="208" t="s">
        <v>43</v>
      </c>
      <c r="D39" s="209" t="s">
        <v>198</v>
      </c>
      <c r="E39" s="209" t="s">
        <v>199</v>
      </c>
      <c r="F39" s="129" t="s">
        <v>44</v>
      </c>
    </row>
    <row r="40" spans="1:6" ht="15" thickBot="1">
      <c r="A40" s="224" t="s">
        <v>437</v>
      </c>
      <c r="B40" s="208"/>
    </row>
    <row r="41" spans="1:6" ht="15" thickBot="1">
      <c r="A41" s="211" t="s">
        <v>53</v>
      </c>
      <c r="B41" s="212" t="s">
        <v>45</v>
      </c>
      <c r="C41" s="254">
        <f>IF(B41="Sì",1,IF(B41="Più sì che no",0.66,IF(B41="Più no che sì",0.33,IF(B41="No",0,IF(B41="Dato non rilevabile","-","")))))</f>
        <v>1</v>
      </c>
      <c r="D41" s="278" t="s">
        <v>205</v>
      </c>
      <c r="E41" s="278" t="s">
        <v>209</v>
      </c>
      <c r="F41" s="213" t="s">
        <v>604</v>
      </c>
    </row>
    <row r="42" spans="1:6" ht="15" thickBot="1">
      <c r="A42" s="214" t="s">
        <v>54</v>
      </c>
      <c r="B42" s="212" t="s">
        <v>176</v>
      </c>
      <c r="C42" s="254" t="str">
        <f t="shared" ref="C42:C45" si="4">IF(B42="Sì",1,IF(B42="Più sì che no",0.66,IF(B42="Più no che sì",0.33,IF(B42="No",0,IF(B42="Dato non rilevabile","-","")))))</f>
        <v>-</v>
      </c>
      <c r="D42" s="279"/>
      <c r="E42" s="279"/>
      <c r="F42" s="213"/>
    </row>
    <row r="43" spans="1:6" ht="29.4" thickBot="1">
      <c r="A43" s="214" t="s">
        <v>55</v>
      </c>
      <c r="B43" s="212" t="s">
        <v>45</v>
      </c>
      <c r="C43" s="254">
        <f t="shared" si="4"/>
        <v>1</v>
      </c>
      <c r="D43" s="279"/>
      <c r="E43" s="279"/>
      <c r="F43" s="218" t="s">
        <v>621</v>
      </c>
    </row>
    <row r="44" spans="1:6" ht="15" thickBot="1">
      <c r="A44" s="214" t="s">
        <v>56</v>
      </c>
      <c r="B44" s="212" t="s">
        <v>176</v>
      </c>
      <c r="C44" s="254" t="str">
        <f t="shared" si="4"/>
        <v>-</v>
      </c>
      <c r="D44" s="279"/>
      <c r="E44" s="279"/>
      <c r="F44" s="213"/>
    </row>
    <row r="45" spans="1:6" ht="43.5" customHeight="1" thickBot="1">
      <c r="A45" s="214" t="s">
        <v>57</v>
      </c>
      <c r="B45" s="212" t="s">
        <v>176</v>
      </c>
      <c r="C45" s="254" t="str">
        <f t="shared" si="4"/>
        <v>-</v>
      </c>
      <c r="D45" s="280"/>
      <c r="E45" s="280"/>
      <c r="F45" s="213"/>
    </row>
    <row r="46" spans="1:6">
      <c r="A46" s="215" t="s">
        <v>35</v>
      </c>
      <c r="B46" s="216">
        <f>AVERAGE(C41:C45)</f>
        <v>1</v>
      </c>
    </row>
    <row r="48" spans="1:6" ht="15" thickBot="1">
      <c r="A48" s="222" t="s">
        <v>58</v>
      </c>
      <c r="B48" s="208" t="s">
        <v>43</v>
      </c>
      <c r="D48" s="209" t="s">
        <v>198</v>
      </c>
      <c r="E48" s="209" t="s">
        <v>199</v>
      </c>
      <c r="F48" s="129" t="s">
        <v>44</v>
      </c>
    </row>
    <row r="49" spans="1:6" ht="15" thickBot="1">
      <c r="A49" s="225" t="s">
        <v>438</v>
      </c>
      <c r="B49" s="208"/>
    </row>
    <row r="50" spans="1:6" ht="87" thickBot="1">
      <c r="A50" s="214" t="s">
        <v>594</v>
      </c>
      <c r="B50" s="212" t="s">
        <v>45</v>
      </c>
      <c r="C50" s="254">
        <f>IF(B50="Sì",1,IF(B50="Più sì che no",0.66,IF(B50="Più no che sì",0.33,IF(B50="No",0,IF(B50="Dato non rilevabile","-","")))))</f>
        <v>1</v>
      </c>
      <c r="D50" s="278" t="s">
        <v>208</v>
      </c>
      <c r="E50" s="278" t="s">
        <v>210</v>
      </c>
      <c r="F50" s="218" t="s">
        <v>635</v>
      </c>
    </row>
    <row r="51" spans="1:6" ht="87" thickBot="1">
      <c r="A51" s="214" t="s">
        <v>595</v>
      </c>
      <c r="B51" s="212" t="s">
        <v>45</v>
      </c>
      <c r="C51" s="254">
        <f t="shared" ref="C51:C55" si="5">IF(B51="Sì",1,IF(B51="Più sì che no",0.66,IF(B51="Più no che sì",0.33,IF(B51="No",0,IF(B51="Dato non rilevabile","-","")))))</f>
        <v>1</v>
      </c>
      <c r="D51" s="279"/>
      <c r="E51" s="279"/>
      <c r="F51" s="253" t="s">
        <v>635</v>
      </c>
    </row>
    <row r="52" spans="1:6" ht="15" customHeight="1" thickBot="1">
      <c r="A52" s="214" t="s">
        <v>596</v>
      </c>
      <c r="B52" s="212" t="s">
        <v>176</v>
      </c>
      <c r="C52" s="254" t="str">
        <f t="shared" si="5"/>
        <v>-</v>
      </c>
      <c r="D52" s="279"/>
      <c r="E52" s="279"/>
      <c r="F52" s="213"/>
    </row>
    <row r="53" spans="1:6" ht="101.4" thickBot="1">
      <c r="A53" s="214" t="s">
        <v>59</v>
      </c>
      <c r="B53" s="212" t="s">
        <v>48</v>
      </c>
      <c r="C53" s="254">
        <f t="shared" si="5"/>
        <v>0.66</v>
      </c>
      <c r="D53" s="279"/>
      <c r="E53" s="279"/>
      <c r="F53" s="218" t="s">
        <v>622</v>
      </c>
    </row>
    <row r="54" spans="1:6" ht="29.4" thickBot="1">
      <c r="A54" s="214" t="s">
        <v>60</v>
      </c>
      <c r="B54" s="212" t="s">
        <v>45</v>
      </c>
      <c r="C54" s="254">
        <f t="shared" si="5"/>
        <v>1</v>
      </c>
      <c r="D54" s="279"/>
      <c r="E54" s="279"/>
      <c r="F54" s="218" t="s">
        <v>620</v>
      </c>
    </row>
    <row r="55" spans="1:6" ht="29.4" thickBot="1">
      <c r="A55" s="214" t="s">
        <v>61</v>
      </c>
      <c r="B55" s="212" t="s">
        <v>45</v>
      </c>
      <c r="C55" s="254">
        <f t="shared" si="5"/>
        <v>1</v>
      </c>
      <c r="D55" s="280"/>
      <c r="E55" s="280"/>
      <c r="F55" s="218" t="s">
        <v>620</v>
      </c>
    </row>
    <row r="56" spans="1:6">
      <c r="A56" s="215" t="s">
        <v>35</v>
      </c>
      <c r="B56" s="216">
        <f>AVERAGE(C50:C55)</f>
        <v>0.93200000000000005</v>
      </c>
    </row>
    <row r="58" spans="1:6">
      <c r="A58" s="275" t="s">
        <v>62</v>
      </c>
      <c r="B58" s="275"/>
    </row>
    <row r="59" spans="1:6">
      <c r="A59" s="226" t="s">
        <v>42</v>
      </c>
      <c r="B59" s="227">
        <f>B10</f>
        <v>0.77333333333333343</v>
      </c>
    </row>
    <row r="60" spans="1:6">
      <c r="A60" s="226" t="s">
        <v>49</v>
      </c>
      <c r="B60" s="227">
        <f>B19</f>
        <v>0.74500000000000011</v>
      </c>
    </row>
    <row r="61" spans="1:6">
      <c r="A61" s="226" t="s">
        <v>50</v>
      </c>
      <c r="B61" s="227">
        <f>B28</f>
        <v>0.83000000000000007</v>
      </c>
    </row>
    <row r="62" spans="1:6">
      <c r="A62" s="226" t="s">
        <v>51</v>
      </c>
      <c r="B62" s="227">
        <f>B37</f>
        <v>0.495</v>
      </c>
    </row>
    <row r="63" spans="1:6">
      <c r="A63" s="226" t="s">
        <v>52</v>
      </c>
      <c r="B63" s="227">
        <f>B46</f>
        <v>1</v>
      </c>
    </row>
    <row r="64" spans="1:6">
      <c r="A64" s="226" t="s">
        <v>58</v>
      </c>
      <c r="B64" s="227">
        <f>B56</f>
        <v>0.93200000000000005</v>
      </c>
    </row>
  </sheetData>
  <mergeCells count="15">
    <mergeCell ref="A1:B1"/>
    <mergeCell ref="A58:B58"/>
    <mergeCell ref="A2:B2"/>
    <mergeCell ref="D5:D9"/>
    <mergeCell ref="E5:E9"/>
    <mergeCell ref="D32:D36"/>
    <mergeCell ref="E32:E36"/>
    <mergeCell ref="D14:D18"/>
    <mergeCell ref="E14:E18"/>
    <mergeCell ref="D23:D27"/>
    <mergeCell ref="E23:E27"/>
    <mergeCell ref="D41:D45"/>
    <mergeCell ref="E41:E45"/>
    <mergeCell ref="D50:D55"/>
    <mergeCell ref="E50:E55"/>
  </mergeCells>
  <pageMargins left="0.25" right="0.25" top="0.75" bottom="0.75" header="0.3" footer="0.3"/>
  <pageSetup paperSize="9" scale="50" orientation="landscape"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Annex_punteggi!$A$64:$A$68</xm:f>
          </x14:formula1>
          <xm:sqref>B5:B9 B14:B18 B23:B27 B32:B36 B41:B45 B50:B55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F90"/>
  <sheetViews>
    <sheetView showGridLines="0" topLeftCell="A72" zoomScale="60" zoomScaleNormal="60" workbookViewId="0">
      <selection activeCell="B72" sqref="B72"/>
    </sheetView>
  </sheetViews>
  <sheetFormatPr defaultColWidth="10.88671875" defaultRowHeight="14.4"/>
  <cols>
    <col min="1" max="1" width="100.44140625" style="129" customWidth="1"/>
    <col min="2" max="2" width="16.44140625" style="129" customWidth="1"/>
    <col min="3" max="3" width="0.88671875" style="129" customWidth="1"/>
    <col min="4" max="5" width="60.5546875" style="129" customWidth="1"/>
    <col min="6" max="6" width="26.44140625" style="134" customWidth="1"/>
    <col min="7" max="16384" width="10.88671875" style="129"/>
  </cols>
  <sheetData>
    <row r="1" spans="1:6" ht="23.4">
      <c r="A1" s="274" t="s">
        <v>63</v>
      </c>
      <c r="B1" s="274"/>
    </row>
    <row r="2" spans="1:6" ht="38.25" customHeight="1">
      <c r="A2" s="285" t="s">
        <v>41</v>
      </c>
      <c r="B2" s="286"/>
    </row>
    <row r="3" spans="1:6" ht="15" thickBot="1">
      <c r="A3" s="207" t="s">
        <v>64</v>
      </c>
      <c r="B3" s="208" t="s">
        <v>43</v>
      </c>
      <c r="D3" s="209" t="s">
        <v>198</v>
      </c>
      <c r="E3" s="209" t="s">
        <v>199</v>
      </c>
      <c r="F3" s="134" t="s">
        <v>44</v>
      </c>
    </row>
    <row r="4" spans="1:6" ht="15" thickBot="1">
      <c r="A4" s="239" t="s">
        <v>450</v>
      </c>
      <c r="B4" s="208"/>
    </row>
    <row r="5" spans="1:6" ht="72.599999999999994" thickBot="1">
      <c r="A5" s="240" t="s">
        <v>170</v>
      </c>
      <c r="B5" s="212" t="s">
        <v>45</v>
      </c>
      <c r="C5" s="254">
        <f>IF(B5="Sì",1,IF(B5="Più sì che no",0.66,IF(B5="Più no che sì",0.33,IF(B5="No",0,IF(B5="Dato non rilevabile","-","")))))</f>
        <v>1</v>
      </c>
      <c r="D5" s="281" t="s">
        <v>211</v>
      </c>
      <c r="E5" s="281" t="s">
        <v>413</v>
      </c>
      <c r="F5" s="205" t="s">
        <v>636</v>
      </c>
    </row>
    <row r="6" spans="1:6" ht="15" thickBot="1">
      <c r="A6" s="240" t="s">
        <v>171</v>
      </c>
      <c r="B6" s="212" t="s">
        <v>176</v>
      </c>
      <c r="C6" s="254" t="str">
        <f t="shared" ref="C6:C12" si="0">IF(B6="Sì",1,IF(B6="Più sì che no",0.66,IF(B6="Più no che sì",0.33,IF(B6="No",0,IF(B6="Dato non rilevabile","-","")))))</f>
        <v>-</v>
      </c>
      <c r="D6" s="281"/>
      <c r="E6" s="281"/>
      <c r="F6" s="251"/>
    </row>
    <row r="7" spans="1:6" ht="101.4" thickBot="1">
      <c r="A7" s="240" t="s">
        <v>439</v>
      </c>
      <c r="B7" s="212" t="s">
        <v>48</v>
      </c>
      <c r="C7" s="254">
        <f t="shared" si="0"/>
        <v>0.66</v>
      </c>
      <c r="D7" s="281"/>
      <c r="E7" s="281"/>
      <c r="F7" s="205" t="s">
        <v>613</v>
      </c>
    </row>
    <row r="8" spans="1:6" ht="130.19999999999999" thickBot="1">
      <c r="A8" s="240" t="s">
        <v>172</v>
      </c>
      <c r="B8" s="212" t="s">
        <v>48</v>
      </c>
      <c r="C8" s="254">
        <f t="shared" si="0"/>
        <v>0.66</v>
      </c>
      <c r="D8" s="281"/>
      <c r="E8" s="281"/>
      <c r="F8" s="205" t="s">
        <v>614</v>
      </c>
    </row>
    <row r="9" spans="1:6" ht="15" thickBot="1">
      <c r="A9" s="240" t="s">
        <v>173</v>
      </c>
      <c r="B9" s="212" t="s">
        <v>176</v>
      </c>
      <c r="C9" s="254" t="str">
        <f t="shared" si="0"/>
        <v>-</v>
      </c>
      <c r="D9" s="281"/>
      <c r="E9" s="281"/>
      <c r="F9" s="251"/>
    </row>
    <row r="10" spans="1:6" ht="130.19999999999999" thickBot="1">
      <c r="A10" s="241" t="s">
        <v>597</v>
      </c>
      <c r="B10" s="212" t="s">
        <v>48</v>
      </c>
      <c r="C10" s="254">
        <f t="shared" si="0"/>
        <v>0.66</v>
      </c>
      <c r="D10" s="281"/>
      <c r="E10" s="281"/>
      <c r="F10" s="205" t="s">
        <v>615</v>
      </c>
    </row>
    <row r="11" spans="1:6">
      <c r="A11" s="242" t="s">
        <v>175</v>
      </c>
      <c r="B11" s="212" t="s">
        <v>176</v>
      </c>
      <c r="C11" s="254" t="str">
        <f t="shared" si="0"/>
        <v>-</v>
      </c>
      <c r="D11" s="281"/>
      <c r="E11" s="281"/>
      <c r="F11" s="251"/>
    </row>
    <row r="12" spans="1:6" ht="28.8">
      <c r="A12" s="243" t="s">
        <v>178</v>
      </c>
      <c r="B12" s="212" t="s">
        <v>48</v>
      </c>
      <c r="C12" s="254">
        <f t="shared" si="0"/>
        <v>0.66</v>
      </c>
      <c r="D12" s="281"/>
      <c r="E12" s="281"/>
      <c r="F12" s="205" t="s">
        <v>605</v>
      </c>
    </row>
    <row r="13" spans="1:6">
      <c r="A13" s="215" t="s">
        <v>35</v>
      </c>
      <c r="B13" s="216">
        <f>AVERAGE(C5:C12)</f>
        <v>0.72800000000000009</v>
      </c>
      <c r="D13" s="244"/>
      <c r="E13" s="244"/>
      <c r="F13" s="149"/>
    </row>
    <row r="14" spans="1:6">
      <c r="A14" s="215"/>
      <c r="B14" s="216"/>
      <c r="D14" s="245"/>
      <c r="E14" s="245"/>
    </row>
    <row r="15" spans="1:6">
      <c r="A15" s="207" t="s">
        <v>65</v>
      </c>
      <c r="B15" s="208" t="s">
        <v>43</v>
      </c>
      <c r="D15" s="246" t="s">
        <v>198</v>
      </c>
      <c r="E15" s="246" t="s">
        <v>199</v>
      </c>
      <c r="F15" s="134" t="s">
        <v>44</v>
      </c>
    </row>
    <row r="16" spans="1:6" ht="15" thickBot="1">
      <c r="A16" s="228" t="s">
        <v>451</v>
      </c>
      <c r="B16" s="208"/>
      <c r="D16" s="245"/>
      <c r="E16" s="245"/>
    </row>
    <row r="17" spans="1:6" ht="58.2" thickBot="1">
      <c r="A17" s="247" t="s">
        <v>440</v>
      </c>
      <c r="B17" s="212" t="s">
        <v>45</v>
      </c>
      <c r="C17" s="254">
        <f>IF(B17="Sì",1,IF(B17="Più sì che no",0.66,IF(B17="Più no che sì",0.33,IF(B17="No",0,IF(B17="Dato non rilevabile","-","")))))</f>
        <v>1</v>
      </c>
      <c r="D17" s="287" t="s">
        <v>212</v>
      </c>
      <c r="E17" s="287" t="s">
        <v>414</v>
      </c>
      <c r="F17" s="218" t="s">
        <v>637</v>
      </c>
    </row>
    <row r="18" spans="1:6" ht="87" thickBot="1">
      <c r="A18" s="248" t="s">
        <v>444</v>
      </c>
      <c r="B18" s="212" t="s">
        <v>45</v>
      </c>
      <c r="C18" s="254">
        <f t="shared" ref="C18:C21" si="1">IF(B18="Sì",1,IF(B18="Più sì che no",0.66,IF(B18="Più no che sì",0.33,IF(B18="No",0,IF(B18="Dato non rilevabile","-","")))))</f>
        <v>1</v>
      </c>
      <c r="D18" s="288"/>
      <c r="E18" s="288"/>
      <c r="F18" s="218" t="s">
        <v>638</v>
      </c>
    </row>
    <row r="19" spans="1:6" ht="15" thickBot="1">
      <c r="A19" s="248" t="s">
        <v>443</v>
      </c>
      <c r="B19" s="212" t="s">
        <v>176</v>
      </c>
      <c r="C19" s="254" t="str">
        <f t="shared" si="1"/>
        <v>-</v>
      </c>
      <c r="D19" s="288"/>
      <c r="E19" s="288"/>
      <c r="F19" s="218"/>
    </row>
    <row r="20" spans="1:6" ht="15" thickBot="1">
      <c r="A20" s="248" t="s">
        <v>442</v>
      </c>
      <c r="B20" s="212" t="s">
        <v>176</v>
      </c>
      <c r="C20" s="254" t="str">
        <f t="shared" si="1"/>
        <v>-</v>
      </c>
      <c r="D20" s="288"/>
      <c r="E20" s="288"/>
      <c r="F20" s="218"/>
    </row>
    <row r="21" spans="1:6" ht="15" thickBot="1">
      <c r="A21" s="248" t="s">
        <v>441</v>
      </c>
      <c r="B21" s="212" t="s">
        <v>176</v>
      </c>
      <c r="C21" s="254" t="str">
        <f t="shared" si="1"/>
        <v>-</v>
      </c>
      <c r="D21" s="289"/>
      <c r="E21" s="289"/>
      <c r="F21" s="218"/>
    </row>
    <row r="22" spans="1:6">
      <c r="A22" s="215" t="s">
        <v>35</v>
      </c>
      <c r="B22" s="216">
        <f>AVERAGE(C17:C21)</f>
        <v>1</v>
      </c>
      <c r="D22" s="245"/>
      <c r="E22" s="245"/>
    </row>
    <row r="23" spans="1:6">
      <c r="D23" s="245"/>
      <c r="E23" s="245"/>
    </row>
    <row r="24" spans="1:6">
      <c r="A24" s="207" t="s">
        <v>66</v>
      </c>
      <c r="B24" s="208" t="s">
        <v>43</v>
      </c>
      <c r="D24" s="246" t="s">
        <v>198</v>
      </c>
      <c r="E24" s="246" t="s">
        <v>199</v>
      </c>
      <c r="F24" s="134" t="s">
        <v>44</v>
      </c>
    </row>
    <row r="25" spans="1:6">
      <c r="A25" s="228" t="s">
        <v>445</v>
      </c>
      <c r="B25" s="208"/>
      <c r="D25" s="245"/>
      <c r="E25" s="245"/>
    </row>
    <row r="26" spans="1:6">
      <c r="A26" s="229" t="s">
        <v>67</v>
      </c>
      <c r="B26" s="212" t="s">
        <v>45</v>
      </c>
      <c r="C26" s="254">
        <f>IF(B26="Sì",1,IF(B26="Più sì che no",0.66,IF(B26="Più no che sì",0.33,IF(B26="No",0,IF(B26="Dato non rilevabile","-","")))))</f>
        <v>1</v>
      </c>
      <c r="D26" s="282"/>
      <c r="E26" s="287" t="s">
        <v>213</v>
      </c>
      <c r="F26" s="218" t="s">
        <v>604</v>
      </c>
    </row>
    <row r="27" spans="1:6">
      <c r="A27" s="230" t="s">
        <v>68</v>
      </c>
      <c r="B27" s="212" t="s">
        <v>45</v>
      </c>
      <c r="C27" s="254">
        <f t="shared" ref="C27:C30" si="2">IF(B27="Sì",1,IF(B27="Più sì che no",0.66,IF(B27="Più no che sì",0.33,IF(B27="No",0,IF(B27="Dato non rilevabile","-","")))))</f>
        <v>1</v>
      </c>
      <c r="D27" s="283"/>
      <c r="E27" s="288"/>
      <c r="F27" s="218" t="s">
        <v>604</v>
      </c>
    </row>
    <row r="28" spans="1:6">
      <c r="A28" s="230" t="s">
        <v>69</v>
      </c>
      <c r="B28" s="212" t="s">
        <v>46</v>
      </c>
      <c r="C28" s="254">
        <f t="shared" si="2"/>
        <v>0</v>
      </c>
      <c r="D28" s="283"/>
      <c r="E28" s="288"/>
      <c r="F28" s="218" t="s">
        <v>604</v>
      </c>
    </row>
    <row r="29" spans="1:6">
      <c r="A29" s="230" t="s">
        <v>70</v>
      </c>
      <c r="B29" s="212" t="s">
        <v>48</v>
      </c>
      <c r="C29" s="254">
        <f t="shared" si="2"/>
        <v>0.66</v>
      </c>
      <c r="D29" s="283"/>
      <c r="E29" s="288"/>
      <c r="F29" s="218" t="s">
        <v>604</v>
      </c>
    </row>
    <row r="30" spans="1:6" ht="57.6">
      <c r="A30" s="230" t="s">
        <v>446</v>
      </c>
      <c r="B30" s="212" t="s">
        <v>48</v>
      </c>
      <c r="C30" s="254">
        <f t="shared" si="2"/>
        <v>0.66</v>
      </c>
      <c r="D30" s="284"/>
      <c r="E30" s="289"/>
      <c r="F30" s="218" t="s">
        <v>639</v>
      </c>
    </row>
    <row r="31" spans="1:6">
      <c r="A31" s="215" t="s">
        <v>35</v>
      </c>
      <c r="B31" s="216">
        <f>AVERAGE(C26:C30)</f>
        <v>0.66400000000000003</v>
      </c>
      <c r="D31" s="245"/>
      <c r="E31" s="245"/>
    </row>
    <row r="32" spans="1:6">
      <c r="D32" s="245"/>
      <c r="E32" s="245"/>
    </row>
    <row r="33" spans="1:6">
      <c r="A33" s="207" t="s">
        <v>71</v>
      </c>
      <c r="B33" s="208" t="s">
        <v>43</v>
      </c>
      <c r="D33" s="246" t="s">
        <v>198</v>
      </c>
      <c r="E33" s="246" t="s">
        <v>199</v>
      </c>
      <c r="F33" s="134" t="s">
        <v>44</v>
      </c>
    </row>
    <row r="34" spans="1:6" ht="15" thickBot="1">
      <c r="A34" s="228" t="s">
        <v>447</v>
      </c>
      <c r="B34" s="208"/>
      <c r="D34" s="245"/>
      <c r="E34" s="245"/>
    </row>
    <row r="35" spans="1:6" ht="15" thickBot="1">
      <c r="A35" s="247" t="s">
        <v>72</v>
      </c>
      <c r="B35" s="212" t="s">
        <v>176</v>
      </c>
      <c r="C35" s="254" t="str">
        <f>IF(B35="Sì",1,IF(B35="Più sì che no",0.66,IF(B35="Più no che sì",0.33,IF(B35="No",0,IF(B35="Dato non rilevabile","-","")))))</f>
        <v>-</v>
      </c>
      <c r="D35" s="287" t="s">
        <v>214</v>
      </c>
      <c r="E35" s="287" t="s">
        <v>415</v>
      </c>
      <c r="F35" s="218"/>
    </row>
    <row r="36" spans="1:6" ht="15" thickBot="1">
      <c r="A36" s="248" t="s">
        <v>73</v>
      </c>
      <c r="B36" s="212" t="s">
        <v>176</v>
      </c>
      <c r="C36" s="254" t="str">
        <f t="shared" ref="C36:C42" si="3">IF(B36="Sì",1,IF(B36="Più sì che no",0.66,IF(B36="Più no che sì",0.33,IF(B36="No",0,IF(B36="Dato non rilevabile","-","")))))</f>
        <v>-</v>
      </c>
      <c r="D36" s="288"/>
      <c r="E36" s="288"/>
      <c r="F36" s="218"/>
    </row>
    <row r="37" spans="1:6" ht="29.4" thickBot="1">
      <c r="A37" s="248" t="s">
        <v>74</v>
      </c>
      <c r="B37" s="212" t="s">
        <v>45</v>
      </c>
      <c r="C37" s="254">
        <f t="shared" si="3"/>
        <v>1</v>
      </c>
      <c r="D37" s="288"/>
      <c r="E37" s="288"/>
      <c r="F37" s="205" t="s">
        <v>605</v>
      </c>
    </row>
    <row r="38" spans="1:6" ht="29.4" thickBot="1">
      <c r="A38" s="248" t="s">
        <v>75</v>
      </c>
      <c r="B38" s="212" t="s">
        <v>48</v>
      </c>
      <c r="C38" s="254">
        <f t="shared" si="3"/>
        <v>0.66</v>
      </c>
      <c r="D38" s="288"/>
      <c r="E38" s="288"/>
      <c r="F38" s="205" t="s">
        <v>605</v>
      </c>
    </row>
    <row r="39" spans="1:6" ht="29.4" thickBot="1">
      <c r="A39" s="248" t="s">
        <v>76</v>
      </c>
      <c r="B39" s="212" t="s">
        <v>48</v>
      </c>
      <c r="C39" s="254">
        <f t="shared" si="3"/>
        <v>0.66</v>
      </c>
      <c r="D39" s="288"/>
      <c r="E39" s="288"/>
      <c r="F39" s="205" t="s">
        <v>605</v>
      </c>
    </row>
    <row r="40" spans="1:6" ht="29.4" thickBot="1">
      <c r="A40" s="248" t="s">
        <v>77</v>
      </c>
      <c r="B40" s="212" t="s">
        <v>45</v>
      </c>
      <c r="C40" s="254">
        <f t="shared" si="3"/>
        <v>1</v>
      </c>
      <c r="D40" s="288"/>
      <c r="E40" s="288"/>
      <c r="F40" s="205" t="s">
        <v>605</v>
      </c>
    </row>
    <row r="41" spans="1:6" ht="29.4" thickBot="1">
      <c r="A41" s="249" t="s">
        <v>396</v>
      </c>
      <c r="B41" s="212" t="s">
        <v>45</v>
      </c>
      <c r="C41" s="254">
        <f t="shared" si="3"/>
        <v>1</v>
      </c>
      <c r="D41" s="288"/>
      <c r="E41" s="288"/>
      <c r="F41" s="205" t="s">
        <v>605</v>
      </c>
    </row>
    <row r="42" spans="1:6" ht="15" thickBot="1">
      <c r="A42" s="248" t="s">
        <v>78</v>
      </c>
      <c r="B42" s="212" t="s">
        <v>176</v>
      </c>
      <c r="C42" s="254" t="str">
        <f t="shared" si="3"/>
        <v>-</v>
      </c>
      <c r="D42" s="289"/>
      <c r="E42" s="289"/>
      <c r="F42" s="218"/>
    </row>
    <row r="43" spans="1:6">
      <c r="A43" s="215" t="s">
        <v>35</v>
      </c>
      <c r="B43" s="216">
        <f>AVERAGE(C35:C42)</f>
        <v>0.8640000000000001</v>
      </c>
      <c r="D43" s="245"/>
      <c r="E43" s="245"/>
    </row>
    <row r="44" spans="1:6">
      <c r="D44" s="245"/>
      <c r="E44" s="245"/>
    </row>
    <row r="45" spans="1:6">
      <c r="A45" s="207" t="s">
        <v>79</v>
      </c>
      <c r="B45" s="208" t="s">
        <v>43</v>
      </c>
      <c r="D45" s="246" t="s">
        <v>198</v>
      </c>
      <c r="E45" s="246" t="s">
        <v>199</v>
      </c>
      <c r="F45" s="134" t="s">
        <v>44</v>
      </c>
    </row>
    <row r="46" spans="1:6" ht="15" thickBot="1">
      <c r="A46" s="231" t="s">
        <v>448</v>
      </c>
      <c r="B46" s="208"/>
      <c r="D46" s="246"/>
      <c r="E46" s="246"/>
    </row>
    <row r="47" spans="1:6" ht="72.599999999999994" thickBot="1">
      <c r="A47" s="250" t="s">
        <v>80</v>
      </c>
      <c r="B47" s="212" t="s">
        <v>45</v>
      </c>
      <c r="C47" s="254">
        <f>IF(B47="Sì",1,IF(B47="Più sì che no",0.66,IF(B47="Più no che sì",0.33,IF(B47="No",0,IF(B47="Dato non rilevabile","-","")))))</f>
        <v>1</v>
      </c>
      <c r="D47" s="282" t="s">
        <v>215</v>
      </c>
      <c r="E47" s="282" t="s">
        <v>216</v>
      </c>
      <c r="F47" s="218" t="s">
        <v>628</v>
      </c>
    </row>
    <row r="48" spans="1:6" ht="29.4" thickBot="1">
      <c r="A48" s="240" t="s">
        <v>81</v>
      </c>
      <c r="B48" s="212" t="s">
        <v>45</v>
      </c>
      <c r="C48" s="254">
        <f t="shared" ref="C48:C54" si="4">IF(B48="Sì",1,IF(B48="Più sì che no",0.66,IF(B48="Più no che sì",0.33,IF(B48="No",0,IF(B48="Dato non rilevabile","-","")))))</f>
        <v>1</v>
      </c>
      <c r="D48" s="283"/>
      <c r="E48" s="283"/>
      <c r="F48" s="218" t="s">
        <v>604</v>
      </c>
    </row>
    <row r="49" spans="1:6" ht="29.4" thickBot="1">
      <c r="A49" s="240" t="s">
        <v>82</v>
      </c>
      <c r="B49" s="212" t="s">
        <v>45</v>
      </c>
      <c r="C49" s="254">
        <f t="shared" si="4"/>
        <v>1</v>
      </c>
      <c r="D49" s="283"/>
      <c r="E49" s="283"/>
      <c r="F49" s="218" t="s">
        <v>604</v>
      </c>
    </row>
    <row r="50" spans="1:6" ht="15" thickBot="1">
      <c r="A50" s="240" t="s">
        <v>83</v>
      </c>
      <c r="B50" s="212" t="s">
        <v>45</v>
      </c>
      <c r="C50" s="254">
        <f t="shared" si="4"/>
        <v>1</v>
      </c>
      <c r="D50" s="283"/>
      <c r="E50" s="283"/>
      <c r="F50" s="218" t="s">
        <v>604</v>
      </c>
    </row>
    <row r="51" spans="1:6" ht="58.2" thickBot="1">
      <c r="A51" s="240" t="s">
        <v>84</v>
      </c>
      <c r="B51" s="212" t="s">
        <v>45</v>
      </c>
      <c r="C51" s="254">
        <f t="shared" si="4"/>
        <v>1</v>
      </c>
      <c r="D51" s="283"/>
      <c r="E51" s="283"/>
      <c r="F51" s="218" t="s">
        <v>629</v>
      </c>
    </row>
    <row r="52" spans="1:6" ht="29.4" thickBot="1">
      <c r="A52" s="240" t="s">
        <v>85</v>
      </c>
      <c r="B52" s="212" t="s">
        <v>176</v>
      </c>
      <c r="C52" s="254" t="str">
        <f t="shared" si="4"/>
        <v>-</v>
      </c>
      <c r="D52" s="283"/>
      <c r="E52" s="283"/>
      <c r="F52" s="218"/>
    </row>
    <row r="53" spans="1:6" ht="29.4" thickBot="1">
      <c r="A53" s="240" t="s">
        <v>449</v>
      </c>
      <c r="B53" s="212" t="s">
        <v>45</v>
      </c>
      <c r="C53" s="254">
        <f t="shared" si="4"/>
        <v>1</v>
      </c>
      <c r="D53" s="283"/>
      <c r="E53" s="283"/>
      <c r="F53" s="218" t="s">
        <v>604</v>
      </c>
    </row>
    <row r="54" spans="1:6" ht="58.2" thickBot="1">
      <c r="A54" s="240" t="s">
        <v>598</v>
      </c>
      <c r="B54" s="212" t="s">
        <v>46</v>
      </c>
      <c r="C54" s="254">
        <f t="shared" si="4"/>
        <v>0</v>
      </c>
      <c r="D54" s="284"/>
      <c r="E54" s="284"/>
      <c r="F54" s="218" t="s">
        <v>616</v>
      </c>
    </row>
    <row r="55" spans="1:6">
      <c r="A55" s="215" t="s">
        <v>35</v>
      </c>
      <c r="B55" s="216">
        <f>AVERAGE(C47:C54)</f>
        <v>0.8571428571428571</v>
      </c>
      <c r="D55" s="244"/>
      <c r="E55" s="244"/>
      <c r="F55" s="149"/>
    </row>
    <row r="56" spans="1:6">
      <c r="D56" s="245"/>
      <c r="E56" s="245"/>
    </row>
    <row r="57" spans="1:6">
      <c r="A57" s="207" t="s">
        <v>397</v>
      </c>
      <c r="B57" s="208" t="s">
        <v>43</v>
      </c>
      <c r="D57" s="246" t="s">
        <v>198</v>
      </c>
      <c r="E57" s="246" t="s">
        <v>199</v>
      </c>
      <c r="F57" s="134" t="s">
        <v>44</v>
      </c>
    </row>
    <row r="58" spans="1:6">
      <c r="A58" s="232" t="s">
        <v>86</v>
      </c>
      <c r="B58" s="208"/>
      <c r="D58" s="245"/>
      <c r="E58" s="245"/>
    </row>
    <row r="59" spans="1:6" ht="43.2">
      <c r="A59" s="233" t="s">
        <v>399</v>
      </c>
      <c r="B59" s="212" t="s">
        <v>45</v>
      </c>
      <c r="C59" s="254">
        <f>IF(B59="Sì",1,IF(B59="Più sì che no",0.66,IF(B59="Più no che sì",0.33,IF(B59="No",0,IF(B59="Dato non rilevabile","-","")))))</f>
        <v>1</v>
      </c>
      <c r="D59" s="290"/>
      <c r="E59" s="290" t="s">
        <v>416</v>
      </c>
      <c r="F59" s="205" t="s">
        <v>640</v>
      </c>
    </row>
    <row r="60" spans="1:6" ht="43.2">
      <c r="A60" s="233" t="s">
        <v>400</v>
      </c>
      <c r="B60" s="212" t="s">
        <v>48</v>
      </c>
      <c r="C60" s="254">
        <f t="shared" ref="C60:C66" si="5">IF(B60="Sì",1,IF(B60="Più sì che no",0.66,IF(B60="Più no che sì",0.33,IF(B60="No",0,IF(B60="Dato non rilevabile","-","")))))</f>
        <v>0.66</v>
      </c>
      <c r="D60" s="290"/>
      <c r="E60" s="290"/>
      <c r="F60" s="205" t="s">
        <v>640</v>
      </c>
    </row>
    <row r="61" spans="1:6" ht="115.2">
      <c r="A61" s="233" t="s">
        <v>401</v>
      </c>
      <c r="B61" s="212" t="s">
        <v>47</v>
      </c>
      <c r="C61" s="254">
        <f t="shared" si="5"/>
        <v>0.33</v>
      </c>
      <c r="D61" s="290"/>
      <c r="E61" s="290"/>
      <c r="F61" s="218" t="s">
        <v>617</v>
      </c>
    </row>
    <row r="62" spans="1:6" ht="86.4">
      <c r="A62" s="234" t="s">
        <v>87</v>
      </c>
      <c r="B62" s="212" t="s">
        <v>48</v>
      </c>
      <c r="C62" s="254">
        <f t="shared" si="5"/>
        <v>0.66</v>
      </c>
      <c r="D62" s="290"/>
      <c r="E62" s="290"/>
      <c r="F62" s="253" t="s">
        <v>641</v>
      </c>
    </row>
    <row r="63" spans="1:6" s="235" customFormat="1" ht="86.4">
      <c r="A63" s="234" t="s">
        <v>402</v>
      </c>
      <c r="B63" s="212" t="s">
        <v>48</v>
      </c>
      <c r="C63" s="254">
        <f t="shared" si="5"/>
        <v>0.66</v>
      </c>
      <c r="D63" s="290"/>
      <c r="E63" s="290"/>
      <c r="F63" s="218" t="s">
        <v>641</v>
      </c>
    </row>
    <row r="64" spans="1:6" s="235" customFormat="1">
      <c r="A64" s="236" t="s">
        <v>403</v>
      </c>
      <c r="B64" s="212" t="s">
        <v>176</v>
      </c>
      <c r="C64" s="254" t="str">
        <f t="shared" si="5"/>
        <v>-</v>
      </c>
      <c r="D64" s="290"/>
      <c r="E64" s="290"/>
      <c r="F64" s="218"/>
    </row>
    <row r="65" spans="1:6" s="235" customFormat="1" ht="86.4">
      <c r="A65" s="236" t="s">
        <v>404</v>
      </c>
      <c r="B65" s="212" t="s">
        <v>48</v>
      </c>
      <c r="C65" s="254">
        <f t="shared" si="5"/>
        <v>0.66</v>
      </c>
      <c r="D65" s="290"/>
      <c r="E65" s="290"/>
      <c r="F65" s="253" t="s">
        <v>641</v>
      </c>
    </row>
    <row r="66" spans="1:6" s="235" customFormat="1" ht="86.4">
      <c r="A66" s="236" t="s">
        <v>599</v>
      </c>
      <c r="B66" s="212" t="s">
        <v>48</v>
      </c>
      <c r="C66" s="254">
        <f t="shared" si="5"/>
        <v>0.66</v>
      </c>
      <c r="D66" s="290"/>
      <c r="E66" s="290"/>
      <c r="F66" s="253" t="s">
        <v>641</v>
      </c>
    </row>
    <row r="67" spans="1:6">
      <c r="A67" s="215" t="s">
        <v>35</v>
      </c>
      <c r="B67" s="216">
        <f>AVERAGE(C59:C66)</f>
        <v>0.66142857142857159</v>
      </c>
      <c r="D67" s="244"/>
      <c r="E67" s="244"/>
      <c r="F67" s="149"/>
    </row>
    <row r="68" spans="1:6">
      <c r="D68" s="244"/>
      <c r="E68" s="244"/>
      <c r="F68" s="149"/>
    </row>
    <row r="69" spans="1:6">
      <c r="A69" s="207" t="s">
        <v>398</v>
      </c>
      <c r="B69" s="208" t="s">
        <v>43</v>
      </c>
      <c r="D69" s="246" t="s">
        <v>198</v>
      </c>
      <c r="E69" s="246" t="s">
        <v>199</v>
      </c>
      <c r="F69" s="134" t="s">
        <v>44</v>
      </c>
    </row>
    <row r="70" spans="1:6" ht="15" thickBot="1">
      <c r="A70" s="237" t="s">
        <v>88</v>
      </c>
      <c r="D70" s="245"/>
      <c r="E70" s="245"/>
    </row>
    <row r="71" spans="1:6" ht="130.19999999999999" thickBot="1">
      <c r="A71" s="241" t="s">
        <v>406</v>
      </c>
      <c r="B71" s="212" t="s">
        <v>45</v>
      </c>
      <c r="C71" s="254">
        <f>IF(B71="Sì",1,IF(B71="Più sì che no",0.66,IF(B71="Più no che sì",0.33,IF(B71="No",0,IF(B71="Dato non rilevabile","-","")))))</f>
        <v>1</v>
      </c>
      <c r="D71" s="282" t="s">
        <v>417</v>
      </c>
      <c r="E71" s="282" t="s">
        <v>418</v>
      </c>
      <c r="F71" s="218" t="s">
        <v>642</v>
      </c>
    </row>
    <row r="72" spans="1:6" ht="130.19999999999999" thickBot="1">
      <c r="A72" s="249" t="s">
        <v>174</v>
      </c>
      <c r="B72" s="212" t="s">
        <v>45</v>
      </c>
      <c r="C72" s="254">
        <f t="shared" ref="C72:C80" si="6">IF(B72="Sì",1,IF(B72="Più sì che no",0.66,IF(B72="Più no che sì",0.33,IF(B72="No",0,IF(B72="Dato non rilevabile","-","")))))</f>
        <v>1</v>
      </c>
      <c r="D72" s="283"/>
      <c r="E72" s="283"/>
      <c r="F72" s="253" t="s">
        <v>642</v>
      </c>
    </row>
    <row r="73" spans="1:6" ht="115.8" thickBot="1">
      <c r="A73" s="249" t="s">
        <v>405</v>
      </c>
      <c r="B73" s="212" t="s">
        <v>45</v>
      </c>
      <c r="C73" s="254">
        <f t="shared" si="6"/>
        <v>1</v>
      </c>
      <c r="D73" s="283"/>
      <c r="E73" s="283"/>
      <c r="F73" s="218" t="s">
        <v>643</v>
      </c>
    </row>
    <row r="74" spans="1:6" ht="43.8" thickBot="1">
      <c r="A74" s="249" t="s">
        <v>407</v>
      </c>
      <c r="B74" s="212" t="s">
        <v>45</v>
      </c>
      <c r="C74" s="254">
        <f t="shared" si="6"/>
        <v>1</v>
      </c>
      <c r="D74" s="283"/>
      <c r="E74" s="283"/>
      <c r="F74" s="218" t="s">
        <v>644</v>
      </c>
    </row>
    <row r="75" spans="1:6" ht="130.19999999999999" thickBot="1">
      <c r="A75" s="249" t="s">
        <v>408</v>
      </c>
      <c r="B75" s="212" t="s">
        <v>45</v>
      </c>
      <c r="C75" s="254">
        <f t="shared" si="6"/>
        <v>1</v>
      </c>
      <c r="D75" s="283"/>
      <c r="E75" s="283"/>
      <c r="F75" s="253" t="s">
        <v>642</v>
      </c>
    </row>
    <row r="76" spans="1:6" ht="58.2" thickBot="1">
      <c r="A76" s="249" t="s">
        <v>409</v>
      </c>
      <c r="B76" s="212" t="s">
        <v>48</v>
      </c>
      <c r="C76" s="254">
        <f t="shared" si="6"/>
        <v>0.66</v>
      </c>
      <c r="D76" s="283"/>
      <c r="E76" s="283"/>
      <c r="F76" s="253" t="s">
        <v>645</v>
      </c>
    </row>
    <row r="77" spans="1:6" ht="58.2" thickBot="1">
      <c r="A77" s="249" t="s">
        <v>410</v>
      </c>
      <c r="B77" s="212" t="s">
        <v>48</v>
      </c>
      <c r="C77" s="254">
        <f t="shared" si="6"/>
        <v>0.66</v>
      </c>
      <c r="D77" s="283"/>
      <c r="E77" s="283"/>
      <c r="F77" s="253" t="s">
        <v>645</v>
      </c>
    </row>
    <row r="78" spans="1:6" ht="15" thickBot="1">
      <c r="A78" s="249" t="s">
        <v>411</v>
      </c>
      <c r="B78" s="212" t="s">
        <v>45</v>
      </c>
      <c r="C78" s="254">
        <f t="shared" si="6"/>
        <v>1</v>
      </c>
      <c r="D78" s="283"/>
      <c r="E78" s="283"/>
      <c r="F78" s="218" t="s">
        <v>604</v>
      </c>
    </row>
    <row r="79" spans="1:6" ht="15" thickBot="1">
      <c r="A79" s="249" t="s">
        <v>412</v>
      </c>
      <c r="B79" s="212" t="s">
        <v>45</v>
      </c>
      <c r="C79" s="254">
        <f t="shared" si="6"/>
        <v>1</v>
      </c>
      <c r="D79" s="283"/>
      <c r="E79" s="283"/>
      <c r="F79" s="218" t="s">
        <v>604</v>
      </c>
    </row>
    <row r="80" spans="1:6" ht="15" thickBot="1">
      <c r="A80" s="249" t="s">
        <v>89</v>
      </c>
      <c r="B80" s="212" t="s">
        <v>45</v>
      </c>
      <c r="C80" s="254">
        <f t="shared" si="6"/>
        <v>1</v>
      </c>
      <c r="D80" s="284"/>
      <c r="E80" s="284"/>
      <c r="F80" s="218" t="s">
        <v>604</v>
      </c>
    </row>
    <row r="81" spans="1:2">
      <c r="A81" s="215" t="s">
        <v>35</v>
      </c>
      <c r="B81" s="216">
        <f>AVERAGE(C71:C80)</f>
        <v>0.93200000000000005</v>
      </c>
    </row>
    <row r="83" spans="1:2">
      <c r="A83" s="275" t="s">
        <v>62</v>
      </c>
      <c r="B83" s="275"/>
    </row>
    <row r="84" spans="1:2">
      <c r="A84" s="213" t="s">
        <v>90</v>
      </c>
      <c r="B84" s="227">
        <f>B13</f>
        <v>0.72800000000000009</v>
      </c>
    </row>
    <row r="85" spans="1:2">
      <c r="A85" s="238" t="s">
        <v>91</v>
      </c>
      <c r="B85" s="227">
        <f>B22</f>
        <v>1</v>
      </c>
    </row>
    <row r="86" spans="1:2">
      <c r="A86" s="238" t="s">
        <v>92</v>
      </c>
      <c r="B86" s="227">
        <f>B31</f>
        <v>0.66400000000000003</v>
      </c>
    </row>
    <row r="87" spans="1:2">
      <c r="A87" s="238" t="s">
        <v>93</v>
      </c>
      <c r="B87" s="227">
        <f>B43</f>
        <v>0.8640000000000001</v>
      </c>
    </row>
    <row r="88" spans="1:2">
      <c r="A88" s="238" t="s">
        <v>94</v>
      </c>
      <c r="B88" s="227">
        <f>B55</f>
        <v>0.8571428571428571</v>
      </c>
    </row>
    <row r="89" spans="1:2">
      <c r="A89" s="238" t="s">
        <v>95</v>
      </c>
      <c r="B89" s="227">
        <f>B67</f>
        <v>0.66142857142857159</v>
      </c>
    </row>
    <row r="90" spans="1:2">
      <c r="A90" s="238" t="s">
        <v>96</v>
      </c>
      <c r="B90" s="227">
        <f>B81</f>
        <v>0.93200000000000005</v>
      </c>
    </row>
  </sheetData>
  <mergeCells count="17">
    <mergeCell ref="E5:E12"/>
    <mergeCell ref="D5:D12"/>
    <mergeCell ref="D47:D54"/>
    <mergeCell ref="E47:E54"/>
    <mergeCell ref="A1:B1"/>
    <mergeCell ref="A83:B83"/>
    <mergeCell ref="A2:B2"/>
    <mergeCell ref="D35:D42"/>
    <mergeCell ref="E35:E42"/>
    <mergeCell ref="D71:D80"/>
    <mergeCell ref="E71:E80"/>
    <mergeCell ref="D59:D66"/>
    <mergeCell ref="E59:E66"/>
    <mergeCell ref="D17:D21"/>
    <mergeCell ref="E17:E21"/>
    <mergeCell ref="D26:D30"/>
    <mergeCell ref="E26:E3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Annex_punteggi!$A$64:$A$68</xm:f>
          </x14:formula1>
          <xm:sqref>B71:B80 B17:B21 B26:B30 B35:B42 B47:B54 B5:B12 B59:B66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E33"/>
  <sheetViews>
    <sheetView showGridLines="0" topLeftCell="A13" zoomScale="60" zoomScaleNormal="60" workbookViewId="0">
      <selection activeCell="A32" sqref="A32"/>
    </sheetView>
  </sheetViews>
  <sheetFormatPr defaultColWidth="11.44140625" defaultRowHeight="14.4"/>
  <cols>
    <col min="1" max="1" width="122.109375" customWidth="1"/>
    <col min="2" max="2" width="15" style="81" customWidth="1"/>
  </cols>
  <sheetData>
    <row r="1" spans="1:3" ht="23.4">
      <c r="A1" s="293" t="s">
        <v>32</v>
      </c>
      <c r="B1" s="293"/>
    </row>
    <row r="2" spans="1:3" ht="15" customHeight="1">
      <c r="A2" s="294" t="s">
        <v>33</v>
      </c>
      <c r="B2" s="295"/>
    </row>
    <row r="3" spans="1:3" ht="40.35" customHeight="1">
      <c r="A3" s="295"/>
      <c r="B3" s="295"/>
      <c r="C3" s="59"/>
    </row>
    <row r="4" spans="1:3" ht="21">
      <c r="A4" s="30"/>
      <c r="B4" s="83"/>
      <c r="C4" s="30"/>
    </row>
    <row r="5" spans="1:3" ht="31.5" customHeight="1">
      <c r="A5" s="291" t="s">
        <v>34</v>
      </c>
      <c r="B5" s="291"/>
      <c r="C5" s="30"/>
    </row>
    <row r="6" spans="1:3" ht="21">
      <c r="A6" s="201" t="s">
        <v>576</v>
      </c>
      <c r="B6" s="88">
        <v>0</v>
      </c>
      <c r="C6" s="30"/>
    </row>
    <row r="7" spans="1:3" ht="21">
      <c r="A7" s="201" t="s">
        <v>577</v>
      </c>
      <c r="B7" s="88">
        <v>0</v>
      </c>
      <c r="C7" s="30"/>
    </row>
    <row r="8" spans="1:3" ht="21">
      <c r="A8" s="201" t="s">
        <v>578</v>
      </c>
      <c r="B8" s="88">
        <v>1</v>
      </c>
      <c r="C8" s="30"/>
    </row>
    <row r="9" spans="1:3" ht="21">
      <c r="A9" s="71" t="s">
        <v>35</v>
      </c>
      <c r="B9" s="90">
        <f>AVERAGE(B6:B8)</f>
        <v>0.33333333333333331</v>
      </c>
      <c r="C9" s="30"/>
    </row>
    <row r="10" spans="1:3" ht="21">
      <c r="A10" s="58"/>
      <c r="B10" s="82"/>
      <c r="C10" s="30"/>
    </row>
    <row r="11" spans="1:3" ht="38.25" customHeight="1">
      <c r="A11" s="296" t="s">
        <v>36</v>
      </c>
      <c r="B11" s="297"/>
      <c r="C11" s="30"/>
    </row>
    <row r="12" spans="1:3" ht="42.75" customHeight="1">
      <c r="A12" s="201" t="s">
        <v>579</v>
      </c>
      <c r="B12" s="88">
        <v>0</v>
      </c>
    </row>
    <row r="13" spans="1:3" ht="36" customHeight="1">
      <c r="A13" s="201" t="s">
        <v>580</v>
      </c>
      <c r="B13" s="88">
        <v>1</v>
      </c>
    </row>
    <row r="14" spans="1:3" ht="30" customHeight="1">
      <c r="A14" s="201" t="s">
        <v>581</v>
      </c>
      <c r="B14" s="88">
        <v>0</v>
      </c>
    </row>
    <row r="15" spans="1:3" ht="15.6">
      <c r="A15" s="71" t="s">
        <v>35</v>
      </c>
      <c r="B15" s="90">
        <f>AVERAGE(B12:B14)</f>
        <v>0.33333333333333331</v>
      </c>
    </row>
    <row r="16" spans="1:3" ht="15.6">
      <c r="A16" s="91"/>
      <c r="B16" s="92"/>
    </row>
    <row r="17" spans="1:5" ht="42" customHeight="1" thickBot="1">
      <c r="A17" s="298" t="s">
        <v>37</v>
      </c>
      <c r="B17" s="298"/>
    </row>
    <row r="18" spans="1:5" ht="27" customHeight="1" thickBot="1">
      <c r="A18" s="202" t="s">
        <v>582</v>
      </c>
      <c r="B18" s="88">
        <v>1</v>
      </c>
    </row>
    <row r="19" spans="1:5" ht="23.25" customHeight="1" thickBot="1">
      <c r="A19" s="202" t="s">
        <v>583</v>
      </c>
      <c r="B19" s="88">
        <v>1</v>
      </c>
    </row>
    <row r="20" spans="1:5" ht="21.75" customHeight="1">
      <c r="A20" s="203" t="s">
        <v>584</v>
      </c>
      <c r="B20" s="88">
        <v>1</v>
      </c>
    </row>
    <row r="21" spans="1:5" ht="15.6">
      <c r="A21" s="71" t="s">
        <v>35</v>
      </c>
      <c r="B21" s="90">
        <f>AVERAGE(B18:B20)</f>
        <v>1</v>
      </c>
    </row>
    <row r="22" spans="1:5" ht="15.6">
      <c r="A22" s="93"/>
      <c r="B22" s="94"/>
    </row>
    <row r="23" spans="1:5" ht="24" customHeight="1">
      <c r="A23" s="292" t="s">
        <v>38</v>
      </c>
      <c r="B23" s="292"/>
    </row>
    <row r="24" spans="1:5" ht="21.75" customHeight="1">
      <c r="A24" s="201" t="s">
        <v>196</v>
      </c>
      <c r="B24" s="88">
        <v>1</v>
      </c>
    </row>
    <row r="25" spans="1:5" ht="24" customHeight="1">
      <c r="A25" s="201" t="s">
        <v>585</v>
      </c>
      <c r="B25" s="88">
        <v>0</v>
      </c>
    </row>
    <row r="26" spans="1:5" ht="15.6">
      <c r="A26" s="201" t="s">
        <v>586</v>
      </c>
      <c r="B26" s="88">
        <v>1</v>
      </c>
    </row>
    <row r="27" spans="1:5" ht="15.6">
      <c r="A27" s="72" t="s">
        <v>35</v>
      </c>
      <c r="B27" s="95">
        <f>AVERAGE(B24:B26)</f>
        <v>0.66666666666666663</v>
      </c>
    </row>
    <row r="28" spans="1:5" ht="15.6">
      <c r="A28" s="96"/>
      <c r="B28" s="80"/>
      <c r="C28" s="6"/>
      <c r="D28" s="6"/>
      <c r="E28" s="79"/>
    </row>
    <row r="29" spans="1:5" ht="33.75" customHeight="1">
      <c r="A29" s="291" t="s">
        <v>39</v>
      </c>
      <c r="B29" s="291"/>
    </row>
    <row r="30" spans="1:5" ht="15.6">
      <c r="A30" s="201" t="s">
        <v>197</v>
      </c>
      <c r="B30" s="88">
        <v>1</v>
      </c>
    </row>
    <row r="31" spans="1:5" ht="30" customHeight="1">
      <c r="A31" s="201" t="s">
        <v>587</v>
      </c>
      <c r="B31" s="88">
        <v>0</v>
      </c>
    </row>
    <row r="32" spans="1:5" ht="15.6">
      <c r="A32" s="201" t="s">
        <v>588</v>
      </c>
      <c r="B32" s="88">
        <v>0</v>
      </c>
    </row>
    <row r="33" spans="1:2" ht="15.6">
      <c r="A33" s="73" t="s">
        <v>35</v>
      </c>
      <c r="B33" s="90">
        <f>AVERAGE(B30:B32)</f>
        <v>0.33333333333333331</v>
      </c>
    </row>
  </sheetData>
  <mergeCells count="7">
    <mergeCell ref="A29:B29"/>
    <mergeCell ref="A23:B23"/>
    <mergeCell ref="A1:B1"/>
    <mergeCell ref="A2:B3"/>
    <mergeCell ref="A5:B5"/>
    <mergeCell ref="A11:B11"/>
    <mergeCell ref="A17:B17"/>
  </mergeCells>
  <dataValidations count="1">
    <dataValidation type="whole" allowBlank="1" showInputMessage="1" showErrorMessage="1" sqref="B15 B9" xr:uid="{00000000-0002-0000-0400-000000000000}">
      <formula1>0</formula1>
      <formula2>1</formula2>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Annex_punteggi!$B$71:$B$72</xm:f>
          </x14:formula1>
          <xm:sqref>B6:B8 B30:B32 B24:B26 B18:B20 B12:B14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1:M84"/>
  <sheetViews>
    <sheetView showGridLines="0" zoomScale="55" zoomScaleNormal="55" workbookViewId="0">
      <selection activeCell="M41" sqref="M41"/>
    </sheetView>
  </sheetViews>
  <sheetFormatPr defaultColWidth="11.44140625" defaultRowHeight="14.4"/>
  <cols>
    <col min="2" max="2" width="37.5546875" customWidth="1"/>
    <col min="3" max="3" width="26.44140625" customWidth="1"/>
    <col min="5" max="5" width="33.44140625" customWidth="1"/>
    <col min="6" max="6" width="24.44140625" customWidth="1"/>
    <col min="8" max="8" width="47.5546875" customWidth="1"/>
    <col min="9" max="9" width="19.44140625" customWidth="1"/>
    <col min="10" max="10" width="25" customWidth="1"/>
    <col min="11" max="11" width="24" customWidth="1"/>
    <col min="12" max="12" width="16.5546875" customWidth="1"/>
  </cols>
  <sheetData>
    <row r="1" spans="2:13" ht="28.8">
      <c r="B1" s="311" t="s">
        <v>97</v>
      </c>
      <c r="C1" s="311"/>
      <c r="D1" s="311"/>
      <c r="E1" s="311"/>
      <c r="F1" s="311"/>
      <c r="G1" s="311"/>
      <c r="H1" s="311"/>
      <c r="I1" s="311"/>
      <c r="J1" s="49"/>
      <c r="K1" s="50"/>
      <c r="L1" s="314"/>
      <c r="M1" s="314"/>
    </row>
    <row r="3" spans="2:13" ht="25.8">
      <c r="B3" s="308" t="s">
        <v>98</v>
      </c>
      <c r="C3" s="309"/>
      <c r="E3" s="312" t="s">
        <v>99</v>
      </c>
      <c r="F3" s="313"/>
      <c r="H3" s="308" t="s">
        <v>100</v>
      </c>
      <c r="I3" s="309"/>
      <c r="K3" s="308" t="s">
        <v>101</v>
      </c>
      <c r="L3" s="309"/>
    </row>
    <row r="4" spans="2:13" ht="28.5" customHeight="1">
      <c r="B4" s="43" t="s">
        <v>12</v>
      </c>
      <c r="C4" s="44">
        <f>'Val Prob Errore'!C12</f>
        <v>0.1</v>
      </c>
      <c r="E4" s="43" t="s">
        <v>102</v>
      </c>
      <c r="F4" s="67">
        <f>'Val Barriere Dirette'!B10</f>
        <v>0.77333333333333343</v>
      </c>
      <c r="H4" s="76" t="s">
        <v>90</v>
      </c>
      <c r="I4" s="67">
        <f>'Val Barriere Salvaguardia'!B13</f>
        <v>0.72800000000000009</v>
      </c>
      <c r="K4" s="43" t="s">
        <v>103</v>
      </c>
      <c r="L4" s="66">
        <f>'Val Valori Culturali'!B9</f>
        <v>0.33333333333333331</v>
      </c>
    </row>
    <row r="5" spans="2:13" ht="36">
      <c r="B5" s="43" t="s">
        <v>14</v>
      </c>
      <c r="C5" s="44">
        <f>'Val Prob Errore'!C13</f>
        <v>1</v>
      </c>
      <c r="E5" s="43" t="s">
        <v>49</v>
      </c>
      <c r="F5" s="67">
        <f>'Val Barriere Dirette'!B19</f>
        <v>0.74500000000000011</v>
      </c>
      <c r="H5" s="76" t="s">
        <v>91</v>
      </c>
      <c r="I5" s="67">
        <f>'Val Barriere Salvaguardia'!B22</f>
        <v>1</v>
      </c>
      <c r="K5" s="43" t="s">
        <v>104</v>
      </c>
      <c r="L5" s="66">
        <f>'Val Valori Culturali'!B15</f>
        <v>0.33333333333333331</v>
      </c>
    </row>
    <row r="6" spans="2:13" ht="36">
      <c r="B6" s="43" t="s">
        <v>16</v>
      </c>
      <c r="C6" s="44">
        <f>'Val Prob Errore'!C14</f>
        <v>1</v>
      </c>
      <c r="E6" s="43" t="s">
        <v>50</v>
      </c>
      <c r="F6" s="67">
        <f>'Val Barriere Dirette'!B28</f>
        <v>0.83000000000000007</v>
      </c>
      <c r="H6" s="76" t="s">
        <v>92</v>
      </c>
      <c r="I6" s="67">
        <f>'Val Barriere Salvaguardia'!B31</f>
        <v>0.66400000000000003</v>
      </c>
      <c r="K6" s="43" t="s">
        <v>105</v>
      </c>
      <c r="L6" s="66">
        <f>'Val Valori Culturali'!B21</f>
        <v>1</v>
      </c>
    </row>
    <row r="7" spans="2:13" ht="36">
      <c r="B7" s="43" t="s">
        <v>18</v>
      </c>
      <c r="C7" s="44">
        <f>'Val Prob Errore'!C15</f>
        <v>1</v>
      </c>
      <c r="E7" s="43" t="s">
        <v>51</v>
      </c>
      <c r="F7" s="67">
        <f>'Val Barriere Dirette'!B37</f>
        <v>0.495</v>
      </c>
      <c r="H7" s="76" t="s">
        <v>93</v>
      </c>
      <c r="I7" s="67">
        <f>'Val Barriere Salvaguardia'!B43</f>
        <v>0.8640000000000001</v>
      </c>
      <c r="K7" s="43" t="s">
        <v>106</v>
      </c>
      <c r="L7" s="66">
        <f>'Val Valori Culturali'!B27</f>
        <v>0.66666666666666663</v>
      </c>
    </row>
    <row r="8" spans="2:13" ht="42.75" customHeight="1">
      <c r="B8" s="43" t="s">
        <v>20</v>
      </c>
      <c r="C8" s="44">
        <f>'Val Prob Errore'!C16</f>
        <v>1</v>
      </c>
      <c r="E8" s="43" t="s">
        <v>52</v>
      </c>
      <c r="F8" s="67">
        <f>'Val Barriere Dirette'!B46</f>
        <v>1</v>
      </c>
      <c r="H8" s="76" t="s">
        <v>107</v>
      </c>
      <c r="I8" s="67">
        <f>'Val Barriere Salvaguardia'!B55</f>
        <v>0.8571428571428571</v>
      </c>
      <c r="K8" s="43" t="s">
        <v>108</v>
      </c>
      <c r="L8" s="66">
        <f>'Val Valori Culturali'!B33</f>
        <v>0.33333333333333331</v>
      </c>
    </row>
    <row r="9" spans="2:13" ht="36">
      <c r="B9" s="43" t="s">
        <v>22</v>
      </c>
      <c r="C9" s="44">
        <f>'Val Prob Errore'!C17</f>
        <v>1</v>
      </c>
      <c r="E9" s="46" t="s">
        <v>58</v>
      </c>
      <c r="F9" s="67">
        <f>'Val Barriere Dirette'!B56</f>
        <v>0.93200000000000005</v>
      </c>
      <c r="H9" s="76" t="s">
        <v>95</v>
      </c>
      <c r="I9" s="67">
        <f>'Val Barriere Salvaguardia'!B67</f>
        <v>0.66142857142857159</v>
      </c>
    </row>
    <row r="10" spans="2:13" ht="23.25" customHeight="1">
      <c r="B10" s="43" t="s">
        <v>24</v>
      </c>
      <c r="C10" s="44">
        <f>'Val Prob Errore'!C18</f>
        <v>1</v>
      </c>
      <c r="H10" s="76" t="s">
        <v>96</v>
      </c>
      <c r="I10" s="67">
        <f>'Val Barriere Salvaguardia'!B81</f>
        <v>0.93200000000000005</v>
      </c>
    </row>
    <row r="11" spans="2:13" ht="30" customHeight="1">
      <c r="B11" s="43" t="s">
        <v>26</v>
      </c>
      <c r="C11" s="44">
        <f>'Val Prob Errore'!C19</f>
        <v>1</v>
      </c>
    </row>
    <row r="12" spans="2:13" ht="18">
      <c r="B12" s="45"/>
    </row>
    <row r="20" spans="2:2" ht="18">
      <c r="B20" s="45"/>
    </row>
    <row r="37" spans="2:11" ht="54" customHeight="1">
      <c r="B37" s="78" t="s">
        <v>109</v>
      </c>
      <c r="C37" s="39" t="s">
        <v>110</v>
      </c>
      <c r="D37" s="60"/>
      <c r="E37" s="322" t="s">
        <v>111</v>
      </c>
      <c r="F37" s="322"/>
      <c r="G37" s="322"/>
      <c r="H37" s="322"/>
      <c r="I37" s="322"/>
      <c r="J37" s="39" t="s">
        <v>112</v>
      </c>
      <c r="K37" s="39" t="s">
        <v>113</v>
      </c>
    </row>
    <row r="38" spans="2:11" ht="28.5" customHeight="1">
      <c r="B38" s="316" t="s">
        <v>114</v>
      </c>
      <c r="C38" s="318">
        <f>C4*C5*C6*C10</f>
        <v>0.1</v>
      </c>
      <c r="D38" s="68"/>
      <c r="E38" s="305" t="s">
        <v>115</v>
      </c>
      <c r="F38" s="305"/>
      <c r="G38" s="305"/>
      <c r="H38" s="305"/>
      <c r="I38" s="305"/>
      <c r="J38" s="107">
        <f>'Val Prob Errore'!C24</f>
        <v>2.0366598778004076E-3</v>
      </c>
      <c r="K38" s="303" t="s">
        <v>116</v>
      </c>
    </row>
    <row r="39" spans="2:11" ht="33.75" customHeight="1">
      <c r="B39" s="317"/>
      <c r="C39" s="319"/>
      <c r="D39" s="68"/>
      <c r="E39" s="299" t="s">
        <v>117</v>
      </c>
      <c r="F39" s="299"/>
      <c r="G39" s="299"/>
      <c r="H39" s="299"/>
      <c r="I39" s="299"/>
      <c r="J39" s="74">
        <f>(F4+F5+F6+F7+F8+F9)/6</f>
        <v>0.79588888888888898</v>
      </c>
      <c r="K39" s="304"/>
    </row>
    <row r="40" spans="2:11" ht="28.5" customHeight="1">
      <c r="B40" s="316" t="s">
        <v>118</v>
      </c>
      <c r="C40" s="318">
        <f>C8*C9</f>
        <v>1</v>
      </c>
      <c r="D40" s="68"/>
      <c r="E40" s="299" t="s">
        <v>119</v>
      </c>
      <c r="F40" s="299"/>
      <c r="G40" s="299"/>
      <c r="H40" s="299"/>
      <c r="I40" s="299"/>
      <c r="J40" s="75">
        <f>(I4+I5+I6+I7+I8+I9+I10)/7</f>
        <v>0.81522448979591844</v>
      </c>
      <c r="K40" s="304"/>
    </row>
    <row r="41" spans="2:11" ht="28.8">
      <c r="B41" s="317"/>
      <c r="C41" s="319"/>
      <c r="D41" s="68"/>
      <c r="E41" s="299" t="s">
        <v>120</v>
      </c>
      <c r="F41" s="299"/>
      <c r="G41" s="299"/>
      <c r="H41" s="299"/>
      <c r="I41" s="299"/>
      <c r="J41" s="74">
        <f>(J39+J40)/2</f>
        <v>0.80555668934240376</v>
      </c>
      <c r="K41" s="304"/>
    </row>
    <row r="42" spans="2:11" ht="28.8">
      <c r="B42" s="320" t="s">
        <v>121</v>
      </c>
      <c r="C42" s="306">
        <f>C7*C11</f>
        <v>1</v>
      </c>
      <c r="D42" s="69"/>
      <c r="E42" s="300" t="s">
        <v>122</v>
      </c>
      <c r="F42" s="301"/>
      <c r="G42" s="301"/>
      <c r="H42" s="301"/>
      <c r="I42" s="302"/>
      <c r="J42" s="74">
        <f>L4</f>
        <v>0.33333333333333331</v>
      </c>
      <c r="K42" s="304"/>
    </row>
    <row r="43" spans="2:11" ht="28.8">
      <c r="B43" s="321"/>
      <c r="C43" s="307"/>
      <c r="D43" s="69"/>
      <c r="E43" s="300" t="s">
        <v>123</v>
      </c>
      <c r="F43" s="301"/>
      <c r="G43" s="301"/>
      <c r="H43" s="301"/>
      <c r="I43" s="302"/>
      <c r="J43" s="74">
        <f>L5</f>
        <v>0.33333333333333331</v>
      </c>
      <c r="K43" s="304"/>
    </row>
    <row r="44" spans="2:11" ht="28.8">
      <c r="B44" s="69"/>
      <c r="C44" s="69"/>
      <c r="D44" s="69"/>
      <c r="E44" s="300" t="s">
        <v>124</v>
      </c>
      <c r="F44" s="301"/>
      <c r="G44" s="301"/>
      <c r="H44" s="301"/>
      <c r="I44" s="302"/>
      <c r="J44" s="74">
        <f>L6</f>
        <v>1</v>
      </c>
      <c r="K44" s="304"/>
    </row>
    <row r="45" spans="2:11" ht="28.8">
      <c r="B45" s="69"/>
      <c r="C45" s="69"/>
      <c r="D45" s="69"/>
      <c r="E45" s="300" t="s">
        <v>125</v>
      </c>
      <c r="F45" s="301"/>
      <c r="G45" s="301"/>
      <c r="H45" s="301"/>
      <c r="I45" s="302"/>
      <c r="J45" s="74">
        <f>L7</f>
        <v>0.66666666666666663</v>
      </c>
      <c r="K45" s="304"/>
    </row>
    <row r="46" spans="2:11" ht="28.8">
      <c r="B46" s="69"/>
      <c r="C46" s="69"/>
      <c r="D46" s="69"/>
      <c r="E46" s="300" t="s">
        <v>126</v>
      </c>
      <c r="F46" s="301"/>
      <c r="G46" s="301"/>
      <c r="H46" s="301"/>
      <c r="I46" s="302"/>
      <c r="J46" s="74">
        <f>L8</f>
        <v>0.33333333333333331</v>
      </c>
      <c r="K46" s="304"/>
    </row>
    <row r="47" spans="2:11" ht="48" customHeight="1">
      <c r="B47" s="70"/>
      <c r="C47" s="70"/>
      <c r="D47" s="70"/>
      <c r="E47" s="315" t="s">
        <v>179</v>
      </c>
      <c r="F47" s="315"/>
      <c r="G47" s="315"/>
      <c r="H47" s="315"/>
      <c r="I47" s="315"/>
      <c r="J47" s="121">
        <f>('Val Prob Errore'!C7*('Val Prob Errore'!A24*Annex_punteggi!C101*Annex_punteggi!C102))/('Val Prob Errore'!C7*('Val Prob Errore'!A24*Annex_punteggi!C101*Annex_punteggi!C102-1)+1)</f>
        <v>8.1625989715125317E-5</v>
      </c>
      <c r="K47" s="77"/>
    </row>
    <row r="51" spans="2:11" ht="25.5" customHeight="1"/>
    <row r="52" spans="2:11" ht="21">
      <c r="B52" s="60"/>
      <c r="C52" s="60"/>
      <c r="D52" s="60"/>
      <c r="E52" s="60"/>
      <c r="F52" s="60"/>
      <c r="G52" s="60"/>
      <c r="H52" s="60"/>
      <c r="I52" s="6"/>
      <c r="J52" s="61"/>
      <c r="K52" s="61"/>
    </row>
    <row r="53" spans="2:11" ht="23.4">
      <c r="B53" s="62"/>
      <c r="C53" s="62"/>
      <c r="D53" s="62"/>
      <c r="E53" s="62"/>
      <c r="F53" s="62"/>
      <c r="G53" s="62"/>
      <c r="H53" s="62"/>
      <c r="I53" s="6"/>
      <c r="J53" s="6"/>
      <c r="K53" s="63"/>
    </row>
    <row r="54" spans="2:11" ht="23.4">
      <c r="B54" s="62"/>
      <c r="C54" s="62"/>
      <c r="D54" s="62"/>
      <c r="E54" s="62"/>
      <c r="F54" s="62"/>
      <c r="G54" s="62"/>
      <c r="H54" s="62"/>
      <c r="I54" s="6"/>
      <c r="J54" s="6"/>
      <c r="K54" s="63"/>
    </row>
    <row r="55" spans="2:11" ht="23.4">
      <c r="B55" s="62"/>
      <c r="C55" s="62"/>
      <c r="D55" s="62"/>
      <c r="E55" s="62"/>
      <c r="F55" s="62"/>
      <c r="G55" s="62"/>
      <c r="H55" s="62"/>
      <c r="I55" s="6"/>
      <c r="J55" s="6"/>
      <c r="K55" s="63"/>
    </row>
    <row r="56" spans="2:11" ht="23.4">
      <c r="B56" s="62"/>
      <c r="C56" s="62"/>
      <c r="D56" s="62"/>
      <c r="E56" s="62"/>
      <c r="F56" s="62"/>
      <c r="G56" s="62"/>
      <c r="H56" s="62"/>
      <c r="I56" s="6"/>
      <c r="J56" s="6"/>
      <c r="K56" s="63"/>
    </row>
    <row r="57" spans="2:11" ht="23.4">
      <c r="B57" s="64"/>
      <c r="C57" s="64"/>
      <c r="D57" s="64"/>
      <c r="E57" s="64"/>
      <c r="F57" s="64"/>
      <c r="G57" s="64"/>
      <c r="H57" s="64"/>
      <c r="I57" s="6"/>
      <c r="J57" s="6"/>
      <c r="K57" s="63"/>
    </row>
    <row r="58" spans="2:11" ht="23.4">
      <c r="B58" s="64"/>
      <c r="C58" s="64"/>
      <c r="D58" s="64"/>
      <c r="E58" s="64"/>
      <c r="F58" s="64"/>
      <c r="G58" s="64"/>
      <c r="H58" s="64"/>
      <c r="I58" s="6"/>
      <c r="J58" s="6"/>
      <c r="K58" s="63"/>
    </row>
    <row r="59" spans="2:11" ht="23.4">
      <c r="B59" s="64"/>
      <c r="C59" s="64"/>
      <c r="D59" s="64"/>
      <c r="E59" s="64"/>
      <c r="F59" s="64"/>
      <c r="G59" s="64"/>
      <c r="H59" s="64"/>
      <c r="I59" s="6"/>
      <c r="J59" s="6"/>
      <c r="K59" s="63"/>
    </row>
    <row r="60" spans="2:11" ht="23.4">
      <c r="B60" s="64"/>
      <c r="C60" s="64"/>
      <c r="D60" s="64"/>
      <c r="E60" s="64"/>
      <c r="F60" s="64"/>
      <c r="G60" s="64"/>
      <c r="H60" s="64"/>
      <c r="I60" s="6"/>
      <c r="J60" s="6"/>
      <c r="K60" s="6"/>
    </row>
    <row r="61" spans="2:11" ht="23.4">
      <c r="B61" s="64"/>
      <c r="C61" s="64"/>
      <c r="D61" s="64"/>
      <c r="E61" s="64"/>
      <c r="F61" s="64"/>
      <c r="G61" s="64"/>
      <c r="H61" s="64"/>
      <c r="I61" s="6"/>
      <c r="J61" s="6"/>
      <c r="K61" s="6"/>
    </row>
    <row r="62" spans="2:11" ht="23.4">
      <c r="B62" s="65"/>
      <c r="C62" s="65"/>
      <c r="D62" s="65"/>
      <c r="E62" s="65"/>
      <c r="F62" s="65"/>
      <c r="G62" s="65"/>
      <c r="H62" s="65"/>
      <c r="I62" s="6"/>
      <c r="J62" s="6"/>
      <c r="K62" s="6"/>
    </row>
    <row r="67" spans="2:7" ht="15" customHeight="1">
      <c r="B67" s="97"/>
      <c r="C67" s="98"/>
      <c r="D67" s="98"/>
      <c r="E67" s="98"/>
      <c r="F67" s="98"/>
      <c r="G67" s="98"/>
    </row>
    <row r="68" spans="2:7" ht="15" customHeight="1">
      <c r="B68" s="98"/>
      <c r="C68" s="98"/>
      <c r="D68" s="98"/>
      <c r="E68" s="98"/>
      <c r="F68" s="98"/>
      <c r="G68" s="98"/>
    </row>
    <row r="69" spans="2:7" ht="15" customHeight="1">
      <c r="B69" s="98"/>
      <c r="C69" s="98"/>
      <c r="D69" s="98"/>
      <c r="E69" s="98"/>
      <c r="F69" s="98"/>
      <c r="G69" s="98"/>
    </row>
    <row r="70" spans="2:7" ht="15" customHeight="1">
      <c r="B70" s="98"/>
      <c r="C70" s="98"/>
      <c r="D70" s="98"/>
      <c r="E70" s="98"/>
      <c r="F70" s="98"/>
      <c r="G70" s="98"/>
    </row>
    <row r="71" spans="2:7" ht="15" customHeight="1">
      <c r="B71" s="98"/>
      <c r="C71" s="98"/>
      <c r="D71" s="98"/>
      <c r="E71" s="98"/>
      <c r="F71" s="98"/>
      <c r="G71" s="98"/>
    </row>
    <row r="72" spans="2:7" ht="15" customHeight="1">
      <c r="B72" s="98"/>
      <c r="C72" s="98"/>
      <c r="D72" s="98"/>
      <c r="E72" s="98"/>
      <c r="F72" s="98"/>
      <c r="G72" s="98"/>
    </row>
    <row r="73" spans="2:7" ht="15" customHeight="1">
      <c r="B73" s="98"/>
      <c r="C73" s="98"/>
      <c r="D73" s="98"/>
      <c r="E73" s="98"/>
      <c r="F73" s="98"/>
      <c r="G73" s="98"/>
    </row>
    <row r="74" spans="2:7" ht="15" customHeight="1">
      <c r="B74" s="98"/>
      <c r="C74" s="98"/>
      <c r="D74" s="98"/>
      <c r="E74" s="98"/>
      <c r="F74" s="98"/>
      <c r="G74" s="98"/>
    </row>
    <row r="75" spans="2:7" ht="15" customHeight="1">
      <c r="B75" s="98"/>
      <c r="C75" s="98"/>
      <c r="D75" s="98"/>
      <c r="E75" s="98"/>
      <c r="F75" s="98"/>
      <c r="G75" s="98"/>
    </row>
    <row r="76" spans="2:7" ht="15" customHeight="1">
      <c r="B76" s="98"/>
      <c r="C76" s="98"/>
      <c r="D76" s="98"/>
      <c r="E76" s="98"/>
      <c r="F76" s="98"/>
      <c r="G76" s="98"/>
    </row>
    <row r="77" spans="2:7" ht="15" customHeight="1">
      <c r="B77" s="98"/>
      <c r="C77" s="98"/>
      <c r="D77" s="98"/>
      <c r="E77" s="98"/>
      <c r="F77" s="98"/>
      <c r="G77" s="98"/>
    </row>
    <row r="78" spans="2:7" ht="15" customHeight="1">
      <c r="B78" s="98"/>
      <c r="C78" s="98"/>
      <c r="D78" s="98"/>
      <c r="E78" s="98"/>
      <c r="F78" s="98"/>
      <c r="G78" s="98"/>
    </row>
    <row r="79" spans="2:7" ht="15" customHeight="1">
      <c r="B79" s="98"/>
      <c r="C79" s="98"/>
      <c r="D79" s="98"/>
      <c r="E79" s="98"/>
      <c r="F79" s="98"/>
      <c r="G79" s="98"/>
    </row>
    <row r="80" spans="2:7" ht="15" customHeight="1">
      <c r="B80" s="98"/>
      <c r="C80" s="98"/>
      <c r="D80" s="98"/>
      <c r="E80" s="98"/>
      <c r="F80" s="98"/>
      <c r="G80" s="98"/>
    </row>
    <row r="81" spans="2:7" ht="15" customHeight="1">
      <c r="B81" s="98"/>
      <c r="C81" s="98"/>
      <c r="D81" s="98"/>
      <c r="E81" s="98"/>
      <c r="F81" s="98"/>
      <c r="G81" s="98"/>
    </row>
    <row r="82" spans="2:7" ht="15" customHeight="1">
      <c r="B82" s="98"/>
      <c r="C82" s="98"/>
      <c r="D82" s="98"/>
      <c r="E82" s="98"/>
      <c r="F82" s="98"/>
      <c r="G82" s="98"/>
    </row>
    <row r="83" spans="2:7" ht="15" customHeight="1">
      <c r="B83" s="98"/>
      <c r="C83" s="98"/>
      <c r="D83" s="98"/>
      <c r="E83" s="98"/>
      <c r="F83" s="98"/>
      <c r="G83" s="98"/>
    </row>
    <row r="84" spans="2:7" ht="15.6">
      <c r="B84" s="310"/>
      <c r="C84" s="310"/>
      <c r="D84" s="310"/>
      <c r="E84" s="310"/>
      <c r="F84" s="310"/>
      <c r="G84" s="310"/>
    </row>
  </sheetData>
  <mergeCells count="25">
    <mergeCell ref="C42:C43"/>
    <mergeCell ref="H3:I3"/>
    <mergeCell ref="K3:L3"/>
    <mergeCell ref="B84:G84"/>
    <mergeCell ref="B1:I1"/>
    <mergeCell ref="B3:C3"/>
    <mergeCell ref="E3:F3"/>
    <mergeCell ref="L1:M1"/>
    <mergeCell ref="E47:I47"/>
    <mergeCell ref="B38:B39"/>
    <mergeCell ref="C38:C39"/>
    <mergeCell ref="B40:B41"/>
    <mergeCell ref="B42:B43"/>
    <mergeCell ref="C40:C41"/>
    <mergeCell ref="E37:I37"/>
    <mergeCell ref="E39:I39"/>
    <mergeCell ref="E40:I40"/>
    <mergeCell ref="E41:I41"/>
    <mergeCell ref="E42:I42"/>
    <mergeCell ref="K38:K46"/>
    <mergeCell ref="E38:I38"/>
    <mergeCell ref="E43:I43"/>
    <mergeCell ref="E44:I44"/>
    <mergeCell ref="E45:I45"/>
    <mergeCell ref="E46:I46"/>
  </mergeCells>
  <phoneticPr fontId="33" type="noConversion"/>
  <conditionalFormatting sqref="E39:I41">
    <cfRule type="colorScale" priority="20">
      <colorScale>
        <cfvo type="min"/>
        <cfvo type="percentile" val="50"/>
        <cfvo type="max"/>
        <color rgb="FFF8696B"/>
        <color rgb="FFFFEB84"/>
        <color rgb="FF63BE7B"/>
      </colorScale>
    </cfRule>
  </conditionalFormatting>
  <conditionalFormatting sqref="E42:I46">
    <cfRule type="colorScale" priority="19">
      <colorScale>
        <cfvo type="min"/>
        <cfvo type="max"/>
        <color rgb="FFFCFCFF"/>
        <color rgb="FF63BE7B"/>
      </colorScale>
    </cfRule>
  </conditionalFormatting>
  <conditionalFormatting sqref="J39:J46">
    <cfRule type="dataBar" priority="15">
      <dataBar>
        <cfvo type="min"/>
        <cfvo type="max"/>
        <color rgb="FFFFB628"/>
      </dataBar>
      <extLst>
        <ext xmlns:x14="http://schemas.microsoft.com/office/spreadsheetml/2009/9/main" uri="{B025F937-C7B1-47D3-B67F-A62EFF666E3E}">
          <x14:id>{194A4B9F-9E4B-CA48-84C3-951E4996F0F8}</x14:id>
        </ext>
      </extLst>
    </cfRule>
  </conditionalFormatting>
  <conditionalFormatting sqref="I4:I10">
    <cfRule type="colorScale" priority="11">
      <colorScale>
        <cfvo type="min"/>
        <cfvo type="percentile" val="50"/>
        <cfvo type="max"/>
        <color rgb="FFF8696B"/>
        <color rgb="FFFFEB84"/>
        <color rgb="FF63BE7B"/>
      </colorScale>
    </cfRule>
  </conditionalFormatting>
  <conditionalFormatting sqref="F4:I10">
    <cfRule type="colorScale" priority="5">
      <colorScale>
        <cfvo type="num" val="0"/>
        <cfvo type="num" val="0.5"/>
        <cfvo type="num" val="1"/>
        <color rgb="FFFF0000"/>
        <color rgb="FFFFFF00"/>
        <color rgb="FF00B050"/>
      </colorScale>
    </cfRule>
  </conditionalFormatting>
  <conditionalFormatting sqref="C4:C11">
    <cfRule type="cellIs" dxfId="16" priority="1" operator="greaterThan">
      <formula>1</formula>
    </cfRule>
    <cfRule type="cellIs" dxfId="15" priority="2" operator="equal">
      <formula>1</formula>
    </cfRule>
    <cfRule type="cellIs" dxfId="14" priority="3" operator="lessThan">
      <formula>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194A4B9F-9E4B-CA48-84C3-951E4996F0F8}">
            <x14:dataBar minLength="0" maxLength="100" border="1" negativeBarBorderColorSameAsPositive="0">
              <x14:cfvo type="autoMin"/>
              <x14:cfvo type="autoMax"/>
              <x14:borderColor rgb="FFFFB628"/>
              <x14:negativeFillColor rgb="FFFF0000"/>
              <x14:negativeBorderColor rgb="FFFF0000"/>
              <x14:axisColor rgb="FF000000"/>
            </x14:dataBar>
          </x14:cfRule>
          <xm:sqref>J39:J46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W64"/>
  <sheetViews>
    <sheetView topLeftCell="A4" zoomScaleNormal="80" workbookViewId="0">
      <selection activeCell="D27" sqref="D27:D29"/>
    </sheetView>
  </sheetViews>
  <sheetFormatPr defaultColWidth="8.88671875" defaultRowHeight="14.4"/>
  <cols>
    <col min="2" max="2" width="24.5546875" bestFit="1" customWidth="1"/>
    <col min="3" max="3" width="19.5546875" customWidth="1"/>
    <col min="4" max="4" width="28.109375" bestFit="1" customWidth="1"/>
    <col min="5" max="5" width="52.44140625" bestFit="1" customWidth="1"/>
    <col min="6" max="6" width="220.5546875" customWidth="1"/>
    <col min="7" max="7" width="255.5546875" customWidth="1"/>
  </cols>
  <sheetData>
    <row r="1" spans="1:49" ht="23.25" customHeight="1">
      <c r="B1" s="323" t="s">
        <v>234</v>
      </c>
      <c r="C1" s="323"/>
      <c r="D1" s="323"/>
      <c r="E1" s="323"/>
      <c r="F1" s="323"/>
      <c r="G1" s="323"/>
    </row>
    <row r="3" spans="1:49">
      <c r="A3" s="168"/>
      <c r="B3" s="324" t="s">
        <v>228</v>
      </c>
      <c r="C3" s="324"/>
      <c r="D3" s="324"/>
      <c r="E3" s="324"/>
      <c r="F3" s="324"/>
      <c r="G3" s="181" t="s">
        <v>554</v>
      </c>
    </row>
    <row r="4" spans="1:49" s="155" customFormat="1">
      <c r="A4" s="168"/>
      <c r="B4" s="10" t="s">
        <v>231</v>
      </c>
      <c r="C4" s="143" t="s">
        <v>233</v>
      </c>
      <c r="D4" s="143" t="s">
        <v>223</v>
      </c>
      <c r="E4" s="143" t="s">
        <v>229</v>
      </c>
      <c r="F4" s="145" t="s">
        <v>230</v>
      </c>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168"/>
      <c r="AS4" s="168"/>
      <c r="AT4" s="168"/>
      <c r="AU4" s="168"/>
      <c r="AV4" s="168"/>
      <c r="AW4" s="168"/>
    </row>
    <row r="5" spans="1:49" s="155" customFormat="1" ht="60" customHeight="1">
      <c r="A5" s="168"/>
      <c r="B5" s="161" t="s">
        <v>232</v>
      </c>
      <c r="C5" s="159" t="str">
        <f>IF(OR('Val Prob Errore'!C12&gt;1,'Val Prob Errore'!C13&gt;1,'Val Prob Errore'!C14&gt;1,'Val Prob Errore'!C18&gt;1),"Critico","Non critico")</f>
        <v>Non critico</v>
      </c>
      <c r="D5" s="183" t="str">
        <f>IF(C5="Critico",Annex_interventi!A3,"")</f>
        <v/>
      </c>
      <c r="E5" s="183" t="str">
        <f>IF(C5="Critico",Annex_interventi!B3,"")</f>
        <v/>
      </c>
      <c r="F5" s="142" t="str">
        <f>IF(C5="Critico",Annex_interventi!C3,"")</f>
        <v/>
      </c>
      <c r="G5" s="168" t="str">
        <f>IF(C5="Critico",Annex_interventi!D3,"")</f>
        <v/>
      </c>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row>
    <row r="6" spans="1:49" s="129" customFormat="1" ht="60" customHeight="1">
      <c r="A6" s="168"/>
      <c r="B6" s="4"/>
      <c r="D6" s="183" t="str">
        <f>IF(C5="Critico",Annex_interventi!A3,"")</f>
        <v/>
      </c>
      <c r="E6" s="183" t="str">
        <f>IF(C5="Critico",Annex_interventi!B4,"")</f>
        <v/>
      </c>
      <c r="F6" s="168" t="str">
        <f>IF(C5="Critico",Annex_interventi!C4,"")</f>
        <v/>
      </c>
      <c r="G6" s="168" t="str">
        <f>IF(C5="Critico",Annex_interventi!D4,"")</f>
        <v/>
      </c>
    </row>
    <row r="7" spans="1:49" ht="60" customHeight="1">
      <c r="A7" s="168"/>
      <c r="B7" s="4"/>
      <c r="D7" s="183" t="str">
        <f>IF($C$5="Critico",Annex_interventi!A5,"")</f>
        <v/>
      </c>
      <c r="E7" s="183" t="str">
        <f>IF($C$5="Critico",Annex_interventi!B5,"")</f>
        <v/>
      </c>
      <c r="F7" s="142" t="str">
        <f>IF($C$5="Critico",Annex_interventi!C5,"")</f>
        <v/>
      </c>
      <c r="G7" s="168" t="str">
        <f>IF(C5="Critico",Annex_interventi!D5,"")</f>
        <v/>
      </c>
    </row>
    <row r="8" spans="1:49" ht="60" customHeight="1">
      <c r="B8" s="4"/>
      <c r="D8" s="183" t="str">
        <f>IF($C$5="Critico",Annex_interventi!A5,"")</f>
        <v/>
      </c>
      <c r="E8" s="183" t="str">
        <f>IF($C$5="Critico",Annex_interventi!B6,"")</f>
        <v/>
      </c>
      <c r="F8" s="142" t="str">
        <f>IF($C$5="Critico",Annex_interventi!C6,"")</f>
        <v/>
      </c>
      <c r="G8" s="168" t="str">
        <f>IF(C5="Critico",Annex_interventi!D6,"")</f>
        <v/>
      </c>
    </row>
    <row r="9" spans="1:49" ht="60" customHeight="1">
      <c r="B9" s="4"/>
      <c r="D9" s="183" t="str">
        <f>IF($C$5="Critico",Annex_interventi!A5,"")</f>
        <v/>
      </c>
      <c r="E9" s="183" t="str">
        <f>IF($C$5="Critico",Annex_interventi!B7,"")</f>
        <v/>
      </c>
      <c r="F9" s="142" t="str">
        <f>IF($C$5="Critico",Annex_interventi!C7,"")</f>
        <v/>
      </c>
      <c r="G9" s="168" t="str">
        <f>IF(C5="Critico",Annex_interventi!D7,"")</f>
        <v/>
      </c>
    </row>
    <row r="10" spans="1:49" ht="60" customHeight="1">
      <c r="B10" s="4"/>
      <c r="D10" s="183" t="str">
        <f>IF($C$5="Critico",Annex_interventi!A8,"")</f>
        <v/>
      </c>
      <c r="E10" s="183" t="str">
        <f>IF($C$5="Critico",Annex_interventi!B8,"")</f>
        <v/>
      </c>
      <c r="F10" s="142" t="str">
        <f>IF($C$5="Critico",Annex_interventi!C8,"")</f>
        <v/>
      </c>
      <c r="G10" s="168" t="str">
        <f>IF(C5="Critico",Annex_interventi!D8,"")</f>
        <v/>
      </c>
    </row>
    <row r="11" spans="1:49" ht="60" customHeight="1">
      <c r="B11" s="162" t="s">
        <v>387</v>
      </c>
      <c r="C11" s="160" t="str">
        <f>IF(OR('Val Prob Errore'!C16&gt;1,'Val Prob Errore'!C17&gt;1),"Critico","Non Critico")</f>
        <v>Non Critico</v>
      </c>
      <c r="D11" s="204" t="str">
        <f>IF($C$11="Critico",Annex_interventi!A12,"")</f>
        <v/>
      </c>
      <c r="E11" s="204" t="str">
        <f>IF($C$11="Critico",Annex_interventi!B12,"")</f>
        <v/>
      </c>
      <c r="F11" s="142" t="str">
        <f>IF($C$11="Critico",Annex_interventi!C12,"")</f>
        <v/>
      </c>
      <c r="G11" s="168" t="str">
        <f>IF($C$11="Critico",Annex_interventi!D12,"")</f>
        <v/>
      </c>
    </row>
    <row r="12" spans="1:49" ht="60" customHeight="1">
      <c r="B12" s="163"/>
      <c r="C12" s="10"/>
      <c r="D12" s="204" t="str">
        <f>IF($C$11="Critico",Annex_interventi!A12,"")</f>
        <v/>
      </c>
      <c r="E12" s="204" t="str">
        <f>IF($C$11="Critico",Annex_interventi!B13,"")</f>
        <v/>
      </c>
      <c r="F12" s="142" t="str">
        <f>IF($C$11="Critico",Annex_interventi!C13,"")</f>
        <v/>
      </c>
      <c r="G12" s="168" t="str">
        <f>IF($C$11="Critico",Annex_interventi!D13,"")</f>
        <v/>
      </c>
    </row>
    <row r="13" spans="1:49" ht="60" customHeight="1">
      <c r="B13" s="161"/>
      <c r="C13" s="141"/>
      <c r="D13" s="204" t="str">
        <f>IF($C$11="Critico",Annex_interventi!A14,"")</f>
        <v/>
      </c>
      <c r="E13" s="204" t="str">
        <f>IF($C$11="Critico",Annex_interventi!B14,"")</f>
        <v/>
      </c>
      <c r="F13" s="142" t="str">
        <f>IF($C$11="Critico",Annex_interventi!C14,"")</f>
        <v/>
      </c>
      <c r="G13" s="168" t="str">
        <f>IF($C$11="Critico",Annex_interventi!D14,"")</f>
        <v/>
      </c>
    </row>
    <row r="14" spans="1:49" ht="60" customHeight="1">
      <c r="B14" s="4"/>
      <c r="D14" s="204" t="str">
        <f>IF($C$11="Critico",Annex_interventi!A14,"")</f>
        <v/>
      </c>
      <c r="E14" s="204" t="str">
        <f>IF($C$11="Critico",Annex_interventi!B15,"")</f>
        <v/>
      </c>
      <c r="F14" s="168" t="str">
        <f>IF($C$11="Critico",Annex_interventi!C15,"")</f>
        <v/>
      </c>
      <c r="G14" s="168" t="str">
        <f>IF($C$11="Critico",Annex_interventi!D15,"")</f>
        <v/>
      </c>
    </row>
    <row r="15" spans="1:49" ht="60" customHeight="1">
      <c r="B15" s="4"/>
      <c r="D15" s="204" t="str">
        <f>IF($C$11="Critico",Annex_interventi!A16,"")</f>
        <v/>
      </c>
      <c r="E15" s="204" t="str">
        <f>IF($C$11="Critico",Annex_interventi!B16,"")</f>
        <v/>
      </c>
      <c r="F15" s="168" t="str">
        <f>IF($C$11="Critico",Annex_interventi!C16,"")</f>
        <v/>
      </c>
      <c r="G15" s="168" t="str">
        <f>IF($C$11="Critico",Annex_interventi!D16,"")</f>
        <v/>
      </c>
    </row>
    <row r="16" spans="1:49" ht="60" customHeight="1">
      <c r="B16" s="4"/>
      <c r="D16" s="204" t="str">
        <f>IF($C$11="Critico",Annex_interventi!A16,"")</f>
        <v/>
      </c>
      <c r="E16" s="204" t="str">
        <f>IF($C$11="Critico",Annex_interventi!B17,"")</f>
        <v/>
      </c>
      <c r="F16" s="168" t="str">
        <f>IF($C$11="Critico",Annex_interventi!C17,"")</f>
        <v/>
      </c>
      <c r="G16" s="168" t="str">
        <f>IF($C$11="Critico",Annex_interventi!D17,"")</f>
        <v/>
      </c>
    </row>
    <row r="17" spans="2:7" ht="60" customHeight="1">
      <c r="B17" s="4"/>
      <c r="D17" s="204" t="str">
        <f>IF($C$11="Critico",Annex_interventi!A16,"")</f>
        <v/>
      </c>
      <c r="E17" s="204" t="str">
        <f>IF($C$11="Critico",Annex_interventi!B18,"")</f>
        <v/>
      </c>
      <c r="F17" s="168" t="str">
        <f>IF($C$11="Critico",Annex_interventi!C18,"")</f>
        <v/>
      </c>
      <c r="G17" s="168" t="str">
        <f>IF($C$11="Critico",Annex_interventi!D18,"")</f>
        <v/>
      </c>
    </row>
    <row r="18" spans="2:7" ht="60" customHeight="1">
      <c r="B18" s="4" t="s">
        <v>388</v>
      </c>
      <c r="C18" s="81" t="str">
        <f>IF(OR('Val Prob Errore'!C15&gt;1,'Val Prob Errore'!C19&gt;1),"Critico","Non Critico")</f>
        <v>Non Critico</v>
      </c>
      <c r="D18" s="204" t="str">
        <f>IF($C$18="Critico",Annex_interventi!A22,"")</f>
        <v/>
      </c>
      <c r="E18" s="204" t="str">
        <f>IF($C$18="Critico",Annex_interventi!B22,"")</f>
        <v/>
      </c>
      <c r="F18" s="142" t="str">
        <f>IF($C$18="Critico",Annex_interventi!C22,"")</f>
        <v/>
      </c>
      <c r="G18" s="168" t="str">
        <f>IF($C$18="Critico",Annex_interventi!D22,"")</f>
        <v/>
      </c>
    </row>
    <row r="19" spans="2:7" ht="60" customHeight="1">
      <c r="D19" s="204" t="str">
        <f>IF($C$18="Critico",Annex_interventi!A23,"")</f>
        <v/>
      </c>
      <c r="E19" s="204" t="str">
        <f>IF($C$18="Critico",Annex_interventi!B23,"")</f>
        <v/>
      </c>
      <c r="F19" s="168" t="str">
        <f>IF($C$18="Critico",Annex_interventi!C23,"")</f>
        <v/>
      </c>
      <c r="G19" s="168" t="str">
        <f>IF($C$18="Critico",Annex_interventi!D23,"")</f>
        <v/>
      </c>
    </row>
    <row r="20" spans="2:7" ht="60" customHeight="1">
      <c r="D20" s="204" t="str">
        <f>IF($C$18="Critico",Annex_interventi!A24,"")</f>
        <v/>
      </c>
      <c r="E20" s="204" t="str">
        <f>IF($C$18="Critico",Annex_interventi!B24,"")</f>
        <v/>
      </c>
      <c r="F20" s="168" t="str">
        <f>IF($C$18="Critico",Annex_interventi!C24,"")</f>
        <v/>
      </c>
      <c r="G20" s="168" t="str">
        <f>IF($C$18="Critico",Annex_interventi!D24,"")</f>
        <v/>
      </c>
    </row>
    <row r="21" spans="2:7" ht="60" customHeight="1">
      <c r="D21" s="204" t="str">
        <f>IF($C$18="Critico",Annex_interventi!A24,"")</f>
        <v/>
      </c>
      <c r="E21" s="204" t="str">
        <f>IF($C$18="Critico",Annex_interventi!B25,"")</f>
        <v/>
      </c>
      <c r="F21" s="168" t="str">
        <f>IF($C$18="Critico",Annex_interventi!C25,"")</f>
        <v/>
      </c>
      <c r="G21" s="168" t="str">
        <f>IF($C$18="Critico",Annex_interventi!D25,"")</f>
        <v/>
      </c>
    </row>
    <row r="23" spans="2:7">
      <c r="B23" s="324" t="s">
        <v>392</v>
      </c>
      <c r="C23" s="324"/>
      <c r="D23" s="324"/>
      <c r="E23" s="324"/>
      <c r="F23" s="324"/>
      <c r="G23" s="181" t="s">
        <v>554</v>
      </c>
    </row>
    <row r="24" spans="2:7">
      <c r="B24" s="10" t="s">
        <v>187</v>
      </c>
      <c r="C24" s="10" t="s">
        <v>389</v>
      </c>
      <c r="D24" s="143" t="s">
        <v>223</v>
      </c>
      <c r="E24" s="143" t="s">
        <v>229</v>
      </c>
      <c r="F24" s="145" t="s">
        <v>230</v>
      </c>
    </row>
    <row r="25" spans="2:7" ht="60" customHeight="1">
      <c r="B25" s="4" t="s">
        <v>390</v>
      </c>
      <c r="C25" s="81" t="str">
        <f>IF(OR('Val Barriere Dirette'!B10&lt;0.6,'Val Barriere Dirette'!B19&lt;0.6,'Val Barriere Dirette'!B28&lt;0.6,'Val Barriere Dirette'!B37&lt;0.6),"Critico","Non Critico")</f>
        <v>Critico</v>
      </c>
      <c r="D25" s="204" t="str">
        <f>IF($C$25="Critico",Annex_interventi!A30,"")</f>
        <v>Tecnologie, Task, Ambiente</v>
      </c>
      <c r="E25" s="158" t="str">
        <f>IF($C$25="Critico",Annex_interventi!B30,"")</f>
        <v>Tecniche di Nudgning</v>
      </c>
      <c r="F25" s="142" t="str">
        <f>IF($C$25="Critico",Annex_interventi!C30,"")</f>
        <v>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v>
      </c>
      <c r="G25" s="168" t="str">
        <f>IF($C$25="Critico",Annex_interventi!D30,"")</f>
        <v>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v>
      </c>
    </row>
    <row r="26" spans="2:7" ht="60" customHeight="1">
      <c r="B26" s="4"/>
      <c r="C26" s="81"/>
      <c r="D26" s="204" t="str">
        <f>IF($C$25="Critico",Annex_interventi!A31,"")</f>
        <v>Individuale</v>
      </c>
      <c r="E26" s="158" t="str">
        <f>IF($C$25="Critico",Annex_interventi!B31,"")</f>
        <v>Svilluppo di abitudini stabili</v>
      </c>
      <c r="F26" s="168" t="str">
        <f>IF($C$25="Critico",Annex_interventi!C31,"")</f>
        <v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v>
      </c>
      <c r="G26" s="168" t="str">
        <f>IF($C$25="Critico",Annex_interventi!D31,"")</f>
        <v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v>
      </c>
    </row>
    <row r="27" spans="2:7" ht="60" customHeight="1">
      <c r="B27" s="4" t="s">
        <v>391</v>
      </c>
      <c r="C27" s="81" t="str">
        <f>IF(OR('Val Barriere Dirette'!B46&lt;0.6,'Val Barriere Dirette'!B56&lt;0.6),"Critico","Non Critico")</f>
        <v>Non Critico</v>
      </c>
      <c r="D27" s="204" t="str">
        <f>IF($C$27="Critico",Annex_interventi!A35,"")</f>
        <v/>
      </c>
      <c r="E27" s="158" t="str">
        <f>IF($C$27="Critico",Annex_interventi!B35,"")</f>
        <v/>
      </c>
      <c r="F27" s="168" t="str">
        <f>IF($C$27="Critico",Annex_interventi!C35,"")</f>
        <v/>
      </c>
      <c r="G27" s="168" t="str">
        <f>IF($C$27="Critico",Annex_interventi!D35,"")</f>
        <v/>
      </c>
    </row>
    <row r="28" spans="2:7" ht="60" customHeight="1">
      <c r="D28" s="204" t="str">
        <f>IF($C$27="Critico",Annex_interventi!A36,"")</f>
        <v/>
      </c>
      <c r="E28" s="158" t="str">
        <f>IF($C$27="Critico",Annex_interventi!B36,"")</f>
        <v/>
      </c>
      <c r="F28" s="168" t="str">
        <f>IF($C$27="Critico",Annex_interventi!C36,"")</f>
        <v/>
      </c>
      <c r="G28" s="168" t="str">
        <f>IF($C$27="Critico",Annex_interventi!D36,"")</f>
        <v/>
      </c>
    </row>
    <row r="29" spans="2:7" ht="60" customHeight="1">
      <c r="D29" s="204" t="str">
        <f>IF($C$27="Critico",Annex_interventi!A36,"")</f>
        <v/>
      </c>
      <c r="E29" s="158" t="str">
        <f>IF($C$27="Critico",Annex_interventi!B37,"")</f>
        <v/>
      </c>
      <c r="F29" s="168" t="str">
        <f>IF($C$27="Critico",Annex_interventi!C37,"")</f>
        <v/>
      </c>
      <c r="G29" s="168" t="str">
        <f>IF($C$27="Critico",Annex_interventi!D37,"")</f>
        <v/>
      </c>
    </row>
    <row r="30" spans="2:7" ht="15" customHeight="1">
      <c r="D30" s="27"/>
      <c r="E30" s="158"/>
      <c r="F30" s="168"/>
    </row>
    <row r="31" spans="2:7" ht="15" customHeight="1">
      <c r="B31" s="324" t="s">
        <v>395</v>
      </c>
      <c r="C31" s="324"/>
      <c r="D31" s="324"/>
      <c r="E31" s="324"/>
      <c r="F31" s="324"/>
      <c r="G31" s="181" t="s">
        <v>554</v>
      </c>
    </row>
    <row r="32" spans="2:7" ht="15" customHeight="1">
      <c r="B32" s="10" t="s">
        <v>187</v>
      </c>
      <c r="C32" s="10" t="s">
        <v>389</v>
      </c>
      <c r="D32" s="143" t="s">
        <v>223</v>
      </c>
      <c r="E32" s="143" t="s">
        <v>229</v>
      </c>
      <c r="F32" s="145" t="s">
        <v>230</v>
      </c>
    </row>
    <row r="33" spans="2:7" ht="60" customHeight="1">
      <c r="B33" s="165" t="s">
        <v>193</v>
      </c>
      <c r="C33" s="81" t="str">
        <f>IF('Val Barriere Salvaguardia'!B13&lt;0.6,"Critico","Non Critico")</f>
        <v>Non Critico</v>
      </c>
      <c r="D33" s="183" t="str">
        <f>IF($C$33="Critico",Annex_interventi!A42,"")</f>
        <v/>
      </c>
      <c r="E33" s="183" t="str">
        <f>IF($C$33="Critico",Annex_interventi!B42,"")</f>
        <v/>
      </c>
      <c r="F33" s="168" t="str">
        <f>IF($C$33="Critico",Annex_interventi!C42,"")</f>
        <v/>
      </c>
      <c r="G33" s="168" t="str">
        <f>IF($C$33="Critico",Annex_interventi!D42,"")</f>
        <v/>
      </c>
    </row>
    <row r="34" spans="2:7" ht="60" customHeight="1">
      <c r="D34" s="183" t="str">
        <f>IF($C$33="Critico",Annex_interventi!A43,"")</f>
        <v/>
      </c>
      <c r="E34" s="183" t="str">
        <f>IF($C$33="Critico",Annex_interventi!B43,"")</f>
        <v/>
      </c>
      <c r="F34" s="168" t="str">
        <f>IF($C$33="Critico",Annex_interventi!C43,"")</f>
        <v/>
      </c>
      <c r="G34" s="168" t="str">
        <f>IF($C$33="Critico",Annex_interventi!D43,"")</f>
        <v/>
      </c>
    </row>
    <row r="35" spans="2:7" ht="60" customHeight="1">
      <c r="B35" s="199" t="s">
        <v>91</v>
      </c>
      <c r="C35" s="200" t="str">
        <f>IF('Val Barriere Salvaguardia'!B22&lt;0.6,"Critico","Non Critico")</f>
        <v>Non Critico</v>
      </c>
      <c r="D35" s="197" t="str">
        <f>IF($C$35="Critico",Annex_interventi!A36,"")</f>
        <v/>
      </c>
      <c r="E35" s="197" t="str">
        <f>IF($C$35="Critico",Annex_interventi!B36,"")</f>
        <v/>
      </c>
      <c r="F35" s="168" t="str">
        <f>IF($C$35="Critico",Annex_interventi!C36,"")</f>
        <v/>
      </c>
      <c r="G35" s="168" t="str">
        <f>IF($C$35="Critico",Annex_interventi!D36,"")</f>
        <v/>
      </c>
    </row>
    <row r="36" spans="2:7" ht="60" customHeight="1">
      <c r="B36" s="199"/>
      <c r="C36" s="200"/>
      <c r="D36" s="197" t="str">
        <f>IF($C$35="Critico",Annex_interventi!A52,"")</f>
        <v/>
      </c>
      <c r="E36" s="197" t="str">
        <f>IF($C$35="Critico",Annex_interventi!B53,"")</f>
        <v/>
      </c>
      <c r="F36" s="168" t="str">
        <f>IF($C$35="Critico",Annex_interventi!C53,"")</f>
        <v/>
      </c>
      <c r="G36" s="168" t="str">
        <f>IF($C$35="Critico",Annex_interventi!D53,"")</f>
        <v/>
      </c>
    </row>
    <row r="37" spans="2:7" ht="60" customHeight="1">
      <c r="B37" s="164" t="s">
        <v>92</v>
      </c>
      <c r="C37" s="81" t="str">
        <f>IF('Val Barriere Salvaguardia'!B31&lt;0.6,"Critico","Non Critico")</f>
        <v>Non Critico</v>
      </c>
      <c r="D37" s="183" t="str">
        <f>IF($C$37="Critico",Annex_interventi!A47,"")</f>
        <v/>
      </c>
      <c r="E37" s="183" t="str">
        <f>IF($C$37="Critico",Annex_interventi!B47,"")</f>
        <v/>
      </c>
      <c r="F37" s="168" t="str">
        <f>IF($C$37="Critico",Annex_interventi!C47,"")</f>
        <v/>
      </c>
      <c r="G37" s="168" t="str">
        <f>IF($C$37="Critico",Annex_interventi!D47,"")</f>
        <v/>
      </c>
    </row>
    <row r="38" spans="2:7" ht="60" customHeight="1">
      <c r="B38" s="165" t="s">
        <v>194</v>
      </c>
      <c r="C38" s="81" t="str">
        <f>IF('Val Barriere Salvaguardia'!B43&lt;0.6,"Critico","Non Critico")</f>
        <v>Non Critico</v>
      </c>
      <c r="D38" s="183" t="str">
        <f>IF($C$38="Critico",Annex_interventi!A47,"")</f>
        <v/>
      </c>
      <c r="E38" s="183" t="str">
        <f>IF($C$38="Critico",Annex_interventi!B47,"")</f>
        <v/>
      </c>
      <c r="F38" s="168" t="str">
        <f>IF($C$38="Critico",Annex_interventi!C47,"")</f>
        <v/>
      </c>
      <c r="G38" s="168" t="str">
        <f>IF($C$38="Critico",Annex_interventi!D47,"")</f>
        <v/>
      </c>
    </row>
    <row r="39" spans="2:7" ht="60" customHeight="1">
      <c r="B39" s="164" t="s">
        <v>95</v>
      </c>
      <c r="C39" s="81" t="str">
        <f>IF('Val Barriere Salvaguardia'!B67&lt;0.6,"Critico","Non Critico")</f>
        <v>Non Critico</v>
      </c>
      <c r="D39" s="183" t="str">
        <f>IF($C$39="Critico",Annex_interventi!A58,"")</f>
        <v/>
      </c>
      <c r="E39" s="183" t="str">
        <f>IF($C$39="Critico",Annex_interventi!B58,"")</f>
        <v/>
      </c>
      <c r="F39" s="168" t="str">
        <f>IF($C$39="Critico",Annex_interventi!C58,"")</f>
        <v/>
      </c>
      <c r="G39" s="168" t="str">
        <f>IF($C$39="Critico",Annex_interventi!D58,"")</f>
        <v/>
      </c>
    </row>
    <row r="40" spans="2:7" ht="60" customHeight="1">
      <c r="B40" s="164" t="s">
        <v>393</v>
      </c>
      <c r="C40" s="81" t="str">
        <f>IF('Val Barriere Salvaguardia'!B81&lt;0.6,"Critico","Non Critico")</f>
        <v>Non Critico</v>
      </c>
      <c r="D40" s="183" t="str">
        <f>IF($C$40="Critico",Annex_interventi!A63,"")</f>
        <v/>
      </c>
      <c r="E40" s="183" t="str">
        <f>IF($C$40="Critico",Annex_interventi!B63,"")</f>
        <v/>
      </c>
      <c r="F40" s="168" t="str">
        <f>IF($C$40="Critico",Annex_interventi!C63,"")</f>
        <v/>
      </c>
      <c r="G40" s="168" t="str">
        <f>IF($C$40="Critico",Annex_interventi!D63,"")</f>
        <v/>
      </c>
    </row>
    <row r="41" spans="2:7" ht="60" customHeight="1">
      <c r="B41" s="165" t="s">
        <v>394</v>
      </c>
      <c r="C41" s="81" t="str">
        <f>IF('Val Barriere Salvaguardia'!B55&lt;0.6,"Critico","Non Critico")</f>
        <v>Non Critico</v>
      </c>
      <c r="D41" s="183" t="str">
        <f>IF($C$41="Critico",Annex_interventi!A52,"")</f>
        <v/>
      </c>
      <c r="E41" s="183" t="str">
        <f>IF($C$41="Critico",Annex_interventi!B52,"")</f>
        <v/>
      </c>
      <c r="F41" s="168" t="str">
        <f>IF($C$41="Critico",Annex_interventi!C52,"")</f>
        <v/>
      </c>
      <c r="G41" s="168" t="str">
        <f>IF($C$41="Critico",Annex_interventi!D52,"")</f>
        <v/>
      </c>
    </row>
    <row r="42" spans="2:7" ht="60" customHeight="1">
      <c r="D42" s="183" t="str">
        <f>IF($C$41="Critico",Annex_interventi!A52,"")</f>
        <v/>
      </c>
      <c r="E42" s="183" t="str">
        <f>IF($C$41="Critico",Annex_interventi!B53,"")</f>
        <v/>
      </c>
      <c r="F42" s="168" t="str">
        <f>IF($C$41="Critico",Annex_interventi!C53,"")</f>
        <v/>
      </c>
      <c r="G42" s="168" t="str">
        <f>IF($C$41="Critico",Annex_interventi!D53,"")</f>
        <v/>
      </c>
    </row>
    <row r="43" spans="2:7" ht="15" customHeight="1">
      <c r="B43" s="325" t="s">
        <v>497</v>
      </c>
      <c r="C43" s="325"/>
      <c r="D43" s="325"/>
      <c r="E43" s="325"/>
      <c r="F43" s="325"/>
    </row>
    <row r="44" spans="2:7" ht="15" customHeight="1">
      <c r="B44" s="184" t="s">
        <v>498</v>
      </c>
      <c r="C44" s="184" t="s">
        <v>499</v>
      </c>
      <c r="D44" s="184" t="s">
        <v>223</v>
      </c>
      <c r="E44" s="326" t="s">
        <v>500</v>
      </c>
      <c r="F44" s="326"/>
    </row>
    <row r="45" spans="2:7" ht="39.9" customHeight="1">
      <c r="B45" s="185" t="s">
        <v>103</v>
      </c>
      <c r="C45" s="186" t="str">
        <f>IF('Val Valori Culturali'!B9&lt;0.34,"Basso","Alto")</f>
        <v>Basso</v>
      </c>
      <c r="D45" s="198" t="str">
        <f>IF($C$45="Alto",Annex_interventi!B67,IF($C$45="Basso",Annex_interventi!B73))</f>
        <v>Lavoro</v>
      </c>
      <c r="E45" s="327" t="str">
        <f>IF($C$45="Alto",Annex_interventi!C67,IF($C$45="Basso",Annex_interventi!C73))</f>
        <v>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v>
      </c>
      <c r="F45" s="327"/>
    </row>
    <row r="46" spans="2:7" ht="39.9" customHeight="1">
      <c r="B46" s="187"/>
      <c r="C46" s="186"/>
      <c r="D46" s="198" t="str">
        <f>IF($C$45="Alto",Annex_interventi!B68,IF($C$45="Basso",Annex_interventi!B74))</f>
        <v>Operatori</v>
      </c>
      <c r="E46" s="327" t="str">
        <f>IF($C$45="Alto",Annex_interventi!C68,IF($C$45="Basso",Annex_interventi!C74))</f>
        <v>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v>
      </c>
      <c r="F46" s="327"/>
    </row>
    <row r="47" spans="2:7" ht="39.9" customHeight="1">
      <c r="B47" s="187"/>
      <c r="C47" s="186"/>
      <c r="D47" s="198" t="str">
        <f>IF($C$45="Alto",Annex_interventi!B69,IF($C$45="Basso",Annex_interventi!B75))</f>
        <v>Team</v>
      </c>
      <c r="E47" s="327" t="str">
        <f>IF($C$45="Alto",Annex_interventi!C69,IF($C$45="Basso",Annex_interventi!C75))</f>
        <v>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v>
      </c>
      <c r="F47" s="327"/>
    </row>
    <row r="48" spans="2:7" ht="39.9" customHeight="1">
      <c r="B48" s="187"/>
      <c r="C48" s="186"/>
      <c r="D48" s="198" t="str">
        <f>IF($C$45="Alto",Annex_interventi!B70,IF($C$45="Basso",Annex_interventi!B76))</f>
        <v>Organizzazione</v>
      </c>
      <c r="E48" s="327" t="str">
        <f>IF($C$45="Alto",Annex_interventi!C70,IF($C$45="Basso",Annex_interventi!C76))</f>
        <v>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v>
      </c>
      <c r="F48" s="327"/>
    </row>
    <row r="49" spans="2:6" ht="39.9" customHeight="1">
      <c r="B49" s="185" t="s">
        <v>501</v>
      </c>
      <c r="C49" s="186" t="str">
        <f>IF('Val Valori Culturali'!B15&lt;0.34,"Basso","Alto")</f>
        <v>Basso</v>
      </c>
      <c r="D49" s="198" t="str">
        <f>IF($C$49="Alto",Annex_interventi!B79,IF($C$49="Basso",Annex_interventi!B85))</f>
        <v>Lavoro</v>
      </c>
      <c r="E49" s="327" t="str">
        <f>IF($C$49="Alto",Annex_interventi!C79,IF($C$49="Basso",Annex_interventi!C85))</f>
        <v>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v>
      </c>
      <c r="F49" s="327"/>
    </row>
    <row r="50" spans="2:6" ht="39.9" customHeight="1">
      <c r="B50" s="187"/>
      <c r="C50" s="186"/>
      <c r="D50" s="198" t="str">
        <f>IF($C$49="Alto",Annex_interventi!B80,IF($C$49="Basso",Annex_interventi!B86))</f>
        <v>Operatori</v>
      </c>
      <c r="E50" s="327" t="str">
        <f>IF($C$49="Alto",Annex_interventi!C80,IF($C$49="Basso",Annex_interventi!C86))</f>
        <v>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v>
      </c>
      <c r="F50" s="327"/>
    </row>
    <row r="51" spans="2:6" ht="39.9" customHeight="1">
      <c r="B51" s="187"/>
      <c r="C51" s="186"/>
      <c r="D51" s="198" t="str">
        <f>IF($C$49="Alto",Annex_interventi!B81,IF($C$49="Basso",Annex_interventi!B87))</f>
        <v>Team</v>
      </c>
      <c r="E51" s="327" t="str">
        <f>IF($C$49="Alto",Annex_interventi!C81,IF($C$49="Basso",Annex_interventi!C87))</f>
        <v>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v>
      </c>
      <c r="F51" s="327"/>
    </row>
    <row r="52" spans="2:6" ht="39.9" customHeight="1">
      <c r="B52" s="187"/>
      <c r="C52" s="186"/>
      <c r="D52" s="198" t="str">
        <f>IF($C$49="Alto",Annex_interventi!B82,IF($C$49="Basso",Annex_interventi!B88))</f>
        <v>Organizzazione</v>
      </c>
      <c r="E52" s="327" t="str">
        <f>IF($C$49="Alto",Annex_interventi!C82,IF($C$49="Basso",Annex_interventi!C88))</f>
        <v>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v>
      </c>
      <c r="F52" s="327"/>
    </row>
    <row r="53" spans="2:6" ht="39.9" customHeight="1">
      <c r="B53" s="188" t="s">
        <v>180</v>
      </c>
      <c r="C53" s="186" t="str">
        <f>IF('Val Valori Culturali'!B21&lt;0.21,"Basso","Alto")</f>
        <v>Alto</v>
      </c>
      <c r="D53" s="198" t="str">
        <f>IF($C$53="Alto",Annex_interventi!B91,IF($C$53="Basso",Annex_interventi!B97))</f>
        <v>Lavoro</v>
      </c>
      <c r="E53" s="327" t="str">
        <f>IF($C$53="Alto",Annex_interventi!C91,IF($C$53="Basso",Annex_interventi!C97))</f>
        <v>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v>
      </c>
      <c r="F53" s="327"/>
    </row>
    <row r="54" spans="2:6" ht="39.9" customHeight="1">
      <c r="B54" s="187"/>
      <c r="C54" s="187"/>
      <c r="D54" s="198" t="str">
        <f>IF($C$53="Alto",Annex_interventi!B92,IF($C$53="Basso",Annex_interventi!B98))</f>
        <v>Operatori</v>
      </c>
      <c r="E54" s="327" t="str">
        <f>IF($C$53="Alto",Annex_interventi!C92,IF($C$53="Basso",Annex_interventi!C98))</f>
        <v>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v>
      </c>
      <c r="F54" s="327"/>
    </row>
    <row r="55" spans="2:6" ht="39.9" customHeight="1">
      <c r="B55" s="187"/>
      <c r="C55" s="187"/>
      <c r="D55" s="198" t="str">
        <f>IF($C$53="Alto",Annex_interventi!B93,IF($C$53="Basso",Annex_interventi!B99))</f>
        <v>Team</v>
      </c>
      <c r="E55" s="327" t="str">
        <f>IF($C$53="Alto",Annex_interventi!C93,IF($C$53="Basso",Annex_interventi!C99))</f>
        <v>I supervisori e gli addetti alla sicurezza rivestono un ruolo fondamentale nel comunicare il valore/importanza che l’organizzazione ripone nei temi della sicurezza. L’approvazione da parte dei supervisori è favorita come modalità di feedback comportamentale e come ricompensa.</v>
      </c>
      <c r="F55" s="327"/>
    </row>
    <row r="56" spans="2:6" ht="39.9" customHeight="1">
      <c r="B56" s="187"/>
      <c r="C56" s="187"/>
      <c r="D56" s="198" t="str">
        <f>IF($C$53="Alto",Annex_interventi!B94,IF($C$53="Basso",Annex_interventi!B100))</f>
        <v>Organizzazione</v>
      </c>
      <c r="E56" s="327" t="str">
        <f>IF($C$53="Alto",Annex_interventi!C94,IF($C$53="Basso",Annex_interventi!C100))</f>
        <v>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v>
      </c>
      <c r="F56" s="327"/>
    </row>
    <row r="57" spans="2:6" ht="39.9" customHeight="1">
      <c r="B57" s="188" t="s">
        <v>106</v>
      </c>
      <c r="C57" s="186" t="str">
        <f>IF('Val Valori Culturali'!B27&lt;0.21,"Basso","Alto")</f>
        <v>Alto</v>
      </c>
      <c r="D57" s="198" t="str">
        <f>IF($C$57="Alto",Annex_interventi!B103,IF($C$57="Basso",Annex_interventi!B109))</f>
        <v>Lavoro</v>
      </c>
      <c r="E57" s="327" t="str">
        <f>IF($C$57="Alto",Annex_interventi!C103,IF($C$57="Basso",Annex_interventi!C109))</f>
        <v>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v>
      </c>
      <c r="F57" s="327"/>
    </row>
    <row r="58" spans="2:6" ht="39.9" customHeight="1">
      <c r="B58" s="187"/>
      <c r="C58" s="187"/>
      <c r="D58" s="198" t="str">
        <f>IF($C$57="Alto",Annex_interventi!B104,IF($C$57="Basso",Annex_interventi!B110))</f>
        <v>Operatori</v>
      </c>
      <c r="E58" s="327" t="str">
        <f>IF($C$57="Alto",Annex_interventi!C104,IF($C$57="Basso",Annex_interventi!C110))</f>
        <v>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v>
      </c>
      <c r="F58" s="327"/>
    </row>
    <row r="59" spans="2:6" ht="39.9" customHeight="1">
      <c r="B59" s="187"/>
      <c r="C59" s="187"/>
      <c r="D59" s="198" t="str">
        <f>IF($C$57="Alto",Annex_interventi!B105,IF($C$57="Basso",Annex_interventi!B111))</f>
        <v>Team</v>
      </c>
      <c r="E59" s="327" t="str">
        <f>IF($C$57="Alto",Annex_interventi!C105,IF($C$57="Basso",Annex_interventi!C111))</f>
        <v>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v>
      </c>
      <c r="F59" s="327"/>
    </row>
    <row r="60" spans="2:6" ht="39.9" customHeight="1">
      <c r="B60" s="187"/>
      <c r="C60" s="187"/>
      <c r="D60" s="198" t="str">
        <f>IF($C$57="Alto",Annex_interventi!B106,IF($C$57="Basso",Annex_interventi!B112))</f>
        <v>Organizzazione</v>
      </c>
      <c r="E60" s="327" t="str">
        <f>IF($C$57="Alto",Annex_interventi!C106,IF($C$57="Basso",Annex_interventi!C112))</f>
        <v>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v>
      </c>
      <c r="F60" s="327"/>
    </row>
    <row r="61" spans="2:6" ht="39.9" customHeight="1">
      <c r="B61" s="189" t="s">
        <v>108</v>
      </c>
      <c r="C61" s="186" t="str">
        <f>IF('Val Valori Culturali'!B33&lt;0.21,"Basso","Alto")</f>
        <v>Alto</v>
      </c>
      <c r="D61" s="198" t="str">
        <f>IF($C$61="Alto",Annex_interventi!B115,IF($C$61="Basso",Annex_interventi!B121))</f>
        <v>Lavoro</v>
      </c>
      <c r="E61" s="327" t="str">
        <f>IF($C$61="Alto",Annex_interventi!C115,IF($C$61="Basso",Annex_interventi!C121))</f>
        <v>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v>
      </c>
      <c r="F61" s="327"/>
    </row>
    <row r="62" spans="2:6" ht="39.9" customHeight="1">
      <c r="B62" s="187"/>
      <c r="C62" s="187"/>
      <c r="D62" s="198" t="str">
        <f>IF($C$61="Alto",Annex_interventi!B116,IF($C$61="Basso",Annex_interventi!B122))</f>
        <v>Operatori</v>
      </c>
      <c r="E62" s="327" t="str">
        <f>IF($C$61="Alto",Annex_interventi!C116,IF($C$61="Basso",Annex_interventi!C122))</f>
        <v>I lavoratori tendono a esibire una propensione ad adottare comportamenti pianificati. Nella progettazione degli incentivi, si consideri che in questo contesto i lavoratori pongono attenzione ai profitti a lungo termine (attorno ai 10 anni).</v>
      </c>
      <c r="F62" s="327"/>
    </row>
    <row r="63" spans="2:6" ht="39.9" customHeight="1">
      <c r="B63" s="187"/>
      <c r="C63" s="187"/>
      <c r="D63" s="198" t="str">
        <f>IF($C$61="Alto",Annex_interventi!B117,IF($C$61="Basso",Annex_interventi!B123))</f>
        <v>Team</v>
      </c>
      <c r="E63" s="327" t="str">
        <f>IF($C$61="Alto",Annex_interventi!C117,IF($C$61="Basso",Annex_interventi!C123))</f>
        <v>La sicurezza è prevalentemente un valore importante per i lavoratori. Sono pertanto raccomandate le strategie di supporto alla sicurezza e quelle di supporto al diventare modelli per la sicurezza.</v>
      </c>
      <c r="F63" s="327"/>
    </row>
    <row r="64" spans="2:6" ht="39.9" customHeight="1">
      <c r="B64" s="187"/>
      <c r="C64" s="187"/>
      <c r="D64" s="198" t="str">
        <f>IF($C$61="Alto",Annex_interventi!B118,IF($C$61="Basso",Annex_interventi!B124))</f>
        <v>Organizzazione</v>
      </c>
      <c r="E64" s="327" t="str">
        <f>IF($C$61="Alto",Annex_interventi!C118,IF($C$61="Basso",Annex_interventi!C124))</f>
        <v>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v>
      </c>
      <c r="F64" s="327"/>
    </row>
  </sheetData>
  <mergeCells count="26">
    <mergeCell ref="E64:F64"/>
    <mergeCell ref="E59:F59"/>
    <mergeCell ref="E60:F60"/>
    <mergeCell ref="E61:F61"/>
    <mergeCell ref="E62:F62"/>
    <mergeCell ref="E63:F63"/>
    <mergeCell ref="E54:F54"/>
    <mergeCell ref="E55:F55"/>
    <mergeCell ref="E56:F56"/>
    <mergeCell ref="E57:F57"/>
    <mergeCell ref="E58:F58"/>
    <mergeCell ref="E49:F49"/>
    <mergeCell ref="E50:F50"/>
    <mergeCell ref="E51:F51"/>
    <mergeCell ref="E52:F52"/>
    <mergeCell ref="E53:F53"/>
    <mergeCell ref="E44:F44"/>
    <mergeCell ref="E45:F45"/>
    <mergeCell ref="E46:F46"/>
    <mergeCell ref="E47:F47"/>
    <mergeCell ref="E48:F48"/>
    <mergeCell ref="B1:G1"/>
    <mergeCell ref="B3:F3"/>
    <mergeCell ref="B23:F23"/>
    <mergeCell ref="B31:F31"/>
    <mergeCell ref="B43:F43"/>
  </mergeCells>
  <conditionalFormatting sqref="C42 C5:C22 C25:C30 C33:C37 C65:C157">
    <cfRule type="cellIs" dxfId="13" priority="15" operator="equal">
      <formula>"Critico"</formula>
    </cfRule>
    <cfRule type="cellIs" dxfId="12" priority="16" operator="equal">
      <formula>"Non Critico"</formula>
    </cfRule>
  </conditionalFormatting>
  <conditionalFormatting sqref="C11">
    <cfRule type="cellIs" dxfId="11" priority="11" operator="equal">
      <formula>"Critico"</formula>
    </cfRule>
    <cfRule type="cellIs" dxfId="10" priority="12" operator="equal">
      <formula>"Non Critico"</formula>
    </cfRule>
  </conditionalFormatting>
  <conditionalFormatting sqref="C38">
    <cfRule type="cellIs" dxfId="9" priority="9" operator="equal">
      <formula>"Critico"</formula>
    </cfRule>
    <cfRule type="cellIs" dxfId="8" priority="10" operator="equal">
      <formula>"Non Critico"</formula>
    </cfRule>
  </conditionalFormatting>
  <conditionalFormatting sqref="C39">
    <cfRule type="cellIs" dxfId="7" priority="7" operator="equal">
      <formula>"Critico"</formula>
    </cfRule>
    <cfRule type="cellIs" dxfId="6" priority="8" operator="equal">
      <formula>"Non Critico"</formula>
    </cfRule>
  </conditionalFormatting>
  <conditionalFormatting sqref="C40">
    <cfRule type="cellIs" dxfId="5" priority="5" operator="equal">
      <formula>"Critico"</formula>
    </cfRule>
    <cfRule type="cellIs" dxfId="4" priority="6" operator="equal">
      <formula>"Non Critico"</formula>
    </cfRule>
  </conditionalFormatting>
  <conditionalFormatting sqref="C41">
    <cfRule type="cellIs" dxfId="3" priority="3" operator="equal">
      <formula>"Critico"</formula>
    </cfRule>
    <cfRule type="cellIs" dxfId="2" priority="4" operator="equal">
      <formula>"Non Critico"</formula>
    </cfRule>
  </conditionalFormatting>
  <conditionalFormatting sqref="C44:C64">
    <cfRule type="cellIs" dxfId="1" priority="1" operator="equal">
      <formula>"Critico"</formula>
    </cfRule>
    <cfRule type="cellIs" dxfId="0" priority="2" operator="equal">
      <formula>"Non Critico"</formula>
    </cfRule>
  </conditionalFormatting>
  <pageMargins left="0.7" right="0.7" top="0.75" bottom="0.75" header="0.3" footer="0.3"/>
  <pageSetup paperSize="9" orientation="portrait"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3"/>
  <sheetViews>
    <sheetView topLeftCell="A59" zoomScale="118" zoomScaleNormal="85" workbookViewId="0">
      <selection activeCell="D65" sqref="D65"/>
    </sheetView>
  </sheetViews>
  <sheetFormatPr defaultColWidth="8.88671875" defaultRowHeight="14.4"/>
  <cols>
    <col min="1" max="1" width="47.5546875" customWidth="1"/>
    <col min="2" max="2" width="40.109375" bestFit="1" customWidth="1"/>
    <col min="3" max="3" width="41.44140625" bestFit="1" customWidth="1"/>
    <col min="4" max="4" width="32.44140625" bestFit="1" customWidth="1"/>
    <col min="5" max="5" width="33.109375" bestFit="1" customWidth="1"/>
    <col min="6" max="6" width="23" bestFit="1" customWidth="1"/>
    <col min="7" max="7" width="30" customWidth="1"/>
    <col min="8" max="8" width="23.5546875" bestFit="1" customWidth="1"/>
  </cols>
  <sheetData>
    <row r="1" spans="1:3" ht="16.2" thickBot="1">
      <c r="A1" s="34" t="s">
        <v>127</v>
      </c>
      <c r="B1" s="34" t="s">
        <v>128</v>
      </c>
    </row>
    <row r="2" spans="1:3" ht="31.8" thickBot="1">
      <c r="A2" s="31" t="s">
        <v>129</v>
      </c>
      <c r="B2" s="55">
        <v>0.55000000000000004</v>
      </c>
    </row>
    <row r="3" spans="1:3" ht="62.25" customHeight="1" thickBot="1">
      <c r="A3" s="32" t="s">
        <v>130</v>
      </c>
      <c r="B3" s="2">
        <v>0.26</v>
      </c>
    </row>
    <row r="4" spans="1:3" ht="51.75" customHeight="1" thickBot="1">
      <c r="A4" s="53" t="s">
        <v>131</v>
      </c>
      <c r="B4" s="54">
        <v>0.16</v>
      </c>
    </row>
    <row r="5" spans="1:3" ht="44.25" customHeight="1" thickBot="1">
      <c r="A5" s="32" t="s">
        <v>132</v>
      </c>
      <c r="B5" s="2">
        <v>0.02</v>
      </c>
    </row>
    <row r="6" spans="1:3" ht="60.75" customHeight="1" thickBot="1">
      <c r="A6" s="99" t="s">
        <v>133</v>
      </c>
      <c r="B6" s="2">
        <v>3.0000000000000001E-3</v>
      </c>
    </row>
    <row r="7" spans="1:3" ht="60.75" customHeight="1" thickBot="1">
      <c r="A7" s="99" t="s">
        <v>134</v>
      </c>
      <c r="B7" s="2">
        <v>2.0000000000000002E-5</v>
      </c>
    </row>
    <row r="8" spans="1:3" ht="41.25" customHeight="1" thickBot="1">
      <c r="A8" s="56" t="s">
        <v>135</v>
      </c>
      <c r="B8" s="57" t="s">
        <v>136</v>
      </c>
    </row>
    <row r="9" spans="1:3" ht="63" thickBot="1">
      <c r="A9" s="31" t="s">
        <v>169</v>
      </c>
      <c r="B9" s="1">
        <v>0.01</v>
      </c>
    </row>
    <row r="10" spans="1:3" ht="86.25" customHeight="1" thickBot="1">
      <c r="A10" s="32" t="s">
        <v>137</v>
      </c>
      <c r="B10" s="2">
        <v>1E-3</v>
      </c>
    </row>
    <row r="13" spans="1:3" ht="16.2" thickBot="1">
      <c r="A13" s="33" t="s">
        <v>98</v>
      </c>
      <c r="B13" s="33" t="s">
        <v>138</v>
      </c>
      <c r="C13" s="84" t="s">
        <v>11</v>
      </c>
    </row>
    <row r="14" spans="1:3" ht="15.6">
      <c r="A14" s="329" t="s">
        <v>139</v>
      </c>
      <c r="B14" s="100" t="s">
        <v>140</v>
      </c>
      <c r="C14" s="101">
        <v>100</v>
      </c>
    </row>
    <row r="15" spans="1:3" ht="15.6">
      <c r="A15" s="330"/>
      <c r="B15" s="89" t="s">
        <v>141</v>
      </c>
      <c r="C15" s="102">
        <v>50</v>
      </c>
    </row>
    <row r="16" spans="1:3" ht="15.6">
      <c r="A16" s="330"/>
      <c r="B16" s="89" t="s">
        <v>142</v>
      </c>
      <c r="C16" s="102">
        <v>10</v>
      </c>
    </row>
    <row r="17" spans="1:3" ht="15.6">
      <c r="A17" s="330"/>
      <c r="B17" s="89" t="s">
        <v>143</v>
      </c>
      <c r="C17" s="102">
        <v>1</v>
      </c>
    </row>
    <row r="18" spans="1:3" ht="15.6">
      <c r="A18" s="330"/>
      <c r="B18" s="89" t="s">
        <v>13</v>
      </c>
      <c r="C18" s="102">
        <v>0.1</v>
      </c>
    </row>
    <row r="19" spans="1:3" ht="16.2" thickBot="1">
      <c r="A19" s="331"/>
      <c r="B19" s="103" t="s">
        <v>144</v>
      </c>
      <c r="C19" s="104">
        <v>1</v>
      </c>
    </row>
    <row r="20" spans="1:3" ht="16.2" thickBot="1">
      <c r="A20" s="105"/>
      <c r="B20" s="105"/>
      <c r="C20" s="106"/>
    </row>
    <row r="21" spans="1:3" ht="15.6">
      <c r="A21" s="329" t="s">
        <v>14</v>
      </c>
      <c r="B21" s="100" t="s">
        <v>145</v>
      </c>
      <c r="C21" s="101">
        <v>5</v>
      </c>
    </row>
    <row r="22" spans="1:3" ht="15.6">
      <c r="A22" s="330"/>
      <c r="B22" s="89" t="s">
        <v>15</v>
      </c>
      <c r="C22" s="102">
        <v>2</v>
      </c>
    </row>
    <row r="23" spans="1:3" ht="15.6">
      <c r="A23" s="330"/>
      <c r="B23" s="89" t="s">
        <v>146</v>
      </c>
      <c r="C23" s="102">
        <v>1</v>
      </c>
    </row>
    <row r="24" spans="1:3" ht="16.2" thickBot="1">
      <c r="A24" s="331"/>
      <c r="B24" s="103" t="s">
        <v>144</v>
      </c>
      <c r="C24" s="104">
        <v>1</v>
      </c>
    </row>
    <row r="25" spans="1:3" ht="16.2" thickBot="1">
      <c r="A25" s="105"/>
      <c r="B25" s="105"/>
      <c r="C25" s="106"/>
    </row>
    <row r="26" spans="1:3" ht="15.6">
      <c r="A26" s="329" t="s">
        <v>16</v>
      </c>
      <c r="B26" s="100" t="s">
        <v>147</v>
      </c>
      <c r="C26" s="101">
        <v>50</v>
      </c>
    </row>
    <row r="27" spans="1:3" ht="15.6">
      <c r="A27" s="330"/>
      <c r="B27" s="89" t="s">
        <v>148</v>
      </c>
      <c r="C27" s="102">
        <v>10</v>
      </c>
    </row>
    <row r="28" spans="1:3" ht="15.6">
      <c r="A28" s="330"/>
      <c r="B28" s="89" t="s">
        <v>17</v>
      </c>
      <c r="C28" s="102">
        <v>1</v>
      </c>
    </row>
    <row r="29" spans="1:3" ht="15.6">
      <c r="A29" s="330"/>
      <c r="B29" s="89" t="s">
        <v>149</v>
      </c>
      <c r="C29" s="102">
        <v>0.1</v>
      </c>
    </row>
    <row r="30" spans="1:3" ht="16.2" thickBot="1">
      <c r="A30" s="331"/>
      <c r="B30" s="103" t="s">
        <v>144</v>
      </c>
      <c r="C30" s="104">
        <v>1</v>
      </c>
    </row>
    <row r="31" spans="1:3" ht="16.2" thickBot="1">
      <c r="A31" s="105"/>
      <c r="B31" s="105"/>
      <c r="C31" s="106"/>
    </row>
    <row r="32" spans="1:3" ht="31.2">
      <c r="A32" s="329" t="s">
        <v>18</v>
      </c>
      <c r="B32" s="100" t="s">
        <v>150</v>
      </c>
      <c r="C32" s="101">
        <v>100</v>
      </c>
    </row>
    <row r="33" spans="1:3" ht="31.2">
      <c r="A33" s="330"/>
      <c r="B33" s="89" t="s">
        <v>151</v>
      </c>
      <c r="C33" s="102">
        <v>50</v>
      </c>
    </row>
    <row r="34" spans="1:3" ht="15.6">
      <c r="A34" s="330"/>
      <c r="B34" s="89" t="s">
        <v>152</v>
      </c>
      <c r="C34" s="102">
        <v>15</v>
      </c>
    </row>
    <row r="35" spans="1:3" ht="15.6">
      <c r="A35" s="330"/>
      <c r="B35" s="89" t="s">
        <v>19</v>
      </c>
      <c r="C35" s="102">
        <v>1</v>
      </c>
    </row>
    <row r="36" spans="1:3" ht="15.6">
      <c r="A36" s="330"/>
      <c r="B36" s="89" t="s">
        <v>153</v>
      </c>
      <c r="C36" s="102">
        <v>0.1</v>
      </c>
    </row>
    <row r="37" spans="1:3" ht="16.2" thickBot="1">
      <c r="A37" s="331"/>
      <c r="B37" s="103" t="s">
        <v>144</v>
      </c>
      <c r="C37" s="104">
        <v>1</v>
      </c>
    </row>
    <row r="38" spans="1:3" ht="16.2" thickBot="1">
      <c r="A38" s="105"/>
      <c r="B38" s="105"/>
      <c r="C38" s="106"/>
    </row>
    <row r="39" spans="1:3" ht="31.2">
      <c r="A39" s="329" t="s">
        <v>20</v>
      </c>
      <c r="B39" s="100" t="s">
        <v>154</v>
      </c>
      <c r="C39" s="101">
        <v>50</v>
      </c>
    </row>
    <row r="40" spans="1:3" ht="15.6">
      <c r="A40" s="330"/>
      <c r="B40" s="89" t="s">
        <v>155</v>
      </c>
      <c r="C40" s="102">
        <v>20</v>
      </c>
    </row>
    <row r="41" spans="1:3" ht="15.6">
      <c r="A41" s="330"/>
      <c r="B41" s="89" t="s">
        <v>156</v>
      </c>
      <c r="C41" s="102">
        <v>5</v>
      </c>
    </row>
    <row r="42" spans="1:3" ht="15.6">
      <c r="A42" s="330"/>
      <c r="B42" s="89" t="s">
        <v>21</v>
      </c>
      <c r="C42" s="102">
        <v>1</v>
      </c>
    </row>
    <row r="43" spans="1:3" ht="31.2">
      <c r="A43" s="330"/>
      <c r="B43" s="89" t="s">
        <v>157</v>
      </c>
      <c r="C43" s="102">
        <v>0.5</v>
      </c>
    </row>
    <row r="44" spans="1:3" ht="16.2" thickBot="1">
      <c r="A44" s="331"/>
      <c r="B44" s="103" t="s">
        <v>144</v>
      </c>
      <c r="C44" s="104">
        <v>1</v>
      </c>
    </row>
    <row r="45" spans="1:3" ht="16.2" thickBot="1">
      <c r="A45" s="105"/>
      <c r="B45" s="105"/>
      <c r="C45" s="106"/>
    </row>
    <row r="46" spans="1:3" ht="15.6">
      <c r="A46" s="329" t="s">
        <v>22</v>
      </c>
      <c r="B46" s="100" t="s">
        <v>158</v>
      </c>
      <c r="C46" s="101">
        <v>100</v>
      </c>
    </row>
    <row r="47" spans="1:3" ht="15.6">
      <c r="A47" s="330"/>
      <c r="B47" s="89" t="s">
        <v>159</v>
      </c>
      <c r="C47" s="102">
        <v>50</v>
      </c>
    </row>
    <row r="48" spans="1:3" ht="15.6">
      <c r="A48" s="330"/>
      <c r="B48" s="89" t="s">
        <v>160</v>
      </c>
      <c r="C48" s="102">
        <v>10</v>
      </c>
    </row>
    <row r="49" spans="1:3" ht="15.6">
      <c r="A49" s="330"/>
      <c r="B49" s="89" t="s">
        <v>23</v>
      </c>
      <c r="C49" s="102">
        <v>1</v>
      </c>
    </row>
    <row r="50" spans="1:3" ht="31.2">
      <c r="A50" s="330"/>
      <c r="B50" s="89" t="s">
        <v>161</v>
      </c>
      <c r="C50" s="102">
        <v>0.5</v>
      </c>
    </row>
    <row r="51" spans="1:3" ht="16.2" thickBot="1">
      <c r="A51" s="331"/>
      <c r="B51" s="103" t="s">
        <v>144</v>
      </c>
      <c r="C51" s="104">
        <v>1</v>
      </c>
    </row>
    <row r="52" spans="1:3" ht="16.2" thickBot="1">
      <c r="A52" s="105"/>
      <c r="B52" s="105"/>
      <c r="C52" s="106"/>
    </row>
    <row r="53" spans="1:3" ht="31.2">
      <c r="A53" s="329" t="s">
        <v>24</v>
      </c>
      <c r="B53" s="100" t="s">
        <v>162</v>
      </c>
      <c r="C53" s="101">
        <v>100</v>
      </c>
    </row>
    <row r="54" spans="1:3" ht="15.6">
      <c r="A54" s="330"/>
      <c r="B54" s="89" t="s">
        <v>163</v>
      </c>
      <c r="C54" s="102">
        <v>10</v>
      </c>
    </row>
    <row r="55" spans="1:3" ht="15.6">
      <c r="A55" s="330"/>
      <c r="B55" s="89" t="s">
        <v>25</v>
      </c>
      <c r="C55" s="102">
        <v>1</v>
      </c>
    </row>
    <row r="56" spans="1:3" ht="16.2" thickBot="1">
      <c r="A56" s="331"/>
      <c r="B56" s="103" t="s">
        <v>144</v>
      </c>
      <c r="C56" s="104">
        <v>1</v>
      </c>
    </row>
    <row r="57" spans="1:3" ht="16.2" thickBot="1">
      <c r="A57" s="105"/>
      <c r="B57" s="105"/>
      <c r="C57" s="106"/>
    </row>
    <row r="58" spans="1:3" ht="15.6">
      <c r="A58" s="329" t="s">
        <v>26</v>
      </c>
      <c r="B58" s="100" t="s">
        <v>164</v>
      </c>
      <c r="C58" s="101">
        <v>100</v>
      </c>
    </row>
    <row r="59" spans="1:3" ht="15.6">
      <c r="A59" s="330"/>
      <c r="B59" s="89" t="s">
        <v>27</v>
      </c>
      <c r="C59" s="102">
        <v>10</v>
      </c>
    </row>
    <row r="60" spans="1:3" ht="15.6">
      <c r="A60" s="330"/>
      <c r="B60" s="89" t="s">
        <v>165</v>
      </c>
      <c r="C60" s="102">
        <v>1</v>
      </c>
    </row>
    <row r="61" spans="1:3" ht="16.2" thickBot="1">
      <c r="A61" s="331"/>
      <c r="B61" s="103" t="s">
        <v>144</v>
      </c>
      <c r="C61" s="104">
        <v>1</v>
      </c>
    </row>
    <row r="63" spans="1:3">
      <c r="A63" s="47" t="s">
        <v>166</v>
      </c>
      <c r="B63" s="47" t="s">
        <v>167</v>
      </c>
    </row>
    <row r="64" spans="1:3">
      <c r="A64" s="48" t="s">
        <v>45</v>
      </c>
      <c r="B64" s="48">
        <v>1</v>
      </c>
    </row>
    <row r="65" spans="1:8">
      <c r="A65" s="48" t="s">
        <v>48</v>
      </c>
      <c r="B65" s="48">
        <v>0.66</v>
      </c>
    </row>
    <row r="66" spans="1:8">
      <c r="A66" s="48" t="s">
        <v>47</v>
      </c>
      <c r="B66" s="48">
        <v>0.33</v>
      </c>
    </row>
    <row r="67" spans="1:8">
      <c r="A67" s="48" t="s">
        <v>46</v>
      </c>
      <c r="B67" s="48">
        <v>0</v>
      </c>
    </row>
    <row r="68" spans="1:8">
      <c r="A68" s="48" t="s">
        <v>176</v>
      </c>
      <c r="B68" s="48" t="s">
        <v>177</v>
      </c>
    </row>
    <row r="70" spans="1:8">
      <c r="A70" s="51" t="s">
        <v>168</v>
      </c>
      <c r="B70" s="51" t="s">
        <v>167</v>
      </c>
    </row>
    <row r="71" spans="1:8">
      <c r="A71" s="48" t="s">
        <v>45</v>
      </c>
      <c r="B71" s="48">
        <v>1</v>
      </c>
    </row>
    <row r="72" spans="1:8">
      <c r="A72" s="48" t="s">
        <v>46</v>
      </c>
      <c r="B72" s="48">
        <v>0</v>
      </c>
    </row>
    <row r="75" spans="1:8">
      <c r="A75" s="114" t="s">
        <v>184</v>
      </c>
      <c r="B75" s="110" t="s">
        <v>167</v>
      </c>
      <c r="C75" s="328" t="s">
        <v>181</v>
      </c>
      <c r="D75" s="328"/>
      <c r="E75" s="328"/>
      <c r="F75" s="328"/>
      <c r="G75" s="328"/>
      <c r="H75" s="328"/>
    </row>
    <row r="76" spans="1:8">
      <c r="C76" s="16" t="s">
        <v>49</v>
      </c>
      <c r="D76" s="16" t="s">
        <v>51</v>
      </c>
      <c r="E76" s="16" t="s">
        <v>183</v>
      </c>
      <c r="F76" s="16" t="s">
        <v>92</v>
      </c>
      <c r="G76" s="16" t="s">
        <v>95</v>
      </c>
      <c r="H76" s="16" t="s">
        <v>96</v>
      </c>
    </row>
    <row r="77" spans="1:8">
      <c r="A77" s="111" t="s">
        <v>103</v>
      </c>
      <c r="B77" s="112">
        <f>'Val Valori Culturali'!B9</f>
        <v>0.33333333333333331</v>
      </c>
      <c r="C77" s="109">
        <f>IF(B77=1,1.3,IF(B77&gt;0.66,1.2,IF(B77&gt;0.32,0.8,IF(B77&gt;=0,0.7))))</f>
        <v>0.8</v>
      </c>
      <c r="D77" s="109">
        <f>IF(B77=1,1.3,IF(B77&gt;0.66,1.2,IF(B77&gt;0.32,0.8,IF(B77&gt;=0,0.7))))</f>
        <v>0.8</v>
      </c>
      <c r="E77" s="109">
        <f>IF(B77=1,0.7,IF(B77&gt;0.66,0.8,IF(B77&gt;0.32,1.2,IF(B77&gt;=0,1.3))))</f>
        <v>1.2</v>
      </c>
      <c r="F77" s="109">
        <f>IF(B77=1,1.3,IF(B77&gt;0.66,1.2,IF(B77&gt;0.32,0.8,IF(B77&gt;=0,0.7))))</f>
        <v>0.8</v>
      </c>
      <c r="G77" s="109">
        <f>IF(B77=1,0.7,IF(B77&gt;0.66,0.8,IF(B77&gt;0.32,1.2,IF(B77&gt;=0,1.3))))</f>
        <v>1.2</v>
      </c>
      <c r="H77" s="109">
        <f>IF(B77=1,1.3,IF(B77&gt;0.66,1.2,IF(B77&gt;0.32,0.8,IF(B77&gt;=0,0.7))))</f>
        <v>0.8</v>
      </c>
    </row>
    <row r="78" spans="1:8">
      <c r="A78" s="111" t="s">
        <v>182</v>
      </c>
      <c r="B78" s="112">
        <f>'Val Valori Culturali'!B15</f>
        <v>0.33333333333333331</v>
      </c>
      <c r="C78" s="109" t="s">
        <v>185</v>
      </c>
      <c r="D78" s="109">
        <f>IF(B78=1,1.3,IF(B78&gt;0.66,1.2,IF(B78&gt;0.32,0.8,IF(B78&gt;=0,0.7))))</f>
        <v>0.8</v>
      </c>
      <c r="E78" s="109">
        <f>IF(B78=1,1.3,IF(B78&gt;0.66,1.2,IF(B78&gt;0.32,0.8,IF(B78&gt;=0,0.7))))</f>
        <v>0.8</v>
      </c>
      <c r="F78" s="109" t="s">
        <v>185</v>
      </c>
      <c r="G78" s="109" t="s">
        <v>185</v>
      </c>
      <c r="H78" s="109">
        <f>IF(B78=1,0.7,IF(B78&gt;0.66,0.8,IF(B78&gt;0.32,1.2,IF(B78&gt;=0,1.3))))</f>
        <v>1.2</v>
      </c>
    </row>
    <row r="79" spans="1:8">
      <c r="A79" s="113" t="s">
        <v>180</v>
      </c>
      <c r="B79" s="112">
        <f>'Val Valori Culturali'!B21</f>
        <v>1</v>
      </c>
      <c r="C79" s="109">
        <f>IF(B79=1,1.3,IF(B79&gt;0.66,1.2,IF(B79&gt;0.32,0.8,IF(B79&gt;=0,0.7))))</f>
        <v>1.3</v>
      </c>
      <c r="D79" s="109" t="s">
        <v>185</v>
      </c>
      <c r="E79" s="109">
        <f>IF(B79=1,1.3,IF(B79&gt;0.66,1.2,IF(B79&gt;0.32,0.8,IF(B79&gt;=0,0.7))))</f>
        <v>1.3</v>
      </c>
      <c r="F79" s="109" t="s">
        <v>185</v>
      </c>
      <c r="G79" s="109" t="s">
        <v>185</v>
      </c>
      <c r="H79" s="109">
        <f>IF(B79=1,1.3,IF(B79&gt;0.66,1.2,IF(B79&gt;0.32,0.8,IF(B79&gt;=0,0.7))))</f>
        <v>1.3</v>
      </c>
    </row>
    <row r="80" spans="1:8">
      <c r="A80" s="111" t="s">
        <v>106</v>
      </c>
      <c r="B80" s="112">
        <f>'Val Valori Culturali'!B27</f>
        <v>0.66666666666666663</v>
      </c>
      <c r="C80" s="109">
        <f>IF(B80=1,1.3,IF(B80&gt;0.66,1.2,IF(B80&gt;0.32,0.8,IF(B80&gt;=0,0.7))))</f>
        <v>1.2</v>
      </c>
      <c r="D80" s="109">
        <f>IF(B80=1,1.3,IF(B80&gt;0.66,1.2,IF(B80&gt;0.32,0.8,IF(B80&gt;=0,0.7))))</f>
        <v>1.2</v>
      </c>
      <c r="E80" s="109">
        <f>IF(B80=1,1.3,IF(B80&gt;0.66,1.2,IF(B80&gt;0.32,0.8,IF(B80&gt;=0,0.7))))</f>
        <v>1.2</v>
      </c>
      <c r="F80" s="109" t="s">
        <v>185</v>
      </c>
      <c r="G80" s="109">
        <f>IF(B80=1,0.7,IF(B80&gt;0.66,0.8,IF(B80&gt;0.32,1.2,IF(B80&gt;=0,1.3))))</f>
        <v>0.8</v>
      </c>
      <c r="H80" s="109">
        <f>IF(B80=1,1.3,IF(B80&gt;0.66,1.2,IF(B80&gt;0.32,0.8,IF(B80&gt;=0,0.7))))</f>
        <v>1.2</v>
      </c>
    </row>
    <row r="81" spans="1:8">
      <c r="A81" s="113" t="s">
        <v>108</v>
      </c>
      <c r="B81" s="112">
        <f>'Val Valori Culturali'!B33</f>
        <v>0.33333333333333331</v>
      </c>
      <c r="C81" s="109">
        <f>IF(B81=1,0.7,IF(B81&gt;0.66,0.8,IF(B81&gt;0.32,1.2,IF(B81&gt;=0,1.3))))</f>
        <v>1.2</v>
      </c>
      <c r="D81" s="109" t="s">
        <v>185</v>
      </c>
      <c r="E81" s="109">
        <f>IF(B81=1,0.7,IF(B81&gt;0.66,0.8,IF(B81&gt;0.32,1.2,IF(B81&gt;=0,1.3))))</f>
        <v>1.2</v>
      </c>
      <c r="F81" s="109" t="s">
        <v>185</v>
      </c>
      <c r="G81" s="109" t="s">
        <v>185</v>
      </c>
      <c r="H81" s="109">
        <f>IF(B81=1,0.7,IF(B81&gt;0.66,0.8,IF(B81&gt;0.32,1.2,IF(B81&gt;=0,1.3))))</f>
        <v>1.2</v>
      </c>
    </row>
    <row r="82" spans="1:8">
      <c r="A82" s="111" t="s">
        <v>186</v>
      </c>
      <c r="C82" s="112">
        <f>AVERAGE(C77:C81)</f>
        <v>1.125</v>
      </c>
      <c r="D82" s="112">
        <f t="shared" ref="D82:H82" si="0">AVERAGE(D77:D81)</f>
        <v>0.93333333333333324</v>
      </c>
      <c r="E82" s="112">
        <f t="shared" si="0"/>
        <v>1.1400000000000001</v>
      </c>
      <c r="F82" s="112">
        <f t="shared" si="0"/>
        <v>0.8</v>
      </c>
      <c r="G82" s="112">
        <f t="shared" si="0"/>
        <v>1</v>
      </c>
      <c r="H82" s="112">
        <f t="shared" si="0"/>
        <v>1.1400000000000001</v>
      </c>
    </row>
    <row r="84" spans="1:8">
      <c r="A84" s="3"/>
      <c r="B84" s="3"/>
    </row>
    <row r="85" spans="1:8">
      <c r="A85" s="110" t="s">
        <v>187</v>
      </c>
      <c r="B85" s="110" t="s">
        <v>189</v>
      </c>
      <c r="C85" s="108" t="s">
        <v>188</v>
      </c>
    </row>
    <row r="86" spans="1:8" s="117" customFormat="1">
      <c r="A86" s="118" t="s">
        <v>42</v>
      </c>
      <c r="B86" s="119">
        <f>'Val Barriere Dirette'!B10</f>
        <v>0.77333333333333343</v>
      </c>
      <c r="C86" s="116" t="s">
        <v>185</v>
      </c>
    </row>
    <row r="87" spans="1:8">
      <c r="A87" s="15" t="s">
        <v>49</v>
      </c>
      <c r="B87" s="115">
        <f>'Val Barriere Dirette'!B10</f>
        <v>0.77333333333333343</v>
      </c>
      <c r="C87" s="112">
        <f>B87*C82</f>
        <v>0.87000000000000011</v>
      </c>
    </row>
    <row r="88" spans="1:8">
      <c r="A88" s="15" t="s">
        <v>192</v>
      </c>
      <c r="B88" s="115">
        <f>'Val Barriere Dirette'!B37</f>
        <v>0.495</v>
      </c>
      <c r="C88" s="16" t="s">
        <v>185</v>
      </c>
    </row>
    <row r="89" spans="1:8">
      <c r="A89" s="15" t="s">
        <v>51</v>
      </c>
      <c r="B89" s="109">
        <f>'Val Barriere Dirette'!B37</f>
        <v>0.495</v>
      </c>
      <c r="C89" s="112">
        <f>B89*D82</f>
        <v>0.46199999999999997</v>
      </c>
    </row>
    <row r="90" spans="1:8">
      <c r="A90" s="15" t="s">
        <v>52</v>
      </c>
      <c r="B90" s="109">
        <f>'Val Barriere Dirette'!B46</f>
        <v>1</v>
      </c>
      <c r="C90" s="16" t="s">
        <v>185</v>
      </c>
    </row>
    <row r="91" spans="1:8">
      <c r="A91" s="15" t="s">
        <v>183</v>
      </c>
      <c r="B91" s="109">
        <f>'Val Barriere Dirette'!B56</f>
        <v>0.93200000000000005</v>
      </c>
      <c r="C91" s="112">
        <f>B91*E82</f>
        <v>1.0624800000000001</v>
      </c>
    </row>
    <row r="92" spans="1:8">
      <c r="A92" s="15" t="s">
        <v>193</v>
      </c>
      <c r="B92" s="109">
        <f>'Val Barriere Salvaguardia'!B13</f>
        <v>0.72800000000000009</v>
      </c>
      <c r="C92" s="16" t="s">
        <v>185</v>
      </c>
    </row>
    <row r="93" spans="1:8">
      <c r="A93" s="15" t="s">
        <v>91</v>
      </c>
      <c r="B93" s="109">
        <f>'Val Barriere Salvaguardia'!B22</f>
        <v>1</v>
      </c>
      <c r="C93" s="16" t="s">
        <v>185</v>
      </c>
    </row>
    <row r="94" spans="1:8">
      <c r="A94" s="15" t="s">
        <v>92</v>
      </c>
      <c r="B94" s="109">
        <f>'Val Barriere Salvaguardia'!B31</f>
        <v>0.66400000000000003</v>
      </c>
      <c r="C94" s="112">
        <f>B94*F82</f>
        <v>0.53120000000000001</v>
      </c>
    </row>
    <row r="95" spans="1:8">
      <c r="A95" s="15" t="s">
        <v>194</v>
      </c>
      <c r="B95" s="109">
        <f>'Val Barriere Salvaguardia'!B43</f>
        <v>0.8640000000000001</v>
      </c>
      <c r="C95" s="16" t="s">
        <v>185</v>
      </c>
    </row>
    <row r="96" spans="1:8">
      <c r="A96" s="15" t="s">
        <v>94</v>
      </c>
      <c r="B96" s="109">
        <f>'Val Barriere Salvaguardia'!B55</f>
        <v>0.8571428571428571</v>
      </c>
      <c r="C96" s="16" t="s">
        <v>185</v>
      </c>
    </row>
    <row r="97" spans="1:4">
      <c r="A97" s="15" t="s">
        <v>95</v>
      </c>
      <c r="B97" s="109">
        <f>'Val Barriere Salvaguardia'!B67</f>
        <v>0.66142857142857159</v>
      </c>
      <c r="C97" s="112">
        <f>B97*G82</f>
        <v>0.66142857142857159</v>
      </c>
    </row>
    <row r="98" spans="1:4">
      <c r="A98" s="15" t="s">
        <v>96</v>
      </c>
      <c r="B98" s="109">
        <f>'Val Barriere Salvaguardia'!B81</f>
        <v>0.93200000000000005</v>
      </c>
      <c r="C98" s="16">
        <f>B98*H82</f>
        <v>1.0624800000000001</v>
      </c>
    </row>
    <row r="100" spans="1:4">
      <c r="B100" s="110" t="s">
        <v>167</v>
      </c>
      <c r="C100" s="120" t="s">
        <v>195</v>
      </c>
      <c r="D100" s="116"/>
    </row>
    <row r="101" spans="1:4">
      <c r="A101" s="16" t="s">
        <v>191</v>
      </c>
      <c r="B101" s="112">
        <f>AVERAGE(B86,C87,B88,C89,B90,C91)</f>
        <v>0.77713555555555558</v>
      </c>
      <c r="C101" s="16">
        <f>IF(B101&gt;=0.75,0.2,IF(B101&gt;=0.6,0.6,IF(B101&gt;=0.3,1,IF(B101&gt;=0.15,1.4,IF(B101&gt;=0,1.8)))))</f>
        <v>0.2</v>
      </c>
    </row>
    <row r="102" spans="1:4">
      <c r="A102" s="16" t="s">
        <v>190</v>
      </c>
      <c r="B102" s="112">
        <f>AVERAGE(B92,B93,C94,B95,B96,C97,C98)</f>
        <v>0.8148930612244899</v>
      </c>
      <c r="C102" s="16">
        <f>IF(B102&gt;=0.75,0.2,IF(B102&gt;=0.6,0.6,IF(B102&gt;=0.3,1,IF(B102&gt;=0.15,1.4,IF(B102&gt;=0,1.8)))))</f>
        <v>0.2</v>
      </c>
    </row>
    <row r="103" spans="1:4">
      <c r="A103" s="167"/>
    </row>
  </sheetData>
  <mergeCells count="9">
    <mergeCell ref="C75:H75"/>
    <mergeCell ref="A53:A56"/>
    <mergeCell ref="A58:A61"/>
    <mergeCell ref="A14:A19"/>
    <mergeCell ref="A21:A24"/>
    <mergeCell ref="A26:A30"/>
    <mergeCell ref="A32:A37"/>
    <mergeCell ref="A39:A44"/>
    <mergeCell ref="A46:A5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4"/>
  <sheetViews>
    <sheetView topLeftCell="A16" zoomScale="115" zoomScaleNormal="115" workbookViewId="0">
      <selection activeCell="B12" sqref="B12"/>
    </sheetView>
  </sheetViews>
  <sheetFormatPr defaultColWidth="8.88671875" defaultRowHeight="14.4"/>
  <cols>
    <col min="1" max="1" width="21.44140625" style="3" bestFit="1" customWidth="1"/>
    <col min="2" max="2" width="23.88671875" style="3" bestFit="1" customWidth="1"/>
    <col min="3" max="3" width="200.5546875" customWidth="1"/>
    <col min="4" max="4" width="255.5546875" customWidth="1"/>
  </cols>
  <sheetData>
    <row r="1" spans="1:4">
      <c r="A1" s="332" t="s">
        <v>221</v>
      </c>
      <c r="B1" s="332"/>
      <c r="C1" s="332"/>
    </row>
    <row r="2" spans="1:4">
      <c r="A2" s="126" t="s">
        <v>454</v>
      </c>
      <c r="B2" s="127" t="s">
        <v>217</v>
      </c>
      <c r="C2" s="124" t="s">
        <v>218</v>
      </c>
      <c r="D2" s="124" t="s">
        <v>554</v>
      </c>
    </row>
    <row r="3" spans="1:4" ht="84.6" thickBot="1">
      <c r="A3" s="339" t="s">
        <v>452</v>
      </c>
      <c r="B3" s="171" t="s">
        <v>455</v>
      </c>
      <c r="C3" s="169" t="s">
        <v>563</v>
      </c>
      <c r="D3" s="169" t="s">
        <v>556</v>
      </c>
    </row>
    <row r="4" spans="1:4" ht="72.599999999999994" thickBot="1">
      <c r="A4" s="334"/>
      <c r="B4" s="171" t="s">
        <v>456</v>
      </c>
      <c r="C4" s="169" t="s">
        <v>492</v>
      </c>
      <c r="D4" s="169" t="s">
        <v>557</v>
      </c>
    </row>
    <row r="5" spans="1:4" ht="84.6" thickBot="1">
      <c r="A5" s="337" t="s">
        <v>453</v>
      </c>
      <c r="B5" s="171" t="s">
        <v>457</v>
      </c>
      <c r="C5" s="169" t="s">
        <v>496</v>
      </c>
      <c r="D5" s="169" t="s">
        <v>558</v>
      </c>
    </row>
    <row r="6" spans="1:4" ht="48.6" thickBot="1">
      <c r="A6" s="338"/>
      <c r="B6" s="171" t="s">
        <v>459</v>
      </c>
      <c r="C6" s="169" t="s">
        <v>458</v>
      </c>
      <c r="D6" s="169" t="s">
        <v>559</v>
      </c>
    </row>
    <row r="7" spans="1:4" ht="48.6" thickBot="1">
      <c r="A7" s="334"/>
      <c r="B7" s="171" t="s">
        <v>461</v>
      </c>
      <c r="C7" s="169" t="s">
        <v>460</v>
      </c>
      <c r="D7" s="169" t="s">
        <v>560</v>
      </c>
    </row>
    <row r="8" spans="1:4" ht="48.6" thickBot="1">
      <c r="A8" s="128" t="s">
        <v>219</v>
      </c>
      <c r="B8" s="171" t="s">
        <v>463</v>
      </c>
      <c r="C8" s="166" t="s">
        <v>462</v>
      </c>
      <c r="D8" s="169" t="s">
        <v>561</v>
      </c>
    </row>
    <row r="10" spans="1:4">
      <c r="A10" s="332" t="s">
        <v>222</v>
      </c>
      <c r="B10" s="332"/>
      <c r="C10" s="332"/>
    </row>
    <row r="11" spans="1:4">
      <c r="A11" s="123" t="s">
        <v>223</v>
      </c>
      <c r="B11" s="124" t="s">
        <v>217</v>
      </c>
      <c r="C11" s="124" t="s">
        <v>218</v>
      </c>
      <c r="D11" s="124" t="s">
        <v>554</v>
      </c>
    </row>
    <row r="12" spans="1:4" ht="129.75" customHeight="1" thickBot="1">
      <c r="A12" s="338" t="s">
        <v>452</v>
      </c>
      <c r="B12" s="171" t="s">
        <v>464</v>
      </c>
      <c r="C12" s="169" t="s">
        <v>494</v>
      </c>
      <c r="D12" s="169" t="s">
        <v>575</v>
      </c>
    </row>
    <row r="13" spans="1:4" ht="72.599999999999994" thickBot="1">
      <c r="A13" s="334"/>
      <c r="B13" s="171" t="s">
        <v>469</v>
      </c>
      <c r="C13" s="169" t="s">
        <v>493</v>
      </c>
      <c r="D13" s="169" t="s">
        <v>564</v>
      </c>
    </row>
    <row r="14" spans="1:4" ht="108.6" thickBot="1">
      <c r="A14" s="337" t="s">
        <v>453</v>
      </c>
      <c r="B14" s="171" t="s">
        <v>224</v>
      </c>
      <c r="C14" s="125" t="s">
        <v>471</v>
      </c>
      <c r="D14" s="169" t="s">
        <v>565</v>
      </c>
    </row>
    <row r="15" spans="1:4" ht="108.75" customHeight="1" thickBot="1">
      <c r="A15" s="334"/>
      <c r="B15" s="171" t="s">
        <v>465</v>
      </c>
      <c r="C15" s="125" t="s">
        <v>472</v>
      </c>
      <c r="D15" s="169" t="s">
        <v>555</v>
      </c>
    </row>
    <row r="16" spans="1:4" ht="60.6" thickBot="1">
      <c r="A16" s="337" t="s">
        <v>219</v>
      </c>
      <c r="B16" s="172" t="s">
        <v>466</v>
      </c>
      <c r="C16" s="125" t="s">
        <v>473</v>
      </c>
      <c r="D16" s="169" t="s">
        <v>566</v>
      </c>
    </row>
    <row r="17" spans="1:4" ht="72.599999999999994" thickBot="1">
      <c r="A17" s="338"/>
      <c r="B17" s="171" t="s">
        <v>467</v>
      </c>
      <c r="C17" s="125" t="s">
        <v>474</v>
      </c>
      <c r="D17" s="169" t="s">
        <v>574</v>
      </c>
    </row>
    <row r="18" spans="1:4" ht="48.6" thickBot="1">
      <c r="A18" s="334"/>
      <c r="B18" s="174" t="s">
        <v>468</v>
      </c>
      <c r="C18" s="169" t="s">
        <v>475</v>
      </c>
      <c r="D18" s="169" t="s">
        <v>567</v>
      </c>
    </row>
    <row r="20" spans="1:4">
      <c r="A20" s="332" t="s">
        <v>225</v>
      </c>
      <c r="B20" s="332"/>
      <c r="C20" s="332"/>
    </row>
    <row r="21" spans="1:4" ht="21" customHeight="1">
      <c r="A21" s="123" t="s">
        <v>223</v>
      </c>
      <c r="B21" s="124" t="s">
        <v>217</v>
      </c>
      <c r="C21" s="124" t="s">
        <v>218</v>
      </c>
      <c r="D21" s="124" t="s">
        <v>554</v>
      </c>
    </row>
    <row r="22" spans="1:4" ht="84.6" thickBot="1">
      <c r="A22" s="170" t="s">
        <v>452</v>
      </c>
      <c r="B22" s="171" t="s">
        <v>469</v>
      </c>
      <c r="C22" s="169" t="s">
        <v>470</v>
      </c>
      <c r="D22" s="169" t="s">
        <v>564</v>
      </c>
    </row>
    <row r="23" spans="1:4" ht="84.6" thickBot="1">
      <c r="A23" s="128" t="s">
        <v>453</v>
      </c>
      <c r="B23" s="171" t="s">
        <v>465</v>
      </c>
      <c r="C23" s="169" t="s">
        <v>472</v>
      </c>
      <c r="D23" s="169" t="s">
        <v>555</v>
      </c>
    </row>
    <row r="24" spans="1:4" ht="120.6" thickBot="1">
      <c r="A24" s="337" t="s">
        <v>219</v>
      </c>
      <c r="B24" s="171" t="s">
        <v>226</v>
      </c>
      <c r="C24" s="125" t="s">
        <v>477</v>
      </c>
      <c r="D24" s="169" t="s">
        <v>568</v>
      </c>
    </row>
    <row r="25" spans="1:4" ht="84.6" thickBot="1">
      <c r="A25" s="334"/>
      <c r="B25" s="171" t="s">
        <v>476</v>
      </c>
      <c r="C25" s="166" t="s">
        <v>478</v>
      </c>
      <c r="D25" s="169" t="s">
        <v>569</v>
      </c>
    </row>
    <row r="28" spans="1:4">
      <c r="A28" s="332" t="s">
        <v>479</v>
      </c>
      <c r="B28" s="333"/>
      <c r="C28" s="333"/>
    </row>
    <row r="29" spans="1:4">
      <c r="A29" s="123" t="s">
        <v>223</v>
      </c>
      <c r="B29" s="124" t="s">
        <v>227</v>
      </c>
      <c r="C29" s="124" t="s">
        <v>218</v>
      </c>
      <c r="D29" s="124" t="s">
        <v>554</v>
      </c>
    </row>
    <row r="30" spans="1:4" ht="108.6" thickBot="1">
      <c r="A30" s="170" t="s">
        <v>452</v>
      </c>
      <c r="B30" s="171" t="s">
        <v>464</v>
      </c>
      <c r="C30" s="169" t="s">
        <v>494</v>
      </c>
      <c r="D30" s="169" t="s">
        <v>575</v>
      </c>
    </row>
    <row r="31" spans="1:4" ht="60.6" thickBot="1">
      <c r="A31" s="173" t="s">
        <v>453</v>
      </c>
      <c r="B31" s="172" t="s">
        <v>466</v>
      </c>
      <c r="C31" s="169" t="s">
        <v>473</v>
      </c>
      <c r="D31" s="169" t="s">
        <v>566</v>
      </c>
    </row>
    <row r="33" spans="1:4">
      <c r="A33" s="332" t="s">
        <v>480</v>
      </c>
      <c r="B33" s="333"/>
      <c r="C33" s="333"/>
    </row>
    <row r="34" spans="1:4">
      <c r="A34" s="123" t="s">
        <v>223</v>
      </c>
      <c r="B34" s="124" t="s">
        <v>227</v>
      </c>
      <c r="C34" s="124" t="s">
        <v>218</v>
      </c>
      <c r="D34" s="124" t="s">
        <v>554</v>
      </c>
    </row>
    <row r="35" spans="1:4" ht="84.6" thickBot="1">
      <c r="A35" s="170" t="s">
        <v>452</v>
      </c>
      <c r="B35" s="171" t="s">
        <v>464</v>
      </c>
      <c r="C35" s="169" t="s">
        <v>494</v>
      </c>
      <c r="D35" s="169" t="s">
        <v>562</v>
      </c>
    </row>
    <row r="36" spans="1:4" ht="48.6" thickBot="1">
      <c r="A36" s="335" t="s">
        <v>219</v>
      </c>
      <c r="B36" s="174" t="s">
        <v>468</v>
      </c>
      <c r="C36" s="169" t="s">
        <v>475</v>
      </c>
      <c r="D36" s="169" t="s">
        <v>567</v>
      </c>
    </row>
    <row r="37" spans="1:4" ht="72.599999999999994" thickBot="1">
      <c r="A37" s="336"/>
      <c r="B37" s="171" t="s">
        <v>467</v>
      </c>
      <c r="C37" s="169" t="s">
        <v>474</v>
      </c>
      <c r="D37" s="169" t="s">
        <v>574</v>
      </c>
    </row>
    <row r="38" spans="1:4">
      <c r="A38" s="175"/>
      <c r="B38" s="176"/>
      <c r="C38" s="177"/>
    </row>
    <row r="40" spans="1:4">
      <c r="A40" s="332" t="s">
        <v>481</v>
      </c>
      <c r="B40" s="332"/>
      <c r="C40" s="332"/>
    </row>
    <row r="41" spans="1:4">
      <c r="A41" s="179" t="s">
        <v>223</v>
      </c>
      <c r="B41" s="124" t="s">
        <v>217</v>
      </c>
      <c r="C41" s="124" t="s">
        <v>218</v>
      </c>
      <c r="D41" s="124" t="s">
        <v>554</v>
      </c>
    </row>
    <row r="42" spans="1:4" ht="48.6" thickBot="1">
      <c r="A42" s="178" t="s">
        <v>453</v>
      </c>
      <c r="B42" s="171" t="s">
        <v>461</v>
      </c>
      <c r="C42" s="169" t="s">
        <v>460</v>
      </c>
      <c r="D42" s="169" t="s">
        <v>560</v>
      </c>
    </row>
    <row r="43" spans="1:4" ht="48.6" thickBot="1">
      <c r="A43" s="178" t="s">
        <v>219</v>
      </c>
      <c r="B43" s="174" t="s">
        <v>468</v>
      </c>
      <c r="C43" s="169" t="s">
        <v>475</v>
      </c>
      <c r="D43" s="169" t="s">
        <v>567</v>
      </c>
    </row>
    <row r="45" spans="1:4">
      <c r="A45" s="332" t="s">
        <v>482</v>
      </c>
      <c r="B45" s="332"/>
      <c r="C45" s="332"/>
    </row>
    <row r="46" spans="1:4">
      <c r="A46" s="179" t="s">
        <v>223</v>
      </c>
      <c r="B46" s="124" t="s">
        <v>217</v>
      </c>
      <c r="C46" s="124" t="s">
        <v>218</v>
      </c>
      <c r="D46" s="124" t="s">
        <v>554</v>
      </c>
    </row>
    <row r="47" spans="1:4" ht="48.6" thickBot="1">
      <c r="A47" s="170" t="s">
        <v>219</v>
      </c>
      <c r="B47" s="171" t="s">
        <v>463</v>
      </c>
      <c r="C47" s="166" t="s">
        <v>462</v>
      </c>
      <c r="D47" s="169" t="s">
        <v>561</v>
      </c>
    </row>
    <row r="50" spans="1:4">
      <c r="A50" s="332" t="s">
        <v>483</v>
      </c>
      <c r="B50" s="333"/>
      <c r="C50" s="333"/>
    </row>
    <row r="51" spans="1:4">
      <c r="A51" s="123" t="s">
        <v>223</v>
      </c>
      <c r="B51" s="124" t="s">
        <v>227</v>
      </c>
      <c r="C51" s="124" t="s">
        <v>218</v>
      </c>
      <c r="D51" s="124" t="s">
        <v>554</v>
      </c>
    </row>
    <row r="52" spans="1:4" ht="72.599999999999994" thickBot="1">
      <c r="A52" s="334" t="s">
        <v>220</v>
      </c>
      <c r="B52" s="171" t="s">
        <v>484</v>
      </c>
      <c r="C52" s="169" t="s">
        <v>486</v>
      </c>
      <c r="D52" s="169" t="s">
        <v>570</v>
      </c>
    </row>
    <row r="53" spans="1:4" ht="60.6" thickBot="1">
      <c r="A53" s="334"/>
      <c r="B53" s="174" t="s">
        <v>485</v>
      </c>
      <c r="C53" s="169" t="s">
        <v>487</v>
      </c>
      <c r="D53" s="169" t="s">
        <v>571</v>
      </c>
    </row>
    <row r="56" spans="1:4">
      <c r="A56" s="332" t="s">
        <v>488</v>
      </c>
      <c r="B56" s="332"/>
      <c r="C56" s="332"/>
    </row>
    <row r="57" spans="1:4">
      <c r="A57" s="179" t="s">
        <v>223</v>
      </c>
      <c r="B57" s="124" t="s">
        <v>217</v>
      </c>
      <c r="C57" s="124" t="s">
        <v>218</v>
      </c>
      <c r="D57" s="124" t="s">
        <v>554</v>
      </c>
    </row>
    <row r="58" spans="1:4" ht="60.75" customHeight="1" thickBot="1">
      <c r="A58" s="170" t="s">
        <v>220</v>
      </c>
      <c r="B58" s="171" t="s">
        <v>489</v>
      </c>
      <c r="C58" s="166" t="s">
        <v>490</v>
      </c>
      <c r="D58" s="169" t="s">
        <v>572</v>
      </c>
    </row>
    <row r="61" spans="1:4">
      <c r="A61" s="332" t="s">
        <v>491</v>
      </c>
      <c r="B61" s="332"/>
      <c r="C61" s="332"/>
    </row>
    <row r="62" spans="1:4">
      <c r="A62" s="179" t="s">
        <v>223</v>
      </c>
      <c r="B62" s="124" t="s">
        <v>217</v>
      </c>
      <c r="C62" s="124" t="s">
        <v>218</v>
      </c>
      <c r="D62" s="124" t="s">
        <v>554</v>
      </c>
    </row>
    <row r="63" spans="1:4" ht="72.599999999999994" thickBot="1">
      <c r="A63" s="170" t="s">
        <v>220</v>
      </c>
      <c r="B63" s="171" t="s">
        <v>484</v>
      </c>
      <c r="C63" s="169" t="s">
        <v>495</v>
      </c>
      <c r="D63" s="169" t="s">
        <v>570</v>
      </c>
    </row>
    <row r="64" spans="1:4">
      <c r="A64" s="182"/>
      <c r="B64" s="176"/>
      <c r="C64" s="177"/>
    </row>
    <row r="66" spans="1:3" ht="15" thickBot="1">
      <c r="A66"/>
      <c r="B66" s="190" t="s">
        <v>223</v>
      </c>
      <c r="C66" s="191" t="s">
        <v>502</v>
      </c>
    </row>
    <row r="67" spans="1:3" ht="15" thickBot="1">
      <c r="A67"/>
      <c r="B67" s="180" t="s">
        <v>503</v>
      </c>
      <c r="C67" s="169" t="s">
        <v>504</v>
      </c>
    </row>
    <row r="68" spans="1:3" ht="24.6" thickBot="1">
      <c r="A68"/>
      <c r="B68" s="180" t="s">
        <v>505</v>
      </c>
      <c r="C68" s="169" t="s">
        <v>506</v>
      </c>
    </row>
    <row r="69" spans="1:3" ht="36.6" thickBot="1">
      <c r="A69"/>
      <c r="B69" s="171" t="s">
        <v>219</v>
      </c>
      <c r="C69" s="169" t="s">
        <v>507</v>
      </c>
    </row>
    <row r="70" spans="1:3" ht="24.6" thickBot="1">
      <c r="A70"/>
      <c r="B70" s="180" t="s">
        <v>220</v>
      </c>
      <c r="C70" s="169" t="s">
        <v>508</v>
      </c>
    </row>
    <row r="71" spans="1:3" ht="15" thickBot="1">
      <c r="A71"/>
      <c r="B71"/>
    </row>
    <row r="72" spans="1:3" ht="15" thickBot="1">
      <c r="A72"/>
      <c r="B72" s="192" t="s">
        <v>223</v>
      </c>
      <c r="C72" s="193" t="s">
        <v>509</v>
      </c>
    </row>
    <row r="73" spans="1:3" ht="24.6" thickBot="1">
      <c r="A73"/>
      <c r="B73" s="194" t="s">
        <v>503</v>
      </c>
      <c r="C73" s="195" t="s">
        <v>510</v>
      </c>
    </row>
    <row r="74" spans="1:3" ht="60.6" thickBot="1">
      <c r="A74"/>
      <c r="B74" s="180" t="s">
        <v>505</v>
      </c>
      <c r="C74" s="169" t="s">
        <v>511</v>
      </c>
    </row>
    <row r="75" spans="1:3" ht="24.6" thickBot="1">
      <c r="A75"/>
      <c r="B75" s="171" t="s">
        <v>219</v>
      </c>
      <c r="C75" s="169" t="s">
        <v>512</v>
      </c>
    </row>
    <row r="76" spans="1:3" ht="36.6" thickBot="1">
      <c r="A76"/>
      <c r="B76" s="180" t="s">
        <v>220</v>
      </c>
      <c r="C76" s="169" t="s">
        <v>513</v>
      </c>
    </row>
    <row r="77" spans="1:3">
      <c r="A77"/>
      <c r="B77"/>
    </row>
    <row r="78" spans="1:3" ht="15" thickBot="1">
      <c r="A78"/>
      <c r="B78" s="190" t="s">
        <v>223</v>
      </c>
      <c r="C78" s="191" t="s">
        <v>514</v>
      </c>
    </row>
    <row r="79" spans="1:3" ht="24.6" thickBot="1">
      <c r="A79"/>
      <c r="B79" s="180" t="s">
        <v>503</v>
      </c>
      <c r="C79" s="169" t="s">
        <v>515</v>
      </c>
    </row>
    <row r="80" spans="1:3" ht="24.6" thickBot="1">
      <c r="A80"/>
      <c r="B80" s="180" t="s">
        <v>505</v>
      </c>
      <c r="C80" s="169" t="s">
        <v>516</v>
      </c>
    </row>
    <row r="81" spans="1:3" ht="36.6" thickBot="1">
      <c r="A81"/>
      <c r="B81" s="171" t="s">
        <v>219</v>
      </c>
      <c r="C81" s="169" t="s">
        <v>517</v>
      </c>
    </row>
    <row r="82" spans="1:3" ht="36.6" thickBot="1">
      <c r="A82"/>
      <c r="B82" s="180" t="s">
        <v>220</v>
      </c>
      <c r="C82" s="169" t="s">
        <v>518</v>
      </c>
    </row>
    <row r="83" spans="1:3" ht="15" thickBot="1">
      <c r="A83"/>
      <c r="B83"/>
    </row>
    <row r="84" spans="1:3" ht="15" thickBot="1">
      <c r="A84"/>
      <c r="B84" s="196" t="s">
        <v>223</v>
      </c>
      <c r="C84" s="193" t="s">
        <v>519</v>
      </c>
    </row>
    <row r="85" spans="1:3" ht="24.6" thickBot="1">
      <c r="A85"/>
      <c r="B85" s="180" t="s">
        <v>503</v>
      </c>
      <c r="C85" s="169" t="s">
        <v>520</v>
      </c>
    </row>
    <row r="86" spans="1:3" ht="24.6" thickBot="1">
      <c r="A86"/>
      <c r="B86" s="180" t="s">
        <v>505</v>
      </c>
      <c r="C86" s="169" t="s">
        <v>521</v>
      </c>
    </row>
    <row r="87" spans="1:3" ht="24.6" thickBot="1">
      <c r="A87"/>
      <c r="B87" s="171" t="s">
        <v>219</v>
      </c>
      <c r="C87" s="169" t="s">
        <v>522</v>
      </c>
    </row>
    <row r="88" spans="1:3" ht="24.6" thickBot="1">
      <c r="A88"/>
      <c r="B88" s="180" t="s">
        <v>220</v>
      </c>
      <c r="C88" s="169" t="s">
        <v>523</v>
      </c>
    </row>
    <row r="89" spans="1:3">
      <c r="A89"/>
      <c r="B89"/>
    </row>
    <row r="90" spans="1:3" ht="15" thickBot="1">
      <c r="A90"/>
      <c r="B90" s="190" t="s">
        <v>223</v>
      </c>
      <c r="C90" s="191" t="s">
        <v>524</v>
      </c>
    </row>
    <row r="91" spans="1:3" ht="24.6" thickBot="1">
      <c r="A91"/>
      <c r="B91" s="180" t="s">
        <v>503</v>
      </c>
      <c r="C91" s="169" t="s">
        <v>525</v>
      </c>
    </row>
    <row r="92" spans="1:3" ht="24.6" thickBot="1">
      <c r="A92"/>
      <c r="B92" s="180" t="s">
        <v>505</v>
      </c>
      <c r="C92" s="169" t="s">
        <v>526</v>
      </c>
    </row>
    <row r="93" spans="1:3" ht="15" thickBot="1">
      <c r="A93"/>
      <c r="B93" s="171" t="s">
        <v>219</v>
      </c>
      <c r="C93" s="169" t="s">
        <v>527</v>
      </c>
    </row>
    <row r="94" spans="1:3" ht="24.6" thickBot="1">
      <c r="A94"/>
      <c r="B94" s="180" t="s">
        <v>220</v>
      </c>
      <c r="C94" s="169" t="s">
        <v>528</v>
      </c>
    </row>
    <row r="95" spans="1:3" ht="15" thickBot="1">
      <c r="A95"/>
      <c r="B95"/>
    </row>
    <row r="96" spans="1:3" ht="15" thickBot="1">
      <c r="A96"/>
      <c r="B96" s="192" t="s">
        <v>223</v>
      </c>
      <c r="C96" s="193" t="s">
        <v>529</v>
      </c>
    </row>
    <row r="97" spans="1:3" ht="24.6" thickBot="1">
      <c r="A97"/>
      <c r="B97" s="180" t="s">
        <v>503</v>
      </c>
      <c r="C97" s="169" t="s">
        <v>530</v>
      </c>
    </row>
    <row r="98" spans="1:3" ht="24.6" thickBot="1">
      <c r="A98"/>
      <c r="B98" s="180" t="s">
        <v>505</v>
      </c>
      <c r="C98" s="169" t="s">
        <v>531</v>
      </c>
    </row>
    <row r="99" spans="1:3" ht="24.6" thickBot="1">
      <c r="A99"/>
      <c r="B99" s="171" t="s">
        <v>219</v>
      </c>
      <c r="C99" s="169" t="s">
        <v>532</v>
      </c>
    </row>
    <row r="100" spans="1:3" ht="24.6" thickBot="1">
      <c r="A100"/>
      <c r="B100" s="180" t="s">
        <v>220</v>
      </c>
      <c r="C100" s="169" t="s">
        <v>533</v>
      </c>
    </row>
    <row r="101" spans="1:3">
      <c r="A101"/>
      <c r="B101"/>
    </row>
    <row r="102" spans="1:3" ht="15" thickBot="1">
      <c r="A102"/>
      <c r="B102" s="190" t="s">
        <v>223</v>
      </c>
      <c r="C102" s="191" t="s">
        <v>534</v>
      </c>
    </row>
    <row r="103" spans="1:3" ht="15" thickBot="1">
      <c r="A103"/>
      <c r="B103" s="180" t="s">
        <v>503</v>
      </c>
      <c r="C103" s="169" t="s">
        <v>535</v>
      </c>
    </row>
    <row r="104" spans="1:3" ht="36.6" thickBot="1">
      <c r="A104"/>
      <c r="B104" s="180" t="s">
        <v>505</v>
      </c>
      <c r="C104" s="169" t="s">
        <v>536</v>
      </c>
    </row>
    <row r="105" spans="1:3" ht="24.6" thickBot="1">
      <c r="A105"/>
      <c r="B105" s="171" t="s">
        <v>219</v>
      </c>
      <c r="C105" s="169" t="s">
        <v>537</v>
      </c>
    </row>
    <row r="106" spans="1:3" ht="36.6" thickBot="1">
      <c r="A106"/>
      <c r="B106" s="180" t="s">
        <v>220</v>
      </c>
      <c r="C106" s="169" t="s">
        <v>538</v>
      </c>
    </row>
    <row r="107" spans="1:3" ht="15" thickBot="1">
      <c r="A107"/>
      <c r="B107"/>
    </row>
    <row r="108" spans="1:3" ht="15" thickBot="1">
      <c r="A108"/>
      <c r="B108" s="192" t="s">
        <v>223</v>
      </c>
      <c r="C108" s="193" t="s">
        <v>539</v>
      </c>
    </row>
    <row r="109" spans="1:3" ht="15" thickBot="1">
      <c r="A109"/>
      <c r="B109" s="180" t="s">
        <v>503</v>
      </c>
      <c r="C109" s="169" t="s">
        <v>540</v>
      </c>
    </row>
    <row r="110" spans="1:3" ht="36.6" thickBot="1">
      <c r="A110"/>
      <c r="B110" s="180" t="s">
        <v>505</v>
      </c>
      <c r="C110" s="169" t="s">
        <v>541</v>
      </c>
    </row>
    <row r="111" spans="1:3" ht="24.6" thickBot="1">
      <c r="A111"/>
      <c r="B111" s="171" t="s">
        <v>219</v>
      </c>
      <c r="C111" s="169" t="s">
        <v>542</v>
      </c>
    </row>
    <row r="112" spans="1:3" ht="24.6" thickBot="1">
      <c r="A112"/>
      <c r="B112" s="180" t="s">
        <v>220</v>
      </c>
      <c r="C112" s="169" t="s">
        <v>543</v>
      </c>
    </row>
    <row r="113" spans="1:3">
      <c r="A113"/>
      <c r="B113"/>
    </row>
    <row r="114" spans="1:3" ht="15" thickBot="1">
      <c r="A114"/>
      <c r="B114" s="190" t="s">
        <v>223</v>
      </c>
      <c r="C114" s="191" t="s">
        <v>544</v>
      </c>
    </row>
    <row r="115" spans="1:3" ht="24.6" thickBot="1">
      <c r="A115"/>
      <c r="B115" s="180" t="s">
        <v>503</v>
      </c>
      <c r="C115" s="169" t="s">
        <v>545</v>
      </c>
    </row>
    <row r="116" spans="1:3" ht="15" thickBot="1">
      <c r="A116"/>
      <c r="B116" s="180" t="s">
        <v>505</v>
      </c>
      <c r="C116" s="169" t="s">
        <v>546</v>
      </c>
    </row>
    <row r="117" spans="1:3" ht="15" thickBot="1">
      <c r="A117"/>
      <c r="B117" s="171" t="s">
        <v>219</v>
      </c>
      <c r="C117" s="169" t="s">
        <v>547</v>
      </c>
    </row>
    <row r="118" spans="1:3" ht="24.6" thickBot="1">
      <c r="A118"/>
      <c r="B118" s="180" t="s">
        <v>220</v>
      </c>
      <c r="C118" s="169" t="s">
        <v>548</v>
      </c>
    </row>
    <row r="119" spans="1:3" ht="15" thickBot="1">
      <c r="A119"/>
      <c r="B119"/>
    </row>
    <row r="120" spans="1:3" ht="15" thickBot="1">
      <c r="A120"/>
      <c r="B120" s="192" t="s">
        <v>223</v>
      </c>
      <c r="C120" s="193" t="s">
        <v>549</v>
      </c>
    </row>
    <row r="121" spans="1:3" ht="15" thickBot="1">
      <c r="A121"/>
      <c r="B121" s="180" t="s">
        <v>503</v>
      </c>
      <c r="C121" s="169" t="s">
        <v>550</v>
      </c>
    </row>
    <row r="122" spans="1:3" ht="15" thickBot="1">
      <c r="A122"/>
      <c r="B122" s="180" t="s">
        <v>505</v>
      </c>
      <c r="C122" s="169" t="s">
        <v>551</v>
      </c>
    </row>
    <row r="123" spans="1:3" ht="15" thickBot="1">
      <c r="A123"/>
      <c r="B123" s="171" t="s">
        <v>219</v>
      </c>
      <c r="C123" s="169" t="s">
        <v>552</v>
      </c>
    </row>
    <row r="124" spans="1:3" ht="15" thickBot="1">
      <c r="A124"/>
      <c r="B124" s="180" t="s">
        <v>220</v>
      </c>
      <c r="C124" s="169" t="s">
        <v>553</v>
      </c>
    </row>
  </sheetData>
  <mergeCells count="18">
    <mergeCell ref="A1:C1"/>
    <mergeCell ref="A3:A4"/>
    <mergeCell ref="A10:C10"/>
    <mergeCell ref="A5:A7"/>
    <mergeCell ref="A12:A13"/>
    <mergeCell ref="A14:A15"/>
    <mergeCell ref="A16:A18"/>
    <mergeCell ref="A24:A25"/>
    <mergeCell ref="A33:C33"/>
    <mergeCell ref="A28:C28"/>
    <mergeCell ref="A50:C50"/>
    <mergeCell ref="A52:A53"/>
    <mergeCell ref="A56:C56"/>
    <mergeCell ref="A61:C61"/>
    <mergeCell ref="A20:C20"/>
    <mergeCell ref="A36:A37"/>
    <mergeCell ref="A40:C40"/>
    <mergeCell ref="A45:C45"/>
  </mergeCells>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Introduzione</vt:lpstr>
      <vt:lpstr>Val Prob Errore</vt:lpstr>
      <vt:lpstr>Val Barriere Dirette</vt:lpstr>
      <vt:lpstr>Val Barriere Salvaguardia</vt:lpstr>
      <vt:lpstr>Val Valori Culturali</vt:lpstr>
      <vt:lpstr>Risultati</vt:lpstr>
      <vt:lpstr>Interventi</vt:lpstr>
      <vt:lpstr>Annex_punteggi</vt:lpstr>
      <vt:lpstr>Annex_interventi</vt:lpstr>
      <vt:lpstr>Griglia Intervista_Dirigente</vt:lpstr>
      <vt:lpstr>Griglia Intervista_RSPP</vt:lpstr>
      <vt:lpstr>Griglia Intervista_RLS</vt:lpstr>
      <vt:lpstr>Griglia Intervista_Preposto</vt:lpstr>
      <vt:lpstr>Griglia Intervista_Lavoratore</vt:lpstr>
      <vt:lpstr>'Val Barriere Salvaguardia'!_Hlk38967982</vt:lpstr>
      <vt:lpstr>Annex_interventi!_Hlk45207192</vt:lpstr>
      <vt:lpstr>Annex_punteggi!Tipo_di_Compito_Generico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gabriele aquaro</cp:lastModifiedBy>
  <cp:revision/>
  <cp:lastPrinted>2021-05-06T08:55:56Z</cp:lastPrinted>
  <dcterms:created xsi:type="dcterms:W3CDTF">2020-04-20T18:57:05Z</dcterms:created>
  <dcterms:modified xsi:type="dcterms:W3CDTF">2021-09-09T18:26:52Z</dcterms:modified>
  <cp:category/>
  <cp:contentStatus/>
</cp:coreProperties>
</file>