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n\OneDrive\Escritorio\"/>
    </mc:Choice>
  </mc:AlternateContent>
  <xr:revisionPtr revIDLastSave="0" documentId="13_ncr:1_{E0F07C5C-0E00-4AF2-B8DA-A0A3D8CEF8E7}" xr6:coauthVersionLast="47" xr6:coauthVersionMax="47" xr10:uidLastSave="{00000000-0000-0000-0000-000000000000}"/>
  <bookViews>
    <workbookView xWindow="-108" yWindow="-108" windowWidth="23256" windowHeight="12456" activeTab="1" xr2:uid="{413286CA-5667-4F60-B48D-E9A6C88DE6CB}"/>
  </bookViews>
  <sheets>
    <sheet name="CORPO ABRIL" sheetId="2" r:id="rId1"/>
    <sheet name="FTTH ABR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K15" i="2"/>
  <c r="N15" i="2" s="1"/>
  <c r="G15" i="2"/>
  <c r="J15" i="2" s="1"/>
  <c r="F15" i="2"/>
  <c r="E15" i="2"/>
  <c r="K13" i="2"/>
  <c r="N13" i="2" s="1"/>
  <c r="G13" i="2"/>
  <c r="I13" i="2" s="1"/>
  <c r="F13" i="2"/>
  <c r="E13" i="2"/>
  <c r="K11" i="2"/>
  <c r="N11" i="2" s="1"/>
  <c r="G11" i="2"/>
  <c r="J11" i="2" s="1"/>
  <c r="F11" i="2"/>
  <c r="E11" i="2"/>
  <c r="K8" i="2"/>
  <c r="N8" i="2" s="1"/>
  <c r="G8" i="2"/>
  <c r="J8" i="2" s="1"/>
  <c r="F8" i="2"/>
  <c r="E8" i="2"/>
  <c r="K6" i="2"/>
  <c r="N6" i="2" s="1"/>
  <c r="G6" i="2"/>
  <c r="J6" i="2" s="1"/>
  <c r="F6" i="2"/>
  <c r="E6" i="2"/>
  <c r="J13" i="2" l="1"/>
  <c r="M6" i="2"/>
  <c r="I15" i="2"/>
  <c r="M13" i="2"/>
  <c r="I11" i="2"/>
  <c r="M11" i="2"/>
  <c r="I8" i="2"/>
  <c r="M8" i="2"/>
  <c r="M15" i="2"/>
  <c r="I6" i="2"/>
  <c r="I23" i="1"/>
  <c r="I22" i="1"/>
  <c r="I21" i="1"/>
  <c r="I20" i="1"/>
  <c r="H23" i="1"/>
  <c r="H22" i="1"/>
  <c r="H21" i="1"/>
  <c r="H20" i="1"/>
  <c r="G23" i="1"/>
  <c r="G22" i="1"/>
  <c r="G21" i="1"/>
  <c r="G20" i="1"/>
  <c r="D23" i="1"/>
  <c r="D22" i="1"/>
  <c r="D21" i="1"/>
  <c r="D20" i="1"/>
  <c r="C23" i="1"/>
  <c r="C22" i="1"/>
  <c r="C21" i="1"/>
  <c r="C20" i="1"/>
  <c r="B23" i="1"/>
  <c r="B22" i="1"/>
  <c r="B21" i="1"/>
  <c r="B20" i="1"/>
  <c r="H13" i="1"/>
  <c r="H14" i="1"/>
  <c r="H15" i="1"/>
  <c r="H12" i="1"/>
  <c r="G15" i="1"/>
  <c r="G14" i="1"/>
  <c r="G13" i="1"/>
  <c r="G12" i="1"/>
  <c r="D12" i="1"/>
  <c r="C12" i="1"/>
  <c r="B15" i="1"/>
  <c r="M15" i="1" s="1"/>
  <c r="O15" i="1" s="1"/>
  <c r="B14" i="1"/>
  <c r="M14" i="1" s="1"/>
  <c r="O14" i="1" s="1"/>
  <c r="B13" i="1"/>
  <c r="M13" i="1" s="1"/>
  <c r="O13" i="1" s="1"/>
  <c r="B12" i="1"/>
  <c r="M12" i="1" s="1"/>
  <c r="O12" i="1" s="1"/>
  <c r="I19" i="1"/>
  <c r="H19" i="1"/>
  <c r="G19" i="1"/>
  <c r="D19" i="1"/>
  <c r="C19" i="1"/>
  <c r="B19" i="1"/>
  <c r="D15" i="1"/>
  <c r="C15" i="1"/>
  <c r="D14" i="1"/>
  <c r="C14" i="1"/>
  <c r="D13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tc={C7FE1E7A-3892-48EF-AC37-7C69DB0ED8CC}</author>
  </authors>
  <commentList>
    <comment ref="J5" authorId="0" shapeId="0" xr:uid="{C7FE1E7A-3892-48EF-AC37-7C69DB0ED8C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meses al 50%</t>
      </text>
    </comment>
  </commentList>
</comments>
</file>

<file path=xl/sharedStrings.xml><?xml version="1.0" encoding="utf-8"?>
<sst xmlns="http://schemas.openxmlformats.org/spreadsheetml/2006/main" count="87" uniqueCount="50">
  <si>
    <t>Velocidad</t>
  </si>
  <si>
    <t>Precio de lista</t>
  </si>
  <si>
    <t>Bono x 24 meses según zona</t>
  </si>
  <si>
    <t>Oferta de TV</t>
  </si>
  <si>
    <t>Bono x Totalización</t>
  </si>
  <si>
    <t>Opcionales</t>
  </si>
  <si>
    <t>Normal</t>
  </si>
  <si>
    <t>Competencia</t>
  </si>
  <si>
    <t>TV DIG (31)</t>
  </si>
  <si>
    <t>TV MAX (93)</t>
  </si>
  <si>
    <t>IP Fija</t>
  </si>
  <si>
    <t>Deco (c/u)</t>
  </si>
  <si>
    <t>100 M BIS</t>
  </si>
  <si>
    <t>300 M</t>
  </si>
  <si>
    <t>500 M</t>
  </si>
  <si>
    <t>700 M</t>
  </si>
  <si>
    <t>1 G</t>
  </si>
  <si>
    <t>SIN TOTALIZAR - ZONA NORMAL</t>
  </si>
  <si>
    <t>TOTALIZADA - ZONA NORMAL</t>
  </si>
  <si>
    <t>Vel.</t>
  </si>
  <si>
    <t>FIBRA</t>
  </si>
  <si>
    <t>FIBRA + TV DIG (31)</t>
  </si>
  <si>
    <t>Planes</t>
  </si>
  <si>
    <t>Valores a comunicar a partir del 13/02 con bono 1660</t>
  </si>
  <si>
    <t>Valor viejo</t>
  </si>
  <si>
    <t>Dif</t>
  </si>
  <si>
    <t>300 MG</t>
  </si>
  <si>
    <t>500 MG</t>
  </si>
  <si>
    <t>1 GB</t>
  </si>
  <si>
    <t>SIN TOTALIZAR - ZONA COMPETENCIA</t>
  </si>
  <si>
    <t>TOTALIZADA - ZONA COMPETENCIA</t>
  </si>
  <si>
    <t>SOPORTE INTERNET</t>
  </si>
  <si>
    <t>FIB+TV MAX (93)</t>
  </si>
  <si>
    <t>AMPLIACION WIFI</t>
  </si>
  <si>
    <t xml:space="preserve"> NUEVA OFERTA COMERCIAL A PARTIR DEL 01/04/2024</t>
  </si>
  <si>
    <t>$ 2438.01</t>
  </si>
  <si>
    <t>3 x $ 1210,50</t>
  </si>
  <si>
    <t xml:space="preserve">                                                                                        NUEVA OFERTA COMERCIAL A PARTIR DEL 01/04/2024</t>
  </si>
  <si>
    <t xml:space="preserve"> Movistar - ALTA INCREMENTAL</t>
  </si>
  <si>
    <t>Personal - Port In</t>
  </si>
  <si>
    <t>Claro - Port In</t>
  </si>
  <si>
    <t>Full P</t>
  </si>
  <si>
    <t xml:space="preserve">Bono </t>
  </si>
  <si>
    <t>Neto</t>
  </si>
  <si>
    <t>Control Empresas 3 GB F</t>
  </si>
  <si>
    <t>Control Empresas 5 GB F</t>
  </si>
  <si>
    <t>Comunidad Empresas 10 GB F</t>
  </si>
  <si>
    <t>Comunidad Empresas 15 GB F</t>
  </si>
  <si>
    <t>Comunidad  Empresas 30 GB 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</si>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</sst>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[$-2C0A]d&quot; de &quot;mmmm&quot; de &quot;yyyy;@"/>
    <numFmt numFmtId="166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6FF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4F4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0" xfId="1" applyFont="1"/>
    <xf numFmtId="0" fontId="2" fillId="2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/>
    </xf>
    <xf numFmtId="164" fontId="4" fillId="5" borderId="6" xfId="0" applyNumberFormat="1" applyFont="1" applyFill="1" applyBorder="1" applyAlignment="1">
      <alignment horizontal="center"/>
    </xf>
    <xf numFmtId="164" fontId="4" fillId="5" borderId="11" xfId="0" applyNumberFormat="1" applyFont="1" applyFill="1" applyBorder="1" applyAlignment="1">
      <alignment horizontal="center"/>
    </xf>
    <xf numFmtId="164" fontId="4" fillId="5" borderId="12" xfId="0" applyNumberFormat="1" applyFont="1" applyFill="1" applyBorder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4" fontId="4" fillId="5" borderId="14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3" fillId="14" borderId="1" xfId="0" applyNumberFormat="1" applyFont="1" applyFill="1" applyBorder="1" applyAlignment="1">
      <alignment horizontal="center"/>
    </xf>
    <xf numFmtId="164" fontId="14" fillId="15" borderId="1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164" fontId="11" fillId="16" borderId="1" xfId="0" applyNumberFormat="1" applyFont="1" applyFill="1" applyBorder="1" applyAlignment="1">
      <alignment horizontal="center"/>
    </xf>
    <xf numFmtId="164" fontId="11" fillId="17" borderId="1" xfId="0" applyNumberFormat="1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11" fillId="2" borderId="20" xfId="0" applyNumberFormat="1" applyFont="1" applyFill="1" applyBorder="1" applyAlignment="1">
      <alignment horizontal="center"/>
    </xf>
    <xf numFmtId="164" fontId="11" fillId="21" borderId="19" xfId="0" applyNumberFormat="1" applyFont="1" applyFill="1" applyBorder="1" applyAlignment="1">
      <alignment horizontal="center"/>
    </xf>
    <xf numFmtId="0" fontId="17" fillId="2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6" fontId="16" fillId="22" borderId="0" xfId="0" applyNumberFormat="1" applyFont="1" applyFill="1" applyAlignment="1">
      <alignment horizontal="center" vertical="center"/>
    </xf>
    <xf numFmtId="166" fontId="0" fillId="25" borderId="0" xfId="0" applyNumberFormat="1" applyFill="1" applyAlignment="1">
      <alignment horizontal="center" vertical="center"/>
    </xf>
    <xf numFmtId="166" fontId="16" fillId="13" borderId="0" xfId="0" applyNumberFormat="1" applyFont="1" applyFill="1" applyAlignment="1">
      <alignment horizontal="center" vertical="center"/>
    </xf>
    <xf numFmtId="166" fontId="0" fillId="27" borderId="0" xfId="0" applyNumberFormat="1" applyFill="1" applyAlignment="1">
      <alignment horizontal="center" vertical="center"/>
    </xf>
    <xf numFmtId="166" fontId="16" fillId="23" borderId="0" xfId="0" applyNumberFormat="1" applyFont="1" applyFill="1" applyAlignment="1">
      <alignment horizontal="center" vertical="center"/>
    </xf>
    <xf numFmtId="0" fontId="0" fillId="21" borderId="0" xfId="0" applyFill="1" applyAlignment="1">
      <alignment horizontal="left"/>
    </xf>
    <xf numFmtId="166" fontId="16" fillId="24" borderId="19" xfId="0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66" fontId="16" fillId="26" borderId="19" xfId="0" applyNumberFormat="1" applyFont="1" applyFill="1" applyBorder="1" applyAlignment="1">
      <alignment horizontal="center" vertical="center"/>
    </xf>
    <xf numFmtId="166" fontId="16" fillId="28" borderId="19" xfId="0" applyNumberFormat="1" applyFont="1" applyFill="1" applyBorder="1" applyAlignment="1">
      <alignment horizontal="center" vertical="center"/>
    </xf>
    <xf numFmtId="166" fontId="17" fillId="17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left"/>
    </xf>
    <xf numFmtId="44" fontId="0" fillId="0" borderId="0" xfId="2" applyFont="1" applyAlignment="1">
      <alignment horizontal="center" vertical="center"/>
    </xf>
    <xf numFmtId="10" fontId="18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 vertical="center"/>
    </xf>
    <xf numFmtId="0" fontId="0" fillId="29" borderId="0" xfId="0" applyFill="1" applyAlignment="1">
      <alignment horizontal="left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0" fillId="27" borderId="0" xfId="0" applyFill="1" applyAlignment="1">
      <alignment horizontal="left"/>
    </xf>
    <xf numFmtId="10" fontId="18" fillId="0" borderId="0" xfId="1" applyNumberFormat="1" applyFont="1" applyFill="1" applyAlignment="1">
      <alignment horizontal="center" vertical="center"/>
    </xf>
    <xf numFmtId="0" fontId="16" fillId="30" borderId="0" xfId="0" applyFont="1" applyFill="1" applyAlignment="1">
      <alignment horizontal="left"/>
    </xf>
    <xf numFmtId="166" fontId="1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3" fillId="20" borderId="0" xfId="0" applyNumberFormat="1" applyFont="1" applyFill="1" applyAlignment="1">
      <alignment horizontal="center"/>
    </xf>
    <xf numFmtId="0" fontId="16" fillId="22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16" fillId="23" borderId="0" xfId="0" applyFont="1" applyFill="1" applyAlignment="1">
      <alignment horizontal="center" vertical="center"/>
    </xf>
    <xf numFmtId="0" fontId="3" fillId="20" borderId="17" xfId="0" applyFont="1" applyFill="1" applyBorder="1" applyAlignment="1">
      <alignment horizontal="center"/>
    </xf>
    <xf numFmtId="0" fontId="3" fillId="20" borderId="1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3399"/>
      <color rgb="FF00FF00"/>
      <color rgb="FFCC66FF"/>
      <color rgb="FF99FF66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Carlos Esteban" id="{BF7C9B19-4C9C-4CC7-AA3C-29EBB1AA02A8}" userId="S::carlos.mattia@telefonica.com::f7eb0211-810f-4f47-a2bf-f76c1f188aa3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4-03-26T14:05:07.40" personId="{BF7C9B19-4C9C-4CC7-AA3C-29EBB1AA02A8}" id="{C7FE1E7A-3892-48EF-AC37-7C69DB0ED8CC}">
    <text>3 meses al 50%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862-1CB4-4F30-A907-3EB90DD21D52}">
  <sheetPr>
    <tabColor rgb="FFCC3399"/>
  </sheetPr>
  <dimension ref="A1:R20"/>
  <sheetViews>
    <sheetView workbookViewId="0">
      <selection activeCell="C25" sqref="C25"/>
    </sheetView>
  </sheetViews>
  <sheetFormatPr baseColWidth="10" defaultColWidth="10.77734375" defaultRowHeight="14.4" x14ac:dyDescent="0.3"/>
  <cols>
    <col min="1" max="1" width="1.6640625" customWidth="1"/>
    <col min="2" max="2" width="30.33203125" customWidth="1"/>
    <col min="3" max="3" width="9.44140625" style="64" customWidth="1"/>
    <col min="4" max="4" width="9.21875" style="64" bestFit="1" customWidth="1"/>
    <col min="5" max="5" width="11.5546875" style="64" customWidth="1"/>
    <col min="6" max="6" width="6.77734375" style="64" hidden="1" customWidth="1"/>
    <col min="7" max="7" width="9.5546875" style="64" customWidth="1"/>
    <col min="8" max="8" width="12.109375" style="64" customWidth="1"/>
    <col min="9" max="9" width="11.21875" style="64" customWidth="1"/>
    <col min="10" max="10" width="6.21875" style="64" hidden="1" customWidth="1"/>
    <col min="11" max="11" width="14.6640625" style="64" customWidth="1"/>
    <col min="12" max="12" width="13.5546875" customWidth="1"/>
    <col min="13" max="13" width="10.21875" customWidth="1"/>
    <col min="14" max="14" width="7.88671875" style="64" customWidth="1"/>
    <col min="15" max="15" width="10.109375" style="64" bestFit="1" customWidth="1"/>
    <col min="16" max="16" width="12.77734375" style="64" customWidth="1"/>
    <col min="17" max="17" width="11.5546875" style="64" bestFit="1" customWidth="1"/>
  </cols>
  <sheetData>
    <row r="1" spans="1:18" ht="15.6" x14ac:dyDescent="0.3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63"/>
      <c r="K1" s="63"/>
      <c r="L1" s="63"/>
      <c r="M1" s="63"/>
      <c r="N1" s="1"/>
      <c r="O1"/>
      <c r="P1"/>
      <c r="Q1"/>
    </row>
    <row r="2" spans="1:18" x14ac:dyDescent="0.3">
      <c r="L2" s="3"/>
    </row>
    <row r="3" spans="1:18" x14ac:dyDescent="0.3">
      <c r="C3" s="91" t="s">
        <v>38</v>
      </c>
      <c r="D3" s="91"/>
      <c r="E3" s="91"/>
      <c r="G3" s="92" t="s">
        <v>39</v>
      </c>
      <c r="H3" s="92"/>
      <c r="I3" s="92"/>
      <c r="K3" s="93" t="s">
        <v>40</v>
      </c>
      <c r="L3" s="93"/>
      <c r="M3" s="93"/>
    </row>
    <row r="4" spans="1:18" x14ac:dyDescent="0.3">
      <c r="C4" s="64" t="s">
        <v>41</v>
      </c>
      <c r="D4" s="64" t="s">
        <v>42</v>
      </c>
      <c r="E4" s="64" t="s">
        <v>43</v>
      </c>
      <c r="G4" s="64" t="s">
        <v>41</v>
      </c>
      <c r="H4" s="64" t="s">
        <v>42</v>
      </c>
      <c r="I4" s="64" t="s">
        <v>43</v>
      </c>
      <c r="K4" s="64" t="s">
        <v>41</v>
      </c>
      <c r="L4" s="64" t="s">
        <v>42</v>
      </c>
      <c r="M4" s="64" t="s">
        <v>43</v>
      </c>
    </row>
    <row r="5" spans="1:18" ht="15" thickBot="1" x14ac:dyDescent="0.35">
      <c r="L5" s="64"/>
      <c r="M5" s="64"/>
    </row>
    <row r="6" spans="1:18" ht="15" thickBot="1" x14ac:dyDescent="0.35">
      <c r="B6" s="70" t="s">
        <v>44</v>
      </c>
      <c r="C6" s="65">
        <v>11215</v>
      </c>
      <c r="D6" s="71">
        <v>6373</v>
      </c>
      <c r="E6" s="66">
        <f>C6-D6</f>
        <v>4842</v>
      </c>
      <c r="F6" s="72">
        <f>+D6/C6</f>
        <v>0.56825679893000447</v>
      </c>
      <c r="G6" s="67">
        <f>+C6</f>
        <v>11215</v>
      </c>
      <c r="H6" s="73">
        <v>3934</v>
      </c>
      <c r="I6" s="68">
        <f t="shared" ref="I6:I15" si="0">G6-H6</f>
        <v>7281</v>
      </c>
      <c r="J6" s="72">
        <f>+H6/G6</f>
        <v>0.35078020508247881</v>
      </c>
      <c r="K6" s="69">
        <f>+C6</f>
        <v>11215</v>
      </c>
      <c r="L6" s="74">
        <v>7852</v>
      </c>
      <c r="M6" s="75">
        <f>K6-L6</f>
        <v>3363</v>
      </c>
      <c r="N6" s="72">
        <f>+L6/K6</f>
        <v>0.70013374944271067</v>
      </c>
      <c r="O6" s="72"/>
      <c r="P6" s="72"/>
      <c r="Q6" s="72"/>
    </row>
    <row r="7" spans="1:18" ht="15" thickBot="1" x14ac:dyDescent="0.35">
      <c r="I7" s="76"/>
      <c r="L7" s="64"/>
      <c r="M7" s="64"/>
    </row>
    <row r="8" spans="1:18" ht="15" thickBot="1" x14ac:dyDescent="0.35">
      <c r="B8" s="77" t="s">
        <v>45</v>
      </c>
      <c r="C8" s="65">
        <v>15990</v>
      </c>
      <c r="D8" s="71">
        <v>9079</v>
      </c>
      <c r="E8" s="66">
        <f>C8-D8</f>
        <v>6911</v>
      </c>
      <c r="F8" s="72">
        <f>+D8/C8</f>
        <v>0.56779237023139462</v>
      </c>
      <c r="G8" s="67">
        <f>+C8</f>
        <v>15990</v>
      </c>
      <c r="H8" s="73">
        <v>5606</v>
      </c>
      <c r="I8" s="68">
        <f t="shared" si="0"/>
        <v>10384</v>
      </c>
      <c r="J8" s="72">
        <f>+H8/G8</f>
        <v>0.35059412132582862</v>
      </c>
      <c r="K8" s="69">
        <f>+C8</f>
        <v>15990</v>
      </c>
      <c r="L8" s="74">
        <v>11194</v>
      </c>
      <c r="M8" s="75">
        <f>K8-L8</f>
        <v>4796</v>
      </c>
      <c r="N8" s="72">
        <f>+L8/K8</f>
        <v>0.70006253908692928</v>
      </c>
      <c r="O8" s="72"/>
      <c r="P8" s="78"/>
      <c r="Q8" s="78"/>
      <c r="R8" s="3"/>
    </row>
    <row r="9" spans="1:18" x14ac:dyDescent="0.3">
      <c r="D9" s="79"/>
      <c r="H9" s="79"/>
      <c r="I9" s="76"/>
      <c r="L9" s="79"/>
      <c r="M9" s="64"/>
    </row>
    <row r="10" spans="1:18" ht="15" thickBot="1" x14ac:dyDescent="0.35">
      <c r="B10" s="80"/>
      <c r="C10" s="76"/>
      <c r="D10" s="76"/>
      <c r="E10" s="76"/>
      <c r="F10" s="76"/>
      <c r="G10" s="76"/>
      <c r="H10" s="76"/>
      <c r="I10" s="76"/>
      <c r="J10" s="81"/>
      <c r="K10" s="76"/>
      <c r="L10" s="76"/>
      <c r="M10" s="76"/>
      <c r="N10" s="81"/>
      <c r="O10" s="81"/>
      <c r="P10" s="81"/>
      <c r="Q10" s="81"/>
    </row>
    <row r="11" spans="1:18" ht="15" thickBot="1" x14ac:dyDescent="0.35">
      <c r="B11" s="82" t="s">
        <v>46</v>
      </c>
      <c r="C11" s="65">
        <v>27625</v>
      </c>
      <c r="D11" s="71">
        <v>15692</v>
      </c>
      <c r="E11" s="66">
        <f>C11-D11</f>
        <v>11933</v>
      </c>
      <c r="F11" s="72">
        <f>+D11/C11</f>
        <v>0.56803619909502268</v>
      </c>
      <c r="G11" s="67">
        <f>+C11</f>
        <v>27625</v>
      </c>
      <c r="H11" s="73">
        <v>9782</v>
      </c>
      <c r="I11" s="68">
        <f t="shared" si="0"/>
        <v>17843</v>
      </c>
      <c r="J11" s="72">
        <f>+H11/G11</f>
        <v>0.35409954751131223</v>
      </c>
      <c r="K11" s="69">
        <f>+C11</f>
        <v>27625</v>
      </c>
      <c r="L11" s="74">
        <v>19340</v>
      </c>
      <c r="M11" s="75">
        <f>K11-L11</f>
        <v>8285</v>
      </c>
      <c r="N11" s="72">
        <f>+L11/K11</f>
        <v>0.70009049773755661</v>
      </c>
      <c r="O11" s="72"/>
      <c r="P11" s="78"/>
      <c r="Q11" s="83"/>
      <c r="R11" s="84"/>
    </row>
    <row r="12" spans="1:18" ht="15" thickBot="1" x14ac:dyDescent="0.35">
      <c r="B12" s="80"/>
      <c r="C12" s="76"/>
      <c r="D12" s="76"/>
      <c r="E12" s="76"/>
      <c r="F12" s="76"/>
      <c r="G12" s="76"/>
      <c r="H12" s="76"/>
      <c r="I12" s="76"/>
      <c r="J12" s="81"/>
      <c r="K12" s="76"/>
      <c r="L12" s="76"/>
      <c r="M12" s="76"/>
    </row>
    <row r="13" spans="1:18" ht="15" thickBot="1" x14ac:dyDescent="0.35">
      <c r="B13" s="85" t="s">
        <v>47</v>
      </c>
      <c r="C13" s="65">
        <v>31020</v>
      </c>
      <c r="D13" s="71">
        <v>17623</v>
      </c>
      <c r="E13" s="66">
        <f>C13-D13</f>
        <v>13397</v>
      </c>
      <c r="F13" s="72">
        <f>+D13/C13</f>
        <v>0.56811734364925859</v>
      </c>
      <c r="G13" s="67">
        <f>+C13</f>
        <v>31020</v>
      </c>
      <c r="H13" s="73">
        <v>10983</v>
      </c>
      <c r="I13" s="68">
        <f t="shared" si="0"/>
        <v>20037</v>
      </c>
      <c r="J13" s="72">
        <f>+H13/G13</f>
        <v>0.35406189555125728</v>
      </c>
      <c r="K13" s="69">
        <f>+C13</f>
        <v>31020</v>
      </c>
      <c r="L13" s="74">
        <v>21718</v>
      </c>
      <c r="M13" s="75">
        <f>K13-L13</f>
        <v>9302</v>
      </c>
      <c r="N13" s="72">
        <f>+L13/K13</f>
        <v>0.70012894906511924</v>
      </c>
      <c r="O13" s="72"/>
      <c r="P13" s="72"/>
      <c r="Q13" s="72"/>
    </row>
    <row r="14" spans="1:18" ht="15" thickBot="1" x14ac:dyDescent="0.35">
      <c r="D14" s="86"/>
      <c r="H14" s="86"/>
      <c r="I14" s="76"/>
      <c r="L14" s="86"/>
      <c r="M14" s="64"/>
    </row>
    <row r="15" spans="1:18" ht="15" thickBot="1" x14ac:dyDescent="0.35">
      <c r="B15" s="87" t="s">
        <v>48</v>
      </c>
      <c r="C15" s="65">
        <v>40375</v>
      </c>
      <c r="D15" s="71">
        <v>22939</v>
      </c>
      <c r="E15" s="66">
        <f>C15-D15</f>
        <v>17436</v>
      </c>
      <c r="F15" s="72">
        <f>+D15/C15</f>
        <v>0.56814860681114554</v>
      </c>
      <c r="G15" s="67">
        <f>+C15</f>
        <v>40375</v>
      </c>
      <c r="H15" s="73">
        <v>14310</v>
      </c>
      <c r="I15" s="68">
        <f t="shared" si="0"/>
        <v>26065</v>
      </c>
      <c r="J15" s="72">
        <f>+H15/G15</f>
        <v>0.35442724458204333</v>
      </c>
      <c r="K15" s="69">
        <f>+C15</f>
        <v>40375</v>
      </c>
      <c r="L15" s="74">
        <v>28268</v>
      </c>
      <c r="M15" s="75">
        <f>K15-L15</f>
        <v>12107</v>
      </c>
      <c r="N15" s="72">
        <f>+L15/K15</f>
        <v>0.70013622291021671</v>
      </c>
      <c r="O15" s="72"/>
      <c r="P15" s="72"/>
      <c r="Q15" s="72"/>
    </row>
    <row r="16" spans="1:18" x14ac:dyDescent="0.3">
      <c r="L16" s="88"/>
    </row>
    <row r="17" spans="8:11" x14ac:dyDescent="0.3">
      <c r="H17" s="64" t="s">
        <v>49</v>
      </c>
    </row>
    <row r="19" spans="8:11" x14ac:dyDescent="0.3">
      <c r="K19" s="78"/>
    </row>
    <row r="20" spans="8:11" x14ac:dyDescent="0.3">
      <c r="K20" s="89"/>
    </row>
  </sheetData>
  <mergeCells count="4">
    <mergeCell ref="A1:I1"/>
    <mergeCell ref="C3:E3"/>
    <mergeCell ref="G3:I3"/>
    <mergeCell ref="K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3CA6-E6AA-4FDD-BC69-B0EE09477AD9}">
  <sheetPr>
    <tabColor rgb="FF00FF00"/>
  </sheetPr>
  <dimension ref="A1:S23"/>
  <sheetViews>
    <sheetView tabSelected="1" workbookViewId="0">
      <pane ySplit="1" topLeftCell="A2" activePane="bottomLeft" state="frozen"/>
      <selection pane="bottomLeft" activeCell="I22" sqref="I22"/>
    </sheetView>
  </sheetViews>
  <sheetFormatPr baseColWidth="10" defaultRowHeight="14.4" x14ac:dyDescent="0.3"/>
  <cols>
    <col min="1" max="1" width="12.21875" bestFit="1" customWidth="1"/>
    <col min="2" max="2" width="14" bestFit="1" customWidth="1"/>
    <col min="3" max="3" width="14.21875" bestFit="1" customWidth="1"/>
    <col min="4" max="4" width="12.77734375" bestFit="1" customWidth="1"/>
    <col min="5" max="5" width="10.77734375" bestFit="1" customWidth="1"/>
    <col min="6" max="6" width="12" bestFit="1" customWidth="1"/>
    <col min="7" max="7" width="15" customWidth="1"/>
    <col min="8" max="8" width="14.21875" bestFit="1" customWidth="1"/>
    <col min="9" max="9" width="11.88671875" bestFit="1" customWidth="1"/>
    <col min="10" max="11" width="12.109375" customWidth="1"/>
    <col min="12" max="12" width="10.109375" style="1" hidden="1" customWidth="1"/>
    <col min="13" max="13" width="29.44140625" style="1" hidden="1" customWidth="1"/>
    <col min="14" max="14" width="18.77734375" style="1" hidden="1" customWidth="1"/>
    <col min="15" max="15" width="0.44140625" style="1" customWidth="1"/>
    <col min="16" max="16" width="2" customWidth="1"/>
    <col min="17" max="17" width="9.33203125" customWidth="1"/>
    <col min="18" max="18" width="10.21875" customWidth="1"/>
    <col min="19" max="19" width="18.77734375" bestFit="1" customWidth="1"/>
    <col min="20" max="20" width="12.109375" bestFit="1" customWidth="1"/>
  </cols>
  <sheetData>
    <row r="1" spans="1:19" ht="15.6" x14ac:dyDescent="0.3">
      <c r="A1" s="94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9" ht="15.6" x14ac:dyDescent="0.3">
      <c r="A2" s="102" t="s">
        <v>0</v>
      </c>
      <c r="B2" s="103" t="s">
        <v>1</v>
      </c>
      <c r="C2" s="103" t="s">
        <v>2</v>
      </c>
      <c r="D2" s="103"/>
      <c r="E2" s="102" t="s">
        <v>3</v>
      </c>
      <c r="F2" s="102"/>
      <c r="G2" s="103" t="s">
        <v>4</v>
      </c>
      <c r="H2" s="104" t="s">
        <v>5</v>
      </c>
      <c r="I2" s="105"/>
      <c r="J2" s="105"/>
      <c r="K2" s="106"/>
    </row>
    <row r="3" spans="1:19" ht="22.5" customHeight="1" x14ac:dyDescent="0.3">
      <c r="A3" s="102"/>
      <c r="B3" s="103"/>
      <c r="C3" s="55" t="s">
        <v>6</v>
      </c>
      <c r="D3" s="54" t="s">
        <v>7</v>
      </c>
      <c r="E3" s="42" t="s">
        <v>8</v>
      </c>
      <c r="F3" s="42" t="s">
        <v>9</v>
      </c>
      <c r="G3" s="103"/>
      <c r="H3" s="44" t="s">
        <v>10</v>
      </c>
      <c r="I3" s="45" t="s">
        <v>11</v>
      </c>
      <c r="J3" s="46" t="s">
        <v>31</v>
      </c>
      <c r="K3" s="43" t="s">
        <v>33</v>
      </c>
    </row>
    <row r="4" spans="1:19" ht="16.2" thickBot="1" x14ac:dyDescent="0.35">
      <c r="A4" s="2" t="s">
        <v>12</v>
      </c>
      <c r="B4" s="47">
        <v>19980</v>
      </c>
      <c r="C4" s="49">
        <v>10000</v>
      </c>
      <c r="D4" s="49">
        <v>10000</v>
      </c>
      <c r="E4" s="48">
        <v>5082.6400000000003</v>
      </c>
      <c r="F4" s="57">
        <v>11528.92</v>
      </c>
      <c r="G4" s="50">
        <v>1000</v>
      </c>
      <c r="H4" s="51">
        <v>3600</v>
      </c>
      <c r="I4" s="52">
        <v>3181.82</v>
      </c>
      <c r="J4" s="61">
        <v>2421</v>
      </c>
      <c r="K4" s="53" t="s">
        <v>35</v>
      </c>
    </row>
    <row r="5" spans="1:19" ht="16.2" thickBot="1" x14ac:dyDescent="0.35">
      <c r="A5" s="2" t="s">
        <v>13</v>
      </c>
      <c r="B5" s="47">
        <v>23714</v>
      </c>
      <c r="C5" s="59"/>
      <c r="D5" s="59"/>
      <c r="E5" s="58"/>
      <c r="F5" s="58"/>
      <c r="G5" s="50">
        <v>2100</v>
      </c>
      <c r="H5" s="56"/>
      <c r="I5" s="56"/>
      <c r="J5" s="62" t="s">
        <v>36</v>
      </c>
      <c r="K5" s="56"/>
      <c r="S5" s="3"/>
    </row>
    <row r="6" spans="1:19" ht="15.6" x14ac:dyDescent="0.3">
      <c r="A6" s="2" t="s">
        <v>14</v>
      </c>
      <c r="B6" s="47">
        <v>25353</v>
      </c>
      <c r="C6" s="59"/>
      <c r="D6" s="59"/>
      <c r="E6" s="58"/>
      <c r="F6" s="58"/>
      <c r="G6" s="60"/>
      <c r="H6" s="56"/>
      <c r="I6" s="56"/>
      <c r="J6" s="56"/>
      <c r="K6" s="56"/>
      <c r="S6" s="3"/>
    </row>
    <row r="7" spans="1:19" ht="15.6" x14ac:dyDescent="0.3">
      <c r="A7" s="2" t="s">
        <v>15</v>
      </c>
      <c r="B7" s="47">
        <v>26973</v>
      </c>
      <c r="C7" s="59"/>
      <c r="D7" s="59"/>
      <c r="E7" s="58"/>
      <c r="F7" s="58"/>
      <c r="G7" s="60"/>
      <c r="H7" s="56"/>
      <c r="I7" s="56"/>
      <c r="J7" s="56"/>
      <c r="K7" s="56"/>
      <c r="S7" s="3"/>
    </row>
    <row r="8" spans="1:19" ht="15.6" x14ac:dyDescent="0.3">
      <c r="A8" s="2" t="s">
        <v>16</v>
      </c>
      <c r="B8" s="47">
        <v>28656</v>
      </c>
      <c r="C8" s="59"/>
      <c r="D8" s="59"/>
      <c r="E8" s="58"/>
      <c r="F8" s="58"/>
      <c r="G8" s="60"/>
      <c r="H8" s="56"/>
      <c r="I8" s="56"/>
      <c r="J8" s="56"/>
      <c r="K8" s="56"/>
      <c r="S8" s="3"/>
    </row>
    <row r="9" spans="1:19" ht="15" thickBot="1" x14ac:dyDescent="0.35"/>
    <row r="10" spans="1:19" ht="15.6" x14ac:dyDescent="0.3">
      <c r="A10" s="96" t="s">
        <v>17</v>
      </c>
      <c r="B10" s="97"/>
      <c r="C10" s="97"/>
      <c r="D10" s="98"/>
      <c r="F10" s="96" t="s">
        <v>18</v>
      </c>
      <c r="G10" s="97"/>
      <c r="H10" s="97"/>
      <c r="I10" s="98"/>
      <c r="J10" s="33"/>
      <c r="K10" s="33"/>
    </row>
    <row r="11" spans="1:19" s="17" customFormat="1" ht="43.2" x14ac:dyDescent="0.3">
      <c r="A11" s="39" t="s">
        <v>19</v>
      </c>
      <c r="B11" s="40" t="s">
        <v>20</v>
      </c>
      <c r="C11" s="40" t="s">
        <v>21</v>
      </c>
      <c r="D11" s="41" t="s">
        <v>32</v>
      </c>
      <c r="F11" s="18" t="s">
        <v>19</v>
      </c>
      <c r="G11" s="13" t="s">
        <v>20</v>
      </c>
      <c r="H11" s="13" t="s">
        <v>21</v>
      </c>
      <c r="I11" s="15" t="s">
        <v>32</v>
      </c>
      <c r="J11" s="34"/>
      <c r="K11" s="34"/>
      <c r="L11" s="5" t="s">
        <v>22</v>
      </c>
      <c r="M11" s="5" t="s">
        <v>23</v>
      </c>
      <c r="N11" s="5" t="s">
        <v>24</v>
      </c>
      <c r="O11" s="5" t="s">
        <v>25</v>
      </c>
    </row>
    <row r="12" spans="1:19" ht="15.6" x14ac:dyDescent="0.3">
      <c r="A12" s="4" t="s">
        <v>26</v>
      </c>
      <c r="B12" s="21">
        <f>B5-C4</f>
        <v>13714</v>
      </c>
      <c r="C12" s="21">
        <f>B5-C4+E4</f>
        <v>18796.64</v>
      </c>
      <c r="D12" s="22">
        <f>B5-C4+F4</f>
        <v>25242.92</v>
      </c>
      <c r="F12" s="6" t="s">
        <v>26</v>
      </c>
      <c r="G12" s="25">
        <f>B5-D4-G5</f>
        <v>11614</v>
      </c>
      <c r="H12" s="21">
        <f>B5-C4-G5+E4</f>
        <v>16696.64</v>
      </c>
      <c r="I12" s="22">
        <f>B5-C4-G5+F4</f>
        <v>23142.92</v>
      </c>
      <c r="J12" s="35"/>
      <c r="K12" s="35"/>
      <c r="L12" s="7" t="s">
        <v>26</v>
      </c>
      <c r="M12" s="8">
        <f t="shared" ref="M12:M15" si="0">+B12</f>
        <v>13714</v>
      </c>
      <c r="N12" s="9">
        <v>3050</v>
      </c>
      <c r="O12" s="10">
        <f t="shared" ref="O12:O14" si="1">+M12/N12-1</f>
        <v>3.496393442622951</v>
      </c>
    </row>
    <row r="13" spans="1:19" ht="15.6" x14ac:dyDescent="0.3">
      <c r="A13" s="4" t="s">
        <v>27</v>
      </c>
      <c r="B13" s="21">
        <f>B6-C4</f>
        <v>15353</v>
      </c>
      <c r="C13" s="21">
        <f>B6-C6+E6</f>
        <v>25353</v>
      </c>
      <c r="D13" s="22">
        <f>B6-C6+F6</f>
        <v>25353</v>
      </c>
      <c r="F13" s="6" t="s">
        <v>27</v>
      </c>
      <c r="G13" s="25">
        <f>B6-C4-G5</f>
        <v>13253</v>
      </c>
      <c r="H13" s="21">
        <f>B6-C4-G5+E4</f>
        <v>18335.64</v>
      </c>
      <c r="I13" s="22">
        <f>+B6-C4+F4-G5</f>
        <v>24781.919999999998</v>
      </c>
      <c r="J13" s="35"/>
      <c r="K13" s="35"/>
      <c r="L13" s="7" t="s">
        <v>27</v>
      </c>
      <c r="M13" s="8">
        <f t="shared" si="0"/>
        <v>15353</v>
      </c>
      <c r="N13" s="9">
        <v>3463</v>
      </c>
      <c r="O13" s="10">
        <f t="shared" si="1"/>
        <v>3.4334392145538555</v>
      </c>
    </row>
    <row r="14" spans="1:19" ht="15.6" x14ac:dyDescent="0.3">
      <c r="A14" s="2" t="s">
        <v>15</v>
      </c>
      <c r="B14" s="21">
        <f>B7-C4</f>
        <v>16973</v>
      </c>
      <c r="C14" s="21">
        <f>B7-C7+E7</f>
        <v>26973</v>
      </c>
      <c r="D14" s="22">
        <f>B7-C7+F7</f>
        <v>26973</v>
      </c>
      <c r="F14" s="6" t="s">
        <v>15</v>
      </c>
      <c r="G14" s="25">
        <f>B7-C4-G5</f>
        <v>14873</v>
      </c>
      <c r="H14" s="21">
        <f>B7-C4-G5+E4</f>
        <v>19955.64</v>
      </c>
      <c r="I14" s="22">
        <f>+B7-C4+F4-G5</f>
        <v>26401.919999999998</v>
      </c>
      <c r="J14" s="35"/>
      <c r="K14" s="35"/>
      <c r="L14" s="7" t="s">
        <v>15</v>
      </c>
      <c r="M14" s="8">
        <f t="shared" si="0"/>
        <v>16973</v>
      </c>
      <c r="N14" s="9">
        <v>3876</v>
      </c>
      <c r="O14" s="10">
        <f t="shared" si="1"/>
        <v>3.3789989680082559</v>
      </c>
    </row>
    <row r="15" spans="1:19" ht="16.2" thickBot="1" x14ac:dyDescent="0.35">
      <c r="A15" s="11" t="s">
        <v>28</v>
      </c>
      <c r="B15" s="21">
        <f>B8-C4</f>
        <v>18656</v>
      </c>
      <c r="C15" s="23">
        <f>B8-C8+E8</f>
        <v>28656</v>
      </c>
      <c r="D15" s="24">
        <f>B8-C8+F8</f>
        <v>28656</v>
      </c>
      <c r="F15" s="12" t="s">
        <v>28</v>
      </c>
      <c r="G15" s="26">
        <f>B8-C4-G5</f>
        <v>16556</v>
      </c>
      <c r="H15" s="23">
        <f>B8-C4-G5+E4</f>
        <v>21638.639999999999</v>
      </c>
      <c r="I15" s="22">
        <f>+B8-C4+F4-G5</f>
        <v>28084.92</v>
      </c>
      <c r="J15" s="35"/>
      <c r="K15" s="35"/>
      <c r="L15" s="7" t="s">
        <v>28</v>
      </c>
      <c r="M15" s="8">
        <f t="shared" si="0"/>
        <v>18656</v>
      </c>
      <c r="N15" s="9">
        <v>4455</v>
      </c>
      <c r="O15" s="10">
        <f>+M15/N15-1</f>
        <v>3.1876543209876544</v>
      </c>
    </row>
    <row r="16" spans="1:19" ht="15" thickBot="1" x14ac:dyDescent="0.35">
      <c r="B16" s="1"/>
      <c r="C16" s="1"/>
      <c r="D16" s="1"/>
    </row>
    <row r="17" spans="1:15" ht="15.6" x14ac:dyDescent="0.3">
      <c r="A17" s="99" t="s">
        <v>29</v>
      </c>
      <c r="B17" s="100"/>
      <c r="C17" s="100"/>
      <c r="D17" s="101"/>
      <c r="F17" s="99" t="s">
        <v>30</v>
      </c>
      <c r="G17" s="100"/>
      <c r="H17" s="100"/>
      <c r="I17" s="101"/>
      <c r="J17" s="36"/>
      <c r="K17" s="36"/>
    </row>
    <row r="18" spans="1:15" s="17" customFormat="1" ht="31.2" x14ac:dyDescent="0.3">
      <c r="A18" s="16" t="s">
        <v>19</v>
      </c>
      <c r="B18" s="13" t="s">
        <v>20</v>
      </c>
      <c r="C18" s="14" t="s">
        <v>21</v>
      </c>
      <c r="D18" s="20" t="s">
        <v>32</v>
      </c>
      <c r="F18" s="18" t="s">
        <v>19</v>
      </c>
      <c r="G18" s="13" t="s">
        <v>20</v>
      </c>
      <c r="H18" s="14" t="s">
        <v>21</v>
      </c>
      <c r="I18" s="20" t="s">
        <v>32</v>
      </c>
      <c r="J18" s="37"/>
      <c r="K18" s="37"/>
      <c r="L18" s="19"/>
      <c r="M18" s="19"/>
      <c r="N18" s="19"/>
      <c r="O18" s="19"/>
    </row>
    <row r="19" spans="1:15" ht="15.6" x14ac:dyDescent="0.3">
      <c r="A19" s="2" t="s">
        <v>12</v>
      </c>
      <c r="B19" s="27">
        <f>B4-D4</f>
        <v>9980</v>
      </c>
      <c r="C19" s="27">
        <f>B4-D4+E4</f>
        <v>15062.64</v>
      </c>
      <c r="D19" s="28">
        <f>B4-D4+F4</f>
        <v>21508.92</v>
      </c>
      <c r="F19" s="6" t="s">
        <v>12</v>
      </c>
      <c r="G19" s="31">
        <f>B4-D4-G4</f>
        <v>8980</v>
      </c>
      <c r="H19" s="27">
        <f>B4-D4-G4+E4</f>
        <v>14062.64</v>
      </c>
      <c r="I19" s="28">
        <f>B4-D4-G4+F4</f>
        <v>20508.919999999998</v>
      </c>
      <c r="J19" s="38"/>
      <c r="K19" s="38"/>
    </row>
    <row r="20" spans="1:15" ht="15.6" x14ac:dyDescent="0.3">
      <c r="A20" s="4" t="s">
        <v>26</v>
      </c>
      <c r="B20" s="27">
        <f>B5-D4</f>
        <v>13714</v>
      </c>
      <c r="C20" s="27">
        <f>B5-D4+E4</f>
        <v>18796.64</v>
      </c>
      <c r="D20" s="28">
        <f>B5-D4+F4</f>
        <v>25242.92</v>
      </c>
      <c r="F20" s="6" t="s">
        <v>26</v>
      </c>
      <c r="G20" s="31">
        <f>B5-D4-G5</f>
        <v>11614</v>
      </c>
      <c r="H20" s="27">
        <f>B5-D4-G5+E4</f>
        <v>16696.64</v>
      </c>
      <c r="I20" s="28">
        <f>B5-D4-G5+F4</f>
        <v>23142.92</v>
      </c>
      <c r="J20" s="38"/>
      <c r="K20" s="38"/>
    </row>
    <row r="21" spans="1:15" ht="15.6" x14ac:dyDescent="0.3">
      <c r="A21" s="4" t="s">
        <v>27</v>
      </c>
      <c r="B21" s="27">
        <f>B6-D4</f>
        <v>15353</v>
      </c>
      <c r="C21" s="27">
        <f>B6-D4+E4</f>
        <v>20435.64</v>
      </c>
      <c r="D21" s="28">
        <f>B6-D4+F4</f>
        <v>26881.919999999998</v>
      </c>
      <c r="F21" s="6" t="s">
        <v>27</v>
      </c>
      <c r="G21" s="31">
        <f>B6-D4-G5</f>
        <v>13253</v>
      </c>
      <c r="H21" s="27">
        <f>B6-D4-G5+E4</f>
        <v>18335.64</v>
      </c>
      <c r="I21" s="28">
        <f>B6-D4-G5+F4</f>
        <v>24781.919999999998</v>
      </c>
      <c r="J21" s="38"/>
      <c r="K21" s="38"/>
    </row>
    <row r="22" spans="1:15" ht="15.6" x14ac:dyDescent="0.3">
      <c r="A22" s="2" t="s">
        <v>15</v>
      </c>
      <c r="B22" s="27">
        <f>B7-D4</f>
        <v>16973</v>
      </c>
      <c r="C22" s="27">
        <f>B7-D4+E4</f>
        <v>22055.64</v>
      </c>
      <c r="D22" s="28">
        <f>B7-D4+F4</f>
        <v>28501.919999999998</v>
      </c>
      <c r="F22" s="6" t="s">
        <v>15</v>
      </c>
      <c r="G22" s="31">
        <f>B7-D4-G5</f>
        <v>14873</v>
      </c>
      <c r="H22" s="27">
        <f>B7-D4-G5+E4</f>
        <v>19955.64</v>
      </c>
      <c r="I22" s="28">
        <f>B7-D4-G5+F4</f>
        <v>26401.919999999998</v>
      </c>
      <c r="J22" s="38"/>
      <c r="K22" s="38"/>
    </row>
    <row r="23" spans="1:15" ht="16.2" thickBot="1" x14ac:dyDescent="0.35">
      <c r="A23" s="11" t="s">
        <v>28</v>
      </c>
      <c r="B23" s="29">
        <f>B8-D4</f>
        <v>18656</v>
      </c>
      <c r="C23" s="29">
        <f>B8-D4+E4</f>
        <v>23738.639999999999</v>
      </c>
      <c r="D23" s="30">
        <f>B8-D4+F4</f>
        <v>30184.92</v>
      </c>
      <c r="F23" s="12" t="s">
        <v>28</v>
      </c>
      <c r="G23" s="32">
        <f>B8-D4-G5</f>
        <v>16556</v>
      </c>
      <c r="H23" s="29">
        <f>B8-D4-G5+E4</f>
        <v>21638.639999999999</v>
      </c>
      <c r="I23" s="30">
        <f>B8-D4-G5+F4</f>
        <v>28084.92</v>
      </c>
      <c r="J23" s="38"/>
      <c r="K23" s="38"/>
    </row>
  </sheetData>
  <mergeCells count="11">
    <mergeCell ref="A1:K1"/>
    <mergeCell ref="A10:D10"/>
    <mergeCell ref="F10:I10"/>
    <mergeCell ref="A17:D17"/>
    <mergeCell ref="F17:I17"/>
    <mergeCell ref="A2:A3"/>
    <mergeCell ref="B2:B3"/>
    <mergeCell ref="C2:D2"/>
    <mergeCell ref="E2:F2"/>
    <mergeCell ref="G2:G3"/>
    <mergeCell ref="H2:K2"/>
  </mergeCells>
  <phoneticPr fontId="6" type="noConversion"/>
  <pageMargins left="0.7" right="0.7" top="0.75" bottom="0.75" header="0.3" footer="0.3"/>
  <pageSetup orientation="portrait" r:id="rId1"/>
  <headerFooter>
    <oddFooter>&amp;L_x000D_&amp;1#&amp;"Calibri"&amp;7&amp;K000000 ***Este documento está clasificado como USO INTERNO por TELEFÓNICA.
***This document is classified as INTERNAL USE by TELEFÓNICA.</oddFooter>
  </headerFooter>
  <ignoredErrors>
    <ignoredError sqref="B13 B20:C20 G20:I2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CORPO ABRIL</vt:lpstr>
      <vt:lpstr>FTTH 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Carlos Esteban</dc:creator>
  <cp:lastModifiedBy>Dama Pymenegocios</cp:lastModifiedBy>
  <dcterms:created xsi:type="dcterms:W3CDTF">2023-08-22T20:23:09Z</dcterms:created>
  <dcterms:modified xsi:type="dcterms:W3CDTF">2024-03-30T15:45:50Z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7cb1b6-4159-4a38-a94b-cbd1c10c7376_Enabled">
    <vt:lpwstr>true</vt:lpwstr>
  </property>
  <property fmtid="{D5CDD505-2E9C-101B-9397-08002B2CF9AE}" pid="3" name="MSIP_Label_f27cb1b6-4159-4a38-a94b-cbd1c10c7376_SetDate">
    <vt:lpwstr>2024-02-29T14:21:38Z</vt:lpwstr>
  </property>
  <property fmtid="{D5CDD505-2E9C-101B-9397-08002B2CF9AE}" pid="4" name="MSIP_Label_f27cb1b6-4159-4a38-a94b-cbd1c10c7376_Method">
    <vt:lpwstr>Privileged</vt:lpwstr>
  </property>
  <property fmtid="{D5CDD505-2E9C-101B-9397-08002B2CF9AE}" pid="5" name="MSIP_Label_f27cb1b6-4159-4a38-a94b-cbd1c10c7376_Name">
    <vt:lpwstr>Internal Use</vt:lpwstr>
  </property>
  <property fmtid="{D5CDD505-2E9C-101B-9397-08002B2CF9AE}" pid="6" name="MSIP_Label_f27cb1b6-4159-4a38-a94b-cbd1c10c7376_SiteId">
    <vt:lpwstr>9744600e-3e04-492e-baa1-25ec245c6f10</vt:lpwstr>
  </property>
  <property fmtid="{D5CDD505-2E9C-101B-9397-08002B2CF9AE}" pid="7" name="MSIP_Label_f27cb1b6-4159-4a38-a94b-cbd1c10c7376_ActionId">
    <vt:lpwstr>e741271a-c4d0-4a56-b2c8-46caef15b514</vt:lpwstr>
  </property>
  <property fmtid="{D5CDD505-2E9C-101B-9397-08002B2CF9AE}" pid="8" name="MSIP_Label_f27cb1b6-4159-4a38-a94b-cbd1c10c7376_ContentBits">
    <vt:lpwstr>2</vt:lpwstr>
  </property>
</Properties>
</file>