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porfirio\Documents\"/>
    </mc:Choice>
  </mc:AlternateContent>
  <xr:revisionPtr revIDLastSave="0" documentId="8_{A86E8507-0416-432A-A019-3DB6F64A7367}" xr6:coauthVersionLast="47" xr6:coauthVersionMax="47" xr10:uidLastSave="{00000000-0000-0000-0000-000000000000}"/>
  <bookViews>
    <workbookView xWindow="28680" yWindow="-120" windowWidth="20730" windowHeight="11040" activeTab="1" xr2:uid="{08D7A7D6-6C8C-408B-A0F1-FF308167FC6C}"/>
  </bookViews>
  <sheets>
    <sheet name="Python Strip Mask" sheetId="4" r:id="rId1"/>
    <sheet name="API removal" sheetId="5" r:id="rId2"/>
    <sheet name="Companies" sheetId="1" r:id="rId3"/>
    <sheet name="Financials" sheetId="2" r:id="rId4"/>
  </sheets>
  <definedNames>
    <definedName name="_xlnm._FilterDatabase" localSheetId="3" hidden="1">Financials!$B$2:$N$47</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4" l="1"/>
  <c r="F9" i="4"/>
  <c r="H9" i="4"/>
  <c r="K9" i="4"/>
  <c r="K3" i="4"/>
  <c r="K4" i="4"/>
  <c r="K5" i="4"/>
  <c r="K6" i="4"/>
  <c r="K7" i="4"/>
  <c r="K8" i="4"/>
  <c r="D1" i="4"/>
  <c r="E1" i="4" s="1"/>
  <c r="F1" i="4" s="1"/>
  <c r="G1" i="4" s="1"/>
  <c r="H1" i="4" s="1"/>
  <c r="I1" i="4" s="1"/>
  <c r="J1" i="4" s="1"/>
  <c r="K1" i="4" s="1"/>
  <c r="C1" i="4"/>
  <c r="D9" i="4" a="1"/>
  <c r="E9" i="4" a="1"/>
  <c r="G9" i="4" a="1"/>
  <c r="K3" i="1" a="1"/>
  <c r="K7" i="1" a="1"/>
  <c r="K11" i="1" a="1"/>
  <c r="K15" i="1" a="1"/>
  <c r="K19" i="1" a="1"/>
  <c r="K23" i="1" a="1"/>
  <c r="K27" i="1" a="1"/>
  <c r="K31" i="1" a="1"/>
  <c r="K35" i="1" a="1"/>
  <c r="K39" i="1" a="1"/>
  <c r="K43" i="1" a="1"/>
  <c r="K47" i="1" a="1"/>
  <c r="K51" i="1" a="1"/>
  <c r="K55" i="1" a="1"/>
  <c r="K59" i="1" a="1"/>
  <c r="K63" i="1" a="1"/>
  <c r="K67" i="1" a="1"/>
  <c r="K71" i="1" a="1"/>
  <c r="K75" i="1" a="1"/>
  <c r="K79" i="1" a="1"/>
  <c r="K83" i="1" a="1"/>
  <c r="K87" i="1" a="1"/>
  <c r="K91" i="1" a="1"/>
  <c r="K95" i="1" a="1"/>
  <c r="K99" i="1" a="1"/>
  <c r="K76" i="1" a="1"/>
  <c r="K92" i="1" a="1"/>
  <c r="K100" i="1" a="1"/>
  <c r="K108" i="1" a="1"/>
  <c r="K116" i="1" a="1"/>
  <c r="K124" i="1" a="1"/>
  <c r="K132" i="1" a="1"/>
  <c r="K140" i="1" a="1"/>
  <c r="K148" i="1" a="1"/>
  <c r="K156" i="1" a="1"/>
  <c r="K164" i="1" a="1"/>
  <c r="K172" i="1" a="1"/>
  <c r="K180" i="1" a="1"/>
  <c r="K192" i="1" a="1"/>
  <c r="K9" i="1" a="1"/>
  <c r="K4" i="1" a="1"/>
  <c r="K8" i="1" a="1"/>
  <c r="K12" i="1" a="1"/>
  <c r="K16" i="1" a="1"/>
  <c r="K20" i="1" a="1"/>
  <c r="K24" i="1" a="1"/>
  <c r="K28" i="1" a="1"/>
  <c r="K32" i="1" a="1"/>
  <c r="K36" i="1" a="1"/>
  <c r="K40" i="1" a="1"/>
  <c r="K44" i="1" a="1"/>
  <c r="K48" i="1" a="1"/>
  <c r="K52" i="1" a="1"/>
  <c r="K56" i="1" a="1"/>
  <c r="K60" i="1" a="1"/>
  <c r="K64" i="1" a="1"/>
  <c r="K68" i="1" a="1"/>
  <c r="K72" i="1" a="1"/>
  <c r="K80" i="1" a="1"/>
  <c r="K84" i="1" a="1"/>
  <c r="K88" i="1" a="1"/>
  <c r="K96" i="1" a="1"/>
  <c r="K104" i="1" a="1"/>
  <c r="K112" i="1" a="1"/>
  <c r="K120" i="1" a="1"/>
  <c r="K128" i="1" a="1"/>
  <c r="K136" i="1" a="1"/>
  <c r="K144" i="1" a="1"/>
  <c r="K152" i="1" a="1"/>
  <c r="K160" i="1" a="1"/>
  <c r="K168" i="1" a="1"/>
  <c r="K176" i="1" a="1"/>
  <c r="K184" i="1" a="1"/>
  <c r="K188" i="1" a="1"/>
  <c r="K196" i="1" a="1"/>
  <c r="K5" i="1" a="1"/>
  <c r="K13" i="1" a="1"/>
  <c r="K115" i="1" a="1"/>
  <c r="K122" i="1" a="1"/>
  <c r="K129" i="1" a="1"/>
  <c r="K147" i="1" a="1"/>
  <c r="K154" i="1" a="1"/>
  <c r="K161" i="1" a="1"/>
  <c r="K179" i="1" a="1"/>
  <c r="K186" i="1" a="1"/>
  <c r="K193" i="1" a="1"/>
  <c r="K81" i="1" a="1"/>
  <c r="K103" i="1" a="1"/>
  <c r="K117" i="1" a="1"/>
  <c r="K135" i="1" a="1"/>
  <c r="K149" i="1" a="1"/>
  <c r="K174" i="1" a="1"/>
  <c r="K123" i="1" a="1"/>
  <c r="K137" i="1" a="1"/>
  <c r="K155" i="1" a="1"/>
  <c r="K169" i="1" a="1"/>
  <c r="K194" i="1" a="1"/>
  <c r="K18" i="1" a="1"/>
  <c r="K42" i="1" a="1"/>
  <c r="K50" i="1" a="1"/>
  <c r="K66" i="1" a="1"/>
  <c r="K82" i="1" a="1"/>
  <c r="K98" i="1" a="1"/>
  <c r="K118" i="1" a="1"/>
  <c r="K143" i="1" a="1"/>
  <c r="K157" i="1" a="1"/>
  <c r="K182" i="1" a="1"/>
  <c r="K10" i="1" a="1"/>
  <c r="K113" i="1" a="1"/>
  <c r="K138" i="1" a="1"/>
  <c r="K163" i="1" a="1"/>
  <c r="K177" i="1" a="1"/>
  <c r="K29" i="1" a="1"/>
  <c r="K37" i="1" a="1"/>
  <c r="K53" i="1" a="1"/>
  <c r="K69" i="1" a="1"/>
  <c r="K85" i="1" a="1"/>
  <c r="K101" i="1" a="1"/>
  <c r="K126" i="1" a="1"/>
  <c r="K151" i="1" a="1"/>
  <c r="K165" i="1" a="1"/>
  <c r="K190" i="1" a="1"/>
  <c r="K114" i="1" a="1"/>
  <c r="K139" i="1" a="1"/>
  <c r="K153" i="1" a="1"/>
  <c r="K178" i="1" a="1"/>
  <c r="K14" i="1" a="1"/>
  <c r="K30" i="1" a="1"/>
  <c r="K6" i="1" a="1"/>
  <c r="K17" i="1" a="1"/>
  <c r="K25" i="1" a="1"/>
  <c r="K33" i="1" a="1"/>
  <c r="K41" i="1" a="1"/>
  <c r="K49" i="1" a="1"/>
  <c r="K57" i="1" a="1"/>
  <c r="K65" i="1" a="1"/>
  <c r="K73" i="1" a="1"/>
  <c r="K89" i="1" a="1"/>
  <c r="K97" i="1" a="1"/>
  <c r="K110" i="1" a="1"/>
  <c r="K142" i="1" a="1"/>
  <c r="K167" i="1" a="1"/>
  <c r="K181" i="1" a="1"/>
  <c r="K105" i="1" a="1"/>
  <c r="K130" i="1" a="1"/>
  <c r="K162" i="1" a="1"/>
  <c r="K187" i="1" a="1"/>
  <c r="K26" i="1" a="1"/>
  <c r="K34" i="1" a="1"/>
  <c r="K58" i="1" a="1"/>
  <c r="K74" i="1" a="1"/>
  <c r="K90" i="1" a="1"/>
  <c r="K111" i="1" a="1"/>
  <c r="K125" i="1" a="1"/>
  <c r="K150" i="1" a="1"/>
  <c r="K175" i="1" a="1"/>
  <c r="K189" i="1" a="1"/>
  <c r="K106" i="1" a="1"/>
  <c r="K131" i="1" a="1"/>
  <c r="K145" i="1" a="1"/>
  <c r="K170" i="1" a="1"/>
  <c r="K195" i="1" a="1"/>
  <c r="K21" i="1" a="1"/>
  <c r="K45" i="1" a="1"/>
  <c r="K61" i="1" a="1"/>
  <c r="K77" i="1" a="1"/>
  <c r="K93" i="1" a="1"/>
  <c r="K119" i="1" a="1"/>
  <c r="K133" i="1" a="1"/>
  <c r="K158" i="1" a="1"/>
  <c r="K183" i="1" a="1"/>
  <c r="K197" i="1" a="1"/>
  <c r="K107" i="1" a="1"/>
  <c r="K121" i="1" a="1"/>
  <c r="K146" i="1" a="1"/>
  <c r="K171" i="1" a="1"/>
  <c r="K185" i="1" a="1"/>
  <c r="K22" i="1" a="1"/>
  <c r="K38" i="1" a="1"/>
  <c r="K46" i="1" a="1"/>
  <c r="K109" i="1" a="1"/>
  <c r="K159" i="1" a="1"/>
  <c r="K173" i="1" a="1"/>
  <c r="K127" i="1" a="1"/>
  <c r="K78" i="1" a="1"/>
  <c r="K141" i="1" a="1"/>
  <c r="K94" i="1" a="1"/>
  <c r="K102" i="1" a="1"/>
  <c r="K54" i="1" a="1"/>
  <c r="K166" i="1" a="1"/>
  <c r="K62" i="1" a="1"/>
  <c r="K70" i="1" a="1"/>
  <c r="K134" i="1" a="1"/>
  <c r="K86" i="1" a="1"/>
  <c r="K191" i="1" a="1"/>
  <c r="K198" i="1" a="1"/>
  <c r="J44" i="2" a="1"/>
  <c r="J48" i="2" a="1"/>
  <c r="J52" i="2" a="1"/>
  <c r="J56" i="2" a="1"/>
  <c r="J60" i="2" a="1"/>
  <c r="J68" i="2" a="1"/>
  <c r="J51" i="2" a="1"/>
  <c r="J63" i="2" a="1"/>
  <c r="J64" i="2" a="1"/>
  <c r="J45" i="2" a="1"/>
  <c r="J49" i="2" a="1"/>
  <c r="J53" i="2" a="1"/>
  <c r="J57" i="2" a="1"/>
  <c r="J61" i="2" a="1"/>
  <c r="J65" i="2" a="1"/>
  <c r="J69" i="2" a="1"/>
  <c r="J47" i="2" a="1"/>
  <c r="J55" i="2" a="1"/>
  <c r="J67" i="2" a="1"/>
  <c r="J46" i="2" a="1"/>
  <c r="J50" i="2" a="1"/>
  <c r="J54" i="2" a="1"/>
  <c r="J62" i="2" a="1"/>
  <c r="J66" i="2" a="1"/>
  <c r="J70" i="2" a="1"/>
  <c r="J43" i="2" a="1"/>
  <c r="J59" i="2" a="1"/>
  <c r="J58" i="2" a="1"/>
  <c r="J40" i="2" a="1"/>
  <c r="J42" i="2" a="1"/>
  <c r="J41" i="2" a="1"/>
  <c r="J39" i="2" a="1"/>
  <c r="G9" i="4" l="1"/>
  <c r="E9" i="4"/>
  <c r="D9" i="4"/>
  <c r="K198" i="1"/>
  <c r="K191" i="1"/>
  <c r="K86" i="1"/>
  <c r="K134" i="1"/>
  <c r="K70" i="1"/>
  <c r="K62" i="1"/>
  <c r="K166" i="1"/>
  <c r="K54" i="1"/>
  <c r="K102" i="1"/>
  <c r="K94" i="1"/>
  <c r="K141" i="1"/>
  <c r="K78" i="1"/>
  <c r="K127" i="1"/>
  <c r="K173" i="1"/>
  <c r="K159" i="1"/>
  <c r="K109" i="1"/>
  <c r="K46" i="1"/>
  <c r="K38" i="1"/>
  <c r="K22" i="1"/>
  <c r="K185" i="1"/>
  <c r="K171" i="1"/>
  <c r="K146" i="1"/>
  <c r="K121" i="1"/>
  <c r="K107" i="1"/>
  <c r="K197" i="1"/>
  <c r="K183" i="1"/>
  <c r="K158" i="1"/>
  <c r="K133" i="1"/>
  <c r="K119" i="1"/>
  <c r="K93" i="1"/>
  <c r="K77" i="1"/>
  <c r="K61" i="1"/>
  <c r="K45" i="1"/>
  <c r="K21" i="1"/>
  <c r="K195" i="1"/>
  <c r="K170" i="1"/>
  <c r="K145" i="1"/>
  <c r="K131" i="1"/>
  <c r="K106" i="1"/>
  <c r="K189" i="1"/>
  <c r="K175" i="1"/>
  <c r="K150" i="1"/>
  <c r="K125" i="1"/>
  <c r="K111" i="1"/>
  <c r="K90" i="1"/>
  <c r="K74" i="1"/>
  <c r="K58" i="1"/>
  <c r="K34" i="1"/>
  <c r="K26" i="1"/>
  <c r="K187" i="1"/>
  <c r="K162" i="1"/>
  <c r="K130" i="1"/>
  <c r="K105" i="1"/>
  <c r="K181" i="1"/>
  <c r="K167" i="1"/>
  <c r="K142" i="1"/>
  <c r="K110" i="1"/>
  <c r="K97" i="1"/>
  <c r="K89" i="1"/>
  <c r="K73" i="1"/>
  <c r="K65" i="1"/>
  <c r="K57" i="1"/>
  <c r="K49" i="1"/>
  <c r="K41" i="1"/>
  <c r="K33" i="1"/>
  <c r="K25" i="1"/>
  <c r="K17" i="1"/>
  <c r="K6" i="1"/>
  <c r="K30" i="1"/>
  <c r="K14" i="1"/>
  <c r="K178" i="1"/>
  <c r="K153" i="1"/>
  <c r="K139" i="1"/>
  <c r="K114" i="1"/>
  <c r="K190" i="1"/>
  <c r="K165" i="1"/>
  <c r="K151" i="1"/>
  <c r="K126" i="1"/>
  <c r="K101" i="1"/>
  <c r="K85" i="1"/>
  <c r="K69" i="1"/>
  <c r="K53" i="1"/>
  <c r="K37" i="1"/>
  <c r="K29" i="1"/>
  <c r="K177" i="1"/>
  <c r="K163" i="1"/>
  <c r="K138" i="1"/>
  <c r="K113" i="1"/>
  <c r="K10" i="1"/>
  <c r="K182" i="1"/>
  <c r="K157" i="1"/>
  <c r="K143" i="1"/>
  <c r="K118" i="1"/>
  <c r="K98" i="1"/>
  <c r="K82" i="1"/>
  <c r="K66" i="1"/>
  <c r="K50" i="1"/>
  <c r="K42" i="1"/>
  <c r="K18" i="1"/>
  <c r="K194" i="1"/>
  <c r="K169" i="1"/>
  <c r="K155" i="1"/>
  <c r="K137" i="1"/>
  <c r="K123" i="1"/>
  <c r="K174" i="1"/>
  <c r="K149" i="1"/>
  <c r="K135" i="1"/>
  <c r="K117" i="1"/>
  <c r="K103" i="1"/>
  <c r="K81" i="1"/>
  <c r="K193" i="1"/>
  <c r="K186" i="1"/>
  <c r="K179" i="1"/>
  <c r="K161" i="1"/>
  <c r="K154" i="1"/>
  <c r="K147" i="1"/>
  <c r="K129" i="1"/>
  <c r="K122" i="1"/>
  <c r="K115" i="1"/>
  <c r="K13" i="1"/>
  <c r="K5" i="1"/>
  <c r="K196" i="1"/>
  <c r="K188" i="1"/>
  <c r="K184" i="1"/>
  <c r="K176" i="1"/>
  <c r="K168" i="1"/>
  <c r="K160" i="1"/>
  <c r="K152" i="1"/>
  <c r="K144" i="1"/>
  <c r="K136" i="1"/>
  <c r="K128" i="1"/>
  <c r="K120" i="1"/>
  <c r="K112" i="1"/>
  <c r="K104" i="1"/>
  <c r="K96" i="1"/>
  <c r="K88" i="1"/>
  <c r="K84" i="1"/>
  <c r="K80" i="1"/>
  <c r="K72" i="1"/>
  <c r="K68" i="1"/>
  <c r="K64" i="1"/>
  <c r="K60" i="1"/>
  <c r="K56" i="1"/>
  <c r="K52" i="1"/>
  <c r="K48" i="1"/>
  <c r="K44" i="1"/>
  <c r="K40" i="1"/>
  <c r="K36" i="1"/>
  <c r="K32" i="1"/>
  <c r="K28" i="1"/>
  <c r="K24" i="1"/>
  <c r="K20" i="1"/>
  <c r="K16" i="1"/>
  <c r="K12" i="1"/>
  <c r="K8" i="1"/>
  <c r="K4" i="1"/>
  <c r="K9" i="1"/>
  <c r="K192" i="1"/>
  <c r="K180" i="1"/>
  <c r="K172" i="1"/>
  <c r="K164" i="1"/>
  <c r="K156" i="1"/>
  <c r="K148" i="1"/>
  <c r="K140" i="1"/>
  <c r="K132" i="1"/>
  <c r="K124" i="1"/>
  <c r="K116" i="1"/>
  <c r="K108" i="1"/>
  <c r="K100" i="1"/>
  <c r="K92" i="1"/>
  <c r="K76" i="1"/>
  <c r="K99" i="1"/>
  <c r="K95" i="1"/>
  <c r="K91" i="1"/>
  <c r="K87" i="1"/>
  <c r="K83" i="1"/>
  <c r="K79" i="1"/>
  <c r="K75" i="1"/>
  <c r="K71" i="1"/>
  <c r="K67" i="1"/>
  <c r="K63" i="1"/>
  <c r="K59" i="1"/>
  <c r="K55" i="1"/>
  <c r="K51" i="1"/>
  <c r="K47" i="1"/>
  <c r="K43" i="1"/>
  <c r="K39" i="1"/>
  <c r="K35" i="1"/>
  <c r="K31" i="1"/>
  <c r="K27" i="1"/>
  <c r="K23" i="1"/>
  <c r="K19" i="1"/>
  <c r="K15" i="1"/>
  <c r="K11" i="1"/>
  <c r="K7" i="1"/>
  <c r="K3" i="1"/>
  <c r="J58" i="2"/>
  <c r="J59" i="2"/>
  <c r="J43" i="2"/>
  <c r="J70" i="2"/>
  <c r="J66" i="2"/>
  <c r="J62" i="2"/>
  <c r="J54" i="2"/>
  <c r="J50" i="2"/>
  <c r="J46" i="2"/>
  <c r="J67" i="2"/>
  <c r="J55" i="2"/>
  <c r="J47" i="2"/>
  <c r="J69" i="2"/>
  <c r="J65" i="2"/>
  <c r="J61" i="2"/>
  <c r="J57" i="2"/>
  <c r="J53" i="2"/>
  <c r="J49" i="2"/>
  <c r="J45" i="2"/>
  <c r="J64" i="2"/>
  <c r="J63" i="2"/>
  <c r="J51" i="2"/>
  <c r="J68" i="2"/>
  <c r="J60" i="2"/>
  <c r="J56" i="2"/>
  <c r="J52" i="2"/>
  <c r="J48" i="2"/>
  <c r="J44" i="2"/>
  <c r="J41" i="2"/>
  <c r="J42" i="2"/>
  <c r="J40" i="2"/>
  <c r="J39" i="2"/>
  <c r="G4" i="2" a="1"/>
  <c r="G8" i="2" a="1"/>
  <c r="G12" i="2" a="1"/>
  <c r="G16" i="2" a="1"/>
  <c r="G20" i="2" a="1"/>
  <c r="G24" i="2" a="1"/>
  <c r="G28" i="2" a="1"/>
  <c r="G32" i="2" a="1"/>
  <c r="G36" i="2" a="1"/>
  <c r="G40" i="2" a="1"/>
  <c r="G44" i="2" a="1"/>
  <c r="G48" i="2" a="1"/>
  <c r="G52" i="2" a="1"/>
  <c r="G56" i="2" a="1"/>
  <c r="G60" i="2" a="1"/>
  <c r="G64" i="2" a="1"/>
  <c r="G68" i="2" a="1"/>
  <c r="G72" i="2" a="1"/>
  <c r="G76" i="2" a="1"/>
  <c r="G80" i="2" a="1"/>
  <c r="G84" i="2" a="1"/>
  <c r="G88" i="2" a="1"/>
  <c r="G92" i="2" a="1"/>
  <c r="G96" i="2" a="1"/>
  <c r="G89" i="2" a="1"/>
  <c r="G47" i="2" a="1"/>
  <c r="G63" i="2" a="1"/>
  <c r="G75" i="2" a="1"/>
  <c r="G5" i="2" a="1"/>
  <c r="G9" i="2" a="1"/>
  <c r="G13" i="2" a="1"/>
  <c r="G17" i="2" a="1"/>
  <c r="G21" i="2" a="1"/>
  <c r="G25" i="2" a="1"/>
  <c r="G29" i="2" a="1"/>
  <c r="G33" i="2" a="1"/>
  <c r="G37" i="2" a="1"/>
  <c r="G41" i="2" a="1"/>
  <c r="G45" i="2" a="1"/>
  <c r="G49" i="2" a="1"/>
  <c r="G53" i="2" a="1"/>
  <c r="G57" i="2" a="1"/>
  <c r="G61" i="2" a="1"/>
  <c r="G65" i="2" a="1"/>
  <c r="G69" i="2" a="1"/>
  <c r="G73" i="2" a="1"/>
  <c r="G77" i="2" a="1"/>
  <c r="G81" i="2" a="1"/>
  <c r="G85" i="2" a="1"/>
  <c r="G93" i="2" a="1"/>
  <c r="G97" i="2" a="1"/>
  <c r="G59" i="2" a="1"/>
  <c r="G62" i="2" a="1"/>
  <c r="G86" i="2" a="1"/>
  <c r="G55" i="2" a="1"/>
  <c r="G91" i="2" a="1"/>
  <c r="G6" i="2" a="1"/>
  <c r="G10" i="2" a="1"/>
  <c r="G14" i="2" a="1"/>
  <c r="G18" i="2" a="1"/>
  <c r="G22" i="2" a="1"/>
  <c r="G26" i="2" a="1"/>
  <c r="G30" i="2" a="1"/>
  <c r="G34" i="2" a="1"/>
  <c r="G38" i="2" a="1"/>
  <c r="G42" i="2" a="1"/>
  <c r="G46" i="2" a="1"/>
  <c r="G50" i="2" a="1"/>
  <c r="G54" i="2" a="1"/>
  <c r="G58" i="2" a="1"/>
  <c r="G66" i="2" a="1"/>
  <c r="G70" i="2" a="1"/>
  <c r="G74" i="2" a="1"/>
  <c r="G78" i="2" a="1"/>
  <c r="G82" i="2" a="1"/>
  <c r="G90" i="2" a="1"/>
  <c r="G94" i="2" a="1"/>
  <c r="G11" i="2" a="1"/>
  <c r="G15" i="2" a="1"/>
  <c r="G23" i="2" a="1"/>
  <c r="G27" i="2" a="1"/>
  <c r="G31" i="2" a="1"/>
  <c r="G39" i="2" a="1"/>
  <c r="G71" i="2" a="1"/>
  <c r="G87" i="2" a="1"/>
  <c r="G7" i="2" a="1"/>
  <c r="G19" i="2" a="1"/>
  <c r="G35" i="2" a="1"/>
  <c r="G43" i="2" a="1"/>
  <c r="G51" i="2" a="1"/>
  <c r="G67" i="2" a="1"/>
  <c r="G79" i="2" a="1"/>
  <c r="G83" i="2" a="1"/>
  <c r="G95" i="2" a="1"/>
  <c r="G3" i="2" a="1"/>
  <c r="I99" i="1" a="1"/>
  <c r="J100" i="1" a="1"/>
  <c r="H102" i="1" a="1"/>
  <c r="I103" i="1" a="1"/>
  <c r="J104" i="1" a="1"/>
  <c r="H106" i="1" a="1"/>
  <c r="I107" i="1" a="1"/>
  <c r="J108" i="1" a="1"/>
  <c r="H110" i="1" a="1"/>
  <c r="I111" i="1" a="1"/>
  <c r="J112" i="1" a="1"/>
  <c r="H114" i="1" a="1"/>
  <c r="I115" i="1" a="1"/>
  <c r="J116" i="1" a="1"/>
  <c r="H118" i="1" a="1"/>
  <c r="J99" i="1" a="1"/>
  <c r="H101" i="1" a="1"/>
  <c r="I102" i="1" a="1"/>
  <c r="J103" i="1" a="1"/>
  <c r="H105" i="1" a="1"/>
  <c r="I106" i="1" a="1"/>
  <c r="J107" i="1" a="1"/>
  <c r="H109" i="1" a="1"/>
  <c r="I110" i="1" a="1"/>
  <c r="H113" i="1" a="1"/>
  <c r="I114" i="1" a="1"/>
  <c r="J115" i="1" a="1"/>
  <c r="H117" i="1" a="1"/>
  <c r="I118" i="1" a="1"/>
  <c r="J111" i="1" a="1"/>
  <c r="H100" i="1" a="1"/>
  <c r="I101" i="1" a="1"/>
  <c r="J102" i="1" a="1"/>
  <c r="H104" i="1" a="1"/>
  <c r="I105" i="1" a="1"/>
  <c r="J106" i="1" a="1"/>
  <c r="H108" i="1" a="1"/>
  <c r="I109" i="1" a="1"/>
  <c r="J110" i="1" a="1"/>
  <c r="I113" i="1" a="1"/>
  <c r="J114" i="1" a="1"/>
  <c r="H116" i="1" a="1"/>
  <c r="I117" i="1" a="1"/>
  <c r="J118" i="1" a="1"/>
  <c r="H120" i="1" a="1"/>
  <c r="H112" i="1" a="1"/>
  <c r="H99" i="1" a="1"/>
  <c r="I104" i="1" a="1"/>
  <c r="J109" i="1" a="1"/>
  <c r="H115" i="1" a="1"/>
  <c r="J119" i="1" a="1"/>
  <c r="H122" i="1" a="1"/>
  <c r="I126" i="1" a="1"/>
  <c r="I128" i="1" a="1"/>
  <c r="J130" i="1" a="1"/>
  <c r="J132" i="1" a="1"/>
  <c r="H137" i="1" a="1"/>
  <c r="H139" i="1" a="1"/>
  <c r="I141" i="1" a="1"/>
  <c r="I143" i="1" a="1"/>
  <c r="J147" i="1" a="1"/>
  <c r="J149" i="1" a="1"/>
  <c r="H152" i="1" a="1"/>
  <c r="H154" i="1" a="1"/>
  <c r="I158" i="1" a="1"/>
  <c r="I160" i="1" a="1"/>
  <c r="J162" i="1" a="1"/>
  <c r="J164" i="1" a="1"/>
  <c r="H169" i="1" a="1"/>
  <c r="H171" i="1" a="1"/>
  <c r="I173" i="1" a="1"/>
  <c r="I175" i="1" a="1"/>
  <c r="J179" i="1" a="1"/>
  <c r="J181" i="1" a="1"/>
  <c r="H184" i="1" a="1"/>
  <c r="H186" i="1" a="1"/>
  <c r="I190" i="1" a="1"/>
  <c r="I192" i="1" a="1"/>
  <c r="I122" i="1" a="1"/>
  <c r="I124" i="1" a="1"/>
  <c r="J126" i="1" a="1"/>
  <c r="J128" i="1" a="1"/>
  <c r="H133" i="1" a="1"/>
  <c r="H135" i="1" a="1"/>
  <c r="I137" i="1" a="1"/>
  <c r="I139" i="1" a="1"/>
  <c r="J143" i="1" a="1"/>
  <c r="J145" i="1" a="1"/>
  <c r="H148" i="1" a="1"/>
  <c r="H150" i="1" a="1"/>
  <c r="I154" i="1" a="1"/>
  <c r="I156" i="1" a="1"/>
  <c r="J158" i="1" a="1"/>
  <c r="J160" i="1" a="1"/>
  <c r="H165" i="1" a="1"/>
  <c r="H167" i="1" a="1"/>
  <c r="I169" i="1" a="1"/>
  <c r="I171" i="1" a="1"/>
  <c r="J175" i="1" a="1"/>
  <c r="J177" i="1" a="1"/>
  <c r="H180" i="1" a="1"/>
  <c r="H182" i="1" a="1"/>
  <c r="I186" i="1" a="1"/>
  <c r="I188" i="1" a="1"/>
  <c r="J190" i="1" a="1"/>
  <c r="J192" i="1" a="1"/>
  <c r="H197" i="1" a="1"/>
  <c r="I182" i="1" a="1"/>
  <c r="I184" i="1" a="1"/>
  <c r="J186" i="1" a="1"/>
  <c r="J188" i="1" a="1"/>
  <c r="H193" i="1" a="1"/>
  <c r="H195" i="1" a="1"/>
  <c r="I197" i="1" a="1"/>
  <c r="J193" i="1" a="1"/>
  <c r="H198" i="1" a="1"/>
  <c r="I132" i="1" a="1"/>
  <c r="H175" i="1" a="1"/>
  <c r="I179" i="1" a="1"/>
  <c r="H190" i="1" a="1"/>
  <c r="I196" i="1" a="1"/>
  <c r="J196" i="1" a="1"/>
  <c r="I100" i="1" a="1"/>
  <c r="J105" i="1" a="1"/>
  <c r="H111" i="1" a="1"/>
  <c r="I116" i="1" a="1"/>
  <c r="I120" i="1" a="1"/>
  <c r="J122" i="1" a="1"/>
  <c r="J124" i="1" a="1"/>
  <c r="H129" i="1" a="1"/>
  <c r="H131" i="1" a="1"/>
  <c r="I133" i="1" a="1"/>
  <c r="I135" i="1" a="1"/>
  <c r="J139" i="1" a="1"/>
  <c r="J141" i="1" a="1"/>
  <c r="H144" i="1" a="1"/>
  <c r="H146" i="1" a="1"/>
  <c r="I150" i="1" a="1"/>
  <c r="I152" i="1" a="1"/>
  <c r="J154" i="1" a="1"/>
  <c r="J156" i="1" a="1"/>
  <c r="H161" i="1" a="1"/>
  <c r="H163" i="1" a="1"/>
  <c r="I165" i="1" a="1"/>
  <c r="I167" i="1" a="1"/>
  <c r="J171" i="1" a="1"/>
  <c r="J173" i="1" a="1"/>
  <c r="H176" i="1" a="1"/>
  <c r="H178" i="1" a="1"/>
  <c r="H192" i="1" a="1"/>
  <c r="I130" i="1" a="1"/>
  <c r="I147" i="1" a="1"/>
  <c r="H156" i="1" a="1"/>
  <c r="I164" i="1" a="1"/>
  <c r="J168" i="1" a="1"/>
  <c r="I177" i="1" a="1"/>
  <c r="J183" i="1" a="1"/>
  <c r="I194" i="1" a="1"/>
  <c r="J198" i="1" a="1"/>
  <c r="J194" i="1" a="1"/>
  <c r="J120" i="1" a="1"/>
  <c r="H125" i="1" a="1"/>
  <c r="H127" i="1" a="1"/>
  <c r="I129" i="1" a="1"/>
  <c r="I131" i="1" a="1"/>
  <c r="J135" i="1" a="1"/>
  <c r="J137" i="1" a="1"/>
  <c r="H140" i="1" a="1"/>
  <c r="H142" i="1" a="1"/>
  <c r="I146" i="1" a="1"/>
  <c r="I148" i="1" a="1"/>
  <c r="J150" i="1" a="1"/>
  <c r="J152" i="1" a="1"/>
  <c r="H157" i="1" a="1"/>
  <c r="H159" i="1" a="1"/>
  <c r="I161" i="1" a="1"/>
  <c r="I163" i="1" a="1"/>
  <c r="J167" i="1" a="1"/>
  <c r="J169" i="1" a="1"/>
  <c r="H172" i="1" a="1"/>
  <c r="H174" i="1" a="1"/>
  <c r="I178" i="1" a="1"/>
  <c r="I180" i="1" a="1"/>
  <c r="J182" i="1" a="1"/>
  <c r="J184" i="1" a="1"/>
  <c r="H189" i="1" a="1"/>
  <c r="H191" i="1" a="1"/>
  <c r="I193" i="1" a="1"/>
  <c r="I195" i="1" a="1"/>
  <c r="I189" i="1" a="1"/>
  <c r="H151" i="1" a="1"/>
  <c r="I155" i="1" a="1"/>
  <c r="I170" i="1" a="1"/>
  <c r="J174" i="1" a="1"/>
  <c r="J176" i="1" a="1"/>
  <c r="H183" i="1" a="1"/>
  <c r="I187" i="1" a="1"/>
  <c r="J187" i="1" a="1"/>
  <c r="H124" i="1" a="1"/>
  <c r="J136" i="1" a="1"/>
  <c r="H141" i="1" a="1"/>
  <c r="J153" i="1" a="1"/>
  <c r="I162" i="1" a="1"/>
  <c r="H188" i="1" a="1"/>
  <c r="J101" i="1" a="1"/>
  <c r="H107" i="1" a="1"/>
  <c r="I112" i="1" a="1"/>
  <c r="J117" i="1" a="1"/>
  <c r="H121" i="1" a="1"/>
  <c r="H123" i="1" a="1"/>
  <c r="I125" i="1" a="1"/>
  <c r="I127" i="1" a="1"/>
  <c r="J131" i="1" a="1"/>
  <c r="J133" i="1" a="1"/>
  <c r="H136" i="1" a="1"/>
  <c r="H138" i="1" a="1"/>
  <c r="I142" i="1" a="1"/>
  <c r="I144" i="1" a="1"/>
  <c r="J146" i="1" a="1"/>
  <c r="J148" i="1" a="1"/>
  <c r="H153" i="1" a="1"/>
  <c r="H155" i="1" a="1"/>
  <c r="I157" i="1" a="1"/>
  <c r="I159" i="1" a="1"/>
  <c r="J163" i="1" a="1"/>
  <c r="J165" i="1" a="1"/>
  <c r="H168" i="1" a="1"/>
  <c r="H170" i="1" a="1"/>
  <c r="I174" i="1" a="1"/>
  <c r="I176" i="1" a="1"/>
  <c r="J178" i="1" a="1"/>
  <c r="J180" i="1" a="1"/>
  <c r="H185" i="1" a="1"/>
  <c r="H187" i="1" a="1"/>
  <c r="I191" i="1" a="1"/>
  <c r="J195" i="1" a="1"/>
  <c r="J197" i="1" a="1"/>
  <c r="I153" i="1" a="1"/>
  <c r="J159" i="1" a="1"/>
  <c r="H164" i="1" a="1"/>
  <c r="I172" i="1" a="1"/>
  <c r="I185" i="1" a="1"/>
  <c r="H196" i="1" a="1"/>
  <c r="H194" i="1" a="1"/>
  <c r="H126" i="1" a="1"/>
  <c r="I145" i="1" a="1"/>
  <c r="J151" i="1" a="1"/>
  <c r="H158" i="1" a="1"/>
  <c r="H173" i="1" a="1"/>
  <c r="I121" i="1" a="1"/>
  <c r="I123" i="1" a="1"/>
  <c r="J127" i="1" a="1"/>
  <c r="J129" i="1" a="1"/>
  <c r="H132" i="1" a="1"/>
  <c r="H134" i="1" a="1"/>
  <c r="I138" i="1" a="1"/>
  <c r="I140" i="1" a="1"/>
  <c r="J142" i="1" a="1"/>
  <c r="J144" i="1" a="1"/>
  <c r="H149" i="1" a="1"/>
  <c r="J161" i="1" a="1"/>
  <c r="H166" i="1" a="1"/>
  <c r="H181" i="1" a="1"/>
  <c r="J191" i="1" a="1"/>
  <c r="I198" i="1" a="1"/>
  <c r="J121" i="1" a="1"/>
  <c r="J134" i="1" a="1"/>
  <c r="H143" i="1" a="1"/>
  <c r="J166" i="1" a="1"/>
  <c r="J185" i="1" a="1"/>
  <c r="H103" i="1" a="1"/>
  <c r="I108" i="1" a="1"/>
  <c r="J113" i="1" a="1"/>
  <c r="H119" i="1" a="1"/>
  <c r="J123" i="1" a="1"/>
  <c r="J125" i="1" a="1"/>
  <c r="H128" i="1" a="1"/>
  <c r="H130" i="1" a="1"/>
  <c r="I134" i="1" a="1"/>
  <c r="I136" i="1" a="1"/>
  <c r="J138" i="1" a="1"/>
  <c r="J140" i="1" a="1"/>
  <c r="H145" i="1" a="1"/>
  <c r="H147" i="1" a="1"/>
  <c r="I149" i="1" a="1"/>
  <c r="I151" i="1" a="1"/>
  <c r="J155" i="1" a="1"/>
  <c r="J157" i="1" a="1"/>
  <c r="H160" i="1" a="1"/>
  <c r="H162" i="1" a="1"/>
  <c r="I166" i="1" a="1"/>
  <c r="I168" i="1" a="1"/>
  <c r="J170" i="1" a="1"/>
  <c r="J172" i="1" a="1"/>
  <c r="H177" i="1" a="1"/>
  <c r="H179" i="1" a="1"/>
  <c r="I181" i="1" a="1"/>
  <c r="I183" i="1" a="1"/>
  <c r="J189" i="1" a="1"/>
  <c r="I119" i="1" a="1"/>
  <c r="E99" i="1" a="1"/>
  <c r="E103" i="1" a="1"/>
  <c r="E107" i="1" a="1"/>
  <c r="E111" i="1" a="1"/>
  <c r="E115" i="1" a="1"/>
  <c r="E119" i="1" a="1"/>
  <c r="E123" i="1" a="1"/>
  <c r="E127" i="1" a="1"/>
  <c r="E131" i="1" a="1"/>
  <c r="E135" i="1" a="1"/>
  <c r="E139" i="1" a="1"/>
  <c r="E143" i="1" a="1"/>
  <c r="E147" i="1" a="1"/>
  <c r="E163" i="1" a="1"/>
  <c r="E175" i="1" a="1"/>
  <c r="E100" i="1" a="1"/>
  <c r="E108" i="1" a="1"/>
  <c r="E112" i="1" a="1"/>
  <c r="E120" i="1" a="1"/>
  <c r="E128" i="1" a="1"/>
  <c r="E132" i="1" a="1"/>
  <c r="E144" i="1" a="1"/>
  <c r="E148" i="1" a="1"/>
  <c r="E152" i="1" a="1"/>
  <c r="E168" i="1" a="1"/>
  <c r="E176" i="1" a="1"/>
  <c r="E180" i="1" a="1"/>
  <c r="E188" i="1" a="1"/>
  <c r="E192" i="1" a="1"/>
  <c r="E104" i="1" a="1"/>
  <c r="E116" i="1" a="1"/>
  <c r="E124" i="1" a="1"/>
  <c r="E136" i="1" a="1"/>
  <c r="E140" i="1" a="1"/>
  <c r="E156" i="1" a="1"/>
  <c r="E160" i="1" a="1"/>
  <c r="E164" i="1" a="1"/>
  <c r="E172" i="1" a="1"/>
  <c r="E184" i="1" a="1"/>
  <c r="E101" i="1" a="1"/>
  <c r="E109" i="1" a="1"/>
  <c r="E117" i="1" a="1"/>
  <c r="E125" i="1" a="1"/>
  <c r="E137" i="1" a="1"/>
  <c r="E141" i="1" a="1"/>
  <c r="E149" i="1" a="1"/>
  <c r="E157" i="1" a="1"/>
  <c r="E165" i="1" a="1"/>
  <c r="E185" i="1" a="1"/>
  <c r="E189" i="1" a="1"/>
  <c r="E193" i="1" a="1"/>
  <c r="E197" i="1" a="1"/>
  <c r="E167" i="1" a="1"/>
  <c r="E179" i="1" a="1"/>
  <c r="E191" i="1" a="1"/>
  <c r="E105" i="1" a="1"/>
  <c r="E113" i="1" a="1"/>
  <c r="E121" i="1" a="1"/>
  <c r="E129" i="1" a="1"/>
  <c r="E133" i="1" a="1"/>
  <c r="E145" i="1" a="1"/>
  <c r="E153" i="1" a="1"/>
  <c r="E161" i="1" a="1"/>
  <c r="E169" i="1" a="1"/>
  <c r="E173" i="1" a="1"/>
  <c r="E177" i="1" a="1"/>
  <c r="E181" i="1" a="1"/>
  <c r="E159" i="1" a="1"/>
  <c r="E183" i="1" a="1"/>
  <c r="E102" i="1" a="1"/>
  <c r="E110" i="1" a="1"/>
  <c r="E118" i="1" a="1"/>
  <c r="E122" i="1" a="1"/>
  <c r="E126" i="1" a="1"/>
  <c r="E130" i="1" a="1"/>
  <c r="E138" i="1" a="1"/>
  <c r="E146" i="1" a="1"/>
  <c r="E166" i="1" a="1"/>
  <c r="E170" i="1" a="1"/>
  <c r="E178" i="1" a="1"/>
  <c r="E186" i="1" a="1"/>
  <c r="E194" i="1" a="1"/>
  <c r="E151" i="1" a="1"/>
  <c r="E171" i="1" a="1"/>
  <c r="E195" i="1" a="1"/>
  <c r="E106" i="1" a="1"/>
  <c r="E114" i="1" a="1"/>
  <c r="E134" i="1" a="1"/>
  <c r="E142" i="1" a="1"/>
  <c r="E150" i="1" a="1"/>
  <c r="E154" i="1" a="1"/>
  <c r="E158" i="1" a="1"/>
  <c r="E162" i="1" a="1"/>
  <c r="E174" i="1" a="1"/>
  <c r="E182" i="1" a="1"/>
  <c r="E190" i="1" a="1"/>
  <c r="E198" i="1" a="1"/>
  <c r="E155" i="1" a="1"/>
  <c r="E187" i="1" a="1"/>
  <c r="E196" i="1" a="1"/>
  <c r="D99" i="1" a="1"/>
  <c r="D103" i="1" a="1"/>
  <c r="D107" i="1" a="1"/>
  <c r="D111" i="1" a="1"/>
  <c r="D115" i="1" a="1"/>
  <c r="D119" i="1" a="1"/>
  <c r="D123" i="1" a="1"/>
  <c r="D147" i="1" a="1"/>
  <c r="D167" i="1" a="1"/>
  <c r="D183" i="1" a="1"/>
  <c r="D112" i="1" a="1"/>
  <c r="D124" i="1" a="1"/>
  <c r="D136" i="1" a="1"/>
  <c r="D120" i="1" a="1"/>
  <c r="D152" i="1" a="1"/>
  <c r="D172" i="1" a="1"/>
  <c r="D180" i="1" a="1"/>
  <c r="D100" i="1" a="1"/>
  <c r="D148" i="1" a="1"/>
  <c r="D188" i="1" a="1"/>
  <c r="D105" i="1" a="1"/>
  <c r="D113" i="1" a="1"/>
  <c r="D117" i="1" a="1"/>
  <c r="D121" i="1" a="1"/>
  <c r="D125" i="1" a="1"/>
  <c r="D129" i="1" a="1"/>
  <c r="D137" i="1" a="1"/>
  <c r="D101" i="1" a="1"/>
  <c r="D109" i="1" a="1"/>
  <c r="D133" i="1" a="1"/>
  <c r="D141" i="1" a="1"/>
  <c r="D145" i="1" a="1"/>
  <c r="D149" i="1" a="1"/>
  <c r="D153" i="1" a="1"/>
  <c r="D157" i="1" a="1"/>
  <c r="D161" i="1" a="1"/>
  <c r="D165" i="1" a="1"/>
  <c r="D169" i="1" a="1"/>
  <c r="D173" i="1" a="1"/>
  <c r="D177" i="1" a="1"/>
  <c r="D181" i="1" a="1"/>
  <c r="D185" i="1" a="1"/>
  <c r="D189" i="1" a="1"/>
  <c r="D193" i="1" a="1"/>
  <c r="D197" i="1" a="1"/>
  <c r="D187" i="1" a="1"/>
  <c r="D108" i="1" a="1"/>
  <c r="D140" i="1" a="1"/>
  <c r="D156" i="1" a="1"/>
  <c r="D168" i="1" a="1"/>
  <c r="D192" i="1" a="1"/>
  <c r="D106" i="1" a="1"/>
  <c r="D114" i="1" a="1"/>
  <c r="D122" i="1" a="1"/>
  <c r="D134" i="1" a="1"/>
  <c r="D150" i="1" a="1"/>
  <c r="D154" i="1" a="1"/>
  <c r="D162" i="1" a="1"/>
  <c r="D166" i="1" a="1"/>
  <c r="D174" i="1" a="1"/>
  <c r="D182" i="1" a="1"/>
  <c r="D190" i="1" a="1"/>
  <c r="D127" i="1" a="1"/>
  <c r="D135" i="1" a="1"/>
  <c r="D151" i="1" a="1"/>
  <c r="D159" i="1" a="1"/>
  <c r="D171" i="1" a="1"/>
  <c r="D179" i="1" a="1"/>
  <c r="D195" i="1" a="1"/>
  <c r="D116" i="1" a="1"/>
  <c r="D128" i="1" a="1"/>
  <c r="D132" i="1" a="1"/>
  <c r="D164" i="1" a="1"/>
  <c r="D176" i="1" a="1"/>
  <c r="D184" i="1" a="1"/>
  <c r="D196" i="1" a="1"/>
  <c r="D102" i="1" a="1"/>
  <c r="D110" i="1" a="1"/>
  <c r="D118" i="1" a="1"/>
  <c r="D126" i="1" a="1"/>
  <c r="D130" i="1" a="1"/>
  <c r="D138" i="1" a="1"/>
  <c r="D142" i="1" a="1"/>
  <c r="D146" i="1" a="1"/>
  <c r="D158" i="1" a="1"/>
  <c r="D170" i="1" a="1"/>
  <c r="D178" i="1" a="1"/>
  <c r="D186" i="1" a="1"/>
  <c r="D194" i="1" a="1"/>
  <c r="D198" i="1" a="1"/>
  <c r="D131" i="1" a="1"/>
  <c r="D139" i="1" a="1"/>
  <c r="D143" i="1" a="1"/>
  <c r="D155" i="1" a="1"/>
  <c r="D163" i="1" a="1"/>
  <c r="D175" i="1" a="1"/>
  <c r="D191" i="1" a="1"/>
  <c r="D104" i="1" a="1"/>
  <c r="D144" i="1" a="1"/>
  <c r="D160" i="1" a="1"/>
  <c r="B99" i="1" a="1"/>
  <c r="B103" i="1" a="1"/>
  <c r="B107" i="1" a="1"/>
  <c r="B111" i="1" a="1"/>
  <c r="B115" i="1" a="1"/>
  <c r="B127" i="1" a="1"/>
  <c r="B139" i="1" a="1"/>
  <c r="B151" i="1" a="1"/>
  <c r="B159" i="1" a="1"/>
  <c r="B167" i="1" a="1"/>
  <c r="B175" i="1" a="1"/>
  <c r="B183" i="1" a="1"/>
  <c r="B187" i="1" a="1"/>
  <c r="B195" i="1" a="1"/>
  <c r="B192" i="1" a="1"/>
  <c r="B173" i="1" a="1"/>
  <c r="B181" i="1" a="1"/>
  <c r="B100" i="1" a="1"/>
  <c r="B104" i="1" a="1"/>
  <c r="B108" i="1" a="1"/>
  <c r="B112" i="1" a="1"/>
  <c r="B116" i="1" a="1"/>
  <c r="B120" i="1" a="1"/>
  <c r="B124" i="1" a="1"/>
  <c r="B128" i="1" a="1"/>
  <c r="B132" i="1" a="1"/>
  <c r="B136" i="1" a="1"/>
  <c r="B140" i="1" a="1"/>
  <c r="B144" i="1" a="1"/>
  <c r="B148" i="1" a="1"/>
  <c r="B152" i="1" a="1"/>
  <c r="B156" i="1" a="1"/>
  <c r="B160" i="1" a="1"/>
  <c r="B164" i="1" a="1"/>
  <c r="B168" i="1" a="1"/>
  <c r="B172" i="1" a="1"/>
  <c r="B176" i="1" a="1"/>
  <c r="B180" i="1" a="1"/>
  <c r="B184" i="1" a="1"/>
  <c r="B169" i="1" a="1"/>
  <c r="B193" i="1" a="1"/>
  <c r="B101" i="1" a="1"/>
  <c r="B105" i="1" a="1"/>
  <c r="B109" i="1" a="1"/>
  <c r="B113" i="1" a="1"/>
  <c r="B117" i="1" a="1"/>
  <c r="B121" i="1" a="1"/>
  <c r="B125" i="1" a="1"/>
  <c r="B129" i="1" a="1"/>
  <c r="B133" i="1" a="1"/>
  <c r="B137" i="1" a="1"/>
  <c r="B141" i="1" a="1"/>
  <c r="B145" i="1" a="1"/>
  <c r="B149" i="1" a="1"/>
  <c r="B153" i="1" a="1"/>
  <c r="B157" i="1" a="1"/>
  <c r="B161" i="1" a="1"/>
  <c r="B165" i="1" a="1"/>
  <c r="B177" i="1" a="1"/>
  <c r="B189" i="1" a="1"/>
  <c r="B106" i="1" a="1"/>
  <c r="B118" i="1" a="1"/>
  <c r="B130" i="1" a="1"/>
  <c r="B134" i="1" a="1"/>
  <c r="B138" i="1" a="1"/>
  <c r="B146" i="1" a="1"/>
  <c r="B150" i="1" a="1"/>
  <c r="B158" i="1" a="1"/>
  <c r="B178" i="1" a="1"/>
  <c r="B194" i="1" a="1"/>
  <c r="B198" i="1" a="1"/>
  <c r="B123" i="1" a="1"/>
  <c r="B131" i="1" a="1"/>
  <c r="B143" i="1" a="1"/>
  <c r="B191" i="1" a="1"/>
  <c r="B188" i="1" a="1"/>
  <c r="B185" i="1" a="1"/>
  <c r="B197" i="1" a="1"/>
  <c r="B102" i="1" a="1"/>
  <c r="B110" i="1" a="1"/>
  <c r="B114" i="1" a="1"/>
  <c r="B122" i="1" a="1"/>
  <c r="B126" i="1" a="1"/>
  <c r="B142" i="1" a="1"/>
  <c r="B154" i="1" a="1"/>
  <c r="B162" i="1" a="1"/>
  <c r="B166" i="1" a="1"/>
  <c r="B170" i="1" a="1"/>
  <c r="B174" i="1" a="1"/>
  <c r="B182" i="1" a="1"/>
  <c r="B186" i="1" a="1"/>
  <c r="B190" i="1" a="1"/>
  <c r="B119" i="1" a="1"/>
  <c r="B135" i="1" a="1"/>
  <c r="B147" i="1" a="1"/>
  <c r="B155" i="1" a="1"/>
  <c r="B163" i="1" a="1"/>
  <c r="B171" i="1" a="1"/>
  <c r="B179" i="1" a="1"/>
  <c r="B196" i="1" a="1"/>
  <c r="B98" i="1" a="1"/>
  <c r="J98" i="1" a="1"/>
  <c r="H98" i="1" a="1"/>
  <c r="D98" i="1" a="1"/>
  <c r="E98" i="1" a="1"/>
  <c r="I98" i="1" a="1"/>
  <c r="J97" i="1" a="1"/>
  <c r="I97" i="1" a="1"/>
  <c r="D97" i="1" a="1"/>
  <c r="E97" i="1" a="1"/>
  <c r="H97" i="1" a="1"/>
  <c r="B97" i="1" a="1"/>
  <c r="H96" i="1" a="1"/>
  <c r="E96" i="1" a="1"/>
  <c r="B96" i="1" a="1"/>
  <c r="I96" i="1" a="1"/>
  <c r="D96" i="1" a="1"/>
  <c r="J96" i="1" a="1"/>
  <c r="D95" i="1" a="1"/>
  <c r="J95" i="1" a="1"/>
  <c r="E95" i="1" a="1"/>
  <c r="B95" i="1" a="1"/>
  <c r="H95" i="1" a="1"/>
  <c r="I95" i="1" a="1"/>
  <c r="B94" i="1" a="1"/>
  <c r="E94" i="1" a="1"/>
  <c r="D94" i="1" a="1"/>
  <c r="I94" i="1" a="1"/>
  <c r="J94" i="1" a="1"/>
  <c r="H94" i="1" a="1"/>
  <c r="D93" i="1" a="1"/>
  <c r="J93" i="1" a="1"/>
  <c r="E93" i="1" a="1"/>
  <c r="H93" i="1" a="1"/>
  <c r="B93" i="1" a="1"/>
  <c r="I93" i="1" a="1"/>
  <c r="J92" i="1" a="1"/>
  <c r="D92" i="1" a="1"/>
  <c r="I92" i="1" a="1"/>
  <c r="E92" i="1" a="1"/>
  <c r="H92" i="1" a="1"/>
  <c r="B92" i="1" a="1"/>
  <c r="B91" i="1" a="1"/>
  <c r="I91" i="1" a="1"/>
  <c r="J91" i="1" a="1"/>
  <c r="D91" i="1" a="1"/>
  <c r="E91" i="1" a="1"/>
  <c r="H91" i="1" a="1"/>
  <c r="B90" i="1" a="1"/>
  <c r="I90" i="1" a="1"/>
  <c r="J90" i="1" a="1"/>
  <c r="H90" i="1" a="1"/>
  <c r="D90" i="1" a="1"/>
  <c r="E90" i="1" a="1"/>
  <c r="B89" i="1" a="1"/>
  <c r="I89" i="1" a="1"/>
  <c r="D89" i="1" a="1"/>
  <c r="E89" i="1" a="1"/>
  <c r="H89" i="1" a="1"/>
  <c r="J89" i="1" a="1"/>
  <c r="E88" i="1" a="1"/>
  <c r="D88" i="1" a="1"/>
  <c r="B88" i="1" a="1"/>
  <c r="I88" i="1" a="1"/>
  <c r="H88" i="1" a="1"/>
  <c r="J88" i="1" a="1"/>
  <c r="D87" i="1" a="1"/>
  <c r="J87" i="1" a="1"/>
  <c r="E87" i="1" a="1"/>
  <c r="I87" i="1" a="1"/>
  <c r="H87" i="1" a="1"/>
  <c r="B87" i="1" a="1"/>
  <c r="D86" i="1" a="1"/>
  <c r="J86" i="1" a="1"/>
  <c r="B86" i="1" a="1"/>
  <c r="I86" i="1" a="1"/>
  <c r="E86" i="1" a="1"/>
  <c r="H86" i="1" a="1"/>
  <c r="D85" i="1" a="1"/>
  <c r="B85" i="1" a="1"/>
  <c r="I85" i="1" a="1"/>
  <c r="H85" i="1" a="1"/>
  <c r="J85" i="1" a="1"/>
  <c r="E85" i="1" a="1"/>
  <c r="I84" i="1" a="1"/>
  <c r="E84" i="1" a="1"/>
  <c r="B84" i="1" a="1"/>
  <c r="J84" i="1" a="1"/>
  <c r="H84" i="1" a="1"/>
  <c r="D84" i="1" a="1"/>
  <c r="E83" i="1" a="1"/>
  <c r="D83" i="1" a="1"/>
  <c r="B83" i="1" a="1"/>
  <c r="I83" i="1" a="1"/>
  <c r="H83" i="1" a="1"/>
  <c r="J83" i="1" a="1"/>
  <c r="B82" i="1" a="1"/>
  <c r="I82" i="1" a="1"/>
  <c r="D82" i="1" a="1"/>
  <c r="J82" i="1" a="1"/>
  <c r="E82" i="1" a="1"/>
  <c r="H82" i="1" a="1"/>
  <c r="D81" i="1" a="1"/>
  <c r="J81" i="1" a="1"/>
  <c r="B81" i="1" a="1"/>
  <c r="E81" i="1" a="1"/>
  <c r="H81" i="1" a="1"/>
  <c r="I81" i="1" a="1"/>
  <c r="D80" i="1" a="1"/>
  <c r="J80" i="1" a="1"/>
  <c r="E80" i="1" a="1"/>
  <c r="B80" i="1" a="1"/>
  <c r="H80" i="1" a="1"/>
  <c r="I80" i="1" a="1"/>
  <c r="B79" i="1" a="1"/>
  <c r="D79" i="1" a="1"/>
  <c r="J79" i="1" a="1"/>
  <c r="E79" i="1" a="1"/>
  <c r="H79" i="1" a="1"/>
  <c r="I79" i="1" a="1"/>
  <c r="D78" i="1" a="1"/>
  <c r="J78" i="1" a="1"/>
  <c r="E78" i="1" a="1"/>
  <c r="H78" i="1" a="1"/>
  <c r="B78" i="1" a="1"/>
  <c r="I78" i="1" a="1"/>
  <c r="D77" i="1" a="1"/>
  <c r="J77" i="1" a="1"/>
  <c r="B77" i="1" a="1"/>
  <c r="I77" i="1" a="1"/>
  <c r="E77" i="1" a="1"/>
  <c r="H77" i="1" a="1"/>
  <c r="D76" i="1" a="1"/>
  <c r="I76" i="1" a="1"/>
  <c r="E76" i="1" a="1"/>
  <c r="B76" i="1" a="1"/>
  <c r="J76" i="1" a="1"/>
  <c r="H76" i="1" a="1"/>
  <c r="D75" i="1" a="1"/>
  <c r="J75" i="1" a="1"/>
  <c r="E75" i="1" a="1"/>
  <c r="B75" i="1" a="1"/>
  <c r="H75" i="1" a="1"/>
  <c r="I75" i="1" a="1"/>
  <c r="D74" i="1" a="1"/>
  <c r="J74" i="1" a="1"/>
  <c r="E74" i="1" a="1"/>
  <c r="H74" i="1" a="1"/>
  <c r="I74" i="1" a="1"/>
  <c r="B74" i="1" a="1"/>
  <c r="B73" i="1" a="1"/>
  <c r="E73" i="1" a="1"/>
  <c r="I73" i="1" a="1"/>
  <c r="J73" i="1" a="1"/>
  <c r="D73" i="1" a="1"/>
  <c r="H73" i="1" a="1"/>
  <c r="B72" i="1" a="1"/>
  <c r="I72" i="1" a="1"/>
  <c r="J72" i="1" a="1"/>
  <c r="D72" i="1" a="1"/>
  <c r="E72" i="1" a="1"/>
  <c r="H72" i="1" a="1"/>
  <c r="B71" i="1" a="1"/>
  <c r="E71" i="1" a="1"/>
  <c r="D71" i="1" a="1"/>
  <c r="I71" i="1" a="1"/>
  <c r="J71" i="1" a="1"/>
  <c r="H71" i="1" a="1"/>
  <c r="D70" i="1" a="1"/>
  <c r="B70" i="1" a="1"/>
  <c r="E70" i="1" a="1"/>
  <c r="I70" i="1" a="1"/>
  <c r="H70" i="1" a="1"/>
  <c r="J70" i="1" a="1"/>
  <c r="E69" i="1" a="1"/>
  <c r="D69" i="1" a="1"/>
  <c r="B69" i="1" a="1"/>
  <c r="I69" i="1" a="1"/>
  <c r="H69" i="1" a="1"/>
  <c r="J69" i="1" a="1"/>
  <c r="J68" i="1" a="1"/>
  <c r="I68" i="1" a="1"/>
  <c r="D68" i="1" a="1"/>
  <c r="E68" i="1" a="1"/>
  <c r="H68" i="1" a="1"/>
  <c r="B68" i="1" a="1"/>
  <c r="D67" i="1" a="1"/>
  <c r="J67" i="1" a="1"/>
  <c r="E67" i="1" a="1"/>
  <c r="I67" i="1" a="1"/>
  <c r="H67" i="1" a="1"/>
  <c r="B67" i="1" a="1"/>
  <c r="I66" i="1" a="1"/>
  <c r="D66" i="1" a="1"/>
  <c r="B66" i="1" a="1"/>
  <c r="E66" i="1" a="1"/>
  <c r="J66" i="1" a="1"/>
  <c r="H66" i="1" a="1"/>
  <c r="E65" i="1" a="1"/>
  <c r="J65" i="1" a="1"/>
  <c r="B65" i="1" a="1"/>
  <c r="I65" i="1" a="1"/>
  <c r="H65" i="1" a="1"/>
  <c r="D65" i="1" a="1"/>
  <c r="J64" i="1" a="1"/>
  <c r="E64" i="1" a="1"/>
  <c r="D64" i="1" a="1"/>
  <c r="I64" i="1" a="1"/>
  <c r="H64" i="1" a="1"/>
  <c r="B64" i="1" a="1"/>
  <c r="D63" i="1" a="1"/>
  <c r="J63" i="1" a="1"/>
  <c r="E63" i="1" a="1"/>
  <c r="I63" i="1" a="1"/>
  <c r="H63" i="1" a="1"/>
  <c r="B63" i="1" a="1"/>
  <c r="B62" i="1" a="1"/>
  <c r="I62" i="1" a="1"/>
  <c r="D62" i="1" a="1"/>
  <c r="J62" i="1" a="1"/>
  <c r="E62" i="1" a="1"/>
  <c r="H62" i="1" a="1"/>
  <c r="B61" i="1" a="1"/>
  <c r="D61" i="1" a="1"/>
  <c r="I61" i="1" a="1"/>
  <c r="E61" i="1" a="1"/>
  <c r="H61" i="1" a="1"/>
  <c r="J61" i="1" a="1"/>
  <c r="B60" i="1" a="1"/>
  <c r="D60" i="1" a="1"/>
  <c r="J60" i="1" a="1"/>
  <c r="E60" i="1" a="1"/>
  <c r="H60" i="1" a="1"/>
  <c r="I60" i="1" a="1"/>
  <c r="B59" i="1" a="1"/>
  <c r="D59" i="1" a="1"/>
  <c r="J59" i="1" a="1"/>
  <c r="E59" i="1" a="1"/>
  <c r="H59" i="1" a="1"/>
  <c r="I59" i="1" a="1"/>
  <c r="E58" i="1" a="1"/>
  <c r="J58" i="1" a="1"/>
  <c r="B58" i="1" a="1"/>
  <c r="I58" i="1" a="1"/>
  <c r="H58" i="1" a="1"/>
  <c r="D58" i="1" a="1"/>
  <c r="B57" i="1" a="1"/>
  <c r="I57" i="1" a="1"/>
  <c r="H57" i="1" a="1"/>
  <c r="D57" i="1" a="1"/>
  <c r="J57" i="1" a="1"/>
  <c r="E57" i="1" a="1"/>
  <c r="B56" i="1" a="1"/>
  <c r="J56" i="1" a="1"/>
  <c r="D56" i="1" a="1"/>
  <c r="E56" i="1" a="1"/>
  <c r="I56" i="1" a="1"/>
  <c r="H56" i="1" a="1"/>
  <c r="J55" i="1" a="1"/>
  <c r="E55" i="1" a="1"/>
  <c r="D55" i="1" a="1"/>
  <c r="H55" i="1" a="1"/>
  <c r="B55" i="1" a="1"/>
  <c r="I55" i="1" a="1"/>
  <c r="B54" i="1" a="1"/>
  <c r="I54" i="1" a="1"/>
  <c r="D54" i="1" a="1"/>
  <c r="J54" i="1" a="1"/>
  <c r="E54" i="1" a="1"/>
  <c r="H54" i="1" a="1"/>
  <c r="B53" i="1" a="1"/>
  <c r="D53" i="1" a="1"/>
  <c r="E53" i="1" a="1"/>
  <c r="I53" i="1" a="1"/>
  <c r="H53" i="1" a="1"/>
  <c r="J53" i="1" a="1"/>
  <c r="B52" i="1" a="1"/>
  <c r="J52" i="1" a="1"/>
  <c r="D52" i="1" a="1"/>
  <c r="I52" i="1" a="1"/>
  <c r="E52" i="1" a="1"/>
  <c r="H52" i="1" a="1"/>
  <c r="E51" i="1" a="1"/>
  <c r="J51" i="1" a="1"/>
  <c r="B51" i="1" a="1"/>
  <c r="I51" i="1" a="1"/>
  <c r="H51" i="1" a="1"/>
  <c r="D51" i="1" a="1"/>
  <c r="D50" i="1" a="1"/>
  <c r="J50" i="1" a="1"/>
  <c r="E50" i="1" a="1"/>
  <c r="I50" i="1" a="1"/>
  <c r="H50" i="1" a="1"/>
  <c r="B50" i="1" a="1"/>
  <c r="B49" i="1" a="1"/>
  <c r="J49" i="1" a="1"/>
  <c r="E49" i="1" a="1"/>
  <c r="D49" i="1" a="1"/>
  <c r="H49" i="1" a="1"/>
  <c r="I49" i="1" a="1"/>
  <c r="B97" i="2" a="1"/>
  <c r="H85" i="2" a="1"/>
  <c r="H86" i="2" a="1"/>
  <c r="H90" i="2" a="1"/>
  <c r="H94" i="2" a="1"/>
  <c r="H87" i="2" a="1"/>
  <c r="H91" i="2" a="1"/>
  <c r="H95" i="2" a="1"/>
  <c r="H97" i="2" a="1"/>
  <c r="H88" i="2" a="1"/>
  <c r="H92" i="2" a="1"/>
  <c r="H96" i="2" a="1"/>
  <c r="H89" i="2" a="1"/>
  <c r="H93" i="2" a="1"/>
  <c r="E79" i="2" a="1"/>
  <c r="E81" i="2" a="1"/>
  <c r="E83" i="2" a="1"/>
  <c r="E85" i="2" a="1"/>
  <c r="E91" i="2" a="1"/>
  <c r="F91" i="2" a="1"/>
  <c r="F79" i="2" a="1"/>
  <c r="F81" i="2" a="1"/>
  <c r="F83" i="2" a="1"/>
  <c r="F85" i="2" a="1"/>
  <c r="F87" i="2" a="1"/>
  <c r="F89" i="2" a="1"/>
  <c r="F95" i="2" a="1"/>
  <c r="E80" i="2" a="1"/>
  <c r="E82" i="2" a="1"/>
  <c r="E84" i="2" a="1"/>
  <c r="E86" i="2" a="1"/>
  <c r="E88" i="2" a="1"/>
  <c r="E90" i="2" a="1"/>
  <c r="E92" i="2" a="1"/>
  <c r="E94" i="2" a="1"/>
  <c r="E96" i="2" a="1"/>
  <c r="F84" i="2" a="1"/>
  <c r="F88" i="2" a="1"/>
  <c r="F90" i="2" a="1"/>
  <c r="F94" i="2" a="1"/>
  <c r="E87" i="2" a="1"/>
  <c r="E93" i="2" a="1"/>
  <c r="E97" i="2" a="1"/>
  <c r="F97" i="2" a="1"/>
  <c r="F82" i="2" a="1"/>
  <c r="F86" i="2" a="1"/>
  <c r="F92" i="2" a="1"/>
  <c r="F96" i="2" a="1"/>
  <c r="E89" i="2" a="1"/>
  <c r="E95" i="2" a="1"/>
  <c r="F93" i="2" a="1"/>
  <c r="F80" i="2" a="1"/>
  <c r="H80" i="2" a="1"/>
  <c r="H84" i="2" a="1"/>
  <c r="H79" i="2" a="1"/>
  <c r="H81" i="2" a="1"/>
  <c r="H78" i="2" a="1"/>
  <c r="H82" i="2" a="1"/>
  <c r="H83" i="2" a="1"/>
  <c r="H4" i="2" a="1"/>
  <c r="H8" i="2" a="1"/>
  <c r="H12" i="2" a="1"/>
  <c r="H16" i="2" a="1"/>
  <c r="H20" i="2" a="1"/>
  <c r="H24" i="2" a="1"/>
  <c r="H28" i="2" a="1"/>
  <c r="H32" i="2" a="1"/>
  <c r="H36" i="2" a="1"/>
  <c r="H40" i="2" a="1"/>
  <c r="H44" i="2" a="1"/>
  <c r="H48" i="2" a="1"/>
  <c r="H52" i="2" a="1"/>
  <c r="H56" i="2" a="1"/>
  <c r="H60" i="2" a="1"/>
  <c r="H64" i="2" a="1"/>
  <c r="H68" i="2" a="1"/>
  <c r="H76" i="2" a="1"/>
  <c r="H5" i="2" a="1"/>
  <c r="H13" i="2" a="1"/>
  <c r="H21" i="2" a="1"/>
  <c r="H25" i="2" a="1"/>
  <c r="H29" i="2" a="1"/>
  <c r="H33" i="2" a="1"/>
  <c r="H37" i="2" a="1"/>
  <c r="H41" i="2" a="1"/>
  <c r="H45" i="2" a="1"/>
  <c r="H49" i="2" a="1"/>
  <c r="H53" i="2" a="1"/>
  <c r="H57" i="2" a="1"/>
  <c r="H61" i="2" a="1"/>
  <c r="H65" i="2" a="1"/>
  <c r="H69" i="2" a="1"/>
  <c r="H73" i="2" a="1"/>
  <c r="H77" i="2" a="1"/>
  <c r="H75" i="2" a="1"/>
  <c r="H9" i="2" a="1"/>
  <c r="H17" i="2" a="1"/>
  <c r="H6" i="2" a="1"/>
  <c r="H14" i="2" a="1"/>
  <c r="H18" i="2" a="1"/>
  <c r="H22" i="2" a="1"/>
  <c r="H46" i="2" a="1"/>
  <c r="H54" i="2" a="1"/>
  <c r="H62" i="2" a="1"/>
  <c r="H66" i="2" a="1"/>
  <c r="H74" i="2" a="1"/>
  <c r="H27" i="2" a="1"/>
  <c r="H35" i="2" a="1"/>
  <c r="H47" i="2" a="1"/>
  <c r="H55" i="2" a="1"/>
  <c r="H67" i="2" a="1"/>
  <c r="H10" i="2" a="1"/>
  <c r="H26" i="2" a="1"/>
  <c r="H30" i="2" a="1"/>
  <c r="H34" i="2" a="1"/>
  <c r="H38" i="2" a="1"/>
  <c r="H42" i="2" a="1"/>
  <c r="H50" i="2" a="1"/>
  <c r="H58" i="2" a="1"/>
  <c r="H70" i="2" a="1"/>
  <c r="H23" i="2" a="1"/>
  <c r="H31" i="2" a="1"/>
  <c r="H39" i="2" a="1"/>
  <c r="H51" i="2" a="1"/>
  <c r="H63" i="2" a="1"/>
  <c r="H71" i="2" a="1"/>
  <c r="H72" i="2" a="1"/>
  <c r="H7" i="2" a="1"/>
  <c r="H11" i="2" a="1"/>
  <c r="H15" i="2" a="1"/>
  <c r="H19" i="2" a="1"/>
  <c r="H43" i="2" a="1"/>
  <c r="H59" i="2" a="1"/>
  <c r="H3" i="2" a="1"/>
  <c r="B48" i="1" a="1"/>
  <c r="J48" i="1" a="1"/>
  <c r="D48" i="1" a="1"/>
  <c r="E48" i="1" a="1"/>
  <c r="H48" i="1" a="1"/>
  <c r="I48" i="1" a="1"/>
  <c r="B47" i="1" a="1"/>
  <c r="I47" i="1" a="1"/>
  <c r="J47" i="1" a="1"/>
  <c r="D47" i="1" a="1"/>
  <c r="E47" i="1" a="1"/>
  <c r="H47" i="1" a="1"/>
  <c r="D46" i="1" a="1"/>
  <c r="J46" i="1" a="1"/>
  <c r="E46" i="1" a="1"/>
  <c r="I46" i="1" a="1"/>
  <c r="H46" i="1" a="1"/>
  <c r="B46" i="1" a="1"/>
  <c r="B37" i="1" a="1"/>
  <c r="B10" i="1" a="1"/>
  <c r="B14" i="1" a="1"/>
  <c r="B18" i="1" a="1"/>
  <c r="B22" i="1" a="1"/>
  <c r="B26" i="1" a="1"/>
  <c r="B30" i="1" a="1"/>
  <c r="B34" i="1" a="1"/>
  <c r="B38" i="1" a="1"/>
  <c r="B4" i="1" a="1"/>
  <c r="B16" i="1" a="1"/>
  <c r="B36" i="1" a="1"/>
  <c r="B9" i="1" a="1"/>
  <c r="B25" i="1" a="1"/>
  <c r="B6" i="1" a="1"/>
  <c r="B42" i="1" a="1"/>
  <c r="B12" i="1" a="1"/>
  <c r="B28" i="1" a="1"/>
  <c r="B40" i="1" a="1"/>
  <c r="B17" i="1" a="1"/>
  <c r="B41" i="1" a="1"/>
  <c r="B27" i="1" a="1"/>
  <c r="B8" i="1" a="1"/>
  <c r="B20" i="1" a="1"/>
  <c r="B32" i="1" a="1"/>
  <c r="B5" i="1" a="1"/>
  <c r="B21" i="1" a="1"/>
  <c r="B33" i="1" a="1"/>
  <c r="B45" i="1" a="1"/>
  <c r="B7" i="1" a="1"/>
  <c r="B11" i="1" a="1"/>
  <c r="B15" i="1" a="1"/>
  <c r="B19" i="1" a="1"/>
  <c r="B23" i="1" a="1"/>
  <c r="B31" i="1" a="1"/>
  <c r="B35" i="1" a="1"/>
  <c r="B39" i="1" a="1"/>
  <c r="B43" i="1" a="1"/>
  <c r="B24" i="1" a="1"/>
  <c r="B44" i="1" a="1"/>
  <c r="B13" i="1" a="1"/>
  <c r="B29" i="1" a="1"/>
  <c r="B3" i="1" a="1"/>
  <c r="D45" i="1" a="1"/>
  <c r="J45" i="1" a="1"/>
  <c r="I45" i="1" a="1"/>
  <c r="E45" i="1" a="1"/>
  <c r="H45" i="1" a="1"/>
  <c r="D32" i="1" a="1"/>
  <c r="H29" i="1" a="1"/>
  <c r="E27" i="1" a="1"/>
  <c r="H31" i="1" a="1"/>
  <c r="D29" i="1" a="1"/>
  <c r="D27" i="1" a="1"/>
  <c r="E25" i="1" a="1"/>
  <c r="E28" i="1" a="1"/>
  <c r="D25" i="1" a="1"/>
  <c r="H28" i="1" a="1"/>
  <c r="E29" i="1" a="1"/>
  <c r="E24" i="1" a="1"/>
  <c r="E33" i="1" a="1"/>
  <c r="D31" i="1" a="1"/>
  <c r="H26" i="1" a="1"/>
  <c r="H30" i="1" a="1"/>
  <c r="H32" i="1" a="1"/>
  <c r="D24" i="1" a="1"/>
  <c r="E31" i="1" a="1"/>
  <c r="H33" i="1" a="1"/>
  <c r="E30" i="1" a="1"/>
  <c r="E26" i="1" a="1"/>
  <c r="H25" i="1" a="1"/>
  <c r="D33" i="1" a="1"/>
  <c r="D26" i="1" a="1"/>
  <c r="D30" i="1" a="1"/>
  <c r="E32" i="1" a="1"/>
  <c r="D28" i="1" a="1"/>
  <c r="H24" i="1" a="1"/>
  <c r="H27" i="1" a="1"/>
  <c r="I44" i="1" a="1"/>
  <c r="J44" i="1" a="1"/>
  <c r="H44" i="1" a="1"/>
  <c r="D44" i="1" a="1"/>
  <c r="E44" i="1" a="1"/>
  <c r="D43" i="1" a="1"/>
  <c r="J43" i="1" a="1"/>
  <c r="E43" i="1" a="1"/>
  <c r="H43" i="1" a="1"/>
  <c r="I43" i="1" a="1"/>
  <c r="H42" i="1" a="1"/>
  <c r="E42" i="1" a="1"/>
  <c r="D42" i="1" a="1"/>
  <c r="I42" i="1" a="1"/>
  <c r="J42" i="1" a="1"/>
  <c r="H41" i="1" a="1"/>
  <c r="D41" i="1" a="1"/>
  <c r="I41" i="1" a="1"/>
  <c r="J41" i="1" a="1"/>
  <c r="E41" i="1" a="1"/>
  <c r="H40" i="1" a="1"/>
  <c r="J40" i="1" a="1"/>
  <c r="I40" i="1" a="1"/>
  <c r="D40" i="1" a="1"/>
  <c r="E40" i="1" a="1"/>
  <c r="D39" i="1" a="1"/>
  <c r="J39" i="1" a="1"/>
  <c r="H39" i="1" a="1"/>
  <c r="E39" i="1" a="1"/>
  <c r="I39" i="1" a="1"/>
  <c r="D38" i="1" a="1"/>
  <c r="H38" i="1" a="1"/>
  <c r="E38" i="1" a="1"/>
  <c r="I38" i="1" a="1"/>
  <c r="J38" i="1" a="1"/>
  <c r="D37" i="1" a="1"/>
  <c r="H37" i="1" a="1"/>
  <c r="E37" i="1" a="1"/>
  <c r="I37" i="1" a="1"/>
  <c r="J37" i="1" a="1"/>
  <c r="D36" i="1" a="1"/>
  <c r="E36" i="1" a="1"/>
  <c r="J36" i="1" a="1"/>
  <c r="H36" i="1" a="1"/>
  <c r="I36" i="1" a="1"/>
  <c r="H35" i="1" a="1"/>
  <c r="E35" i="1" a="1"/>
  <c r="D35" i="1" a="1"/>
  <c r="I35" i="1" a="1"/>
  <c r="J35" i="1" a="1"/>
  <c r="J34" i="1" a="1"/>
  <c r="D34" i="1" a="1"/>
  <c r="H34" i="1" a="1"/>
  <c r="E34" i="1" a="1"/>
  <c r="I34" i="1" a="1"/>
  <c r="I4" i="1" a="1"/>
  <c r="I21" i="1" a="1"/>
  <c r="I11" i="1" a="1"/>
  <c r="I23" i="1" a="1"/>
  <c r="I12" i="1" a="1"/>
  <c r="I20" i="1" a="1"/>
  <c r="I32" i="1" a="1"/>
  <c r="I5" i="1" a="1"/>
  <c r="I9" i="1" a="1"/>
  <c r="I13" i="1" a="1"/>
  <c r="I17" i="1" a="1"/>
  <c r="I25" i="1" a="1"/>
  <c r="I29" i="1" a="1"/>
  <c r="I33" i="1" a="1"/>
  <c r="I7" i="1" a="1"/>
  <c r="I15" i="1" a="1"/>
  <c r="I31" i="1" a="1"/>
  <c r="I24" i="1" a="1"/>
  <c r="I27" i="1" a="1"/>
  <c r="I6" i="1" a="1"/>
  <c r="I10" i="1" a="1"/>
  <c r="I14" i="1" a="1"/>
  <c r="I18" i="1" a="1"/>
  <c r="I22" i="1" a="1"/>
  <c r="I26" i="1" a="1"/>
  <c r="I30" i="1" a="1"/>
  <c r="I3" i="1" a="1"/>
  <c r="I19" i="1" a="1"/>
  <c r="I8" i="1" a="1"/>
  <c r="I16" i="1" a="1"/>
  <c r="I28" i="1" a="1"/>
  <c r="J4" i="1" a="1"/>
  <c r="J8" i="1" a="1"/>
  <c r="J12" i="1" a="1"/>
  <c r="J16" i="1" a="1"/>
  <c r="J20" i="1" a="1"/>
  <c r="J24" i="1" a="1"/>
  <c r="J28" i="1" a="1"/>
  <c r="J32" i="1" a="1"/>
  <c r="J27" i="1" a="1"/>
  <c r="J9" i="1" a="1"/>
  <c r="J17" i="1" a="1"/>
  <c r="J29" i="1" a="1"/>
  <c r="J26" i="1" a="1"/>
  <c r="J3" i="1" a="1"/>
  <c r="J15" i="1" a="1"/>
  <c r="J5" i="1" a="1"/>
  <c r="J13" i="1" a="1"/>
  <c r="J21" i="1" a="1"/>
  <c r="J25" i="1" a="1"/>
  <c r="J33" i="1" a="1"/>
  <c r="J7" i="1" a="1"/>
  <c r="J23" i="1" a="1"/>
  <c r="J6" i="1" a="1"/>
  <c r="J10" i="1" a="1"/>
  <c r="J14" i="1" a="1"/>
  <c r="J18" i="1" a="1"/>
  <c r="J22" i="1" a="1"/>
  <c r="J30" i="1" a="1"/>
  <c r="J11" i="1" a="1"/>
  <c r="J19" i="1" a="1"/>
  <c r="J31" i="1" a="1"/>
  <c r="G95" i="2" l="1"/>
  <c r="G83" i="2"/>
  <c r="G79" i="2"/>
  <c r="G67" i="2"/>
  <c r="G51" i="2"/>
  <c r="G43" i="2"/>
  <c r="G35" i="2"/>
  <c r="G19" i="2"/>
  <c r="G7" i="2"/>
  <c r="G87" i="2"/>
  <c r="G71" i="2"/>
  <c r="G39" i="2"/>
  <c r="G31" i="2"/>
  <c r="G27" i="2"/>
  <c r="G23" i="2"/>
  <c r="G15" i="2"/>
  <c r="G11" i="2"/>
  <c r="G94" i="2"/>
  <c r="G90" i="2"/>
  <c r="G82" i="2"/>
  <c r="G78" i="2"/>
  <c r="G74" i="2"/>
  <c r="G70" i="2"/>
  <c r="G66" i="2"/>
  <c r="G58" i="2"/>
  <c r="G54" i="2"/>
  <c r="G50" i="2"/>
  <c r="G46" i="2"/>
  <c r="G42" i="2"/>
  <c r="G38" i="2"/>
  <c r="G34" i="2"/>
  <c r="G30" i="2"/>
  <c r="G26" i="2"/>
  <c r="G22" i="2"/>
  <c r="G18" i="2"/>
  <c r="G14" i="2"/>
  <c r="G10" i="2"/>
  <c r="G6" i="2"/>
  <c r="G91" i="2"/>
  <c r="G55" i="2"/>
  <c r="G86" i="2"/>
  <c r="G62" i="2"/>
  <c r="G59" i="2"/>
  <c r="G97" i="2"/>
  <c r="G93" i="2"/>
  <c r="G85" i="2"/>
  <c r="G81" i="2"/>
  <c r="G77" i="2"/>
  <c r="G73" i="2"/>
  <c r="G69" i="2"/>
  <c r="G65" i="2"/>
  <c r="G61" i="2"/>
  <c r="G57" i="2"/>
  <c r="G53" i="2"/>
  <c r="G49" i="2"/>
  <c r="G45" i="2"/>
  <c r="G41" i="2"/>
  <c r="G37" i="2"/>
  <c r="G33" i="2"/>
  <c r="G29" i="2"/>
  <c r="G25" i="2"/>
  <c r="G21" i="2"/>
  <c r="G17" i="2"/>
  <c r="G13" i="2"/>
  <c r="G9" i="2"/>
  <c r="G5" i="2"/>
  <c r="G75" i="2"/>
  <c r="G63" i="2"/>
  <c r="G47" i="2"/>
  <c r="G89" i="2"/>
  <c r="G96" i="2"/>
  <c r="G92" i="2"/>
  <c r="G88" i="2"/>
  <c r="G84" i="2"/>
  <c r="G80" i="2"/>
  <c r="G76" i="2"/>
  <c r="G72" i="2"/>
  <c r="G68" i="2"/>
  <c r="G64" i="2"/>
  <c r="G60" i="2"/>
  <c r="G56" i="2"/>
  <c r="G52" i="2"/>
  <c r="G48" i="2"/>
  <c r="G44" i="2"/>
  <c r="G40" i="2"/>
  <c r="G36" i="2"/>
  <c r="G32" i="2"/>
  <c r="G28" i="2"/>
  <c r="G24" i="2"/>
  <c r="G20" i="2"/>
  <c r="G16" i="2"/>
  <c r="G12" i="2"/>
  <c r="G8" i="2"/>
  <c r="G4" i="2"/>
  <c r="G3" i="2"/>
  <c r="I119" i="1"/>
  <c r="J189" i="1"/>
  <c r="I183" i="1"/>
  <c r="I181" i="1"/>
  <c r="H179" i="1"/>
  <c r="H177" i="1"/>
  <c r="J172" i="1"/>
  <c r="J170" i="1"/>
  <c r="I168" i="1"/>
  <c r="I166" i="1"/>
  <c r="H162" i="1"/>
  <c r="H160" i="1"/>
  <c r="J157" i="1"/>
  <c r="J155" i="1"/>
  <c r="I151" i="1"/>
  <c r="I149" i="1"/>
  <c r="H147" i="1"/>
  <c r="H145" i="1"/>
  <c r="J140" i="1"/>
  <c r="J138" i="1"/>
  <c r="I136" i="1"/>
  <c r="I134" i="1"/>
  <c r="H130" i="1"/>
  <c r="H128" i="1"/>
  <c r="J125" i="1"/>
  <c r="J123" i="1"/>
  <c r="H119" i="1"/>
  <c r="J113" i="1"/>
  <c r="I108" i="1"/>
  <c r="H103" i="1"/>
  <c r="J185" i="1"/>
  <c r="J166" i="1"/>
  <c r="H143" i="1"/>
  <c r="J134" i="1"/>
  <c r="J121" i="1"/>
  <c r="I198" i="1"/>
  <c r="J191" i="1"/>
  <c r="H181" i="1"/>
  <c r="H166" i="1"/>
  <c r="J161" i="1"/>
  <c r="H149" i="1"/>
  <c r="J144" i="1"/>
  <c r="J142" i="1"/>
  <c r="I140" i="1"/>
  <c r="I138" i="1"/>
  <c r="H134" i="1"/>
  <c r="H132" i="1"/>
  <c r="J129" i="1"/>
  <c r="J127" i="1"/>
  <c r="I123" i="1"/>
  <c r="I121" i="1"/>
  <c r="H173" i="1"/>
  <c r="H158" i="1"/>
  <c r="J151" i="1"/>
  <c r="I145" i="1"/>
  <c r="H126" i="1"/>
  <c r="H194" i="1"/>
  <c r="H196" i="1"/>
  <c r="I185" i="1"/>
  <c r="I172" i="1"/>
  <c r="H164" i="1"/>
  <c r="J159" i="1"/>
  <c r="I153" i="1"/>
  <c r="J197" i="1"/>
  <c r="J195" i="1"/>
  <c r="I191" i="1"/>
  <c r="H187" i="1"/>
  <c r="H185" i="1"/>
  <c r="J180" i="1"/>
  <c r="J178" i="1"/>
  <c r="I176" i="1"/>
  <c r="I174" i="1"/>
  <c r="H170" i="1"/>
  <c r="H168" i="1"/>
  <c r="J165" i="1"/>
  <c r="J163" i="1"/>
  <c r="I159" i="1"/>
  <c r="I157" i="1"/>
  <c r="H155" i="1"/>
  <c r="H153" i="1"/>
  <c r="J148" i="1"/>
  <c r="J146" i="1"/>
  <c r="I144" i="1"/>
  <c r="I142" i="1"/>
  <c r="H138" i="1"/>
  <c r="H136" i="1"/>
  <c r="J133" i="1"/>
  <c r="J131" i="1"/>
  <c r="I127" i="1"/>
  <c r="I125" i="1"/>
  <c r="H123" i="1"/>
  <c r="H121" i="1"/>
  <c r="J117" i="1"/>
  <c r="I112" i="1"/>
  <c r="H107" i="1"/>
  <c r="J101" i="1"/>
  <c r="H188" i="1"/>
  <c r="I162" i="1"/>
  <c r="J153" i="1"/>
  <c r="H141" i="1"/>
  <c r="J136" i="1"/>
  <c r="H124" i="1"/>
  <c r="J187" i="1"/>
  <c r="I187" i="1"/>
  <c r="H183" i="1"/>
  <c r="J176" i="1"/>
  <c r="J174" i="1"/>
  <c r="I170" i="1"/>
  <c r="I155" i="1"/>
  <c r="H151" i="1"/>
  <c r="I189" i="1"/>
  <c r="I195" i="1"/>
  <c r="I193" i="1"/>
  <c r="H191" i="1"/>
  <c r="H189" i="1"/>
  <c r="J184" i="1"/>
  <c r="J182" i="1"/>
  <c r="I180" i="1"/>
  <c r="I178" i="1"/>
  <c r="H174" i="1"/>
  <c r="H172" i="1"/>
  <c r="J169" i="1"/>
  <c r="J167" i="1"/>
  <c r="I163" i="1"/>
  <c r="I161" i="1"/>
  <c r="H159" i="1"/>
  <c r="H157" i="1"/>
  <c r="J152" i="1"/>
  <c r="J150" i="1"/>
  <c r="I148" i="1"/>
  <c r="I146" i="1"/>
  <c r="H142" i="1"/>
  <c r="H140" i="1"/>
  <c r="J137" i="1"/>
  <c r="J135" i="1"/>
  <c r="I131" i="1"/>
  <c r="I129" i="1"/>
  <c r="H127" i="1"/>
  <c r="H125" i="1"/>
  <c r="J120" i="1"/>
  <c r="J194" i="1"/>
  <c r="J198" i="1"/>
  <c r="I194" i="1"/>
  <c r="J183" i="1"/>
  <c r="I177" i="1"/>
  <c r="J168" i="1"/>
  <c r="I164" i="1"/>
  <c r="H156" i="1"/>
  <c r="I147" i="1"/>
  <c r="I130" i="1"/>
  <c r="H192" i="1"/>
  <c r="H178" i="1"/>
  <c r="H176" i="1"/>
  <c r="J173" i="1"/>
  <c r="J171" i="1"/>
  <c r="I167" i="1"/>
  <c r="I165" i="1"/>
  <c r="H163" i="1"/>
  <c r="H161" i="1"/>
  <c r="J156" i="1"/>
  <c r="J154" i="1"/>
  <c r="I152" i="1"/>
  <c r="I150" i="1"/>
  <c r="H146" i="1"/>
  <c r="H144" i="1"/>
  <c r="J141" i="1"/>
  <c r="J139" i="1"/>
  <c r="I135" i="1"/>
  <c r="I133" i="1"/>
  <c r="H131" i="1"/>
  <c r="H129" i="1"/>
  <c r="J124" i="1"/>
  <c r="J122" i="1"/>
  <c r="I120" i="1"/>
  <c r="I116" i="1"/>
  <c r="H111" i="1"/>
  <c r="J105" i="1"/>
  <c r="I100" i="1"/>
  <c r="J196" i="1"/>
  <c r="I196" i="1"/>
  <c r="H190" i="1"/>
  <c r="I179" i="1"/>
  <c r="H175" i="1"/>
  <c r="I132" i="1"/>
  <c r="H198" i="1"/>
  <c r="J193" i="1"/>
  <c r="I197" i="1"/>
  <c r="H195" i="1"/>
  <c r="H193" i="1"/>
  <c r="J188" i="1"/>
  <c r="J186" i="1"/>
  <c r="I184" i="1"/>
  <c r="I182" i="1"/>
  <c r="H197" i="1"/>
  <c r="J192" i="1"/>
  <c r="J190" i="1"/>
  <c r="I188" i="1"/>
  <c r="I186" i="1"/>
  <c r="H182" i="1"/>
  <c r="H180" i="1"/>
  <c r="J177" i="1"/>
  <c r="J175" i="1"/>
  <c r="I171" i="1"/>
  <c r="I169" i="1"/>
  <c r="H167" i="1"/>
  <c r="H165" i="1"/>
  <c r="J160" i="1"/>
  <c r="J158" i="1"/>
  <c r="I156" i="1"/>
  <c r="I154" i="1"/>
  <c r="H150" i="1"/>
  <c r="H148" i="1"/>
  <c r="J145" i="1"/>
  <c r="J143" i="1"/>
  <c r="I139" i="1"/>
  <c r="I137" i="1"/>
  <c r="H135" i="1"/>
  <c r="H133" i="1"/>
  <c r="J128" i="1"/>
  <c r="J126" i="1"/>
  <c r="I124" i="1"/>
  <c r="I122" i="1"/>
  <c r="I192" i="1"/>
  <c r="I190" i="1"/>
  <c r="H186" i="1"/>
  <c r="H184" i="1"/>
  <c r="J181" i="1"/>
  <c r="J179" i="1"/>
  <c r="I175" i="1"/>
  <c r="I173" i="1"/>
  <c r="H171" i="1"/>
  <c r="H169" i="1"/>
  <c r="J164" i="1"/>
  <c r="J162" i="1"/>
  <c r="I160" i="1"/>
  <c r="I158" i="1"/>
  <c r="H154" i="1"/>
  <c r="H152" i="1"/>
  <c r="J149" i="1"/>
  <c r="J147" i="1"/>
  <c r="I143" i="1"/>
  <c r="I141" i="1"/>
  <c r="H139" i="1"/>
  <c r="H137" i="1"/>
  <c r="J132" i="1"/>
  <c r="J130" i="1"/>
  <c r="I128" i="1"/>
  <c r="I126" i="1"/>
  <c r="H122" i="1"/>
  <c r="J119" i="1"/>
  <c r="H115" i="1"/>
  <c r="J109" i="1"/>
  <c r="I104" i="1"/>
  <c r="H99" i="1"/>
  <c r="H112" i="1"/>
  <c r="H120" i="1"/>
  <c r="J118" i="1"/>
  <c r="I117" i="1"/>
  <c r="H116" i="1"/>
  <c r="J114" i="1"/>
  <c r="I113" i="1"/>
  <c r="J110" i="1"/>
  <c r="I109" i="1"/>
  <c r="H108" i="1"/>
  <c r="J106" i="1"/>
  <c r="I105" i="1"/>
  <c r="H104" i="1"/>
  <c r="J102" i="1"/>
  <c r="I101" i="1"/>
  <c r="H100" i="1"/>
  <c r="J111" i="1"/>
  <c r="I118" i="1"/>
  <c r="H117" i="1"/>
  <c r="J115" i="1"/>
  <c r="I114" i="1"/>
  <c r="H113" i="1"/>
  <c r="I110" i="1"/>
  <c r="H109" i="1"/>
  <c r="J107" i="1"/>
  <c r="I106" i="1"/>
  <c r="H105" i="1"/>
  <c r="J103" i="1"/>
  <c r="I102" i="1"/>
  <c r="H101" i="1"/>
  <c r="J99" i="1"/>
  <c r="H118" i="1"/>
  <c r="J116" i="1"/>
  <c r="I115" i="1"/>
  <c r="H114" i="1"/>
  <c r="J112" i="1"/>
  <c r="I111" i="1"/>
  <c r="H110" i="1"/>
  <c r="J108" i="1"/>
  <c r="I107" i="1"/>
  <c r="H106" i="1"/>
  <c r="J104" i="1"/>
  <c r="I103" i="1"/>
  <c r="H102" i="1"/>
  <c r="J100" i="1"/>
  <c r="I99" i="1"/>
  <c r="E196" i="1"/>
  <c r="E187" i="1"/>
  <c r="E155" i="1"/>
  <c r="E198" i="1"/>
  <c r="E190" i="1"/>
  <c r="E182" i="1"/>
  <c r="E174" i="1"/>
  <c r="E162" i="1"/>
  <c r="E158" i="1"/>
  <c r="E154" i="1"/>
  <c r="E150" i="1"/>
  <c r="E142" i="1"/>
  <c r="E134" i="1"/>
  <c r="E114" i="1"/>
  <c r="E106" i="1"/>
  <c r="E195" i="1"/>
  <c r="E171" i="1"/>
  <c r="E151" i="1"/>
  <c r="E194" i="1"/>
  <c r="E186" i="1"/>
  <c r="E178" i="1"/>
  <c r="E170" i="1"/>
  <c r="E166" i="1"/>
  <c r="E146" i="1"/>
  <c r="E138" i="1"/>
  <c r="E130" i="1"/>
  <c r="E126" i="1"/>
  <c r="E122" i="1"/>
  <c r="E118" i="1"/>
  <c r="E110" i="1"/>
  <c r="E102" i="1"/>
  <c r="E183" i="1"/>
  <c r="E159" i="1"/>
  <c r="E181" i="1"/>
  <c r="E177" i="1"/>
  <c r="E173" i="1"/>
  <c r="E169" i="1"/>
  <c r="E161" i="1"/>
  <c r="E153" i="1"/>
  <c r="E145" i="1"/>
  <c r="E133" i="1"/>
  <c r="E129" i="1"/>
  <c r="E121" i="1"/>
  <c r="E113" i="1"/>
  <c r="E105" i="1"/>
  <c r="E191" i="1"/>
  <c r="E179" i="1"/>
  <c r="E167" i="1"/>
  <c r="E197" i="1"/>
  <c r="E193" i="1"/>
  <c r="E189" i="1"/>
  <c r="E185" i="1"/>
  <c r="E165" i="1"/>
  <c r="E157" i="1"/>
  <c r="E149" i="1"/>
  <c r="E141" i="1"/>
  <c r="E137" i="1"/>
  <c r="E125" i="1"/>
  <c r="E117" i="1"/>
  <c r="E109" i="1"/>
  <c r="E101" i="1"/>
  <c r="E184" i="1"/>
  <c r="E172" i="1"/>
  <c r="E164" i="1"/>
  <c r="E160" i="1"/>
  <c r="E156" i="1"/>
  <c r="E140" i="1"/>
  <c r="E136" i="1"/>
  <c r="E124" i="1"/>
  <c r="E116" i="1"/>
  <c r="E104" i="1"/>
  <c r="E192" i="1"/>
  <c r="E188" i="1"/>
  <c r="E180" i="1"/>
  <c r="E176" i="1"/>
  <c r="E168" i="1"/>
  <c r="E152" i="1"/>
  <c r="E148" i="1"/>
  <c r="E144" i="1"/>
  <c r="E132" i="1"/>
  <c r="E128" i="1"/>
  <c r="E120" i="1"/>
  <c r="E112" i="1"/>
  <c r="E108" i="1"/>
  <c r="E100" i="1"/>
  <c r="E175" i="1"/>
  <c r="E163" i="1"/>
  <c r="E147" i="1"/>
  <c r="E143" i="1"/>
  <c r="E139" i="1"/>
  <c r="E135" i="1"/>
  <c r="E131" i="1"/>
  <c r="E127" i="1"/>
  <c r="E123" i="1"/>
  <c r="E119" i="1"/>
  <c r="E115" i="1"/>
  <c r="E111" i="1"/>
  <c r="E107" i="1"/>
  <c r="E103" i="1"/>
  <c r="E99" i="1"/>
  <c r="D160" i="1"/>
  <c r="D144" i="1"/>
  <c r="D104" i="1"/>
  <c r="D191" i="1"/>
  <c r="D175" i="1"/>
  <c r="D163" i="1"/>
  <c r="D155" i="1"/>
  <c r="D143" i="1"/>
  <c r="D139" i="1"/>
  <c r="D131" i="1"/>
  <c r="D198" i="1"/>
  <c r="D194" i="1"/>
  <c r="D186" i="1"/>
  <c r="D178" i="1"/>
  <c r="D170" i="1"/>
  <c r="D158" i="1"/>
  <c r="D146" i="1"/>
  <c r="D142" i="1"/>
  <c r="D138" i="1"/>
  <c r="D130" i="1"/>
  <c r="D126" i="1"/>
  <c r="D118" i="1"/>
  <c r="D110" i="1"/>
  <c r="D102" i="1"/>
  <c r="D196" i="1"/>
  <c r="D184" i="1"/>
  <c r="D176" i="1"/>
  <c r="D164" i="1"/>
  <c r="D132" i="1"/>
  <c r="D128" i="1"/>
  <c r="D116" i="1"/>
  <c r="D195" i="1"/>
  <c r="D179" i="1"/>
  <c r="D171" i="1"/>
  <c r="D159" i="1"/>
  <c r="D151" i="1"/>
  <c r="D135" i="1"/>
  <c r="D127" i="1"/>
  <c r="D190" i="1"/>
  <c r="D182" i="1"/>
  <c r="D174" i="1"/>
  <c r="D166" i="1"/>
  <c r="D162" i="1"/>
  <c r="D154" i="1"/>
  <c r="D150" i="1"/>
  <c r="D134" i="1"/>
  <c r="D122" i="1"/>
  <c r="D114" i="1"/>
  <c r="D106" i="1"/>
  <c r="D192" i="1"/>
  <c r="D168" i="1"/>
  <c r="D156" i="1"/>
  <c r="D140" i="1"/>
  <c r="D108" i="1"/>
  <c r="D187" i="1"/>
  <c r="D197" i="1"/>
  <c r="D193" i="1"/>
  <c r="D189" i="1"/>
  <c r="D185" i="1"/>
  <c r="D181" i="1"/>
  <c r="D177" i="1"/>
  <c r="D173" i="1"/>
  <c r="D169" i="1"/>
  <c r="D165" i="1"/>
  <c r="D161" i="1"/>
  <c r="D157" i="1"/>
  <c r="D153" i="1"/>
  <c r="D149" i="1"/>
  <c r="D145" i="1"/>
  <c r="D141" i="1"/>
  <c r="D133" i="1"/>
  <c r="D109" i="1"/>
  <c r="D101" i="1"/>
  <c r="D137" i="1"/>
  <c r="D129" i="1"/>
  <c r="D125" i="1"/>
  <c r="D121" i="1"/>
  <c r="D117" i="1"/>
  <c r="D113" i="1"/>
  <c r="D105" i="1"/>
  <c r="D188" i="1"/>
  <c r="D148" i="1"/>
  <c r="D100" i="1"/>
  <c r="D180" i="1"/>
  <c r="D172" i="1"/>
  <c r="D152" i="1"/>
  <c r="D120" i="1"/>
  <c r="D136" i="1"/>
  <c r="D124" i="1"/>
  <c r="D112" i="1"/>
  <c r="D183" i="1"/>
  <c r="D167" i="1"/>
  <c r="D147" i="1"/>
  <c r="D123" i="1"/>
  <c r="D119" i="1"/>
  <c r="D115" i="1"/>
  <c r="D111" i="1"/>
  <c r="D107" i="1"/>
  <c r="D103" i="1"/>
  <c r="D99" i="1"/>
  <c r="B196" i="1"/>
  <c r="B179" i="1"/>
  <c r="B171" i="1"/>
  <c r="B163" i="1"/>
  <c r="B155" i="1"/>
  <c r="B147" i="1"/>
  <c r="B135" i="1"/>
  <c r="B119" i="1"/>
  <c r="B190" i="1"/>
  <c r="B186" i="1"/>
  <c r="B182" i="1"/>
  <c r="B174" i="1"/>
  <c r="B170" i="1"/>
  <c r="B166" i="1"/>
  <c r="B162" i="1"/>
  <c r="B154" i="1"/>
  <c r="B142" i="1"/>
  <c r="B126" i="1"/>
  <c r="B122" i="1"/>
  <c r="B114" i="1"/>
  <c r="B110" i="1"/>
  <c r="B102" i="1"/>
  <c r="B197" i="1"/>
  <c r="B185" i="1"/>
  <c r="B188" i="1"/>
  <c r="B191" i="1"/>
  <c r="B143" i="1"/>
  <c r="B131" i="1"/>
  <c r="B123" i="1"/>
  <c r="B198" i="1"/>
  <c r="B194" i="1"/>
  <c r="B178" i="1"/>
  <c r="B158" i="1"/>
  <c r="B150" i="1"/>
  <c r="B146" i="1"/>
  <c r="B138" i="1"/>
  <c r="B134" i="1"/>
  <c r="B130" i="1"/>
  <c r="B118" i="1"/>
  <c r="B106" i="1"/>
  <c r="B189" i="1"/>
  <c r="B177" i="1"/>
  <c r="B165" i="1"/>
  <c r="B161" i="1"/>
  <c r="B157" i="1"/>
  <c r="B153" i="1"/>
  <c r="B149" i="1"/>
  <c r="B145" i="1"/>
  <c r="B141" i="1"/>
  <c r="B137" i="1"/>
  <c r="B133" i="1"/>
  <c r="B129" i="1"/>
  <c r="B125" i="1"/>
  <c r="B121" i="1"/>
  <c r="B117" i="1"/>
  <c r="B113" i="1"/>
  <c r="B109" i="1"/>
  <c r="B105" i="1"/>
  <c r="B101" i="1"/>
  <c r="B193" i="1"/>
  <c r="B169" i="1"/>
  <c r="B184" i="1"/>
  <c r="B180" i="1"/>
  <c r="B176" i="1"/>
  <c r="B172" i="1"/>
  <c r="B168" i="1"/>
  <c r="B164" i="1"/>
  <c r="B160" i="1"/>
  <c r="B156" i="1"/>
  <c r="B152" i="1"/>
  <c r="B148" i="1"/>
  <c r="B144" i="1"/>
  <c r="B140" i="1"/>
  <c r="B136" i="1"/>
  <c r="B132" i="1"/>
  <c r="B128" i="1"/>
  <c r="B124" i="1"/>
  <c r="B120" i="1"/>
  <c r="B116" i="1"/>
  <c r="B112" i="1"/>
  <c r="B108" i="1"/>
  <c r="B104" i="1"/>
  <c r="B100" i="1"/>
  <c r="B181" i="1"/>
  <c r="B173" i="1"/>
  <c r="B192" i="1"/>
  <c r="B195" i="1"/>
  <c r="B187" i="1"/>
  <c r="B183" i="1"/>
  <c r="B175" i="1"/>
  <c r="B167" i="1"/>
  <c r="B159" i="1"/>
  <c r="B151" i="1"/>
  <c r="B139" i="1"/>
  <c r="B127" i="1"/>
  <c r="B115" i="1"/>
  <c r="B111" i="1"/>
  <c r="B107" i="1"/>
  <c r="B103" i="1"/>
  <c r="B99" i="1"/>
  <c r="I98" i="1"/>
  <c r="E98" i="1"/>
  <c r="D98" i="1"/>
  <c r="H98" i="1"/>
  <c r="J98" i="1"/>
  <c r="B98" i="1"/>
  <c r="B97" i="1"/>
  <c r="H97" i="1"/>
  <c r="E97" i="1"/>
  <c r="D97" i="1"/>
  <c r="I97" i="1"/>
  <c r="J97" i="1"/>
  <c r="J96" i="1"/>
  <c r="D96" i="1"/>
  <c r="I96" i="1"/>
  <c r="B96" i="1"/>
  <c r="E96" i="1"/>
  <c r="H96" i="1"/>
  <c r="I95" i="1"/>
  <c r="H95" i="1"/>
  <c r="B95" i="1"/>
  <c r="E95" i="1"/>
  <c r="J95" i="1"/>
  <c r="D95" i="1"/>
  <c r="H94" i="1"/>
  <c r="J94" i="1"/>
  <c r="I94" i="1"/>
  <c r="D94" i="1"/>
  <c r="E94" i="1"/>
  <c r="B94" i="1"/>
  <c r="I93" i="1"/>
  <c r="B93" i="1"/>
  <c r="H93" i="1"/>
  <c r="E93" i="1"/>
  <c r="J93" i="1"/>
  <c r="D93" i="1"/>
  <c r="B92" i="1"/>
  <c r="H92" i="1"/>
  <c r="E92" i="1"/>
  <c r="I92" i="1"/>
  <c r="D92" i="1"/>
  <c r="J92" i="1"/>
  <c r="H91" i="1"/>
  <c r="E91" i="1"/>
  <c r="D91" i="1"/>
  <c r="J91" i="1"/>
  <c r="I91" i="1"/>
  <c r="B91" i="1"/>
  <c r="E90" i="1"/>
  <c r="D90" i="1"/>
  <c r="H90" i="1"/>
  <c r="J90" i="1"/>
  <c r="I90" i="1"/>
  <c r="B90" i="1"/>
  <c r="J89" i="1"/>
  <c r="H89" i="1"/>
  <c r="E89" i="1"/>
  <c r="D89" i="1"/>
  <c r="I89" i="1"/>
  <c r="B89" i="1"/>
  <c r="J88" i="1"/>
  <c r="H88" i="1"/>
  <c r="I88" i="1"/>
  <c r="B88" i="1"/>
  <c r="D88" i="1"/>
  <c r="E88" i="1"/>
  <c r="B87" i="1"/>
  <c r="H87" i="1"/>
  <c r="I87" i="1"/>
  <c r="E87" i="1"/>
  <c r="J87" i="1"/>
  <c r="D87" i="1"/>
  <c r="H86" i="1"/>
  <c r="E86" i="1"/>
  <c r="I86" i="1"/>
  <c r="B86" i="1"/>
  <c r="J86" i="1"/>
  <c r="D86" i="1"/>
  <c r="E85" i="1"/>
  <c r="J85" i="1"/>
  <c r="H85" i="1"/>
  <c r="I85" i="1"/>
  <c r="B85" i="1"/>
  <c r="D85" i="1"/>
  <c r="D84" i="1"/>
  <c r="H84" i="1"/>
  <c r="J84" i="1"/>
  <c r="B84" i="1"/>
  <c r="E84" i="1"/>
  <c r="I84" i="1"/>
  <c r="J83" i="1"/>
  <c r="H83" i="1"/>
  <c r="I83" i="1"/>
  <c r="B83" i="1"/>
  <c r="D83" i="1"/>
  <c r="E83" i="1"/>
  <c r="H82" i="1"/>
  <c r="E82" i="1"/>
  <c r="J82" i="1"/>
  <c r="D82" i="1"/>
  <c r="I82" i="1"/>
  <c r="B82" i="1"/>
  <c r="I81" i="1"/>
  <c r="H81" i="1"/>
  <c r="E81" i="1"/>
  <c r="B81" i="1"/>
  <c r="J81" i="1"/>
  <c r="D81" i="1"/>
  <c r="I80" i="1"/>
  <c r="H80" i="1"/>
  <c r="B80" i="1"/>
  <c r="E80" i="1"/>
  <c r="J80" i="1"/>
  <c r="D80" i="1"/>
  <c r="I79" i="1"/>
  <c r="H79" i="1"/>
  <c r="E79" i="1"/>
  <c r="J79" i="1"/>
  <c r="D79" i="1"/>
  <c r="B79" i="1"/>
  <c r="I78" i="1"/>
  <c r="B78" i="1"/>
  <c r="H78" i="1"/>
  <c r="E78" i="1"/>
  <c r="J78" i="1"/>
  <c r="D78" i="1"/>
  <c r="H77" i="1"/>
  <c r="E77" i="1"/>
  <c r="I77" i="1"/>
  <c r="B77" i="1"/>
  <c r="J77" i="1"/>
  <c r="D77" i="1"/>
  <c r="H76" i="1"/>
  <c r="J76" i="1"/>
  <c r="B76" i="1"/>
  <c r="E76" i="1"/>
  <c r="I76" i="1"/>
  <c r="D76" i="1"/>
  <c r="I75" i="1"/>
  <c r="H75" i="1"/>
  <c r="B75" i="1"/>
  <c r="E75" i="1"/>
  <c r="J75" i="1"/>
  <c r="D75" i="1"/>
  <c r="B74" i="1"/>
  <c r="I74" i="1"/>
  <c r="H74" i="1"/>
  <c r="E74" i="1"/>
  <c r="J74" i="1"/>
  <c r="D74" i="1"/>
  <c r="H73" i="1"/>
  <c r="D73" i="1"/>
  <c r="J73" i="1"/>
  <c r="I73" i="1"/>
  <c r="E73" i="1"/>
  <c r="B73" i="1"/>
  <c r="H72" i="1"/>
  <c r="E72" i="1"/>
  <c r="D72" i="1"/>
  <c r="J72" i="1"/>
  <c r="I72" i="1"/>
  <c r="B72" i="1"/>
  <c r="H71" i="1"/>
  <c r="J71" i="1"/>
  <c r="I71" i="1"/>
  <c r="D71" i="1"/>
  <c r="E71" i="1"/>
  <c r="B71" i="1"/>
  <c r="J70" i="1"/>
  <c r="H70" i="1"/>
  <c r="I70" i="1"/>
  <c r="E70" i="1"/>
  <c r="B70" i="1"/>
  <c r="D70" i="1"/>
  <c r="J69" i="1"/>
  <c r="H69" i="1"/>
  <c r="I69" i="1"/>
  <c r="B69" i="1"/>
  <c r="D69" i="1"/>
  <c r="E69" i="1"/>
  <c r="B68" i="1"/>
  <c r="H68" i="1"/>
  <c r="E68" i="1"/>
  <c r="D68" i="1"/>
  <c r="I68" i="1"/>
  <c r="J68" i="1"/>
  <c r="B67" i="1"/>
  <c r="H67" i="1"/>
  <c r="I67" i="1"/>
  <c r="E67" i="1"/>
  <c r="J67" i="1"/>
  <c r="D67" i="1"/>
  <c r="H66" i="1"/>
  <c r="J66" i="1"/>
  <c r="E66" i="1"/>
  <c r="B66" i="1"/>
  <c r="D66" i="1"/>
  <c r="I66" i="1"/>
  <c r="D65" i="1"/>
  <c r="H65" i="1"/>
  <c r="I65" i="1"/>
  <c r="B65" i="1"/>
  <c r="J65" i="1"/>
  <c r="E65" i="1"/>
  <c r="B64" i="1"/>
  <c r="H64" i="1"/>
  <c r="I64" i="1"/>
  <c r="D64" i="1"/>
  <c r="E64" i="1"/>
  <c r="J64" i="1"/>
  <c r="B63" i="1"/>
  <c r="H63" i="1"/>
  <c r="I63" i="1"/>
  <c r="E63" i="1"/>
  <c r="J63" i="1"/>
  <c r="D63" i="1"/>
  <c r="H62" i="1"/>
  <c r="E62" i="1"/>
  <c r="J62" i="1"/>
  <c r="D62" i="1"/>
  <c r="I62" i="1"/>
  <c r="B62" i="1"/>
  <c r="J61" i="1"/>
  <c r="H61" i="1"/>
  <c r="E61" i="1"/>
  <c r="I61" i="1"/>
  <c r="D61" i="1"/>
  <c r="B61" i="1"/>
  <c r="I60" i="1"/>
  <c r="H60" i="1"/>
  <c r="E60" i="1"/>
  <c r="J60" i="1"/>
  <c r="D60" i="1"/>
  <c r="B60" i="1"/>
  <c r="I59" i="1"/>
  <c r="H59" i="1"/>
  <c r="E59" i="1"/>
  <c r="J59" i="1"/>
  <c r="D59" i="1"/>
  <c r="B59" i="1"/>
  <c r="D58" i="1"/>
  <c r="H58" i="1"/>
  <c r="I58" i="1"/>
  <c r="B58" i="1"/>
  <c r="J58" i="1"/>
  <c r="E58" i="1"/>
  <c r="E57" i="1"/>
  <c r="J57" i="1"/>
  <c r="D57" i="1"/>
  <c r="H57" i="1"/>
  <c r="I57" i="1"/>
  <c r="B57" i="1"/>
  <c r="H56" i="1"/>
  <c r="I56" i="1"/>
  <c r="E56" i="1"/>
  <c r="D56" i="1"/>
  <c r="J56" i="1"/>
  <c r="B56" i="1"/>
  <c r="I55" i="1"/>
  <c r="B55" i="1"/>
  <c r="H55" i="1"/>
  <c r="D55" i="1"/>
  <c r="E55" i="1"/>
  <c r="J55" i="1"/>
  <c r="H54" i="1"/>
  <c r="E54" i="1"/>
  <c r="J54" i="1"/>
  <c r="D54" i="1"/>
  <c r="I54" i="1"/>
  <c r="B54" i="1"/>
  <c r="J53" i="1"/>
  <c r="H53" i="1"/>
  <c r="I53" i="1"/>
  <c r="E53" i="1"/>
  <c r="D53" i="1"/>
  <c r="B53" i="1"/>
  <c r="H52" i="1"/>
  <c r="E52" i="1"/>
  <c r="I52" i="1"/>
  <c r="D52" i="1"/>
  <c r="J52" i="1"/>
  <c r="B52" i="1"/>
  <c r="D51" i="1"/>
  <c r="H51" i="1"/>
  <c r="I51" i="1"/>
  <c r="B51" i="1"/>
  <c r="J51" i="1"/>
  <c r="E51" i="1"/>
  <c r="B50" i="1"/>
  <c r="H50" i="1"/>
  <c r="I50" i="1"/>
  <c r="E50" i="1"/>
  <c r="J50" i="1"/>
  <c r="D50" i="1"/>
  <c r="I49" i="1"/>
  <c r="H49" i="1"/>
  <c r="D49" i="1"/>
  <c r="E49" i="1"/>
  <c r="J49" i="1"/>
  <c r="B49" i="1"/>
  <c r="B97" i="2"/>
  <c r="H93" i="2"/>
  <c r="H89" i="2"/>
  <c r="H96" i="2"/>
  <c r="H92" i="2"/>
  <c r="H88" i="2"/>
  <c r="H97" i="2"/>
  <c r="H95" i="2"/>
  <c r="H91" i="2"/>
  <c r="H87" i="2"/>
  <c r="H94" i="2"/>
  <c r="H90" i="2"/>
  <c r="H86" i="2"/>
  <c r="H85" i="2"/>
  <c r="F80" i="2"/>
  <c r="F93" i="2"/>
  <c r="E95" i="2"/>
  <c r="E89" i="2"/>
  <c r="F96" i="2"/>
  <c r="F92" i="2"/>
  <c r="F86" i="2"/>
  <c r="F82" i="2"/>
  <c r="F97" i="2"/>
  <c r="E97" i="2"/>
  <c r="E93" i="2"/>
  <c r="E87" i="2"/>
  <c r="F94" i="2"/>
  <c r="F90" i="2"/>
  <c r="F88" i="2"/>
  <c r="F84" i="2"/>
  <c r="E96" i="2"/>
  <c r="E94" i="2"/>
  <c r="E92" i="2"/>
  <c r="E90" i="2"/>
  <c r="E88" i="2"/>
  <c r="E86" i="2"/>
  <c r="E84" i="2"/>
  <c r="E82" i="2"/>
  <c r="E80" i="2"/>
  <c r="F95" i="2"/>
  <c r="F89" i="2"/>
  <c r="F87" i="2"/>
  <c r="F85" i="2"/>
  <c r="F83" i="2"/>
  <c r="F81" i="2"/>
  <c r="F79" i="2"/>
  <c r="F91" i="2"/>
  <c r="E91" i="2"/>
  <c r="E85" i="2"/>
  <c r="E83" i="2"/>
  <c r="E81" i="2"/>
  <c r="E79" i="2"/>
  <c r="H83" i="2"/>
  <c r="H82" i="2"/>
  <c r="H78" i="2"/>
  <c r="H81" i="2"/>
  <c r="H79" i="2"/>
  <c r="H84" i="2"/>
  <c r="H80" i="2"/>
  <c r="H59" i="2"/>
  <c r="H43" i="2"/>
  <c r="H19" i="2"/>
  <c r="H15" i="2"/>
  <c r="H11" i="2"/>
  <c r="H7" i="2"/>
  <c r="H72" i="2"/>
  <c r="H71" i="2"/>
  <c r="H63" i="2"/>
  <c r="H51" i="2"/>
  <c r="H39" i="2"/>
  <c r="H31" i="2"/>
  <c r="H23" i="2"/>
  <c r="H70" i="2"/>
  <c r="H58" i="2"/>
  <c r="H50" i="2"/>
  <c r="H42" i="2"/>
  <c r="H38" i="2"/>
  <c r="H34" i="2"/>
  <c r="H30" i="2"/>
  <c r="H26" i="2"/>
  <c r="H10" i="2"/>
  <c r="H67" i="2"/>
  <c r="H55" i="2"/>
  <c r="H47" i="2"/>
  <c r="H35" i="2"/>
  <c r="H27" i="2"/>
  <c r="H74" i="2"/>
  <c r="H66" i="2"/>
  <c r="H62" i="2"/>
  <c r="H54" i="2"/>
  <c r="H46" i="2"/>
  <c r="H22" i="2"/>
  <c r="H18" i="2"/>
  <c r="H14" i="2"/>
  <c r="H6" i="2"/>
  <c r="H17" i="2"/>
  <c r="H9" i="2"/>
  <c r="H75" i="2"/>
  <c r="H77" i="2"/>
  <c r="H73" i="2"/>
  <c r="H69" i="2"/>
  <c r="H65" i="2"/>
  <c r="H61" i="2"/>
  <c r="H57" i="2"/>
  <c r="H53" i="2"/>
  <c r="H49" i="2"/>
  <c r="H45" i="2"/>
  <c r="H41" i="2"/>
  <c r="H37" i="2"/>
  <c r="H33" i="2"/>
  <c r="H29" i="2"/>
  <c r="H25" i="2"/>
  <c r="H21" i="2"/>
  <c r="H13" i="2"/>
  <c r="H5" i="2"/>
  <c r="H76" i="2"/>
  <c r="H68" i="2"/>
  <c r="H64" i="2"/>
  <c r="H60" i="2"/>
  <c r="H56" i="2"/>
  <c r="H52" i="2"/>
  <c r="H48" i="2"/>
  <c r="H44" i="2"/>
  <c r="H40" i="2"/>
  <c r="H36" i="2"/>
  <c r="H32" i="2"/>
  <c r="H28" i="2"/>
  <c r="H24" i="2"/>
  <c r="H20" i="2"/>
  <c r="H16" i="2"/>
  <c r="H12" i="2"/>
  <c r="H8" i="2"/>
  <c r="H4" i="2"/>
  <c r="H3" i="2"/>
  <c r="I48" i="1"/>
  <c r="H48" i="1"/>
  <c r="E48" i="1"/>
  <c r="D48" i="1"/>
  <c r="J48" i="1"/>
  <c r="B48" i="1"/>
  <c r="H47" i="1"/>
  <c r="E47" i="1"/>
  <c r="D47" i="1"/>
  <c r="J47" i="1"/>
  <c r="I47" i="1"/>
  <c r="B47" i="1"/>
  <c r="B46" i="1"/>
  <c r="H46" i="1"/>
  <c r="I46" i="1"/>
  <c r="E46" i="1"/>
  <c r="J46" i="1"/>
  <c r="D46" i="1"/>
  <c r="B29" i="1"/>
  <c r="B13" i="1"/>
  <c r="B44" i="1"/>
  <c r="B24" i="1"/>
  <c r="B43" i="1"/>
  <c r="B39" i="1"/>
  <c r="B35" i="1"/>
  <c r="B31" i="1"/>
  <c r="B23" i="1"/>
  <c r="B19" i="1"/>
  <c r="B15" i="1"/>
  <c r="B11" i="1"/>
  <c r="B7" i="1"/>
  <c r="B45" i="1"/>
  <c r="B33" i="1"/>
  <c r="B21" i="1"/>
  <c r="B5" i="1"/>
  <c r="B32" i="1"/>
  <c r="B20" i="1"/>
  <c r="B8" i="1"/>
  <c r="B27" i="1"/>
  <c r="B41" i="1"/>
  <c r="B17" i="1"/>
  <c r="B40" i="1"/>
  <c r="B28" i="1"/>
  <c r="B12" i="1"/>
  <c r="B42" i="1"/>
  <c r="B6" i="1"/>
  <c r="B25" i="1"/>
  <c r="B9" i="1"/>
  <c r="B36" i="1"/>
  <c r="B16" i="1"/>
  <c r="B4" i="1"/>
  <c r="B38" i="1"/>
  <c r="B34" i="1"/>
  <c r="B30" i="1"/>
  <c r="B26" i="1"/>
  <c r="B22" i="1"/>
  <c r="B18" i="1"/>
  <c r="B14" i="1"/>
  <c r="B10" i="1"/>
  <c r="B37" i="1"/>
  <c r="B3" i="1"/>
  <c r="H45" i="1"/>
  <c r="E45" i="1"/>
  <c r="I45" i="1"/>
  <c r="J45" i="1"/>
  <c r="D45" i="1"/>
  <c r="E44" i="1"/>
  <c r="D44" i="1"/>
  <c r="H44" i="1"/>
  <c r="J44" i="1"/>
  <c r="I44" i="1"/>
  <c r="I43" i="1"/>
  <c r="H43" i="1"/>
  <c r="E43" i="1"/>
  <c r="J43" i="1"/>
  <c r="D43" i="1"/>
  <c r="J42" i="1"/>
  <c r="I42" i="1"/>
  <c r="D42" i="1"/>
  <c r="E42" i="1"/>
  <c r="H42" i="1"/>
  <c r="E41" i="1"/>
  <c r="J41" i="1"/>
  <c r="I41" i="1"/>
  <c r="D41" i="1"/>
  <c r="H41" i="1"/>
  <c r="E40" i="1"/>
  <c r="D40" i="1"/>
  <c r="I40" i="1"/>
  <c r="J40" i="1"/>
  <c r="H40" i="1"/>
  <c r="I39" i="1"/>
  <c r="E39" i="1"/>
  <c r="H39" i="1"/>
  <c r="J39" i="1"/>
  <c r="D39" i="1"/>
  <c r="J38" i="1"/>
  <c r="I38" i="1"/>
  <c r="E38" i="1"/>
  <c r="H38" i="1"/>
  <c r="D38" i="1"/>
  <c r="J37" i="1"/>
  <c r="I37" i="1"/>
  <c r="E37" i="1"/>
  <c r="H37" i="1"/>
  <c r="D37" i="1"/>
  <c r="I36" i="1"/>
  <c r="H36" i="1"/>
  <c r="J36" i="1"/>
  <c r="E36" i="1"/>
  <c r="D36" i="1"/>
  <c r="J35" i="1"/>
  <c r="I35" i="1"/>
  <c r="D35" i="1"/>
  <c r="E35" i="1"/>
  <c r="H35" i="1"/>
  <c r="I34" i="1"/>
  <c r="E34" i="1"/>
  <c r="H34" i="1"/>
  <c r="D34" i="1"/>
  <c r="J34" i="1"/>
  <c r="I28" i="1"/>
  <c r="I16" i="1"/>
  <c r="I8" i="1"/>
  <c r="I19" i="1"/>
  <c r="I3" i="1"/>
  <c r="I30" i="1"/>
  <c r="I26" i="1"/>
  <c r="I22" i="1"/>
  <c r="I18" i="1"/>
  <c r="I14" i="1"/>
  <c r="I10" i="1"/>
  <c r="I6" i="1"/>
  <c r="I27" i="1"/>
  <c r="I24" i="1"/>
  <c r="I31" i="1"/>
  <c r="I15" i="1"/>
  <c r="I7" i="1"/>
  <c r="I33" i="1"/>
  <c r="I29" i="1"/>
  <c r="I25" i="1"/>
  <c r="I17" i="1"/>
  <c r="I13" i="1"/>
  <c r="I9" i="1"/>
  <c r="I5" i="1"/>
  <c r="I32" i="1"/>
  <c r="I20" i="1"/>
  <c r="I12" i="1"/>
  <c r="I23" i="1"/>
  <c r="I11" i="1"/>
  <c r="I21" i="1"/>
  <c r="I4" i="1"/>
  <c r="J31" i="1"/>
  <c r="J19" i="1"/>
  <c r="J11" i="1"/>
  <c r="J30" i="1"/>
  <c r="J22" i="1"/>
  <c r="J18" i="1"/>
  <c r="J14" i="1"/>
  <c r="J10" i="1"/>
  <c r="J6" i="1"/>
  <c r="J23" i="1"/>
  <c r="J7" i="1"/>
  <c r="J33" i="1"/>
  <c r="J25" i="1"/>
  <c r="J21" i="1"/>
  <c r="J13" i="1"/>
  <c r="J5" i="1"/>
  <c r="J15" i="1"/>
  <c r="J3" i="1"/>
  <c r="J26" i="1"/>
  <c r="J29" i="1"/>
  <c r="J17" i="1"/>
  <c r="J9" i="1"/>
  <c r="J27" i="1"/>
  <c r="J32" i="1"/>
  <c r="J28" i="1"/>
  <c r="J24" i="1"/>
  <c r="J20" i="1"/>
  <c r="J16" i="1"/>
  <c r="J12" i="1"/>
  <c r="J8" i="1"/>
  <c r="J4" i="1"/>
  <c r="D33" i="1"/>
  <c r="H33" i="1"/>
  <c r="E33" i="1"/>
  <c r="D32" i="1"/>
  <c r="E32" i="1"/>
  <c r="H32" i="1"/>
  <c r="D31" i="1"/>
  <c r="H31" i="1"/>
  <c r="E31" i="1"/>
  <c r="D30" i="1"/>
  <c r="H30" i="1"/>
  <c r="E30" i="1"/>
  <c r="D29" i="1"/>
  <c r="E29" i="1"/>
  <c r="H29" i="1"/>
  <c r="D28" i="1"/>
  <c r="H28" i="1"/>
  <c r="E28" i="1"/>
  <c r="D27" i="1"/>
  <c r="H27" i="1"/>
  <c r="E27" i="1"/>
  <c r="D26" i="1"/>
  <c r="E26" i="1"/>
  <c r="H26" i="1"/>
  <c r="D25" i="1"/>
  <c r="H25" i="1"/>
  <c r="E25" i="1"/>
  <c r="E24" i="1"/>
  <c r="H24" i="1"/>
  <c r="D24" i="1"/>
  <c r="B59" i="2" a="1"/>
  <c r="B91" i="2" a="1"/>
  <c r="B85" i="2" a="1"/>
  <c r="B93" i="2" a="1"/>
  <c r="B81" i="2" a="1"/>
  <c r="E14" i="2" a="1"/>
  <c r="E30" i="2" a="1"/>
  <c r="E46" i="2" a="1"/>
  <c r="E62" i="2" a="1"/>
  <c r="F10" i="2" a="1"/>
  <c r="F14" i="2" a="1"/>
  <c r="F34" i="2" a="1"/>
  <c r="F50" i="2" a="1"/>
  <c r="F66" i="2" a="1"/>
  <c r="E5" i="2" a="1"/>
  <c r="E23" i="2" a="1"/>
  <c r="E39" i="2" a="1"/>
  <c r="E55" i="2" a="1"/>
  <c r="E75" i="2" a="1"/>
  <c r="F15" i="2" a="1"/>
  <c r="F31" i="2" a="1"/>
  <c r="F47" i="2" a="1"/>
  <c r="F63" i="2" a="1"/>
  <c r="B89" i="2" a="1"/>
  <c r="E32" i="2" a="1"/>
  <c r="E64" i="2" a="1"/>
  <c r="F20" i="2" a="1"/>
  <c r="F16" i="2" a="1"/>
  <c r="F52" i="2" a="1"/>
  <c r="E7" i="2" a="1"/>
  <c r="E25" i="2" a="1"/>
  <c r="E57" i="2" a="1"/>
  <c r="F17" i="2" a="1"/>
  <c r="F65" i="2" a="1"/>
  <c r="F54" i="2" a="1"/>
  <c r="F72" i="2" a="1"/>
  <c r="E27" i="2" a="1"/>
  <c r="F22" i="2" a="1"/>
  <c r="F56" i="2" a="1"/>
  <c r="F74" i="2" a="1"/>
  <c r="E29" i="2" a="1"/>
  <c r="E61" i="2" a="1"/>
  <c r="F37" i="2" a="1"/>
  <c r="F77" i="2" a="1"/>
  <c r="E44" i="2" a="1"/>
  <c r="E53" i="2" a="1"/>
  <c r="F13" i="2" a="1"/>
  <c r="B63" i="2" a="1"/>
  <c r="B95" i="2" a="1"/>
  <c r="B62" i="2" a="1"/>
  <c r="B66" i="2" a="1"/>
  <c r="E16" i="2" a="1"/>
  <c r="E48" i="2" a="1"/>
  <c r="F36" i="2" a="1"/>
  <c r="F68" i="2" a="1"/>
  <c r="E41" i="2" a="1"/>
  <c r="E19" i="2" a="1"/>
  <c r="F33" i="2" a="1"/>
  <c r="F49" i="2" a="1"/>
  <c r="F38" i="2" a="1"/>
  <c r="E9" i="2" a="1"/>
  <c r="E43" i="2" a="1"/>
  <c r="E59" i="2" a="1"/>
  <c r="F71" i="2" a="1"/>
  <c r="F19" i="2" a="1"/>
  <c r="F35" i="2" a="1"/>
  <c r="F51" i="2" a="1"/>
  <c r="F67" i="2" a="1"/>
  <c r="E36" i="2" a="1"/>
  <c r="E52" i="2" a="1"/>
  <c r="E68" i="2" a="1"/>
  <c r="F73" i="2" a="1"/>
  <c r="F40" i="2" a="1"/>
  <c r="F21" i="2" a="1"/>
  <c r="F75" i="2" a="1"/>
  <c r="F48" i="2" a="1"/>
  <c r="E37" i="2" a="1"/>
  <c r="F45" i="2" a="1"/>
  <c r="B67" i="2" a="1"/>
  <c r="B64" i="2" a="1"/>
  <c r="B82" i="2" a="1"/>
  <c r="B78" i="2" a="1"/>
  <c r="B58" i="2" a="1"/>
  <c r="E18" i="2" a="1"/>
  <c r="E34" i="2" a="1"/>
  <c r="E50" i="2" a="1"/>
  <c r="E66" i="2" a="1"/>
  <c r="F24" i="2" a="1"/>
  <c r="F18" i="2" a="1"/>
  <c r="B71" i="2" a="1"/>
  <c r="B68" i="2" a="1"/>
  <c r="B90" i="2" a="1"/>
  <c r="B94" i="2" a="1"/>
  <c r="B74" i="2" a="1"/>
  <c r="E4" i="2" a="1"/>
  <c r="E20" i="2" a="1"/>
  <c r="E11" i="2" a="1"/>
  <c r="E45" i="2" a="1"/>
  <c r="F5" i="2" a="1"/>
  <c r="F53" i="2" a="1"/>
  <c r="E12" i="2" a="1"/>
  <c r="F12" i="2" a="1"/>
  <c r="F64" i="2" a="1"/>
  <c r="E21" i="2" a="1"/>
  <c r="E73" i="2" a="1"/>
  <c r="F61" i="2" a="1"/>
  <c r="B75" i="2" a="1"/>
  <c r="B72" i="2" a="1"/>
  <c r="B60" i="2" a="1"/>
  <c r="B61" i="2" a="1"/>
  <c r="B86" i="2" a="1"/>
  <c r="E6" i="2" a="1"/>
  <c r="E22" i="2" a="1"/>
  <c r="E38" i="2" a="1"/>
  <c r="E54" i="2" a="1"/>
  <c r="E72" i="2" a="1"/>
  <c r="F4" i="2" a="1"/>
  <c r="F26" i="2" a="1"/>
  <c r="F42" i="2" a="1"/>
  <c r="F58" i="2" a="1"/>
  <c r="F76" i="2" a="1"/>
  <c r="E13" i="2" a="1"/>
  <c r="E31" i="2" a="1"/>
  <c r="E47" i="2" a="1"/>
  <c r="E63" i="2" a="1"/>
  <c r="F7" i="2" a="1"/>
  <c r="F23" i="2" a="1"/>
  <c r="F39" i="2" a="1"/>
  <c r="F55" i="2" a="1"/>
  <c r="E78" i="2" a="1"/>
  <c r="E49" i="2" a="1"/>
  <c r="F9" i="2" a="1"/>
  <c r="F57" i="2" a="1"/>
  <c r="B83" i="2" a="1"/>
  <c r="B84" i="2" a="1"/>
  <c r="E76" i="2" a="1"/>
  <c r="F30" i="2" a="1"/>
  <c r="E71" i="2" a="1"/>
  <c r="E67" i="2" a="1"/>
  <c r="F43" i="2" a="1"/>
  <c r="E3" i="2" a="1"/>
  <c r="B96" i="2" a="1"/>
  <c r="B92" i="2" a="1"/>
  <c r="B77" i="2" a="1"/>
  <c r="F29" i="2" a="1"/>
  <c r="B79" i="2" a="1"/>
  <c r="B80" i="2" a="1"/>
  <c r="B76" i="2" a="1"/>
  <c r="B65" i="2" a="1"/>
  <c r="B57" i="2" a="1"/>
  <c r="E8" i="2" a="1"/>
  <c r="E24" i="2" a="1"/>
  <c r="E40" i="2" a="1"/>
  <c r="E56" i="2" a="1"/>
  <c r="E74" i="2" a="1"/>
  <c r="F6" i="2" a="1"/>
  <c r="F28" i="2" a="1"/>
  <c r="F44" i="2" a="1"/>
  <c r="F60" i="2" a="1"/>
  <c r="F78" i="2" a="1"/>
  <c r="E15" i="2" a="1"/>
  <c r="E33" i="2" a="1"/>
  <c r="E65" i="2" a="1"/>
  <c r="F25" i="2" a="1"/>
  <c r="F41" i="2" a="1"/>
  <c r="F3" i="2" a="1"/>
  <c r="B88" i="2" a="1"/>
  <c r="B73" i="2" a="1"/>
  <c r="E10" i="2" a="1"/>
  <c r="E26" i="2" a="1"/>
  <c r="E42" i="2" a="1"/>
  <c r="E58" i="2" a="1"/>
  <c r="F8" i="2" a="1"/>
  <c r="F46" i="2" a="1"/>
  <c r="F62" i="2" a="1"/>
  <c r="E17" i="2" a="1"/>
  <c r="E35" i="2" a="1"/>
  <c r="E51" i="2" a="1"/>
  <c r="F11" i="2" a="1"/>
  <c r="F27" i="2" a="1"/>
  <c r="F59" i="2" a="1"/>
  <c r="B87" i="2" a="1"/>
  <c r="E28" i="2" a="1"/>
  <c r="E60" i="2" a="1"/>
  <c r="F32" i="2" a="1"/>
  <c r="E77" i="2" a="1"/>
  <c r="B70" i="2" a="1"/>
  <c r="E70" i="2" a="1"/>
  <c r="F70" i="2" a="1"/>
  <c r="B69" i="2" a="1"/>
  <c r="E69" i="2" a="1"/>
  <c r="F69" i="2" a="1"/>
  <c r="H4" i="1" a="1"/>
  <c r="H21" i="1" a="1"/>
  <c r="H11" i="1" a="1"/>
  <c r="E23" i="1" a="1"/>
  <c r="E17" i="1" a="1"/>
  <c r="E20" i="1" a="1"/>
  <c r="D19" i="1" a="1"/>
  <c r="D7" i="1" a="1"/>
  <c r="E12" i="1" a="1"/>
  <c r="E8" i="1" a="1"/>
  <c r="D8" i="1" a="1"/>
  <c r="D18" i="1" a="1"/>
  <c r="D5" i="1" a="1"/>
  <c r="H22" i="1" a="1"/>
  <c r="D14" i="1" a="1"/>
  <c r="H8" i="1" a="1"/>
  <c r="H5" i="1" a="1"/>
  <c r="H15" i="1" a="1"/>
  <c r="D23" i="1" a="1"/>
  <c r="E10" i="1" a="1"/>
  <c r="E21" i="1" a="1"/>
  <c r="D21" i="1" a="1"/>
  <c r="D15" i="1" a="1"/>
  <c r="D20" i="1" a="1"/>
  <c r="D4" i="1" a="1"/>
  <c r="E6" i="1" a="1"/>
  <c r="E3" i="1" a="1"/>
  <c r="D12" i="1" a="1"/>
  <c r="H12" i="1" a="1"/>
  <c r="H7" i="1" a="1"/>
  <c r="H19" i="1" a="1"/>
  <c r="D22" i="1" a="1"/>
  <c r="E14" i="1" a="1"/>
  <c r="E7" i="1" a="1"/>
  <c r="D9" i="1" a="1"/>
  <c r="D11" i="1" a="1"/>
  <c r="H3" i="1" a="1"/>
  <c r="E5" i="1" a="1"/>
  <c r="H16" i="1" a="1"/>
  <c r="H6" i="1" a="1"/>
  <c r="H23" i="1" a="1"/>
  <c r="E4" i="1" a="1"/>
  <c r="E16" i="1" a="1"/>
  <c r="E11" i="1" a="1"/>
  <c r="D3" i="1" a="1"/>
  <c r="D17" i="1" a="1"/>
  <c r="H20" i="1" a="1"/>
  <c r="H10" i="1" a="1"/>
  <c r="D10" i="1" a="1"/>
  <c r="H17" i="1" a="1"/>
  <c r="H9" i="1" a="1"/>
  <c r="H14" i="1" a="1"/>
  <c r="E18" i="1" a="1"/>
  <c r="E9" i="1" a="1"/>
  <c r="E19" i="1" a="1"/>
  <c r="D6" i="1" a="1"/>
  <c r="D16" i="1" a="1"/>
  <c r="D13" i="1" a="1"/>
  <c r="H13" i="1" a="1"/>
  <c r="E13" i="1" a="1"/>
  <c r="E15" i="1" a="1"/>
  <c r="H18" i="1" a="1"/>
  <c r="E22" i="1" a="1"/>
  <c r="C8" i="4" l="1"/>
  <c r="F8" i="4"/>
  <c r="H8" i="4"/>
  <c r="H4" i="4"/>
  <c r="H5" i="4"/>
  <c r="C3" i="4"/>
  <c r="H3" i="4"/>
  <c r="H6" i="4"/>
  <c r="C4" i="4"/>
  <c r="C5" i="4"/>
  <c r="C7" i="4"/>
  <c r="H7" i="4"/>
  <c r="C6" i="4"/>
  <c r="E22" i="1"/>
  <c r="H18" i="1"/>
  <c r="E15" i="1"/>
  <c r="E13" i="1"/>
  <c r="H13" i="1"/>
  <c r="D13" i="1"/>
  <c r="D16" i="1"/>
  <c r="D6" i="1"/>
  <c r="F6" i="4" s="1"/>
  <c r="E19" i="1"/>
  <c r="E9" i="1"/>
  <c r="E18" i="1"/>
  <c r="H14" i="1"/>
  <c r="H9" i="1"/>
  <c r="H17" i="1"/>
  <c r="D10" i="1"/>
  <c r="H10" i="1"/>
  <c r="H20" i="1"/>
  <c r="D17" i="1"/>
  <c r="D3" i="1"/>
  <c r="F3" i="4" s="1"/>
  <c r="E11" i="1"/>
  <c r="E16" i="1"/>
  <c r="E4" i="1"/>
  <c r="H23" i="1"/>
  <c r="H6" i="1"/>
  <c r="H16" i="1"/>
  <c r="E5" i="1"/>
  <c r="H3" i="1"/>
  <c r="D11" i="1"/>
  <c r="D9" i="1"/>
  <c r="E7" i="1"/>
  <c r="E14" i="1"/>
  <c r="D22" i="1"/>
  <c r="H19" i="1"/>
  <c r="H7" i="1"/>
  <c r="H12" i="1"/>
  <c r="D12" i="1"/>
  <c r="E3" i="1"/>
  <c r="E6" i="1"/>
  <c r="D4" i="1"/>
  <c r="F4" i="4" s="1"/>
  <c r="D20" i="1"/>
  <c r="D15" i="1"/>
  <c r="D21" i="1"/>
  <c r="E21" i="1"/>
  <c r="E10" i="1"/>
  <c r="D23" i="1"/>
  <c r="H15" i="1"/>
  <c r="H5" i="1"/>
  <c r="H8" i="1"/>
  <c r="D14" i="1"/>
  <c r="F5" i="4" s="1"/>
  <c r="H22" i="1"/>
  <c r="D5" i="1"/>
  <c r="D18" i="1"/>
  <c r="D8" i="1"/>
  <c r="E8" i="1"/>
  <c r="E12" i="1"/>
  <c r="D7" i="1"/>
  <c r="F7" i="4" s="1"/>
  <c r="D19" i="1"/>
  <c r="E20" i="1"/>
  <c r="E17" i="1"/>
  <c r="E23" i="1"/>
  <c r="H11" i="1"/>
  <c r="H21" i="1"/>
  <c r="H4" i="1"/>
  <c r="B86" i="2"/>
  <c r="B74" i="2"/>
  <c r="B58" i="2"/>
  <c r="B89" i="2"/>
  <c r="B81" i="2"/>
  <c r="B77" i="2"/>
  <c r="B73" i="2"/>
  <c r="B69" i="2"/>
  <c r="B65" i="2"/>
  <c r="B61" i="2"/>
  <c r="B94" i="2"/>
  <c r="B78" i="2"/>
  <c r="B66" i="2"/>
  <c r="B93" i="2"/>
  <c r="B92" i="2"/>
  <c r="B84" i="2"/>
  <c r="B76" i="2"/>
  <c r="B60" i="2"/>
  <c r="B90" i="2"/>
  <c r="B82" i="2"/>
  <c r="B70" i="2"/>
  <c r="B62" i="2"/>
  <c r="B85" i="2"/>
  <c r="B96" i="2"/>
  <c r="B88" i="2"/>
  <c r="B80" i="2"/>
  <c r="B72" i="2"/>
  <c r="B68" i="2"/>
  <c r="B64" i="2"/>
  <c r="B95" i="2"/>
  <c r="B91" i="2"/>
  <c r="B87" i="2"/>
  <c r="B83" i="2"/>
  <c r="B79" i="2"/>
  <c r="B75" i="2"/>
  <c r="B71" i="2"/>
  <c r="B67" i="2"/>
  <c r="B63" i="2"/>
  <c r="B59" i="2"/>
  <c r="B57" i="2"/>
  <c r="E78" i="2"/>
  <c r="F77" i="2"/>
  <c r="F67" i="2"/>
  <c r="F65" i="2"/>
  <c r="F63" i="2"/>
  <c r="F61" i="2"/>
  <c r="F59" i="2"/>
  <c r="F57" i="2"/>
  <c r="F55" i="2"/>
  <c r="F53" i="2"/>
  <c r="F51" i="2"/>
  <c r="F49" i="2"/>
  <c r="F47" i="2"/>
  <c r="F45" i="2"/>
  <c r="F43" i="2"/>
  <c r="F41" i="2"/>
  <c r="F39" i="2"/>
  <c r="F37" i="2"/>
  <c r="F35" i="2"/>
  <c r="F33" i="2"/>
  <c r="F31" i="2"/>
  <c r="F29" i="2"/>
  <c r="F27" i="2"/>
  <c r="F25" i="2"/>
  <c r="F23" i="2"/>
  <c r="F21" i="2"/>
  <c r="F19" i="2"/>
  <c r="F17" i="2"/>
  <c r="F15" i="2"/>
  <c r="F13" i="2"/>
  <c r="F11" i="2"/>
  <c r="F9" i="2"/>
  <c r="F7" i="2"/>
  <c r="F5" i="2"/>
  <c r="F71" i="2"/>
  <c r="E19" i="2"/>
  <c r="F69" i="2"/>
  <c r="E75" i="2"/>
  <c r="E73" i="2"/>
  <c r="E69" i="2"/>
  <c r="E67" i="2"/>
  <c r="E65" i="2"/>
  <c r="E63" i="2"/>
  <c r="E61" i="2"/>
  <c r="E59" i="2"/>
  <c r="E57" i="2"/>
  <c r="E55" i="2"/>
  <c r="E53" i="2"/>
  <c r="E51" i="2"/>
  <c r="E49" i="2"/>
  <c r="E47" i="2"/>
  <c r="E45" i="2"/>
  <c r="E43" i="2"/>
  <c r="E41" i="2"/>
  <c r="E39" i="2"/>
  <c r="E37" i="2"/>
  <c r="E35" i="2"/>
  <c r="E33" i="2"/>
  <c r="E31" i="2"/>
  <c r="E29" i="2"/>
  <c r="E27" i="2"/>
  <c r="E25" i="2"/>
  <c r="E23" i="2"/>
  <c r="E21" i="2"/>
  <c r="E17" i="2"/>
  <c r="E15" i="2"/>
  <c r="E13" i="2"/>
  <c r="E11" i="2"/>
  <c r="E9" i="2"/>
  <c r="E7" i="2"/>
  <c r="E5" i="2"/>
  <c r="E77" i="2"/>
  <c r="E71" i="2"/>
  <c r="F78" i="2"/>
  <c r="F76" i="2"/>
  <c r="F74" i="2"/>
  <c r="F72" i="2"/>
  <c r="F70" i="2"/>
  <c r="F68" i="2"/>
  <c r="F66" i="2"/>
  <c r="F64" i="2"/>
  <c r="F62" i="2"/>
  <c r="F60" i="2"/>
  <c r="F58" i="2"/>
  <c r="F56" i="2"/>
  <c r="F54" i="2"/>
  <c r="F52" i="2"/>
  <c r="F50" i="2"/>
  <c r="F48" i="2"/>
  <c r="F46" i="2"/>
  <c r="F44" i="2"/>
  <c r="F42" i="2"/>
  <c r="F40" i="2"/>
  <c r="F38" i="2"/>
  <c r="F36" i="2"/>
  <c r="F34" i="2"/>
  <c r="F32" i="2"/>
  <c r="F30" i="2"/>
  <c r="F28" i="2"/>
  <c r="F26" i="2"/>
  <c r="F22" i="2"/>
  <c r="F18" i="2"/>
  <c r="F16" i="2"/>
  <c r="F14" i="2"/>
  <c r="F12" i="2"/>
  <c r="F8" i="2"/>
  <c r="F6" i="2"/>
  <c r="F4" i="2"/>
  <c r="F73" i="2"/>
  <c r="F24" i="2"/>
  <c r="F20" i="2"/>
  <c r="F10" i="2"/>
  <c r="F75" i="2"/>
  <c r="E76" i="2"/>
  <c r="E74" i="2"/>
  <c r="E72" i="2"/>
  <c r="E70" i="2"/>
  <c r="E68" i="2"/>
  <c r="E66" i="2"/>
  <c r="E64" i="2"/>
  <c r="E62" i="2"/>
  <c r="E60" i="2"/>
  <c r="E58" i="2"/>
  <c r="E56" i="2"/>
  <c r="E54" i="2"/>
  <c r="E52" i="2"/>
  <c r="E50" i="2"/>
  <c r="E48" i="2"/>
  <c r="E46" i="2"/>
  <c r="E44" i="2"/>
  <c r="E42" i="2"/>
  <c r="E40" i="2"/>
  <c r="E38" i="2"/>
  <c r="E36" i="2"/>
  <c r="E34" i="2"/>
  <c r="E32" i="2"/>
  <c r="E30" i="2"/>
  <c r="E28" i="2"/>
  <c r="E26" i="2"/>
  <c r="E24" i="2"/>
  <c r="E22" i="2"/>
  <c r="E20" i="2"/>
  <c r="E18" i="2"/>
  <c r="E16" i="2"/>
  <c r="E14" i="2"/>
  <c r="E12" i="2"/>
  <c r="E10" i="2"/>
  <c r="E8" i="2"/>
  <c r="E6" i="2"/>
  <c r="E4" i="2"/>
  <c r="F3" i="2"/>
  <c r="E3" i="2"/>
  <c r="D8" i="4" a="1"/>
  <c r="G8" i="4" a="1"/>
  <c r="E8" i="4" a="1"/>
  <c r="E6" i="4" a="1"/>
  <c r="D6" i="4" a="1"/>
  <c r="G6" i="4" a="1"/>
  <c r="D4" i="4" a="1"/>
  <c r="E4" i="4" a="1"/>
  <c r="G4" i="4" a="1"/>
  <c r="D5" i="4" a="1"/>
  <c r="E5" i="4" a="1"/>
  <c r="G5" i="4" a="1"/>
  <c r="D3" i="4" a="1"/>
  <c r="E3" i="4" a="1"/>
  <c r="G3" i="4" a="1"/>
  <c r="G7" i="4" a="1"/>
  <c r="E7" i="4" a="1"/>
  <c r="D7" i="4" a="1"/>
  <c r="D7" i="4" l="1"/>
  <c r="E7" i="4"/>
  <c r="G7" i="4"/>
  <c r="G3" i="4"/>
  <c r="E3" i="4"/>
  <c r="D3" i="4"/>
  <c r="G5" i="4"/>
  <c r="E5" i="4"/>
  <c r="D5" i="4"/>
  <c r="G4" i="4"/>
  <c r="E4" i="4"/>
  <c r="D4" i="4"/>
  <c r="G6" i="4"/>
  <c r="D6" i="4"/>
  <c r="E6" i="4"/>
  <c r="E8" i="4"/>
  <c r="G8" i="4"/>
  <c r="D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tc={A2E469D0-69E9-4F17-92DC-D656906DEFDB}</author>
    <author>tc={AFBC23A0-5A28-456E-A41C-D9A7D716A78E}</author>
    <author>tc={705D814A-C089-4651-A54F-4BB63510FD62}</author>
    <author>tc={BB6CE289-02EA-4723-96A3-AC870206435F}</author>
  </authors>
  <commentList>
    <comment ref="B12" authorId="0" shapeId="0" xr:uid="{A2E469D0-69E9-4F17-92DC-D656906DEFDB}">
      <text>
        <t>[Threaded comment]
Your version of Excel allows you to read this threaded comment; however, any edits to it will get removed if the file is opened in a newer version of Excel. Learn more: https://go.microsoft.com/fwlink/?linkid=870924
Comment:
    International SOS</t>
      </text>
    </comment>
    <comment ref="B24" authorId="1" shapeId="0" xr:uid="{AFBC23A0-5A28-456E-A41C-D9A7D716A78E}">
      <text>
        <t>[Threaded comment]
Your version of Excel allows you to read this threaded comment; however, any edits to it will get removed if the file is opened in a newer version of Excel. Learn more: https://go.microsoft.com/fwlink/?linkid=870924
Comment:
    Start Clean Medical</t>
      </text>
    </comment>
    <comment ref="B49" authorId="2" shapeId="0" xr:uid="{705D814A-C089-4651-A54F-4BB63510FD62}">
      <text>
        <t>[Threaded comment]
Your version of Excel allows you to read this threaded comment; however, any edits to it will get removed if the file is opened in a newer version of Excel. Learn more: https://go.microsoft.com/fwlink/?linkid=870924
Comment:
    Start Future</t>
      </text>
    </comment>
    <comment ref="B96" authorId="3" shapeId="0" xr:uid="{BB6CE289-02EA-4723-96A3-AC870206435F}">
      <text>
        <t>[Threaded comment]
Your version of Excel allows you to read this threaded comment; however, any edits to it will get removed if the file is opened in a newer version of Excel. Learn more: https://go.microsoft.com/fwlink/?linkid=870924
Comment:
    Start Bullseye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tc={D5E3DFDB-59FE-45DE-849D-2B460C8D33EF}</author>
  </authors>
  <commentList>
    <comment ref="H2" authorId="0" shapeId="0" xr:uid="{D5E3DFDB-59FE-45DE-849D-2B460C8D33EF}">
      <text>
        <t>[Threaded comment]
Your version of Excel allows you to read this threaded comment; however, any edits to it will get removed if the file is opened in a newer version of Excel. Learn more: https://go.microsoft.com/fwlink/?linkid=870924
Comment:
    Selecet specific funds for foreign managers that have capital allocated to LATAM/Brazil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<sst xmlns="http://schemas.openxmlformats.org/spreadsheetml/2006/main" count="771" uniqueCount="540">
  <si>
    <t>company_name</t>
  </si>
  <si>
    <t>pb_id</t>
  </si>
  <si>
    <t>parent_firm</t>
  </si>
  <si>
    <t>focus_industries</t>
  </si>
  <si>
    <t>focus_geographies</t>
  </si>
  <si>
    <t>fund_type</t>
  </si>
  <si>
    <t>contact_name</t>
  </si>
  <si>
    <t>contact_role</t>
  </si>
  <si>
    <t>contact_email</t>
  </si>
  <si>
    <t>contact_linkedin</t>
  </si>
  <si>
    <t>Advent International</t>
  </si>
  <si>
    <t>Vinci Partners</t>
  </si>
  <si>
    <t>Aqua Capital</t>
  </si>
  <si>
    <t>General Atlantic</t>
  </si>
  <si>
    <t>IG4 Capital</t>
  </si>
  <si>
    <t>L Catterton</t>
  </si>
  <si>
    <t>H.I.G. Capital</t>
  </si>
  <si>
    <t>Pátria Investments</t>
  </si>
  <si>
    <t>14157-91</t>
  </si>
  <si>
    <t>10015-12</t>
  </si>
  <si>
    <t>52290-91</t>
  </si>
  <si>
    <t>53841-43</t>
  </si>
  <si>
    <t>10120-60</t>
  </si>
  <si>
    <t>222483-16</t>
  </si>
  <si>
    <t>150732-01</t>
  </si>
  <si>
    <t>10097-56</t>
  </si>
  <si>
    <t>The Carlyle Group</t>
  </si>
  <si>
    <t>10048-15</t>
  </si>
  <si>
    <t>Kinea Investimentos</t>
  </si>
  <si>
    <t>Crescera Capital</t>
  </si>
  <si>
    <t>Kaszek Ventures</t>
  </si>
  <si>
    <t>Monashees</t>
  </si>
  <si>
    <t>DGF Investimentos</t>
  </si>
  <si>
    <t>Southern Cross Group</t>
  </si>
  <si>
    <t>Angra Partners</t>
  </si>
  <si>
    <t>12483-55</t>
  </si>
  <si>
    <t>55361-98</t>
  </si>
  <si>
    <t>Tarpon Capital</t>
  </si>
  <si>
    <t>10925-65</t>
  </si>
  <si>
    <t>51311-53</t>
  </si>
  <si>
    <t>XP Investimentos</t>
  </si>
  <si>
    <t>52902-10</t>
  </si>
  <si>
    <t>Venture Capital</t>
  </si>
  <si>
    <t>52162-93</t>
  </si>
  <si>
    <t>SoftBank Investment Advisers</t>
  </si>
  <si>
    <t>182433-16</t>
  </si>
  <si>
    <t>11474-47</t>
  </si>
  <si>
    <t>11714-68</t>
  </si>
  <si>
    <t>LATAM</t>
  </si>
  <si>
    <t>42338-08</t>
  </si>
  <si>
    <t>Aggir Ventures</t>
  </si>
  <si>
    <t>481215-16</t>
  </si>
  <si>
    <t>Lightrock</t>
  </si>
  <si>
    <t>Shift Capital</t>
  </si>
  <si>
    <t>Siguler Guff</t>
  </si>
  <si>
    <t>Axxon Group</t>
  </si>
  <si>
    <t>Chromo Invest</t>
  </si>
  <si>
    <t>Cloud9 Capital</t>
  </si>
  <si>
    <t>DNA Capital</t>
  </si>
  <si>
    <t>eB Capital</t>
  </si>
  <si>
    <t>G2D Investments</t>
  </si>
  <si>
    <t>GEF Capital</t>
  </si>
  <si>
    <t>Green Rock</t>
  </si>
  <si>
    <t>Headline</t>
  </si>
  <si>
    <t>Igah Ventures</t>
  </si>
  <si>
    <t>Invest Tech</t>
  </si>
  <si>
    <t>Kamaroopin</t>
  </si>
  <si>
    <t>Meros Capital</t>
  </si>
  <si>
    <t>Riverwood Capital</t>
  </si>
  <si>
    <t>Grupo Solum</t>
  </si>
  <si>
    <t>Spectra Investments</t>
  </si>
  <si>
    <t>x8 Investimentos</t>
  </si>
  <si>
    <t>173287-36</t>
  </si>
  <si>
    <t>227913-13</t>
  </si>
  <si>
    <t>11185-21</t>
  </si>
  <si>
    <t>11404-00</t>
  </si>
  <si>
    <t>228077-02</t>
  </si>
  <si>
    <t>503991-01</t>
  </si>
  <si>
    <t>268073-29</t>
  </si>
  <si>
    <t>56176-84</t>
  </si>
  <si>
    <t>338571-73</t>
  </si>
  <si>
    <t>399475-00</t>
  </si>
  <si>
    <t>11124-64</t>
  </si>
  <si>
    <t>442473-94</t>
  </si>
  <si>
    <t>65871-01</t>
  </si>
  <si>
    <t>484809-49</t>
  </si>
  <si>
    <t>542826-46</t>
  </si>
  <si>
    <t>Oria Capital</t>
  </si>
  <si>
    <t>124664-68</t>
  </si>
  <si>
    <t>25043-41</t>
  </si>
  <si>
    <t>114057-19</t>
  </si>
  <si>
    <t>Treecorp Investimentos</t>
  </si>
  <si>
    <t>63015-40</t>
  </si>
  <si>
    <t>467848-90</t>
  </si>
  <si>
    <t>23S Capital</t>
  </si>
  <si>
    <t>528171-76</t>
  </si>
  <si>
    <t>Votorantim</t>
  </si>
  <si>
    <t>62633-35</t>
  </si>
  <si>
    <t>Valor Capital Group</t>
  </si>
  <si>
    <t>54855-64</t>
  </si>
  <si>
    <t>Private Equity</t>
  </si>
  <si>
    <t>PE (Minoritário)</t>
  </si>
  <si>
    <t>Marcos Novoa</t>
  </si>
  <si>
    <t>Partner</t>
  </si>
  <si>
    <t>mnovoa@axxongroup.com.br</t>
  </si>
  <si>
    <t>Brazil</t>
  </si>
  <si>
    <t>https://www.linkedin.com/in/marcos-novoa-y-novoa-5086511b/</t>
  </si>
  <si>
    <t>Nadia Armelin</t>
  </si>
  <si>
    <t>nadia.armelin@aggircapital.com.br</t>
  </si>
  <si>
    <t>https://www.linkedin.com/in/n%C3%A1dia-armelin-86897929/</t>
  </si>
  <si>
    <t>Ricardo Salomão</t>
  </si>
  <si>
    <t>ricardo@greenrock.vc</t>
  </si>
  <si>
    <t>Managing Partner</t>
  </si>
  <si>
    <t>https://www.linkedin.com/in/ricardo-salomao-md-mba/</t>
  </si>
  <si>
    <t>Viviane Radiuk</t>
  </si>
  <si>
    <t>Managing Director</t>
  </si>
  <si>
    <t>vradiuk@investtech.com.br</t>
  </si>
  <si>
    <t>https://www.linkedin.com/in/viviane-radiuk/</t>
  </si>
  <si>
    <t>Piero Rosatelli</t>
  </si>
  <si>
    <t>piero@oriacapital.com.br</t>
  </si>
  <si>
    <t>https://www.linkedin.com/in/pierorosatelli/</t>
  </si>
  <si>
    <t>Pedro Melzer</t>
  </si>
  <si>
    <t>pedro@igahventures.com</t>
  </si>
  <si>
    <t>Founding Partner</t>
  </si>
  <si>
    <t>https://www.linkedin.com/in/pedro-sirotsky-melzer/</t>
  </si>
  <si>
    <t>petlin@adventinternational.com</t>
  </si>
  <si>
    <t>Patrice Etlin</t>
  </si>
  <si>
    <t>Managing Partner Brazil</t>
  </si>
  <si>
    <t>https://www.linkedin.com/in/patrice-etlin/</t>
  </si>
  <si>
    <t>Alberto Guth</t>
  </si>
  <si>
    <t>https://www.linkedin.com/in/albertoguth/</t>
  </si>
  <si>
    <t>alberto.guth@angrapartners.com.br</t>
  </si>
  <si>
    <t>technology</t>
  </si>
  <si>
    <t>information technology, energy, software, infrastructure</t>
  </si>
  <si>
    <t>information technology, business products</t>
  </si>
  <si>
    <t>ricardo.assef@23scapital.com</t>
  </si>
  <si>
    <t>Ricardo Assef</t>
  </si>
  <si>
    <t>Vice President</t>
  </si>
  <si>
    <t>https://www.linkedin.com/in/ricardo-assef-a48b09113/</t>
  </si>
  <si>
    <t>466622-65</t>
  </si>
  <si>
    <t>Brazil, United States</t>
  </si>
  <si>
    <t>497253-61</t>
  </si>
  <si>
    <t>website</t>
  </si>
  <si>
    <t>hq</t>
  </si>
  <si>
    <t>healthcare, technology, business and financial services, industrial, retail, consumer &amp; leisure</t>
  </si>
  <si>
    <t>North America, LATAM, Europe, Asia</t>
  </si>
  <si>
    <t>healthcare, pharmaceutical, wellness</t>
  </si>
  <si>
    <t>agriculture, food, logistics</t>
  </si>
  <si>
    <t>Brazil, LATAM</t>
  </si>
  <si>
    <t>information technology, healthcare, finacial services, consumer products</t>
  </si>
  <si>
    <t>Brazil, LATAM, United States</t>
  </si>
  <si>
    <t>Tiago Kretzmann</t>
  </si>
  <si>
    <t>tiago@chromoinvest.com</t>
  </si>
  <si>
    <t>https://www.linkedin.com/in/tiago-wallau-kretzmann-cga-7ab61513/</t>
  </si>
  <si>
    <t>https://www.linkedin.com/in/elaine-schulze/</t>
  </si>
  <si>
    <t>Elaine Schulze</t>
  </si>
  <si>
    <t>es@aqua.capital</t>
  </si>
  <si>
    <t>Noah Stern</t>
  </si>
  <si>
    <t>noah@c9.com.br</t>
  </si>
  <si>
    <t>https://www.linkedin.com/in/noah-stern-0456809a/</t>
  </si>
  <si>
    <t>daniel.borghi@crescera.com</t>
  </si>
  <si>
    <t>Co-CEO</t>
  </si>
  <si>
    <t>https://www.linkedin.com/in/daniel-borghi-390581/</t>
  </si>
  <si>
    <t>Daniel Borghi</t>
  </si>
  <si>
    <t>education, consumption, retail, services, healthcare, logistics, innovation, technology</t>
  </si>
  <si>
    <t>fgreve@dgf.com.br</t>
  </si>
  <si>
    <t>Frederico Greve</t>
  </si>
  <si>
    <t>https://www.linkedin.com/in/frederico-greve-79557615/</t>
  </si>
  <si>
    <t>software</t>
  </si>
  <si>
    <t>Acon</t>
  </si>
  <si>
    <t>10198-36</t>
  </si>
  <si>
    <t>Principia</t>
  </si>
  <si>
    <t>Victoria Capital Partners</t>
  </si>
  <si>
    <t>Australis Partners</t>
  </si>
  <si>
    <t>110526-40</t>
  </si>
  <si>
    <t>Enseada Family Office</t>
  </si>
  <si>
    <t>Brookfied</t>
  </si>
  <si>
    <t>Finhealth</t>
  </si>
  <si>
    <t>452765-80</t>
  </si>
  <si>
    <t>GHT4 Group</t>
  </si>
  <si>
    <t>491266-72</t>
  </si>
  <si>
    <t>Lazuli Partners</t>
  </si>
  <si>
    <t>564977-53</t>
  </si>
  <si>
    <t>53667-37</t>
  </si>
  <si>
    <t>597428-29</t>
  </si>
  <si>
    <t>10409-95</t>
  </si>
  <si>
    <t>226519-30</t>
  </si>
  <si>
    <t>dry_powder</t>
  </si>
  <si>
    <t>464183-20</t>
  </si>
  <si>
    <t>553626-28</t>
  </si>
  <si>
    <t>510424-93</t>
  </si>
  <si>
    <t>491660-29</t>
  </si>
  <si>
    <t>268420-33</t>
  </si>
  <si>
    <t>64968-22</t>
  </si>
  <si>
    <t>170483-77</t>
  </si>
  <si>
    <t>454670-29</t>
  </si>
  <si>
    <t>435832-30</t>
  </si>
  <si>
    <t>52332-76</t>
  </si>
  <si>
    <t>522165-79</t>
  </si>
  <si>
    <t>Family Office</t>
  </si>
  <si>
    <t>622804-42</t>
  </si>
  <si>
    <t>268320-61</t>
  </si>
  <si>
    <t>54834-67</t>
  </si>
  <si>
    <t>hq_country</t>
  </si>
  <si>
    <t>brazil_presence</t>
  </si>
  <si>
    <t>119915-92</t>
  </si>
  <si>
    <t>436403-35</t>
  </si>
  <si>
    <t>41337-91</t>
  </si>
  <si>
    <t>57840-76</t>
  </si>
  <si>
    <t>18862-03</t>
  </si>
  <si>
    <t>description</t>
  </si>
  <si>
    <t>10134-19</t>
  </si>
  <si>
    <t>59586-22</t>
  </si>
  <si>
    <t>55754-74</t>
  </si>
  <si>
    <t>712542-79</t>
  </si>
  <si>
    <t>460312-21</t>
  </si>
  <si>
    <t>53506-54</t>
  </si>
  <si>
    <t>107190-82</t>
  </si>
  <si>
    <t>59112-82</t>
  </si>
  <si>
    <t>11660-50</t>
  </si>
  <si>
    <t>172312-48</t>
  </si>
  <si>
    <t>13360-69</t>
  </si>
  <si>
    <t>Yes</t>
  </si>
  <si>
    <t>Virgilio Gibbon</t>
  </si>
  <si>
    <t>CEO</t>
  </si>
  <si>
    <t>virgilio.gibbon@afya.com.br</t>
  </si>
  <si>
    <t>Carlos Baron</t>
  </si>
  <si>
    <t>CFO</t>
  </si>
  <si>
    <t>cbaron@bionexo.com</t>
  </si>
  <si>
    <t>Antonio Ribeiro</t>
  </si>
  <si>
    <t>Co-Founder</t>
  </si>
  <si>
    <t>tonyr@brq.com</t>
  </si>
  <si>
    <t>Humberto Machado</t>
  </si>
  <si>
    <t> humberto.machado@conexasaude.com.br</t>
  </si>
  <si>
    <t>Vladimir Mendoza B.</t>
  </si>
  <si>
    <t>MD - LATAM</t>
  </si>
  <si>
    <t>vladimir.mendoza@dedalus.eu</t>
  </si>
  <si>
    <t>Declan Russel</t>
  </si>
  <si>
    <t>CFO - LATAM</t>
  </si>
  <si>
    <t>declan.russell@gehealthcare.com</t>
  </si>
  <si>
    <t>Waldir Bertolino</t>
  </si>
  <si>
    <t>Country Manager Brazil</t>
  </si>
  <si>
    <t>waldir.bertolino@infor.com</t>
  </si>
  <si>
    <t>Francisco Casulli</t>
  </si>
  <si>
    <t>Brazil Country Manager</t>
  </si>
  <si>
    <t>francisco.casulli@internationalsos.com</t>
  </si>
  <si>
    <t>Henrique Nixon</t>
  </si>
  <si>
    <t>Chief Strategy Officer</t>
  </si>
  <si>
    <t>henrique.nixon@libertyti.com.br</t>
  </si>
  <si>
    <t>Brian Bonner</t>
  </si>
  <si>
    <t>CFO &amp; COO</t>
  </si>
  <si>
    <t>bbbonner@merative.com</t>
  </si>
  <si>
    <t>Eduardo Calumby</t>
  </si>
  <si>
    <t>eduardo.calumby@pixeon.com</t>
  </si>
  <si>
    <t>Thierry Giraud</t>
  </si>
  <si>
    <t>CEO of Brazil Representative</t>
  </si>
  <si>
    <t>thierry.giraud@xtpg.com.br</t>
  </si>
  <si>
    <t>Felipe Calixto</t>
  </si>
  <si>
    <t> felipe.calixto@sankhya.com.br</t>
  </si>
  <si>
    <t>Gustavo Conrado</t>
  </si>
  <si>
    <t>CFO LATAM &amp; Brazil</t>
  </si>
  <si>
    <t>g.conrado@sap.com</t>
  </si>
  <si>
    <t>Carlenio Branco</t>
  </si>
  <si>
    <t>carlenio.branco@senior.com.br</t>
  </si>
  <si>
    <t>Fabrizio Signorin</t>
  </si>
  <si>
    <t>President of LATAM</t>
  </si>
  <si>
    <t>fabrizio.signorin@siemens-healthineers.com</t>
  </si>
  <si>
    <t>540911-35</t>
  </si>
  <si>
    <t>53494-57</t>
  </si>
  <si>
    <t>452727-46</t>
  </si>
  <si>
    <t>employee_count</t>
  </si>
  <si>
    <t>rgerminiano@solventum.com</t>
  </si>
  <si>
    <t>Business Head -MedSurg</t>
  </si>
  <si>
    <t>https://www.linkedin.com/in/renato-germiniano-mba-msc-0513a2148/</t>
  </si>
  <si>
    <t>Renato Germiniano</t>
  </si>
  <si>
    <t>dennis@totvs.com.br</t>
  </si>
  <si>
    <t>Dennis Herszkowicz</t>
  </si>
  <si>
    <t>https://www.linkedin.com/in/dennis-h/</t>
  </si>
  <si>
    <t>10435-69</t>
  </si>
  <si>
    <t>162223-03</t>
  </si>
  <si>
    <t>50952-07</t>
  </si>
  <si>
    <t>No</t>
  </si>
  <si>
    <t>14203-99</t>
  </si>
  <si>
    <t>10260-73</t>
  </si>
  <si>
    <t>127441-00</t>
  </si>
  <si>
    <t>Fundada em 1939, a Agiliti fornece soluções de equipamentos médicos, principalmente para locação de equipamentos especializados e cirúrgicos
A empresa também fornece serviços de saúde gerenciados no local, abrangendo programas de gestão, reprocessamento, aluguel e logística de equipamentos médicos</t>
  </si>
  <si>
    <t>A Avante Health Solutions atua como uma distribuidora e prestadora de serviços de dispositivos médicos, oferecendo instalação, serviço, reparo, locação e reforma de equipamentos médicos, cirúrgicos e de diagnóstico por imagem
Em outubro de 2024, a empresa anunciou que estava em processo de aquisição pela Stable Street Capital, um fundo de private equity americano</t>
  </si>
  <si>
    <t>Grupo especializado na distribuição internacional de produtos e serviços essenciais, com presença em 20+ países e atuando em diversos setores como saúde e outros
Realizaram diversas transações, totalizando mais de 220 aquisições desde 2004. No Brasil, adquiriram a CT Group, Hospitalia Produtos Médicos e mais recentemente a Solupack
27,000+ funcionários, receita de ~BRL 91 bi e EBITDA de ~R$ 7 bi em 2024</t>
  </si>
  <si>
    <t>A Cardinal Health atua como uma empresa de serviços e produtos de saúde, com operações nos Estados Unidos, América do Sul, Europa, Ásia e em outros mercados internacionais
A empresa opera nos segmentos farmacêutico e médico, distribuindo produtos, OTC e dispositivos para provedores de serviços de saúde</t>
  </si>
  <si>
    <t>Antes conhecida como AmerisourceBergen, oferece distribuição de produtos farmacêuticos, gestão da cadeia de suprimentos, entre outras soluções
Opera em escala global, com 1,300 localizações distribuidas em 50+ países, fornecendo soluções integradas para farmácias, hospitais, laboratórios e fabricantes
A empresa conta com 46,000+ funcionários e tem uma receita de ~R$ 1,600 bilhões com um EBITDA de ~R$ 23 bilhões</t>
  </si>
  <si>
    <t>O Direct Healthcare Group é especializado no desenvolvimento e fornecimento de equipamentos e serviços médicos, atendendo a instalações de saúde em diversos ambientes clínicos
A empresa distribui dispositivos médicos e oferece programas de locação, permitindo que estabelecimentos de saúde acessem equipamentos médicos de alta qualidade de forma temporária</t>
  </si>
  <si>
    <t>178323-22</t>
  </si>
  <si>
    <t>40424-23</t>
  </si>
  <si>
    <t>11242-00</t>
  </si>
  <si>
    <t>54692-29</t>
  </si>
  <si>
    <t>O Grupo Elfa é um dos maiores distribuidores brasileiros de medicamentos, suprimentos médicos e produtos hospitalares para ambos setores público e privado
A empresa também oferece soluções em logística, gerenciamento de estoque e otimização da cadeia de suprimentos farmacêuticos, atendendo a hospitais, clínicas e entidades governamentais</t>
  </si>
  <si>
    <t>A Henry Schein é uma fornecedora líder de produtos e serviços de saúde, especializada em suprimentos odontológicos e médicos, presente em +30 países
Em julho de 2023, a empresa adquiriu o Sistema de Implante Nacional e a CA Clear Aligner, ambas fabricantes e distribuidoras brasileiras</t>
  </si>
  <si>
    <t>A Medtronic é líder global em tecnologias médicas, especializada no desenvolvimento e fabricação de dispositivos médicos
Produtos incluem marcapassos, desfibriladores, válvulas cardíacas, stents, bombas de insulina, produtos neurovasculares, ferramentas cirúrgicas, entre outros
A empresa está 150+ países, e gera uma receita de ~R$ 161 bilhões e um EBITDA de ~R$ 43 bilhões</t>
  </si>
  <si>
    <t>A Raia Drogasil é a maior rede de farmácias do Brasil, com forte presença nacional, oferecendo varejo e distribuição de produtos
A empresa adquiriu redes regionais de farmácias e distribuidores de produtos médicos, como a 4Bio, para fortalecer sua presença no mercado e ampliar sua base de clientes
A empresa tem uma receita de ~R$ 38 bilhões e um EBITDA de ~R$ 3 bilhões</t>
  </si>
  <si>
    <t>revenue</t>
  </si>
  <si>
    <t>ebitda</t>
  </si>
  <si>
    <t>10483-75</t>
  </si>
  <si>
    <t>434450-35</t>
  </si>
  <si>
    <t>142711-66</t>
  </si>
  <si>
    <t>A Stryker fornece equipamentos médicos, instrumentos, suprimentos de consumo e dispositivos implantáveis
A empresa também oferece serviço de locação de equipamentos médicos para hospitais e instituições de saúde
Opera em +75 países e tem uma receita de ~R$ 99 bilhões e um EBITDA de ~R$ 25 bilhões</t>
  </si>
  <si>
    <t>A Viveo (Mafra Hospitalar) fornece serviços e soluções de saúde, incluindo serviços de atendimento ao paciente e distribuição de equipamentos hospitalares e laboratoriais
A empresa opera com +40 unidades operacionais e centros de distribuição distribuídos nacionalmente
A Viveo expandiu suas capacidades e presença no mercado através de aquisições no setor de saúde, incluindo empresas como a Cremer, Laborsys e Vitalab</t>
  </si>
  <si>
    <t>A Woodley Equipment Company fornece ferramentas avançadas de diagnóstico e de laboratório
Tem uma subsidiária, a Woodley Trial Solutions, que faz a locação de equipamentos médicos e laboratoriais para utilidades clínicas
A Woodley Trial Solutions opera em +150 países, fornecendo serviços que incluem o fornecimento e a manutenção de equipamentos médicos</t>
  </si>
  <si>
    <t>10574-74</t>
  </si>
  <si>
    <t>10831-42</t>
  </si>
  <si>
    <t>11534-32</t>
  </si>
  <si>
    <t>59619-34</t>
  </si>
  <si>
    <t>12229-93</t>
  </si>
  <si>
    <t>13186-81</t>
  </si>
  <si>
    <t>228381-22</t>
  </si>
  <si>
    <t>233816-50</t>
  </si>
  <si>
    <t>229563-91</t>
  </si>
  <si>
    <t>466441-30</t>
  </si>
  <si>
    <t>A Baxter é líder global no fornecimento de produtos médicos para hospitais, laboratórios e clínicas, presente em +100 países, com parques de fabricação, P&amp;D e centros de distribuição
Em 2017, a Baxter adquiriu a Clinica Nucleo, uma clínica de hemodiálise no Brasil, e em 2021 adquiriu a Hillrom, fornecedora de diversos produtos hospitalares que oferece também serviços de aluguel</t>
  </si>
  <si>
    <t>A McKesson oferece serviços de distribuição farmacêutica e médico-cirúrgica, além de soluções de locação de equipamentos médicos
Em 2014, a McKesson adquiriu a Oncoprod, uma distribuidora de equipamentos e medicamentos de alta complexidade para hospitais que foi desinvestida em 2016
A empresa tem uma receita de ~R$ 1,401 bilhões e um EBITDA de ~R$ 25 bilhões</t>
  </si>
  <si>
    <t>A Medline é uma fabricante e distribuidora de suprimentos para a área de saúde, oferecendo suprimentos médicos, como luvas de exame, tecidos, equipamentos médicos duráveis, utensílios plásticos e outros produtos descartáveis
A Medline opera em +125 países, com uma forte rede internacional de distribuição e fabricação</t>
  </si>
  <si>
    <t>A Nihon Kohden fabrica e loca equipamentos médicos eletrônicos, operando em quatro categorias: equipamentos de medição fisiológica, equipamentos de tratamento, monitores de pacientes e outros equipamentos médicos
A empresa estabeleceu uma presença global sólida, exportando produtos para +120 países</t>
  </si>
  <si>
    <t xml:space="preserve">A Owens &amp; Minor é uma empresa global de logística de saúde que fornece serviços de cadeia de suprimentos, incluindo a distribuição de suprimentos médicos e cirúrgicos
Além da distribuição, oferece serviços de gestão da cadeia de suprimentos, estoques e análise de dados operacionais
A empresa gera uma receita de ~R$ 51 bilhões e um EBITDA de ~R$ 3 bilhões </t>
  </si>
  <si>
    <t>A STERIS é uma fornecedora líder de produtos e serviços de prevenção de infecções e outros procedimentos, especializada em esterilização e tecnologias de suporte cirúrgico para hospitais
A STERIS tem uma presença global, com operações em +100 países na América do Norte, Europa, Ásia e outras regiões</t>
  </si>
  <si>
    <t>Uma das maiores empresas integradas de saúde da América Latina, seu foco é em medicina diagnóstica, também tem presença em imunização e serviços corporativos 
A empresa conta com 40 marcas próprias de laboratórios e teve uma receita de ~BRL 15 bilhões com um EBITDA de ~BRL 1.7 bilhão em 2024</t>
  </si>
  <si>
    <t>Entre as maiores operadoras de saúde verticalizadas do Brasil, com uma ampla rede própria de hospitais, clínicas e laboratórios
A empresa teve uma receita de BRL 29 bilhões com um EBITDA de ~BRL 2 bilhões em 2024</t>
  </si>
  <si>
    <t>Holding de serviços de saúde, que controla hospitais, clínicas, laboratórios e operadoras de planos de saúde em diferentes estados do Brasil
Possui 32 ativos, com 9 hospitais, mais de 1,479 leitos, 8,500 colaboradores e 13,000 médicos associados, além de duas operadoras de saúde
Registrou receita aproximada de BRL 1.7 bilhão em 2023</t>
  </si>
  <si>
    <t>Grupo hospitalar brasileiro com presença no Espírito Santo, Ceará, Tocantins, Mato Grosso, Distrito Federal e Goiás. Opera 17 hospitais, totalizando mais de 2,000 leitos A companhia já foi listada em bolsa de valores e tem o H.I.G Capital como acionista
A empresa conta com 10,000+ funcionários e teve uma receita estimada de ~BRL 2,300 bilhões com um EBITDA de BRL 399 milhões em 2024</t>
  </si>
  <si>
    <t>Entre os principais em serviços hospitalares em Minas Gerais, com atuação também em Goiás e Bahia
A empresa possui 11 ativos, incluindo hospitais, unidades de diagnóstico por imagem e laboratórios, e registrou receita aproximada de ~BRL 2.2 bilhões com EBITDA de ~BRL 400 milhões em 2024</t>
  </si>
  <si>
    <t>63240-22</t>
  </si>
  <si>
    <t>Uma das maiores redes especializadas em tratamento oncológico da América Latina, com presença em todo o Brasil. A empresa opera mais de 130 unidades, incluindo clínicas oncológicas, centros de diagnóstico e hospitais especializados. 
A companhia já teve o Goldman Sachs como acionista
Em 2024, registrou receita de aproximadamente BRL 6.2 bilhões e EBITDA de ~BRL 1.2 bilhão</t>
  </si>
  <si>
    <t>Maior grupo hospitalar do Brasil, com presença em 12 estados e no Distrito Federal. A companhia opera uma extensa rede de hospitais próprios, além de atuar em diagnóstico, oncologia, operadora de saúde e planos odontológicos 
Em 2024, registrou receita de aproximadamente BRL 55 bilhões e EBITDA de ~BRL 9.3 bilhões</t>
  </si>
  <si>
    <t>61720-30</t>
  </si>
  <si>
    <t>484711-48</t>
  </si>
  <si>
    <t>268272-37</t>
  </si>
  <si>
    <t>Brazil, Mexico, Colombia, Chile</t>
  </si>
  <si>
    <t>14147-11</t>
  </si>
  <si>
    <t>10066-15</t>
  </si>
  <si>
    <t>10849-06</t>
  </si>
  <si>
    <t>Ricardo Szlejf</t>
  </si>
  <si>
    <t>MD - Head of LATAM Real Assets</t>
  </si>
  <si>
    <t>rszlejf@cppib.com</t>
  </si>
  <si>
    <t>https://www.linkedin.com/in/ricardo-szlejf-ab71b9/</t>
  </si>
  <si>
    <t>182494-72</t>
  </si>
  <si>
    <t>53413-57</t>
  </si>
  <si>
    <t>Brazil, India, United States</t>
  </si>
  <si>
    <t>187808-23</t>
  </si>
  <si>
    <t>82766-89</t>
  </si>
  <si>
    <t>122139-73</t>
  </si>
  <si>
    <t>42132-25</t>
  </si>
  <si>
    <t>498220-75</t>
  </si>
  <si>
    <t>11987-92</t>
  </si>
  <si>
    <t>55958-32</t>
  </si>
  <si>
    <t>11404-81</t>
  </si>
  <si>
    <t>470725-84</t>
  </si>
  <si>
    <t>59323-60</t>
  </si>
  <si>
    <t>55657-00</t>
  </si>
  <si>
    <t>41095-18</t>
  </si>
  <si>
    <t>60211-45</t>
  </si>
  <si>
    <t>55567-99</t>
  </si>
  <si>
    <t>170863-39</t>
  </si>
  <si>
    <t>59932-72</t>
  </si>
  <si>
    <t>10731-52</t>
  </si>
  <si>
    <t>11195-02</t>
  </si>
  <si>
    <t>51712-39</t>
  </si>
  <si>
    <t>515797-75</t>
  </si>
  <si>
    <t>43141-42</t>
  </si>
  <si>
    <t>10355-14</t>
  </si>
  <si>
    <t>41188-60</t>
  </si>
  <si>
    <t>482825-08</t>
  </si>
  <si>
    <t>112707-37</t>
  </si>
  <si>
    <t>566029-63</t>
  </si>
  <si>
    <t>12813-67</t>
  </si>
  <si>
    <t>43084-72</t>
  </si>
  <si>
    <t>13126-33</t>
  </si>
  <si>
    <t>57246-49</t>
  </si>
  <si>
    <t>231958-36</t>
  </si>
  <si>
    <t>90178-30</t>
  </si>
  <si>
    <t>56614-42</t>
  </si>
  <si>
    <t>14389-39</t>
  </si>
  <si>
    <t>124324-57</t>
  </si>
  <si>
    <t>40766-14</t>
  </si>
  <si>
    <t>471012-85</t>
  </si>
  <si>
    <t>11613-70</t>
  </si>
  <si>
    <t>10362-34</t>
  </si>
  <si>
    <t>442930-15</t>
  </si>
  <si>
    <t>25354-54</t>
  </si>
  <si>
    <t>16436-62</t>
  </si>
  <si>
    <t>561947-86</t>
  </si>
  <si>
    <t>61183-63</t>
  </si>
  <si>
    <t>60748-48</t>
  </si>
  <si>
    <t>628746-94</t>
  </si>
  <si>
    <t>522248-86</t>
  </si>
  <si>
    <t>10932-22</t>
  </si>
  <si>
    <t>442436-77</t>
  </si>
  <si>
    <t>434510-74</t>
  </si>
  <si>
    <t>107721-19</t>
  </si>
  <si>
    <t>11489-95</t>
  </si>
  <si>
    <t>519590-17</t>
  </si>
  <si>
    <t>490967-20</t>
  </si>
  <si>
    <t>110160-01</t>
  </si>
  <si>
    <t>50934-61</t>
  </si>
  <si>
    <t>540890-02</t>
  </si>
  <si>
    <t>342064-81</t>
  </si>
  <si>
    <t>Sapore, the first Brazilian multinational in the corporate restaurant sector, serves leading enterprises in 22 states and Colombia, with ~16,000 employees, providing 1.3+ million daily meals
In October 2023, Sapore acquired a controlling share in Branco Branco (focused in third party labor provision for maintenance services), strategically positioning itself to expand its facilities division, enrich service offerings, and broaden its market presence</t>
  </si>
  <si>
    <t>Manserv is a company specialized in providing labor for industrial maintenance, dedicated to creating solutions for a variety of end-sectors, including industry, logistics, healthcare, and other segments
Its services encompass industrial maintenance, cleaning, gardening, facilities, and logistics. Beside Brazil, the company also has facilities operations in Argentina</t>
  </si>
  <si>
    <t>Smollan Group is a South African conglomerate that operates globally with over 150,000 employees, impacting 20 million shoppers annually across 85 countries.
The company provides a broad array of marketing services, with a strong focus on trade marketing, merchandising, and technology solutions to enhance retail performance
In Brazil, Smollan has a robust presence, managing 69,000 POS in 800 cities</t>
  </si>
  <si>
    <t>493770-16</t>
  </si>
  <si>
    <t>57834-82</t>
  </si>
  <si>
    <t>170909-47</t>
  </si>
  <si>
    <t>AUM</t>
  </si>
  <si>
    <t>All</t>
  </si>
  <si>
    <t>Europe, United States</t>
  </si>
  <si>
    <t>Asia, Brazil, Europe, United States</t>
  </si>
  <si>
    <t>Brazil, Chile, Colombia, Peru, Southeast Asia, Southern Europe</t>
  </si>
  <si>
    <t>Americas, Asia, Europe, United States</t>
  </si>
  <si>
    <t>Americas, India, Kenya, Nigeria, Northern Europe, United Kingdom, United States</t>
  </si>
  <si>
    <t>Americas</t>
  </si>
  <si>
    <t>Asia, Central America, Europe, Middle East, United States</t>
  </si>
  <si>
    <t>potential_buyer</t>
  </si>
  <si>
    <t>ticker</t>
  </si>
  <si>
    <t>country</t>
  </si>
  <si>
    <t>acquisition_count</t>
  </si>
  <si>
    <t>acquired_companies</t>
  </si>
  <si>
    <t>Afya</t>
  </si>
  <si>
    <t>Bionexo</t>
  </si>
  <si>
    <t>exchange</t>
  </si>
  <si>
    <t>Merative</t>
  </si>
  <si>
    <t>Cerner</t>
  </si>
  <si>
    <t>Conexa Saúde</t>
  </si>
  <si>
    <t>Mafra Hospitalar</t>
  </si>
  <si>
    <t>market_cap</t>
  </si>
  <si>
    <t>Dedalus</t>
  </si>
  <si>
    <t>NAS</t>
  </si>
  <si>
    <t>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t>
  </si>
  <si>
    <t>www.afya.com.br</t>
  </si>
  <si>
    <t>Private</t>
  </si>
  <si>
    <t>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t>
  </si>
  <si>
    <t>www.bionexo.com</t>
  </si>
  <si>
    <t>United States</t>
  </si>
  <si>
    <t>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t>
  </si>
  <si>
    <t>www.merative.com</t>
  </si>
  <si>
    <t>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t>
  </si>
  <si>
    <t>www.cerner.com</t>
  </si>
  <si>
    <t>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t>
  </si>
  <si>
    <t>www.conexasaude.com.br</t>
  </si>
  <si>
    <t>BVMF</t>
  </si>
  <si>
    <t>CM Hospitalar SA is a distributor of hospital materials and medicines in the Brazilian market.</t>
  </si>
  <si>
    <t>portal.mafrahospitalar.com.br</t>
  </si>
  <si>
    <t>Italy</t>
  </si>
  <si>
    <t>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t>
  </si>
  <si>
    <t>www.dedalus.com</t>
  </si>
  <si>
    <t>www.brq.com</t>
  </si>
  <si>
    <t>www.gehealthcare.com</t>
  </si>
  <si>
    <t>www.infor.com</t>
  </si>
  <si>
    <t>www.indracompany.com</t>
  </si>
  <si>
    <t>www.internationalsos.com</t>
  </si>
  <si>
    <t>libertyhealth.com.br</t>
  </si>
  <si>
    <t>www.pixeon.com</t>
  </si>
  <si>
    <t>www.rededorsaoluiz.com.br</t>
  </si>
  <si>
    <t>www.sage.com</t>
  </si>
  <si>
    <t>www.sankhya.com.br</t>
  </si>
  <si>
    <t>www.sap.com</t>
  </si>
  <si>
    <t>www.senior.com.br</t>
  </si>
  <si>
    <t>www.siemens-healthineers.com</t>
  </si>
  <si>
    <t>www.solventum.com</t>
  </si>
  <si>
    <t>www.totvs.com</t>
  </si>
  <si>
    <t>www.agilitihealth.com</t>
  </si>
  <si>
    <t>www.avantehs.com</t>
  </si>
  <si>
    <t>www.bunzl.com</t>
  </si>
  <si>
    <t>www.cardinalhealth.com</t>
  </si>
  <si>
    <t>www.cencora.com</t>
  </si>
  <si>
    <t>www.directhealthcaregroup.com</t>
  </si>
  <si>
    <t>www.grupoelfa.com.br</t>
  </si>
  <si>
    <t>www.henryschein.com</t>
  </si>
  <si>
    <t>www.medtronic.com</t>
  </si>
  <si>
    <t>rdsaude.com.br</t>
  </si>
  <si>
    <t>www.stryker.com</t>
  </si>
  <si>
    <t>www.woodleyequipment.com</t>
  </si>
  <si>
    <t>www.baxter.com</t>
  </si>
  <si>
    <t>www.mckesson.com</t>
  </si>
  <si>
    <t>www.medline.ca/en</t>
  </si>
  <si>
    <t>www.nihonkohden.co.jp</t>
  </si>
  <si>
    <t>www.owens-minor.com</t>
  </si>
  <si>
    <t>www.steris.com</t>
  </si>
  <si>
    <t>www.dasa3.com.br</t>
  </si>
  <si>
    <t>ri.hapvida.com.br</t>
  </si>
  <si>
    <t>www.hospitalcare.com.br</t>
  </si>
  <si>
    <t>www.korasaude.com.br</t>
  </si>
  <si>
    <t>www.materdei.com.br</t>
  </si>
  <si>
    <t>www.grupooncoclinicas.com</t>
  </si>
  <si>
    <t>www.atea.no</t>
  </si>
  <si>
    <t>www.atos.net</t>
  </si>
  <si>
    <t>www.capgemini.com</t>
  </si>
  <si>
    <t>www.ciriontechnologies.com</t>
  </si>
  <si>
    <t>www.claranet.com</t>
  </si>
  <si>
    <t>www.cognizant.com</t>
  </si>
  <si>
    <t>www.comarch.com</t>
  </si>
  <si>
    <t>www.computacenter.com</t>
  </si>
  <si>
    <t>www.dxc.com</t>
  </si>
  <si>
    <t>www.econocom.com</t>
  </si>
  <si>
    <t>www.equinix.com</t>
  </si>
  <si>
    <t>global.fujitsu/en-global</t>
  </si>
  <si>
    <t>www.globant.com</t>
  </si>
  <si>
    <t>www.green4t.com</t>
  </si>
  <si>
    <t>www.hcltech.com</t>
  </si>
  <si>
    <t>www.ibm.com</t>
  </si>
  <si>
    <t>www.infosys.com</t>
  </si>
  <si>
    <t>www.kyndryl.com</t>
  </si>
  <si>
    <t>www.logicalis.com</t>
  </si>
  <si>
    <t>www.magnasistemas.com.br</t>
  </si>
  <si>
    <t>www.nec.com</t>
  </si>
  <si>
    <t>www.nttdata.com</t>
  </si>
  <si>
    <t>www.presidio.com</t>
  </si>
  <si>
    <t>www.rws.com</t>
  </si>
  <si>
    <t>www.selbetti.com.br</t>
  </si>
  <si>
    <t>www.stefanini.com</t>
  </si>
  <si>
    <t>www.tcs.com</t>
  </si>
  <si>
    <t>www.techmahindra.com</t>
  </si>
  <si>
    <t>www.telefonicatech.com</t>
  </si>
  <si>
    <t>www.tivit.com</t>
  </si>
  <si>
    <t>unifique.com.br</t>
  </si>
  <si>
    <t>www.unisys.com</t>
  </si>
  <si>
    <t>www.wipro.com</t>
  </si>
  <si>
    <t>www.yssy.com.br</t>
  </si>
  <si>
    <t>www.adt.com</t>
  </si>
  <si>
    <t>www.g4s.com</t>
  </si>
  <si>
    <t>gocil.com.br</t>
  </si>
  <si>
    <t>www.gpssa.com.br</t>
  </si>
  <si>
    <t>www.prosegur.es</t>
  </si>
  <si>
    <t>gruposouzalima.com</t>
  </si>
  <si>
    <t>www.orsegups.com.br</t>
  </si>
  <si>
    <t>www.verisure.com</t>
  </si>
  <si>
    <t>www.verzani.com.br</t>
  </si>
  <si>
    <t>www.scaladatacenters.com</t>
  </si>
  <si>
    <t>www.simpress.com.br</t>
  </si>
  <si>
    <t>www.tp.com</t>
  </si>
  <si>
    <t>www.voke.tech</t>
  </si>
  <si>
    <t>www.smollan.com</t>
  </si>
  <si>
    <t>www.manserv.com.br</t>
  </si>
  <si>
    <t>www.sapore.com.br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</si>
</sst>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_([$$-409]* #,##0_);_([$$-409]* \(#,##0\);_([$$-409]* &quot;-&quot;??_);_(@_)"/>
    <numFmt numFmtId="165" formatCode="_(* #,##0_);_(* \(#,##0\);_(* &quot;-&quot;??_);_(@_)"/>
    <numFmt numFmtId="166" formatCode="dd\-mmm\-yy"/>
    <numFmt numFmtId="169" formatCode="_(&quot;$&quot;* #,##0_);_(&quot;$&quot;* \(#,##0\);_(&quot;$&quot;* &quot;-&quot;??_);_(@_)"/>
  </numFmts>
  <fonts count="5" x14ac:knownFonts="1">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Narrow"/>
      <family val="2"/>
      <scheme val="minor"/>
    </font>
    <font>
      <sz val="9"/>
      <color indexed="81"/>
      <name val="Tahoma"/>
      <charset val="1"/>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43" fontId="3" fillId="0" borderId="0" applyFont="0" applyFill="0" applyBorder="0" applyAlignment="0" applyProtection="0"/>
    <xf numFmtId="44" fontId="3" fillId="0" borderId="0" applyFont="0" applyFill="0" applyBorder="0" applyAlignment="0" applyProtection="0"/>
  </cellStyleXfs>
  <cellXfs count="20">
    <xf numFmtId="0" fontId="0" fillId="0" borderId="0" xfId="0"/>
    <xf numFmtId="0" fontId="1" fillId="2" borderId="0" xfId="0" applyFont="1" applyFill="1"/>
    <xf numFmtId="0" fontId="0" fillId="0" borderId="0" xfId="0" applyAlignment="1">
      <alignment vertical="center"/>
    </xf>
    <xf numFmtId="0" fontId="2" fillId="0" borderId="0" xfId="1" applyAlignment="1">
      <alignment vertical="center"/>
    </xf>
    <xf numFmtId="0" fontId="2" fillId="0" borderId="0" xfId="1" applyAlignment="1">
      <alignment horizontal="left" vertical="center"/>
    </xf>
    <xf numFmtId="0" fontId="2" fillId="0" borderId="0" xfId="1"/>
    <xf numFmtId="164" fontId="0" fillId="0" borderId="0" xfId="0" applyNumberFormat="1" applyAlignment="1">
      <alignment vertical="center"/>
    </xf>
    <xf numFmtId="164" fontId="0" fillId="0" borderId="0" xfId="0" applyNumberFormat="1"/>
    <xf numFmtId="164" fontId="1" fillId="2" borderId="0" xfId="0" applyNumberFormat="1" applyFont="1" applyFill="1"/>
    <xf numFmtId="0" fontId="0" fillId="0" borderId="0" xfId="0" applyFont="1"/>
    <xf numFmtId="0" fontId="0" fillId="0" borderId="0" xfId="0" applyFont="1" applyBorder="1" applyAlignment="1">
      <alignment wrapText="1"/>
    </xf>
    <xf numFmtId="0" fontId="2" fillId="0" borderId="0" xfId="1" applyFont="1" applyBorder="1" applyAlignment="1"/>
    <xf numFmtId="0" fontId="0" fillId="0" borderId="0" xfId="0" applyFont="1" applyBorder="1" applyAlignment="1"/>
    <xf numFmtId="0" fontId="2" fillId="0" borderId="0" xfId="1" applyFont="1" applyFill="1" applyBorder="1" applyAlignment="1"/>
    <xf numFmtId="165" fontId="0" fillId="0" borderId="0" xfId="2" applyNumberFormat="1" applyFont="1"/>
    <xf numFmtId="0" fontId="0" fillId="0" borderId="0" xfId="0" applyFont="1" applyAlignment="1"/>
    <xf numFmtId="0" fontId="0" fillId="0" borderId="0" xfId="0" applyAlignment="1">
      <alignment wrapText="1"/>
    </xf>
    <xf numFmtId="166" fontId="0" fillId="0" borderId="0" xfId="2" applyNumberFormat="1" applyFont="1"/>
    <xf numFmtId="169" fontId="0" fillId="0" borderId="0" xfId="3" applyNumberFormat="1" applyFont="1" applyAlignment="1">
      <alignment vertical="center"/>
    </xf>
    <xf numFmtId="0" fontId="0" fillId="0" borderId="0" xfId="0" applyNumberFormat="1"/>
  </cellXfs>
  <cellStyles count="4">
    <cellStyle name="Comma" xfId="2" builtinId="3"/>
    <cellStyle name="Currency" xfId="3" builtinId="4"/>
    <cellStyle name="Hyperlink" xfId="1" builtinId="8"/>
    <cellStyle name="Normal" xfId="0" builtinId="0"/>
  </cellStyles>
  <dxfs count="17">
    <dxf>
      <numFmt numFmtId="0" formatCode="General"/>
    </dxf>
    <dxf>
      <font>
        <b val="0"/>
        <i val="0"/>
        <strike val="0"/>
        <condense val="0"/>
        <extend val="0"/>
        <outline val="0"/>
        <shadow val="0"/>
        <u val="none"/>
        <vertAlign val="baseline"/>
        <sz val="11"/>
        <color theme="1"/>
        <name val="Aptos Narrow"/>
        <family val="2"/>
        <scheme val="minor"/>
      </font>
      <numFmt numFmtId="165" formatCode="_(* #,##0_);_(* \(#,##0\);_(* &quot;-&quot;??_);_(@_)"/>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
      <font>
        <b val="0"/>
        <i val="0"/>
        <strike val="0"/>
        <condense val="0"/>
        <extend val="0"/>
        <outline val="0"/>
        <shadow val="0"/>
        <u val="none"/>
        <vertAlign val="baseline"/>
        <sz val="11"/>
        <color theme="1"/>
        <name val="Aptos Narrow"/>
        <family val="2"/>
        <scheme val="minor"/>
      </font>
      <numFmt numFmtId="165" formatCode="_(* #,##0_);_(* \(#,##0\);_(* &quot;-&quot;??_);_(@_)"/>
    </dxf>
    <dxf>
      <font>
        <b val="0"/>
        <i val="0"/>
        <strike val="0"/>
        <condense val="0"/>
        <extend val="0"/>
        <outline val="0"/>
        <shadow val="0"/>
        <u val="none"/>
        <vertAlign val="baseline"/>
        <sz val="11"/>
        <color theme="1"/>
        <name val="Aptos Narrow"/>
        <family val="2"/>
        <scheme val="minor"/>
      </font>
      <numFmt numFmtId="165" formatCode="_(* #,##0_);_(* \(#,##0\);_(* &quot;-&quot;??_);_(@_)"/>
    </dxf>
    <dxf>
      <numFmt numFmtId="165" formatCode="_(* #,##0_);_(* \(#,##0\);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persons/person.xml><?xml version="1.0" encoding="utf-8"?>
<personList xmlns="http://schemas.microsoft.com/office/spreadsheetml/2018/threadedcomments" xmlns:x="http://schemas.openxmlformats.org/spreadsheetml/2006/main">
  <person displayName="Porfirio, Matheus" id="{2A769283-49E3-4BC5-86DE-3834D36E15BA}" userId="S::MPorfirio@lincolninternational.com::47cfd407-ca78-45ba-b299-92e9d8083f5b"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v>
    <v>8</v>
    <v>0</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5A779-7FAF-4CFD-80BB-149561E6A622}" name="Table3" displayName="Table3" ref="B2:K9" totalsRowShown="0" headerRowDxfId="7">
  <autoFilter ref="B2:K9" xr:uid="{CBE5A779-7FAF-4CFD-80BB-149561E6A622}"/>
  <tableColumns count="10">
    <tableColumn id="1" xr3:uid="{BFC87B2E-793D-450B-8C17-AACC36B1B713}" name="potential_buyer"/>
    <tableColumn id="2" xr3:uid="{8480C715-4733-45FD-B683-BCAE09CFF948}" name="pb_id">
      <calculatedColumnFormula>_xlfn.XLOOKUP($B3,Table1[company_name],Table1[pb_id])</calculatedColumnFormula>
    </tableColumn>
    <tableColumn id="10" xr3:uid="{AAB7E48F-ACEC-40D0-9DF3-EE21C0121752}" name="exchange" dataDxfId="6">
      <calculatedColumnFormula array="1">_xlfn.IFNA(_xll.PBD(C3,"Stock Exchange Code","","USD","",""), "Private")</calculatedColumnFormula>
    </tableColumn>
    <tableColumn id="3" xr3:uid="{8B116660-D6F6-4E83-B397-E89F00895F5A}" name="ticker" dataDxfId="5">
      <calculatedColumnFormula array="1">_xlfn.IFNA(_xll.PBD(C3,"Stock Exchange Code","","USD","",""), "Private")</calculatedColumnFormula>
    </tableColumn>
    <tableColumn id="4" xr3:uid="{0E980BFA-DA43-40F9-9570-C377C21D0124}" name="country">
      <calculatedColumnFormula>_xlfn.XLOOKUP($B3,Table1[company_name],Table1[hq_country])</calculatedColumnFormula>
    </tableColumn>
    <tableColumn id="5" xr3:uid="{4B97F590-B404-477A-8ECB-F6E6CC523DBB}" name="description" dataDxfId="4">
      <calculatedColumnFormula array="1">_xll.PBD(C3,"Company Description","","USD","","")</calculatedColumnFormula>
    </tableColumn>
    <tableColumn id="6" xr3:uid="{9CDF2282-0114-478F-A9BD-0B2AF8C8CE0F}" name="brazil_presence">
      <calculatedColumnFormula>_xlfn.XLOOKUP(B3,Table1[company_name],Table1[brazil_presence])</calculatedColumnFormula>
    </tableColumn>
    <tableColumn id="7" xr3:uid="{AD7F3376-938A-43B0-9879-486DEC8F9146}" name="acquisition_count"/>
    <tableColumn id="8" xr3:uid="{0114B48D-18A2-4D00-B04F-2A237E85D41E}" name="acquired_companies"/>
    <tableColumn id="9" xr3:uid="{D820C369-07BF-4088-9FFF-F876F6BB331E}" name="website" dataDxfId="0">
      <calculatedColumnFormula>_xlfn.XLOOKUP($B3,Table1[company_name],Table1[website])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55D6F-C47A-4E39-838B-543E4097708F}" name="Table1" displayName="Table1" ref="B2:O198" totalsRowShown="0" headerRowDxfId="16" dataDxfId="15">
  <autoFilter ref="B2:O198" xr:uid="{5DA55D6F-C47A-4E39-838B-543E4097708F}"/>
  <tableColumns count="14">
    <tableColumn id="15" xr3:uid="{38D00244-B309-4824-A492-D4957386DD14}" name="company_name">
      <calculatedColumnFormula array="1">_xll.PBD(C3,"Name","","USD","","")</calculatedColumnFormula>
    </tableColumn>
    <tableColumn id="16" xr3:uid="{F351E4BE-8D92-44BD-B979-31BA42E08679}" name="pb_id"/>
    <tableColumn id="3" xr3:uid="{08BF54EA-6010-4928-8512-A3C29266F40B}" name="hq_country">
      <calculatedColumnFormula array="1">_xll.PBD(C3,"HQ Country","","USD","","")</calculatedColumnFormula>
    </tableColumn>
    <tableColumn id="4" xr3:uid="{938C55F6-DA45-4221-A2F2-3FF3C363C0A0}" name="website">
      <calculatedColumnFormula array="1">_xll.PBD(C3,"Website","","USD","","")</calculatedColumnFormula>
    </tableColumn>
    <tableColumn id="5" xr3:uid="{3C3AE8DB-2C27-41A3-B4E9-FDD48F616689}" name="description"/>
    <tableColumn id="6" xr3:uid="{B0C164CF-55DA-4BD0-9661-45F991469702}" name="brazil_presence"/>
    <tableColumn id="7" xr3:uid="{61C65FF8-0D7C-454A-9375-C32CEADA4559}" name="employee_count" dataDxfId="10" dataCellStyle="Comma">
      <calculatedColumnFormula array="1">_xll.PBD(C3,"Employees Count","","USD","","")</calculatedColumnFormula>
    </tableColumn>
    <tableColumn id="12" xr3:uid="{0B8A541D-7D1A-4E94-8A3A-E75436CC8815}" name="revenue" dataDxfId="8" dataCellStyle="Comma">
      <calculatedColumnFormula array="1">_xll.PBF(C3,"Business Revenue","TTM","07-Jul-2025","","USD","","")</calculatedColumnFormula>
    </tableColumn>
    <tableColumn id="13" xr3:uid="{06ABB06A-E3FF-4C92-9DF2-7A2012E2D0E9}" name="ebitda" dataDxfId="9" dataCellStyle="Comma">
      <calculatedColumnFormula array="1">_xll.PBF(C3,"EBITDA","TTM","07-Jul-2025","","USD","","")</calculatedColumnFormula>
    </tableColumn>
    <tableColumn id="17" xr3:uid="{8C46CA28-0D94-4805-8F06-4C3BF9F60F23}" name="market_cap" dataDxfId="1" dataCellStyle="Comma">
      <calculatedColumnFormula array="1">_xll.PBM(C3,"Market Cap","08-Jul-2025","08-Jul-2025","1","d","asc","USD","")</calculatedColumnFormula>
    </tableColumn>
    <tableColumn id="8" xr3:uid="{D24C5777-159E-4253-B324-57239A792D94}" name="contact_name" dataDxfId="14"/>
    <tableColumn id="9" xr3:uid="{F85E6C39-EEF1-489E-926E-A757174C30F9}" name="contact_role" dataDxfId="13"/>
    <tableColumn id="10" xr3:uid="{1099FBA4-3295-44A1-9DAE-924F5F3A8185}" name="contact_email" dataDxfId="12"/>
    <tableColumn id="11" xr3:uid="{4A569895-7EEB-48CA-888D-D47CC0327466}" name="contact_linkedin"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2" dT="2025-07-07T16:37:24.19" personId="{2A769283-49E3-4BC5-86DE-3834D36E15BA}" id="{A2E469D0-69E9-4F17-92DC-D656906DEFDB}">
    <text>International SOS</text>
  </threadedComment>
  <threadedComment ref="B24" dT="2025-07-07T18:00:15.93" personId="{2A769283-49E3-4BC5-86DE-3834D36E15BA}" id="{AFBC23A0-5A28-456E-A41C-D9A7D716A78E}">
    <text>Start Clean Medical</text>
  </threadedComment>
  <threadedComment ref="B49" dT="2025-07-07T17:59:50.76" personId="{2A769283-49E3-4BC5-86DE-3834D36E15BA}" id="{705D814A-C089-4651-A54F-4BB63510FD62}">
    <text>Start Future</text>
  </threadedComment>
  <threadedComment ref="B96" dT="2025-07-07T18:51:36.85" personId="{2A769283-49E3-4BC5-86DE-3834D36E15BA}" id="{BB6CE289-02EA-4723-96A3-AC870206435F}">
    <text>Start Bullseye</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5-07-07T16:56:24.87" personId="{2A769283-49E3-4BC5-86DE-3834D36E15BA}" id="{D5E3DFDB-59FE-45DE-849D-2B460C8D33EF}">
    <text>Selecet specific funds for foreign managers that have capital allocated to LATAM/Brazil</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cbaron@bionexo.com" TargetMode="External"/><Relationship Id="rId1" Type="http://schemas.openxmlformats.org/officeDocument/2006/relationships/hyperlink" Target="../AppData/Roaming/Microsoft/Excel/virgilio.gibbon@afya.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hyperlink" Target="mailto:petlin@adventinternational.com" TargetMode="External"/><Relationship Id="rId3" Type="http://schemas.openxmlformats.org/officeDocument/2006/relationships/hyperlink" Target="mailto:ricardo.assef@23scapital.com" TargetMode="External"/><Relationship Id="rId7" Type="http://schemas.openxmlformats.org/officeDocument/2006/relationships/hyperlink" Target="mailto:nadia.armelin@aggircapital.com.br" TargetMode="External"/><Relationship Id="rId2" Type="http://schemas.openxmlformats.org/officeDocument/2006/relationships/hyperlink" Target="mailto:alberto.guth@angrapartners.com.br" TargetMode="External"/><Relationship Id="rId1" Type="http://schemas.openxmlformats.org/officeDocument/2006/relationships/hyperlink" Target="https://www.linkedin.com/in/albertoguth/" TargetMode="External"/><Relationship Id="rId6" Type="http://schemas.openxmlformats.org/officeDocument/2006/relationships/hyperlink" Target="mailto:tiago@chromoinvest.com" TargetMode="External"/><Relationship Id="rId11" Type="http://schemas.microsoft.com/office/2017/10/relationships/threadedComment" Target="../threadedComments/threadedComment2.xml"/><Relationship Id="rId5" Type="http://schemas.openxmlformats.org/officeDocument/2006/relationships/hyperlink" Target="mailto:mnovoa@axxongroup.com.br" TargetMode="External"/><Relationship Id="rId10" Type="http://schemas.openxmlformats.org/officeDocument/2006/relationships/comments" Target="../comments2.xml"/><Relationship Id="rId4" Type="http://schemas.openxmlformats.org/officeDocument/2006/relationships/hyperlink" Target="mailto:es@aqua.capital"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D36-5606-4DCD-8C5C-A2B195261A1A}">
  <dimension ref="B1:K9"/>
  <sheetViews>
    <sheetView showGridLines="0" zoomScale="85" zoomScaleNormal="85" workbookViewId="0">
      <selection activeCell="B2" sqref="B2:K9"/>
    </sheetView>
  </sheetViews>
  <sheetFormatPr defaultRowHeight="15" x14ac:dyDescent="0.25"/>
  <cols>
    <col min="1" max="1" width="1.7109375" customWidth="1"/>
    <col min="2" max="2" width="16" customWidth="1"/>
    <col min="3" max="3" width="7.5703125" customWidth="1"/>
    <col min="4" max="4" width="8" customWidth="1"/>
    <col min="5" max="5" width="9.42578125" customWidth="1"/>
    <col min="6" max="6" width="12.5703125" customWidth="1"/>
    <col min="7" max="7" width="16.28515625" customWidth="1"/>
    <col min="8" max="8" width="18" customWidth="1"/>
    <col min="9" max="9" width="20.5703125" customWidth="1"/>
  </cols>
  <sheetData>
    <row r="1" spans="2:11" ht="15" customHeight="1" x14ac:dyDescent="0.25">
      <c r="B1">
        <v>0</v>
      </c>
      <c r="C1">
        <f>B1+1</f>
        <v>1</v>
      </c>
      <c r="D1">
        <f t="shared" ref="D1:K1" si="0">C1+1</f>
        <v>2</v>
      </c>
      <c r="E1">
        <f t="shared" si="0"/>
        <v>3</v>
      </c>
      <c r="F1">
        <f t="shared" si="0"/>
        <v>4</v>
      </c>
      <c r="G1">
        <f t="shared" si="0"/>
        <v>5</v>
      </c>
      <c r="H1">
        <f t="shared" si="0"/>
        <v>6</v>
      </c>
      <c r="I1">
        <f t="shared" si="0"/>
        <v>7</v>
      </c>
      <c r="J1">
        <f t="shared" si="0"/>
        <v>8</v>
      </c>
      <c r="K1">
        <f t="shared" si="0"/>
        <v>9</v>
      </c>
    </row>
    <row r="2" spans="2:11" x14ac:dyDescent="0.25">
      <c r="B2" s="1" t="s">
        <v>418</v>
      </c>
      <c r="C2" s="1" t="s">
        <v>1</v>
      </c>
      <c r="D2" s="1" t="s">
        <v>425</v>
      </c>
      <c r="E2" s="1" t="s">
        <v>419</v>
      </c>
      <c r="F2" s="1" t="s">
        <v>420</v>
      </c>
      <c r="G2" s="1" t="s">
        <v>210</v>
      </c>
      <c r="H2" s="1" t="s">
        <v>204</v>
      </c>
      <c r="I2" s="1" t="s">
        <v>421</v>
      </c>
      <c r="J2" s="1" t="s">
        <v>422</v>
      </c>
      <c r="K2" s="1" t="s">
        <v>142</v>
      </c>
    </row>
    <row r="3" spans="2:11" x14ac:dyDescent="0.25">
      <c r="B3" t="s">
        <v>423</v>
      </c>
      <c r="C3" t="str">
        <f>_xlfn.XLOOKUP($B3,Table1[company_name],Table1[pb_id])</f>
        <v>268320-61</v>
      </c>
      <c r="D3" t="str" cm="1">
        <f t="array" ref="D3">_xlfn.IFNA(_xll.PBD(C3,"Stock Exchange Code","","USD","",""), "Private")</f>
        <v>NAS</v>
      </c>
      <c r="E3" t="str" cm="1">
        <f t="array" ref="E3">_xlfn.IFNA(_xll.PBD(C3,"Stock Exchange Code","","USD","",""), "Private")</f>
        <v>NAS</v>
      </c>
      <c r="F3" t="str">
        <f>_xlfn.XLOOKUP($B3,Table1[company_name],Table1[hq_country])</f>
        <v>Brazil</v>
      </c>
      <c r="G3" t="str" cm="1">
        <f t="array" ref="G3">_xll.PBD(C3,"Company Description","","USD","","")</f>
        <v>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v>
      </c>
      <c r="H3" t="str">
        <f>_xlfn.XLOOKUP(B3,Table1[company_name],Table1[brazil_presence])</f>
        <v>Yes</v>
      </c>
      <c r="I3">
        <v>7</v>
      </c>
      <c r="K3" t="str">
        <f>_xlfn.XLOOKUP($B3,Table1[company_name],Table1[website])</f>
        <v>www.afya.com.br</v>
      </c>
    </row>
    <row r="4" spans="2:11" x14ac:dyDescent="0.25">
      <c r="B4" t="s">
        <v>424</v>
      </c>
      <c r="C4" t="str">
        <f>_xlfn.XLOOKUP($B4,Table1[company_name],Table1[pb_id])</f>
        <v>54834-67</v>
      </c>
      <c r="D4" t="str" cm="1">
        <f t="array" ref="D4">_xlfn.IFNA(_xll.PBD(C4,"Stock Exchange Code","","USD","",""), "Private")</f>
        <v>Private</v>
      </c>
      <c r="E4" t="str" cm="1">
        <f t="array" ref="E4">_xlfn.IFNA(_xll.PBD(C4,"Stock Exchange Code","","USD","",""), "Private")</f>
        <v>Private</v>
      </c>
      <c r="F4" t="str">
        <f>_xlfn.XLOOKUP($B4,Table1[company_name],Table1[hq_country])</f>
        <v>Brazil</v>
      </c>
      <c r="G4" t="str" cm="1">
        <f t="array" ref="G4">_xll.PBD(C4,"Company Description","","USD","","")</f>
        <v>Developer of a technology software intended to offer digital services for managing healthcare processes. The company provides an integrated suite of cloud software and marketplace technology as well as planning and inventory management solutions, helping hospitals efficiently source critical care products while empowering suppliers to extend their reach and acquire new customers.</v>
      </c>
      <c r="H4" t="str">
        <f>_xlfn.XLOOKUP(B4,Table1[company_name],Table1[brazil_presence])</f>
        <v>Yes</v>
      </c>
      <c r="I4">
        <v>1</v>
      </c>
      <c r="K4" t="str">
        <f>_xlfn.XLOOKUP($B4,Table1[company_name],Table1[website])</f>
        <v>www.bionexo.com</v>
      </c>
    </row>
    <row r="5" spans="2:11" x14ac:dyDescent="0.25">
      <c r="B5" t="s">
        <v>426</v>
      </c>
      <c r="C5" t="str">
        <f>_xlfn.XLOOKUP($B5,Table1[company_name],Table1[pb_id])</f>
        <v>460312-21</v>
      </c>
      <c r="D5" s="19" t="str" cm="1">
        <f t="array" ref="D5">_xlfn.IFNA(_xll.PBD(C5,"Stock Exchange Code","","USD","",""), "Private")</f>
        <v>Private</v>
      </c>
      <c r="E5" s="19" t="str" cm="1">
        <f t="array" ref="E5">_xlfn.IFNA(_xll.PBD(C5,"Stock Exchange Code","","USD","",""), "Private")</f>
        <v>Private</v>
      </c>
      <c r="F5" t="str">
        <f>_xlfn.XLOOKUP($B5,Table1[company_name],Table1[hq_country])</f>
        <v>United States</v>
      </c>
      <c r="G5" t="str" cm="1">
        <f t="array" ref="G5">_xll.PBD(C5,"Company Description","","USD","","")</f>
        <v>Developer of healthcare data analytics software intended for healthcare and government social services. The company's platform offers clinical decision support, data management, enterprise imaging, and healthcare analytics, thereby helping clients modernize their business operations and get more value from ever-expanding health data.</v>
      </c>
      <c r="H5" t="str">
        <f>_xlfn.XLOOKUP(B5,Table1[company_name],Table1[brazil_presence])</f>
        <v>Yes</v>
      </c>
      <c r="I5">
        <v>0</v>
      </c>
      <c r="K5" s="19" t="str">
        <f>_xlfn.XLOOKUP($B5,Table1[company_name],Table1[website])</f>
        <v>www.merative.com</v>
      </c>
    </row>
    <row r="6" spans="2:11" x14ac:dyDescent="0.25">
      <c r="B6" t="s">
        <v>427</v>
      </c>
      <c r="C6" t="str">
        <f>_xlfn.XLOOKUP($B6,Table1[company_name],Table1[pb_id])</f>
        <v>41337-91</v>
      </c>
      <c r="D6" s="19" t="str" cm="1">
        <f t="array" ref="D6">_xlfn.IFNA(_xll.PBD(C6,"Stock Exchange Code","","USD","",""), "Private")</f>
        <v>Private</v>
      </c>
      <c r="E6" s="19" t="str" cm="1">
        <f t="array" ref="E6">_xlfn.IFNA(_xll.PBD(C6,"Stock Exchange Code","","USD","",""), "Private")</f>
        <v>Private</v>
      </c>
      <c r="F6" t="str">
        <f>_xlfn.XLOOKUP($B6,Table1[company_name],Table1[hq_country])</f>
        <v>United States</v>
      </c>
      <c r="G6" s="19" t="str" cm="1">
        <f t="array" ref="G6">_xll.PBD(C6,"Company Description","","USD","","")</f>
        <v>Developer of healthcare information technology solutions and tech-enabled services to connect people and systems around the world. The company is a market leader in the electronic health record industry and provides a range of solutions, including electronic health records and population health management tools, providing technology to empower healthcare systems, clinicians and patients.</v>
      </c>
      <c r="H6" t="str">
        <f>_xlfn.XLOOKUP(B6,Table1[company_name],Table1[brazil_presence])</f>
        <v>Yes</v>
      </c>
      <c r="I6">
        <v>3</v>
      </c>
      <c r="K6" s="19" t="str">
        <f>_xlfn.XLOOKUP($B6,Table1[company_name],Table1[website])</f>
        <v>www.cerner.com</v>
      </c>
    </row>
    <row r="7" spans="2:11" x14ac:dyDescent="0.25">
      <c r="B7" t="s">
        <v>428</v>
      </c>
      <c r="C7" t="str">
        <f>_xlfn.XLOOKUP($B7,Table1[company_name],Table1[pb_id])</f>
        <v>436403-35</v>
      </c>
      <c r="D7" s="19" t="str" cm="1">
        <f t="array" ref="D7">_xlfn.IFNA(_xll.PBD(C7,"Stock Exchange Code","","USD","",""), "Private")</f>
        <v>Private</v>
      </c>
      <c r="E7" s="19" t="str" cm="1">
        <f t="array" ref="E7">_xlfn.IFNA(_xll.PBD(C7,"Stock Exchange Code","","USD","",""), "Private")</f>
        <v>Private</v>
      </c>
      <c r="F7" t="str">
        <f>_xlfn.XLOOKUP($B7,Table1[company_name],Table1[hq_country])</f>
        <v>Brazil</v>
      </c>
      <c r="G7" s="19" t="str" cm="1">
        <f t="array" ref="G7">_xll.PBD(C7,"Company Description","","USD","","")</f>
        <v>Developer of a telemedicine platform intended to promote medical networking and democratize healthcare access. The company offers an agile scheduling system, patient monitoring, integrated electronic medical records, and digital prescriptions, enabling healthcare professionals with humanized care and accurate diagnoses on a single platform.</v>
      </c>
      <c r="H7" t="str">
        <f>_xlfn.XLOOKUP(B7,Table1[company_name],Table1[brazil_presence])</f>
        <v>Yes</v>
      </c>
      <c r="I7">
        <v>5</v>
      </c>
      <c r="K7" s="19" t="str">
        <f>_xlfn.XLOOKUP($B7,Table1[company_name],Table1[website])</f>
        <v>www.conexasaude.com.br</v>
      </c>
    </row>
    <row r="8" spans="2:11" x14ac:dyDescent="0.25">
      <c r="B8" t="s">
        <v>429</v>
      </c>
      <c r="C8" t="str">
        <f>_xlfn.XLOOKUP($B8,Table1[company_name],Table1[pb_id])</f>
        <v>434450-35</v>
      </c>
      <c r="D8" s="19" t="str" cm="1">
        <f t="array" ref="D8">_xlfn.IFNA(_xll.PBD(C8,"Stock Exchange Code","","USD","",""), "Private")</f>
        <v>BVMF</v>
      </c>
      <c r="E8" s="19" t="str" cm="1">
        <f t="array" ref="E8">_xlfn.IFNA(_xll.PBD(C8,"Stock Exchange Code","","USD","",""), "Private")</f>
        <v>BVMF</v>
      </c>
      <c r="F8" t="str">
        <f>_xlfn.XLOOKUP($B8,Table1[company_name],Table1[hq_country])</f>
        <v>Brazil</v>
      </c>
      <c r="G8" s="19" t="str" cm="1">
        <f t="array" ref="G8">_xll.PBD(C8,"Company Description","","USD","","")</f>
        <v>CM Hospitalar SA is a distributor of hospital materials and medicines in the Brazilian market.</v>
      </c>
      <c r="H8" t="str">
        <f>_xlfn.XLOOKUP(B8,Table1[company_name],Table1[brazil_presence])</f>
        <v>Yes</v>
      </c>
      <c r="I8">
        <v>7</v>
      </c>
      <c r="K8" s="19" t="str">
        <f>_xlfn.XLOOKUP($B8,Table1[company_name],Table1[website])</f>
        <v>portal.mafrahospitalar.com.br</v>
      </c>
    </row>
    <row r="9" spans="2:11" x14ac:dyDescent="0.25">
      <c r="B9" t="s">
        <v>431</v>
      </c>
      <c r="C9" t="str">
        <f>_xlfn.XLOOKUP($B9,Table1[company_name],Table1[pb_id])</f>
        <v>57840-76</v>
      </c>
      <c r="D9" s="19" t="str" cm="1">
        <f t="array" ref="D9">_xlfn.IFNA(_xll.PBD(C9,"Stock Exchange Code","","USD","",""), "Private")</f>
        <v>Private</v>
      </c>
      <c r="E9" s="19" t="str" cm="1">
        <f t="array" ref="E9">_xlfn.IFNA(_xll.PBD(C9,"Stock Exchange Code","","USD","",""), "Private")</f>
        <v>Private</v>
      </c>
      <c r="F9" t="str">
        <f>_xlfn.XLOOKUP($B9,Table1[company_name],Table1[hq_country])</f>
        <v>Italy</v>
      </c>
      <c r="G9" s="19" t="str" cm="1">
        <f t="array" ref="G9">_xll.PBD(C9,"Company Description","","USD","","")</f>
        <v>Developer of a clinical and administrative software intended for hospitals and laboratories in the public and private sectors. The company's software offers healthcare information, diagnostic, radiology, cardiology and business intelligence software, enabling clients to effectively implement their strategies.</v>
      </c>
      <c r="H9" t="str">
        <f>_xlfn.XLOOKUP(B9,Table1[company_name],Table1[brazil_presence])</f>
        <v>Yes</v>
      </c>
      <c r="I9">
        <v>15</v>
      </c>
      <c r="K9" s="19" t="str">
        <f>_xlfn.XLOOKUP($B9,Table1[company_name],Table1[website])</f>
        <v>www.dedalus.com</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4AB63A0-61D0-4A3A-A74E-5F5E6B8E484A}">
          <x14:formula1>
            <xm:f>Companies!$B$3:$B$198</xm:f>
          </x14:formula1>
          <xm:sqref>B3:B1048576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61FCC-AA0B-4388-B298-CF4DF4D5BB8A}">
  <dimension ref="B2:K98"/>
  <sheetViews>
    <sheetView tabSelected="1" workbookViewId="0">
      <selection activeCell="K13" sqref="K13"/>
    </sheetView>
  </sheetViews>
  <sheetFormatPr defaultRowHeight="15" x14ac:dyDescent="0.25"/>
  <sheetData>
    <row r="2" spans="2:11" x14ac:dyDescent="0.25">
      <c r="B2" t="s">
        <v>418</v>
      </c>
      <c r="C2" t="s">
        <v>1</v>
      </c>
      <c r="D2" t="s">
        <v>425</v>
      </c>
      <c r="E2" t="s">
        <v>419</v>
      </c>
      <c r="F2" t="s">
        <v>420</v>
      </c>
      <c r="G2" t="s">
        <v>210</v>
      </c>
      <c r="H2" t="s">
        <v>204</v>
      </c>
      <c r="I2" t="s">
        <v>421</v>
      </c>
      <c r="J2" t="s">
        <v>422</v>
      </c>
      <c r="K2" t="s">
        <v>142</v>
      </c>
    </row>
    <row r="3" spans="2:11" x14ac:dyDescent="0.25">
      <c r="B3" t="s">
        <v>423</v>
      </c>
      <c r="C3" t="s">
        <v>201</v>
      </c>
      <c r="D3" t="s">
        <v>432</v>
      </c>
      <c r="E3" t="s">
        <v>432</v>
      </c>
      <c r="F3" t="s">
        <v>105</v>
      </c>
      <c r="G3" t="s">
        <v>433</v>
      </c>
      <c r="H3" t="s">
        <v>222</v>
      </c>
      <c r="I3">
        <v>7</v>
      </c>
      <c r="K3" t="s">
        <v>434</v>
      </c>
    </row>
    <row r="4" spans="2:11" x14ac:dyDescent="0.25">
      <c r="B4" t="s">
        <v>424</v>
      </c>
      <c r="C4" t="s">
        <v>202</v>
      </c>
      <c r="D4" t="s">
        <v>435</v>
      </c>
      <c r="E4" t="s">
        <v>435</v>
      </c>
      <c r="F4" t="s">
        <v>105</v>
      </c>
      <c r="G4" t="s">
        <v>436</v>
      </c>
      <c r="H4" t="s">
        <v>222</v>
      </c>
      <c r="I4">
        <v>1</v>
      </c>
      <c r="K4" t="s">
        <v>437</v>
      </c>
    </row>
    <row r="5" spans="2:11" x14ac:dyDescent="0.25">
      <c r="B5" t="s">
        <v>426</v>
      </c>
      <c r="C5" t="s">
        <v>215</v>
      </c>
      <c r="D5" t="s">
        <v>435</v>
      </c>
      <c r="E5" t="s">
        <v>435</v>
      </c>
      <c r="F5" t="s">
        <v>438</v>
      </c>
      <c r="G5" t="s">
        <v>439</v>
      </c>
      <c r="H5" t="s">
        <v>222</v>
      </c>
      <c r="I5">
        <v>0</v>
      </c>
      <c r="K5" t="s">
        <v>451</v>
      </c>
    </row>
    <row r="6" spans="2:11" x14ac:dyDescent="0.25">
      <c r="B6" t="s">
        <v>427</v>
      </c>
      <c r="C6" t="s">
        <v>207</v>
      </c>
      <c r="D6" t="s">
        <v>435</v>
      </c>
      <c r="E6" t="s">
        <v>435</v>
      </c>
      <c r="F6" t="s">
        <v>438</v>
      </c>
      <c r="G6" t="s">
        <v>441</v>
      </c>
      <c r="H6" t="s">
        <v>222</v>
      </c>
      <c r="I6">
        <v>3</v>
      </c>
      <c r="K6" t="s">
        <v>442</v>
      </c>
    </row>
    <row r="7" spans="2:11" x14ac:dyDescent="0.25">
      <c r="B7" t="s">
        <v>428</v>
      </c>
      <c r="C7" t="s">
        <v>206</v>
      </c>
      <c r="D7" t="s">
        <v>435</v>
      </c>
      <c r="E7" t="s">
        <v>435</v>
      </c>
      <c r="F7" t="s">
        <v>105</v>
      </c>
      <c r="G7" t="s">
        <v>443</v>
      </c>
      <c r="H7" t="s">
        <v>222</v>
      </c>
      <c r="I7">
        <v>5</v>
      </c>
      <c r="K7" t="s">
        <v>444</v>
      </c>
    </row>
    <row r="8" spans="2:11" x14ac:dyDescent="0.25">
      <c r="B8" t="s">
        <v>429</v>
      </c>
      <c r="C8" t="s">
        <v>302</v>
      </c>
      <c r="D8" t="s">
        <v>445</v>
      </c>
      <c r="E8" t="s">
        <v>445</v>
      </c>
      <c r="F8" t="s">
        <v>105</v>
      </c>
      <c r="G8" t="s">
        <v>446</v>
      </c>
      <c r="H8" t="s">
        <v>222</v>
      </c>
      <c r="I8">
        <v>7</v>
      </c>
      <c r="K8" t="s">
        <v>450</v>
      </c>
    </row>
    <row r="9" spans="2:11" x14ac:dyDescent="0.25">
      <c r="B9" t="s">
        <v>431</v>
      </c>
      <c r="C9" t="s">
        <v>208</v>
      </c>
      <c r="D9" t="s">
        <v>435</v>
      </c>
      <c r="E9" t="s">
        <v>435</v>
      </c>
      <c r="F9" t="s">
        <v>448</v>
      </c>
      <c r="G9" t="s">
        <v>449</v>
      </c>
      <c r="H9" t="s">
        <v>222</v>
      </c>
      <c r="I9">
        <v>15</v>
      </c>
      <c r="K9" t="s">
        <v>452</v>
      </c>
    </row>
    <row r="10" spans="2:11" x14ac:dyDescent="0.25">
      <c r="K10" t="s">
        <v>453</v>
      </c>
    </row>
    <row r="11" spans="2:11" x14ac:dyDescent="0.25">
      <c r="K11" t="s">
        <v>454</v>
      </c>
    </row>
    <row r="12" spans="2:11" x14ac:dyDescent="0.25">
      <c r="K12" t="s">
        <v>455</v>
      </c>
    </row>
    <row r="13" spans="2:11" x14ac:dyDescent="0.25">
      <c r="K13" t="s">
        <v>456</v>
      </c>
    </row>
    <row r="14" spans="2:11" x14ac:dyDescent="0.25">
      <c r="K14" t="s">
        <v>440</v>
      </c>
    </row>
    <row r="15" spans="2:11" x14ac:dyDescent="0.25">
      <c r="K15" t="s">
        <v>457</v>
      </c>
    </row>
    <row r="16" spans="2:11" x14ac:dyDescent="0.25">
      <c r="K16" t="s">
        <v>458</v>
      </c>
    </row>
    <row r="17" spans="11:11" x14ac:dyDescent="0.25">
      <c r="K17" t="s">
        <v>459</v>
      </c>
    </row>
    <row r="18" spans="11:11" x14ac:dyDescent="0.25">
      <c r="K18" t="s">
        <v>460</v>
      </c>
    </row>
    <row r="19" spans="11:11" x14ac:dyDescent="0.25">
      <c r="K19" t="s">
        <v>461</v>
      </c>
    </row>
    <row r="20" spans="11:11" x14ac:dyDescent="0.25">
      <c r="K20" t="s">
        <v>462</v>
      </c>
    </row>
    <row r="21" spans="11:11" x14ac:dyDescent="0.25">
      <c r="K21" t="s">
        <v>463</v>
      </c>
    </row>
    <row r="22" spans="11:11" x14ac:dyDescent="0.25">
      <c r="K22" t="s">
        <v>464</v>
      </c>
    </row>
    <row r="23" spans="11:11" x14ac:dyDescent="0.25">
      <c r="K23" t="s">
        <v>465</v>
      </c>
    </row>
    <row r="24" spans="11:11" x14ac:dyDescent="0.25">
      <c r="K24" t="s">
        <v>466</v>
      </c>
    </row>
    <row r="25" spans="11:11" x14ac:dyDescent="0.25">
      <c r="K25" t="s">
        <v>467</v>
      </c>
    </row>
    <row r="26" spans="11:11" x14ac:dyDescent="0.25">
      <c r="K26" t="s">
        <v>468</v>
      </c>
    </row>
    <row r="27" spans="11:11" x14ac:dyDescent="0.25">
      <c r="K27" t="s">
        <v>469</v>
      </c>
    </row>
    <row r="28" spans="11:11" x14ac:dyDescent="0.25">
      <c r="K28" t="s">
        <v>470</v>
      </c>
    </row>
    <row r="29" spans="11:11" x14ac:dyDescent="0.25">
      <c r="K29" t="s">
        <v>471</v>
      </c>
    </row>
    <row r="30" spans="11:11" x14ac:dyDescent="0.25">
      <c r="K30" t="s">
        <v>472</v>
      </c>
    </row>
    <row r="31" spans="11:11" x14ac:dyDescent="0.25">
      <c r="K31" t="s">
        <v>473</v>
      </c>
    </row>
    <row r="32" spans="11:11" x14ac:dyDescent="0.25">
      <c r="K32" t="s">
        <v>474</v>
      </c>
    </row>
    <row r="33" spans="11:11" x14ac:dyDescent="0.25">
      <c r="K33" t="s">
        <v>475</v>
      </c>
    </row>
    <row r="34" spans="11:11" x14ac:dyDescent="0.25">
      <c r="K34" t="s">
        <v>476</v>
      </c>
    </row>
    <row r="35" spans="11:11" x14ac:dyDescent="0.25">
      <c r="K35" t="s">
        <v>447</v>
      </c>
    </row>
    <row r="36" spans="11:11" x14ac:dyDescent="0.25">
      <c r="K36" t="s">
        <v>477</v>
      </c>
    </row>
    <row r="37" spans="11:11" x14ac:dyDescent="0.25">
      <c r="K37" t="s">
        <v>478</v>
      </c>
    </row>
    <row r="38" spans="11:11" x14ac:dyDescent="0.25">
      <c r="K38" t="s">
        <v>479</v>
      </c>
    </row>
    <row r="39" spans="11:11" x14ac:dyDescent="0.25">
      <c r="K39" t="s">
        <v>480</v>
      </c>
    </row>
    <row r="40" spans="11:11" x14ac:dyDescent="0.25">
      <c r="K40" t="s">
        <v>481</v>
      </c>
    </row>
    <row r="41" spans="11:11" x14ac:dyDescent="0.25">
      <c r="K41" t="s">
        <v>482</v>
      </c>
    </row>
    <row r="42" spans="11:11" x14ac:dyDescent="0.25">
      <c r="K42" t="s">
        <v>483</v>
      </c>
    </row>
    <row r="43" spans="11:11" x14ac:dyDescent="0.25">
      <c r="K43" t="s">
        <v>484</v>
      </c>
    </row>
    <row r="44" spans="11:11" x14ac:dyDescent="0.25">
      <c r="K44" t="s">
        <v>485</v>
      </c>
    </row>
    <row r="45" spans="11:11" x14ac:dyDescent="0.25">
      <c r="K45" t="s">
        <v>486</v>
      </c>
    </row>
    <row r="46" spans="11:11" x14ac:dyDescent="0.25">
      <c r="K46" t="s">
        <v>487</v>
      </c>
    </row>
    <row r="47" spans="11:11" x14ac:dyDescent="0.25">
      <c r="K47" t="s">
        <v>488</v>
      </c>
    </row>
    <row r="48" spans="11:11" x14ac:dyDescent="0.25">
      <c r="K48" t="s">
        <v>489</v>
      </c>
    </row>
    <row r="49" spans="11:11" x14ac:dyDescent="0.25">
      <c r="K49" t="s">
        <v>490</v>
      </c>
    </row>
    <row r="50" spans="11:11" x14ac:dyDescent="0.25">
      <c r="K50" t="s">
        <v>491</v>
      </c>
    </row>
    <row r="51" spans="11:11" x14ac:dyDescent="0.25">
      <c r="K51" t="s">
        <v>492</v>
      </c>
    </row>
    <row r="52" spans="11:11" x14ac:dyDescent="0.25">
      <c r="K52" t="s">
        <v>493</v>
      </c>
    </row>
    <row r="53" spans="11:11" x14ac:dyDescent="0.25">
      <c r="K53" t="s">
        <v>494</v>
      </c>
    </row>
    <row r="54" spans="11:11" x14ac:dyDescent="0.25">
      <c r="K54" t="s">
        <v>495</v>
      </c>
    </row>
    <row r="55" spans="11:11" x14ac:dyDescent="0.25">
      <c r="K55" t="s">
        <v>496</v>
      </c>
    </row>
    <row r="56" spans="11:11" x14ac:dyDescent="0.25">
      <c r="K56" t="s">
        <v>497</v>
      </c>
    </row>
    <row r="57" spans="11:11" x14ac:dyDescent="0.25">
      <c r="K57" t="s">
        <v>498</v>
      </c>
    </row>
    <row r="58" spans="11:11" x14ac:dyDescent="0.25">
      <c r="K58" t="s">
        <v>499</v>
      </c>
    </row>
    <row r="59" spans="11:11" x14ac:dyDescent="0.25">
      <c r="K59" t="s">
        <v>500</v>
      </c>
    </row>
    <row r="60" spans="11:11" x14ac:dyDescent="0.25">
      <c r="K60" t="s">
        <v>501</v>
      </c>
    </row>
    <row r="61" spans="11:11" x14ac:dyDescent="0.25">
      <c r="K61" t="s">
        <v>502</v>
      </c>
    </row>
    <row r="62" spans="11:11" x14ac:dyDescent="0.25">
      <c r="K62" t="s">
        <v>503</v>
      </c>
    </row>
    <row r="63" spans="11:11" x14ac:dyDescent="0.25">
      <c r="K63" t="s">
        <v>504</v>
      </c>
    </row>
    <row r="64" spans="11:11" x14ac:dyDescent="0.25">
      <c r="K64" t="s">
        <v>505</v>
      </c>
    </row>
    <row r="65" spans="11:11" x14ac:dyDescent="0.25">
      <c r="K65" t="s">
        <v>506</v>
      </c>
    </row>
    <row r="66" spans="11:11" x14ac:dyDescent="0.25">
      <c r="K66" t="s">
        <v>507</v>
      </c>
    </row>
    <row r="67" spans="11:11" x14ac:dyDescent="0.25">
      <c r="K67" t="s">
        <v>508</v>
      </c>
    </row>
    <row r="68" spans="11:11" x14ac:dyDescent="0.25">
      <c r="K68" t="s">
        <v>509</v>
      </c>
    </row>
    <row r="69" spans="11:11" x14ac:dyDescent="0.25">
      <c r="K69" t="s">
        <v>510</v>
      </c>
    </row>
    <row r="70" spans="11:11" x14ac:dyDescent="0.25">
      <c r="K70" t="s">
        <v>511</v>
      </c>
    </row>
    <row r="71" spans="11:11" x14ac:dyDescent="0.25">
      <c r="K71" t="s">
        <v>512</v>
      </c>
    </row>
    <row r="72" spans="11:11" x14ac:dyDescent="0.25">
      <c r="K72" t="s">
        <v>513</v>
      </c>
    </row>
    <row r="73" spans="11:11" x14ac:dyDescent="0.25">
      <c r="K73" t="s">
        <v>514</v>
      </c>
    </row>
    <row r="74" spans="11:11" x14ac:dyDescent="0.25">
      <c r="K74" t="s">
        <v>515</v>
      </c>
    </row>
    <row r="75" spans="11:11" x14ac:dyDescent="0.25">
      <c r="K75" t="s">
        <v>516</v>
      </c>
    </row>
    <row r="76" spans="11:11" x14ac:dyDescent="0.25">
      <c r="K76" t="s">
        <v>517</v>
      </c>
    </row>
    <row r="77" spans="11:11" x14ac:dyDescent="0.25">
      <c r="K77" t="s">
        <v>518</v>
      </c>
    </row>
    <row r="78" spans="11:11" x14ac:dyDescent="0.25">
      <c r="K78" t="s">
        <v>519</v>
      </c>
    </row>
    <row r="79" spans="11:11" x14ac:dyDescent="0.25">
      <c r="K79" t="s">
        <v>520</v>
      </c>
    </row>
    <row r="80" spans="11:11" x14ac:dyDescent="0.25">
      <c r="K80" t="s">
        <v>521</v>
      </c>
    </row>
    <row r="81" spans="11:11" x14ac:dyDescent="0.25">
      <c r="K81" t="s">
        <v>522</v>
      </c>
    </row>
    <row r="82" spans="11:11" x14ac:dyDescent="0.25">
      <c r="K82" t="s">
        <v>523</v>
      </c>
    </row>
    <row r="83" spans="11:11" x14ac:dyDescent="0.25">
      <c r="K83" t="s">
        <v>524</v>
      </c>
    </row>
    <row r="84" spans="11:11" x14ac:dyDescent="0.25">
      <c r="K84" t="s">
        <v>525</v>
      </c>
    </row>
    <row r="85" spans="11:11" x14ac:dyDescent="0.25">
      <c r="K85" t="s">
        <v>526</v>
      </c>
    </row>
    <row r="86" spans="11:11" x14ac:dyDescent="0.25">
      <c r="K86" t="s">
        <v>527</v>
      </c>
    </row>
    <row r="87" spans="11:11" x14ac:dyDescent="0.25">
      <c r="K87" t="s">
        <v>528</v>
      </c>
    </row>
    <row r="88" spans="11:11" x14ac:dyDescent="0.25">
      <c r="K88" t="s">
        <v>529</v>
      </c>
    </row>
    <row r="89" spans="11:11" x14ac:dyDescent="0.25">
      <c r="K89" t="s">
        <v>530</v>
      </c>
    </row>
    <row r="90" spans="11:11" x14ac:dyDescent="0.25">
      <c r="K90" t="s">
        <v>531</v>
      </c>
    </row>
    <row r="91" spans="11:11" x14ac:dyDescent="0.25">
      <c r="K91" t="s">
        <v>532</v>
      </c>
    </row>
    <row r="92" spans="11:11" x14ac:dyDescent="0.25">
      <c r="K92" t="s">
        <v>533</v>
      </c>
    </row>
    <row r="93" spans="11:11" x14ac:dyDescent="0.25">
      <c r="K93" t="s">
        <v>534</v>
      </c>
    </row>
    <row r="94" spans="11:11" x14ac:dyDescent="0.25">
      <c r="K94" t="s">
        <v>535</v>
      </c>
    </row>
    <row r="95" spans="11:11" x14ac:dyDescent="0.25">
      <c r="K95" t="s">
        <v>536</v>
      </c>
    </row>
    <row r="96" spans="11:11" x14ac:dyDescent="0.25">
      <c r="K96" t="s">
        <v>537</v>
      </c>
    </row>
    <row r="97" spans="11:11" x14ac:dyDescent="0.25">
      <c r="K97" t="s">
        <v>538</v>
      </c>
    </row>
    <row r="98" spans="11:11" x14ac:dyDescent="0.25">
      <c r="K98"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EFC6-6B69-49D5-9697-0F56CF3B18BF}">
  <dimension ref="B2:AC198"/>
  <sheetViews>
    <sheetView showGridLines="0" topLeftCell="A2" zoomScale="85" zoomScaleNormal="85" workbookViewId="0">
      <selection activeCell="F16" sqref="F16"/>
    </sheetView>
  </sheetViews>
  <sheetFormatPr defaultRowHeight="15" customHeight="1" x14ac:dyDescent="0.25"/>
  <cols>
    <col min="1" max="1" width="1.7109375" customWidth="1"/>
    <col min="2" max="2" width="50" bestFit="1" customWidth="1"/>
    <col min="3" max="3" width="9.85546875" bestFit="1" customWidth="1"/>
    <col min="4" max="4" width="18.140625" bestFit="1" customWidth="1"/>
    <col min="5" max="5" width="16.5703125" bestFit="1" customWidth="1"/>
    <col min="6" max="6" width="12.5703125" customWidth="1"/>
    <col min="7" max="7" width="16.28515625" customWidth="1"/>
    <col min="8" max="8" width="16.85546875" customWidth="1"/>
    <col min="9" max="9" width="16.28515625" bestFit="1" customWidth="1"/>
    <col min="10" max="10" width="17.5703125" customWidth="1"/>
    <col min="11" max="11" width="15.140625" customWidth="1"/>
    <col min="12" max="12" width="17" customWidth="1"/>
  </cols>
  <sheetData>
    <row r="2" spans="2:29" ht="15" customHeight="1" x14ac:dyDescent="0.25">
      <c r="B2" s="1" t="s">
        <v>0</v>
      </c>
      <c r="C2" s="1" t="s">
        <v>1</v>
      </c>
      <c r="D2" s="1" t="s">
        <v>203</v>
      </c>
      <c r="E2" s="1" t="s">
        <v>142</v>
      </c>
      <c r="F2" s="1" t="s">
        <v>210</v>
      </c>
      <c r="G2" s="1" t="s">
        <v>204</v>
      </c>
      <c r="H2" s="1" t="s">
        <v>270</v>
      </c>
      <c r="I2" s="1" t="s">
        <v>299</v>
      </c>
      <c r="J2" s="1" t="s">
        <v>300</v>
      </c>
      <c r="K2" s="1" t="s">
        <v>430</v>
      </c>
      <c r="L2" s="1" t="s">
        <v>6</v>
      </c>
      <c r="M2" s="1" t="s">
        <v>7</v>
      </c>
      <c r="N2" s="1" t="s">
        <v>8</v>
      </c>
      <c r="O2" s="1" t="s">
        <v>9</v>
      </c>
      <c r="P2" s="1"/>
      <c r="Q2" s="1"/>
      <c r="R2" s="1"/>
      <c r="S2" s="1"/>
      <c r="T2" s="1"/>
      <c r="U2" s="1"/>
      <c r="V2" s="1"/>
      <c r="W2" s="1"/>
      <c r="X2" s="1"/>
      <c r="Y2" s="1"/>
      <c r="Z2" s="1"/>
      <c r="AA2" s="1"/>
      <c r="AB2" s="1"/>
      <c r="AC2" s="1"/>
    </row>
    <row r="3" spans="2:29" ht="15" customHeight="1" x14ac:dyDescent="0.25">
      <c r="B3" t="str" cm="1">
        <f t="array" ref="B3">_xll.PBD(C3,"Name","","USD","","")</f>
        <v>Afya</v>
      </c>
      <c r="C3" t="s">
        <v>201</v>
      </c>
      <c r="D3" t="str" cm="1">
        <f t="array" ref="D3">_xll.PBD(C3,"HQ Country","","USD","","")</f>
        <v>Brazil</v>
      </c>
      <c r="E3" t="str" cm="1">
        <f t="array" ref="E3">_xll.PBD(C3,"Website","","USD","","")</f>
        <v>www.afya.com.br</v>
      </c>
      <c r="G3" t="s">
        <v>222</v>
      </c>
      <c r="H3" s="14" cm="1">
        <f t="array" ref="H3">_xll.PBD(C3,"Employees Count","","USD","","")</f>
        <v>9717</v>
      </c>
      <c r="I3" s="14" cm="1">
        <f t="array" ref="I3">_xll.PBF(C3,"Business Revenue","TTM","07-Jul-2025","","USD","","")</f>
        <v>754645792.52146506</v>
      </c>
      <c r="J3" s="14" cm="1">
        <f t="array" ref="J3">_xll.PBF(C3,"EBITDA","TTM","07-Jul-2025","","USD","","")</f>
        <v>255345376.00710899</v>
      </c>
      <c r="K3" s="17" t="e" cm="1" vm="1">
        <f t="array" aca="1" ref="K3" ca="1">_xll.PBM(C3,"Market Cap","08-Jul-2025","08-Jul-2025","1","d","asc","USD","")</f>
        <v>#VALUE!</v>
      </c>
      <c r="L3" s="10" t="s">
        <v>223</v>
      </c>
      <c r="M3" s="10" t="s">
        <v>224</v>
      </c>
      <c r="N3" s="11" t="s">
        <v>225</v>
      </c>
      <c r="O3" s="9"/>
    </row>
    <row r="4" spans="2:29" ht="15" customHeight="1" x14ac:dyDescent="0.25">
      <c r="B4" t="str" cm="1">
        <f t="array" ref="B4">_xll.PBD(C4,"Name","","USD","","")</f>
        <v>Bionexo</v>
      </c>
      <c r="C4" t="s">
        <v>202</v>
      </c>
      <c r="D4" t="str" cm="1">
        <f t="array" ref="D4">_xll.PBD(C4,"HQ Country","","USD","","")</f>
        <v>Brazil</v>
      </c>
      <c r="E4" t="str" cm="1">
        <f t="array" ref="E4">_xll.PBD(C4,"Website","","USD","","")</f>
        <v>www.bionexo.com</v>
      </c>
      <c r="G4" t="s">
        <v>222</v>
      </c>
      <c r="H4" s="14" cm="1">
        <f t="array" ref="H4">_xll.PBD(C4,"Employees Count","","USD","","")</f>
        <v>500</v>
      </c>
      <c r="I4" s="14" t="e" cm="1">
        <f t="array" ref="I4">_xll.PBF(C4,"Business Revenue","TTM","07-Jul-2025","","USD","","")</f>
        <v>#N/A</v>
      </c>
      <c r="J4" s="14" t="e" cm="1">
        <f t="array" ref="J4">_xll.PBF(C4,"EBITDA","FY","07-Jul-2025","","USD","","")</f>
        <v>#N/A</v>
      </c>
      <c r="K4" s="17" t="e" cm="1">
        <f t="array" ref="K4">_xll.PBM(C4,"Market Cap","08-Jul-2025","08-Jul-2025","1","d","asc","USD","")</f>
        <v>#N/A</v>
      </c>
      <c r="L4" s="10" t="s">
        <v>226</v>
      </c>
      <c r="M4" s="10" t="s">
        <v>227</v>
      </c>
      <c r="N4" s="13" t="s">
        <v>228</v>
      </c>
      <c r="O4" s="9"/>
    </row>
    <row r="5" spans="2:29" ht="15" customHeight="1" x14ac:dyDescent="0.25">
      <c r="B5" t="str" cm="1">
        <f t="array" ref="B5">_xll.PBD(C5,"Name","","USD","","")</f>
        <v>BRQ Solucoes em Informatica</v>
      </c>
      <c r="C5" t="s">
        <v>205</v>
      </c>
      <c r="D5" t="str" cm="1">
        <f t="array" ref="D5">_xll.PBD(C5,"HQ Country","","USD","","")</f>
        <v>Brazil</v>
      </c>
      <c r="E5" t="str" cm="1">
        <f t="array" ref="E5">_xll.PBD(C5,"Website","","USD","","")</f>
        <v>www.brq.com</v>
      </c>
      <c r="G5" t="s">
        <v>222</v>
      </c>
      <c r="H5" s="14" cm="1">
        <f t="array" ref="H5">_xll.PBD(C5,"Employees Count","","USD","","")</f>
        <v>2500</v>
      </c>
      <c r="I5" s="14" cm="1">
        <f t="array" ref="I5">_xll.PBF(C5,"Business Revenue","TTM","07-Jul-2025","","USD","","")</f>
        <v>113403600.77820201</v>
      </c>
      <c r="J5" s="14" cm="1">
        <f t="array" ref="J5">_xll.PBF(C5,"EBITDA","TTM","07-Jul-2025","","USD","","")</f>
        <v>18961985.953400999</v>
      </c>
      <c r="K5" s="17" t="e" cm="1">
        <f t="array" ref="K5">_xll.PBM(C5,"Market Cap","08-Jul-2025","08-Jul-2025","1","d","asc","USD","")</f>
        <v>#N/A</v>
      </c>
      <c r="L5" s="12" t="s">
        <v>229</v>
      </c>
      <c r="M5" s="12" t="s">
        <v>230</v>
      </c>
      <c r="N5" s="12" t="s">
        <v>231</v>
      </c>
      <c r="O5" s="9"/>
    </row>
    <row r="6" spans="2:29" ht="15" customHeight="1" x14ac:dyDescent="0.25">
      <c r="B6" t="str" cm="1">
        <f t="array" ref="B6">_xll.PBD(C6,"Name","","USD","","")</f>
        <v>Cerner</v>
      </c>
      <c r="C6" t="s">
        <v>207</v>
      </c>
      <c r="D6" t="str" cm="1">
        <f t="array" ref="D6">_xll.PBD(C6,"HQ Country","","USD","","")</f>
        <v>United States</v>
      </c>
      <c r="E6" t="str" cm="1">
        <f t="array" ref="E6">_xll.PBD(C6,"Website","","USD","","")</f>
        <v>www.cerner.com</v>
      </c>
      <c r="G6" t="s">
        <v>222</v>
      </c>
      <c r="H6" s="14" cm="1">
        <f t="array" ref="H6">_xll.PBD(C6,"Employees Count","","USD","","")</f>
        <v>28000</v>
      </c>
      <c r="I6" s="14" t="e" cm="1">
        <f t="array" ref="I6">_xll.PBF(C6,"Business Revenue","TTM","07-Jul-2025","","USD","","")</f>
        <v>#N/A</v>
      </c>
      <c r="J6" s="14" t="e" cm="1">
        <f t="array" ref="J6">_xll.PBF(C6,"EBITDA","TTM","07-Jul-2025","","USD","","")</f>
        <v>#N/A</v>
      </c>
      <c r="K6" s="17" t="e" cm="1">
        <f t="array" ref="K6">_xll.PBM(C6,"Market Cap","08-Jul-2025","08-Jul-2025","1","d","asc","USD","")</f>
        <v>#N/A</v>
      </c>
      <c r="L6" s="12"/>
      <c r="M6" s="12"/>
      <c r="N6" s="12"/>
      <c r="O6" s="9"/>
    </row>
    <row r="7" spans="2:29" ht="15" customHeight="1" x14ac:dyDescent="0.25">
      <c r="B7" t="str" cm="1">
        <f t="array" ref="B7">_xll.PBD(C7,"Name","","USD","","")</f>
        <v>Conexa Saúde</v>
      </c>
      <c r="C7" t="s">
        <v>206</v>
      </c>
      <c r="D7" t="str" cm="1">
        <f t="array" ref="D7">_xll.PBD(C7,"HQ Country","","USD","","")</f>
        <v>Brazil</v>
      </c>
      <c r="E7" t="str" cm="1">
        <f t="array" ref="E7">_xll.PBD(C7,"Website","","USD","","")</f>
        <v>www.conexasaude.com.br</v>
      </c>
      <c r="G7" t="s">
        <v>222</v>
      </c>
      <c r="H7" s="14" cm="1">
        <f t="array" ref="H7">_xll.PBD(C7,"Employees Count","","USD","","")</f>
        <v>485</v>
      </c>
      <c r="I7" s="14" t="e" cm="1">
        <f t="array" ref="I7">_xll.PBF(C7,"Business Revenue","TTM","07-Jul-2025","","USD","","")</f>
        <v>#N/A</v>
      </c>
      <c r="J7" s="14" t="e" cm="1">
        <f t="array" ref="J7">_xll.PBF(C7,"EBITDA","TTM","07-Jul-2025","","USD","","")</f>
        <v>#N/A</v>
      </c>
      <c r="K7" s="17" t="e" cm="1">
        <f t="array" ref="K7">_xll.PBM(C7,"Market Cap","08-Jul-2025","08-Jul-2025","1","d","asc","USD","")</f>
        <v>#N/A</v>
      </c>
      <c r="L7" s="12" t="s">
        <v>232</v>
      </c>
      <c r="M7" s="12" t="s">
        <v>227</v>
      </c>
      <c r="N7" s="12" t="s">
        <v>233</v>
      </c>
      <c r="O7" s="9"/>
    </row>
    <row r="8" spans="2:29" ht="15" customHeight="1" x14ac:dyDescent="0.25">
      <c r="B8" t="str" cm="1">
        <f t="array" ref="B8">_xll.PBD(C8,"Name","","USD","","")</f>
        <v>Dedalus</v>
      </c>
      <c r="C8" t="s">
        <v>208</v>
      </c>
      <c r="D8" t="str" cm="1">
        <f t="array" ref="D8">_xll.PBD(C8,"HQ Country","","USD","","")</f>
        <v>Italy</v>
      </c>
      <c r="E8" t="str" cm="1">
        <f t="array" ref="E8">_xll.PBD(C8,"Website","","USD","","")</f>
        <v>www.dedalus.com</v>
      </c>
      <c r="G8" t="s">
        <v>222</v>
      </c>
      <c r="H8" s="14" cm="1">
        <f t="array" ref="H8">_xll.PBD(C8,"Employees Count","","USD","","")</f>
        <v>7700</v>
      </c>
      <c r="I8" s="14" t="e" cm="1">
        <f t="array" ref="I8">_xll.PBF(C8,"Business Revenue","TTM","07-Jul-2025","","USD","","")</f>
        <v>#N/A</v>
      </c>
      <c r="J8" s="14" t="e" cm="1">
        <f t="array" ref="J8">_xll.PBF(C8,"EBITDA","TTM","07-Jul-2025","","USD","","")</f>
        <v>#N/A</v>
      </c>
      <c r="K8" s="17" t="e" cm="1">
        <f t="array" ref="K8">_xll.PBM(C8,"Market Cap","08-Jul-2025","08-Jul-2025","1","d","asc","USD","")</f>
        <v>#N/A</v>
      </c>
      <c r="L8" s="12" t="s">
        <v>234</v>
      </c>
      <c r="M8" s="12" t="s">
        <v>235</v>
      </c>
      <c r="N8" s="12" t="s">
        <v>236</v>
      </c>
      <c r="O8" s="9"/>
    </row>
    <row r="9" spans="2:29" ht="15" customHeight="1" x14ac:dyDescent="0.25">
      <c r="B9" t="str" cm="1">
        <f t="array" ref="B9">_xll.PBD(C9,"Name","","USD","","")</f>
        <v>GE HealthCare Technologies</v>
      </c>
      <c r="C9" t="s">
        <v>209</v>
      </c>
      <c r="D9" t="str" cm="1">
        <f t="array" ref="D9">_xll.PBD(C9,"HQ Country","","USD","","")</f>
        <v>United States</v>
      </c>
      <c r="E9" t="str" cm="1">
        <f t="array" ref="E9">_xll.PBD(C9,"Website","","USD","","")</f>
        <v>www.gehealthcare.com</v>
      </c>
      <c r="G9" t="s">
        <v>222</v>
      </c>
      <c r="H9" s="14" cm="1">
        <f t="array" ref="H9">_xll.PBD(C9,"Employees Count","","USD","","")</f>
        <v>53000</v>
      </c>
      <c r="I9" s="14" cm="1">
        <f t="array" ref="I9">_xll.PBF(C9,"Business Revenue","TTM","07-Jul-2025","","USD","","")</f>
        <v>19798000000</v>
      </c>
      <c r="J9" s="14" cm="1">
        <f t="array" ref="J9">_xll.PBF(C9,"EBITDA","TTM","07-Jul-2025","","USD","","")</f>
        <v>3808000000</v>
      </c>
      <c r="K9" s="17" t="e" cm="1" vm="1">
        <f t="array" aca="1" ref="K9" ca="1">_xll.PBM(C9,"Market Cap","08-Jul-2025","08-Jul-2025","1","d","asc","USD","")</f>
        <v>#VALUE!</v>
      </c>
      <c r="L9" s="12" t="s">
        <v>237</v>
      </c>
      <c r="M9" s="12" t="s">
        <v>238</v>
      </c>
      <c r="N9" s="12" t="s">
        <v>239</v>
      </c>
      <c r="O9" s="9"/>
    </row>
    <row r="10" spans="2:29" ht="15" customHeight="1" x14ac:dyDescent="0.25">
      <c r="B10" t="str" cm="1">
        <f t="array" ref="B10">_xll.PBD(C10,"Name","","USD","","")</f>
        <v>Infor Global Solutions</v>
      </c>
      <c r="C10" t="s">
        <v>211</v>
      </c>
      <c r="D10" t="str" cm="1">
        <f t="array" ref="D10">_xll.PBD(C10,"HQ Country","","USD","","")</f>
        <v>United States</v>
      </c>
      <c r="E10" t="str" cm="1">
        <f t="array" ref="E10">_xll.PBD(C10,"Website","","USD","","")</f>
        <v>www.infor.com</v>
      </c>
      <c r="G10" t="s">
        <v>222</v>
      </c>
      <c r="H10" s="14" cm="1">
        <f t="array" ref="H10">_xll.PBD(C10,"Employees Count","","USD","","")</f>
        <v>18000</v>
      </c>
      <c r="I10" s="14" t="e" cm="1">
        <f t="array" ref="I10">_xll.PBF(C10,"Business Revenue","TTM","07-Jul-2025","","USD","","")</f>
        <v>#N/A</v>
      </c>
      <c r="J10" s="14" t="e" cm="1">
        <f t="array" ref="J10">_xll.PBF(C10,"EBITDA","TTM","07-Jul-2025","","USD","","")</f>
        <v>#N/A</v>
      </c>
      <c r="K10" s="17" t="e" cm="1">
        <f t="array" ref="K10">_xll.PBM(C10,"Market Cap","08-Jul-2025","08-Jul-2025","1","d","asc","USD","")</f>
        <v>#N/A</v>
      </c>
      <c r="L10" s="12" t="s">
        <v>240</v>
      </c>
      <c r="M10" s="12" t="s">
        <v>241</v>
      </c>
      <c r="N10" s="12" t="s">
        <v>242</v>
      </c>
      <c r="O10" s="9"/>
    </row>
    <row r="11" spans="2:29" ht="15" customHeight="1" x14ac:dyDescent="0.25">
      <c r="B11" t="str" cm="1">
        <f t="array" ref="B11">_xll.PBD(C11,"Name","","USD","","")</f>
        <v>Indra Sistemas</v>
      </c>
      <c r="C11" t="s">
        <v>212</v>
      </c>
      <c r="D11" t="str" cm="1">
        <f t="array" ref="D11">_xll.PBD(C11,"HQ Country","","USD","","")</f>
        <v>Spain</v>
      </c>
      <c r="E11" t="str" cm="1">
        <f t="array" ref="E11">_xll.PBD(C11,"Website","","USD","","")</f>
        <v>www.indracompany.com</v>
      </c>
      <c r="H11" s="14" cm="1">
        <f t="array" ref="H11">_xll.PBD(C11,"Employees Count","","USD","","")</f>
        <v>60598</v>
      </c>
      <c r="I11" s="14" cm="1">
        <f t="array" ref="I11">_xll.PBF(C11,"Business Revenue","TTM","07-Jul-2025","","USD","","")</f>
        <v>6425297091.4953232</v>
      </c>
      <c r="J11" s="14" cm="1">
        <f t="array" ref="J11">_xll.PBF(C11,"EBITDA","TTM","07-Jul-2025","","USD","","")</f>
        <v>679255633.16480398</v>
      </c>
      <c r="K11" s="17" t="e" cm="1" vm="1">
        <f t="array" aca="1" ref="K11" ca="1">_xll.PBM(C11,"Market Cap","08-Jul-2025","08-Jul-2025","1","d","asc","USD","")</f>
        <v>#VALUE!</v>
      </c>
      <c r="L11" s="12"/>
      <c r="M11" s="12"/>
      <c r="N11" s="12"/>
      <c r="O11" s="9"/>
    </row>
    <row r="12" spans="2:29" ht="15" customHeight="1" x14ac:dyDescent="0.25">
      <c r="B12" t="str" cm="1">
        <f t="array" ref="B12">_xll.PBD(C12,"Name","","USD","","")</f>
        <v>AEA International Holdings (Other Healthcare Services)</v>
      </c>
      <c r="C12" t="s">
        <v>213</v>
      </c>
      <c r="D12" t="str" cm="1">
        <f t="array" ref="D12">_xll.PBD(C12,"HQ Country","","USD","","")</f>
        <v>Singapore</v>
      </c>
      <c r="E12" t="str" cm="1">
        <f t="array" ref="E12">_xll.PBD(C12,"Website","","USD","","")</f>
        <v>www.internationalsos.com</v>
      </c>
      <c r="G12" t="s">
        <v>222</v>
      </c>
      <c r="H12" s="14" cm="1">
        <f t="array" ref="H12">_xll.PBD(C12,"Employees Count","","USD","","")</f>
        <v>13000</v>
      </c>
      <c r="I12" s="14" t="e" cm="1">
        <f t="array" ref="I12">_xll.PBF(C12,"Business Revenue","TTM","07-Jul-2025","","USD","","")</f>
        <v>#N/A</v>
      </c>
      <c r="J12" s="14" t="e" cm="1">
        <f t="array" ref="J12">_xll.PBF(C12,"EBITDA","TTM","07-Jul-2025","","USD","","")</f>
        <v>#N/A</v>
      </c>
      <c r="K12" s="17" t="e" cm="1">
        <f t="array" ref="K12">_xll.PBM(C12,"Market Cap","08-Jul-2025","08-Jul-2025","1","d","asc","USD","")</f>
        <v>#N/A</v>
      </c>
      <c r="L12" s="12" t="s">
        <v>243</v>
      </c>
      <c r="M12" s="12" t="s">
        <v>244</v>
      </c>
      <c r="N12" s="12" t="s">
        <v>245</v>
      </c>
      <c r="O12" s="9"/>
    </row>
    <row r="13" spans="2:29" ht="15" customHeight="1" x14ac:dyDescent="0.25">
      <c r="B13" t="str" cm="1">
        <f t="array" ref="B13">_xll.PBD(C13,"Name","","USD","","")</f>
        <v>Liberty Health</v>
      </c>
      <c r="C13" t="s">
        <v>214</v>
      </c>
      <c r="D13" t="str" cm="1">
        <f t="array" ref="D13">_xll.PBD(C13,"HQ Country","","USD","","")</f>
        <v>Brazil</v>
      </c>
      <c r="E13" t="str" cm="1">
        <f t="array" ref="E13">_xll.PBD(C13,"Website","","USD","","")</f>
        <v>libertyhealth.com.br</v>
      </c>
      <c r="G13" t="s">
        <v>222</v>
      </c>
      <c r="H13" s="14" t="e" cm="1">
        <f t="array" ref="H13">_xll.PBD(C13,"Employees Count","","USD","","")</f>
        <v>#N/A</v>
      </c>
      <c r="I13" s="14" t="e" cm="1">
        <f t="array" ref="I13">_xll.PBF(C13,"Business Revenue","TTM","07-Jul-2025","","USD","","")</f>
        <v>#N/A</v>
      </c>
      <c r="J13" s="14" t="e" cm="1">
        <f t="array" ref="J13">_xll.PBF(C13,"EBITDA","TTM","07-Jul-2025","","USD","","")</f>
        <v>#N/A</v>
      </c>
      <c r="K13" s="17" t="e" cm="1">
        <f t="array" ref="K13">_xll.PBM(C13,"Market Cap","08-Jul-2025","08-Jul-2025","1","d","asc","USD","")</f>
        <v>#N/A</v>
      </c>
      <c r="L13" s="12" t="s">
        <v>246</v>
      </c>
      <c r="M13" s="12" t="s">
        <v>247</v>
      </c>
      <c r="N13" s="12" t="s">
        <v>248</v>
      </c>
      <c r="O13" s="9"/>
    </row>
    <row r="14" spans="2:29" ht="15" customHeight="1" x14ac:dyDescent="0.25">
      <c r="B14" t="str" cm="1">
        <f t="array" ref="B14">_xll.PBD(C14,"Name","","USD","","")</f>
        <v>Merative</v>
      </c>
      <c r="C14" t="s">
        <v>215</v>
      </c>
      <c r="D14" t="str" cm="1">
        <f t="array" ref="D14">_xll.PBD(C14,"HQ Country","","USD","","")</f>
        <v>United States</v>
      </c>
      <c r="E14" t="str" cm="1">
        <f t="array" ref="E14">_xll.PBD(C14,"Website","","USD","","")</f>
        <v>www.merative.com</v>
      </c>
      <c r="G14" t="s">
        <v>222</v>
      </c>
      <c r="H14" s="14" cm="1">
        <f t="array" ref="H14">_xll.PBD(C14,"Employees Count","","USD","","")</f>
        <v>3000</v>
      </c>
      <c r="I14" s="14" t="e" cm="1">
        <f t="array" ref="I14">_xll.PBF(C14,"Business Revenue","TTM","07-Jul-2025","","USD","","")</f>
        <v>#N/A</v>
      </c>
      <c r="J14" s="14" t="e" cm="1">
        <f t="array" ref="J14">_xll.PBF(C14,"EBITDA","TTM","07-Jul-2025","","USD","","")</f>
        <v>#N/A</v>
      </c>
      <c r="K14" s="17" t="e" cm="1">
        <f t="array" ref="K14">_xll.PBM(C14,"Market Cap","08-Jul-2025","08-Jul-2025","1","d","asc","USD","")</f>
        <v>#N/A</v>
      </c>
      <c r="L14" s="12" t="s">
        <v>249</v>
      </c>
      <c r="M14" s="12" t="s">
        <v>250</v>
      </c>
      <c r="N14" s="12" t="s">
        <v>251</v>
      </c>
      <c r="O14" s="9"/>
    </row>
    <row r="15" spans="2:29" ht="15" customHeight="1" x14ac:dyDescent="0.25">
      <c r="B15" t="str" cm="1">
        <f t="array" ref="B15">_xll.PBD(C15,"Name","","USD","","")</f>
        <v>Pixeon</v>
      </c>
      <c r="C15" t="s">
        <v>216</v>
      </c>
      <c r="D15" t="str" cm="1">
        <f t="array" ref="D15">_xll.PBD(C15,"HQ Country","","USD","","")</f>
        <v>Brazil</v>
      </c>
      <c r="E15" t="str" cm="1">
        <f t="array" ref="E15">_xll.PBD(C15,"Website","","USD","","")</f>
        <v>www.pixeon.com</v>
      </c>
      <c r="G15" t="s">
        <v>222</v>
      </c>
      <c r="H15" s="14" cm="1">
        <f t="array" ref="H15">_xll.PBD(C15,"Employees Count","","USD","","")</f>
        <v>461</v>
      </c>
      <c r="I15" s="14" t="e" cm="1">
        <f t="array" ref="I15">_xll.PBF(C15,"Business Revenue","TTM","07-Jul-2025","","USD","","")</f>
        <v>#N/A</v>
      </c>
      <c r="J15" s="14" t="e" cm="1">
        <f t="array" ref="J15">_xll.PBF(C15,"EBITDA","TTM","07-Jul-2025","","USD","","")</f>
        <v>#N/A</v>
      </c>
      <c r="K15" s="17" t="e" cm="1">
        <f t="array" ref="K15">_xll.PBM(C15,"Market Cap","08-Jul-2025","08-Jul-2025","1","d","asc","USD","")</f>
        <v>#N/A</v>
      </c>
      <c r="L15" s="12" t="s">
        <v>252</v>
      </c>
      <c r="M15" s="12" t="s">
        <v>227</v>
      </c>
      <c r="N15" s="12" t="s">
        <v>253</v>
      </c>
      <c r="O15" s="9"/>
    </row>
    <row r="16" spans="2:29" ht="15" customHeight="1" x14ac:dyDescent="0.25">
      <c r="B16" t="str" cm="1">
        <f t="array" ref="B16">_xll.PBD(C16,"Name","","USD","","")</f>
        <v>Rede D'Or São Luiz</v>
      </c>
      <c r="C16" t="s">
        <v>217</v>
      </c>
      <c r="D16" t="str" cm="1">
        <f t="array" ref="D16">_xll.PBD(C16,"HQ Country","","USD","","")</f>
        <v>Brazil</v>
      </c>
      <c r="E16" t="str" cm="1">
        <f t="array" ref="E16">_xll.PBD(C16,"Website","","USD","","")</f>
        <v>www.rededorsaoluiz.com.br</v>
      </c>
      <c r="F16" s="16" t="s">
        <v>330</v>
      </c>
      <c r="G16" t="s">
        <v>222</v>
      </c>
      <c r="H16" s="14" cm="1">
        <f t="array" ref="H16">_xll.PBD(C16,"Employees Count","","USD","","")</f>
        <v>16128</v>
      </c>
      <c r="I16" s="14" cm="1">
        <f t="array" ref="I16">_xll.PBF(C16,"Business Revenue","TTM","07-Jul-2025","","USD","","")</f>
        <v>9912299569.6315498</v>
      </c>
      <c r="J16" s="14" cm="1">
        <f t="array" ref="J16">_xll.PBF(C16,"EBITDA","TTM","07-Jul-2025","","USD","","")</f>
        <v>998456036.10027301</v>
      </c>
      <c r="K16" s="17" t="e" cm="1" vm="1">
        <f t="array" aca="1" ref="K16" ca="1">_xll.PBM(C16,"Market Cap","08-Jul-2025","08-Jul-2025","1","d","asc","USD","")</f>
        <v>#VALUE!</v>
      </c>
      <c r="L16" s="12"/>
      <c r="M16" s="12"/>
      <c r="N16" s="12"/>
      <c r="O16" s="9"/>
    </row>
    <row r="17" spans="2:15" ht="15" customHeight="1" x14ac:dyDescent="0.25">
      <c r="B17" t="str" cm="1">
        <f t="array" ref="B17">_xll.PBD(C17,"Name","","USD","","")</f>
        <v>Sage Group</v>
      </c>
      <c r="C17" t="s">
        <v>218</v>
      </c>
      <c r="D17" t="str" cm="1">
        <f t="array" ref="D17">_xll.PBD(C17,"HQ Country","","USD","","")</f>
        <v>United Kingdom</v>
      </c>
      <c r="E17" t="str" cm="1">
        <f t="array" ref="E17">_xll.PBD(C17,"Website","","USD","","")</f>
        <v>www.sage.com</v>
      </c>
      <c r="H17" s="14" cm="1">
        <f t="array" ref="H17">_xll.PBD(C17,"Employees Count","","USD","","")</f>
        <v>10789</v>
      </c>
      <c r="I17" s="14" cm="1">
        <f t="array" ref="I17">_xll.PBF(C17,"Business Revenue","TTM","07-Jul-2025","","USD","","")</f>
        <v>3088931118.756</v>
      </c>
      <c r="J17" s="14" cm="1">
        <f t="array" ref="J17">_xll.PBF(C17,"EBITDA","TTM","07-Jul-2025","","USD","","")</f>
        <v>743537094.23399997</v>
      </c>
      <c r="K17" s="17" t="e" cm="1" vm="1">
        <f t="array" aca="1" ref="K17" ca="1">_xll.PBM(C17,"Market Cap","08-Jul-2025","08-Jul-2025","1","d","asc","USD","")</f>
        <v>#VALUE!</v>
      </c>
      <c r="L17" s="10" t="s">
        <v>254</v>
      </c>
      <c r="M17" s="10" t="s">
        <v>255</v>
      </c>
      <c r="N17" s="13" t="s">
        <v>256</v>
      </c>
      <c r="O17" s="9"/>
    </row>
    <row r="18" spans="2:15" ht="15" customHeight="1" x14ac:dyDescent="0.25">
      <c r="B18" t="str" cm="1">
        <f t="array" ref="B18">_xll.PBD(C18,"Name","","USD","","")</f>
        <v>Sankhya Gestão de Negócios</v>
      </c>
      <c r="C18" t="s">
        <v>269</v>
      </c>
      <c r="D18" t="str" cm="1">
        <f t="array" ref="D18">_xll.PBD(C18,"HQ Country","","USD","","")</f>
        <v>Brazil</v>
      </c>
      <c r="E18" t="str" cm="1">
        <f t="array" ref="E18">_xll.PBD(C18,"Website","","USD","","")</f>
        <v>www.sankhya.com.br</v>
      </c>
      <c r="G18" t="s">
        <v>222</v>
      </c>
      <c r="H18" s="14" cm="1">
        <f t="array" ref="H18">_xll.PBD(C18,"Employees Count","","USD","","")</f>
        <v>2000</v>
      </c>
      <c r="I18" s="14" t="e" cm="1">
        <f t="array" ref="I18">_xll.PBF(C18,"Business Revenue","TTM","07-Jul-2025","","USD","","")</f>
        <v>#N/A</v>
      </c>
      <c r="J18" s="14" t="e" cm="1">
        <f t="array" ref="J18">_xll.PBF(C18,"EBITDA","TTM","07-Jul-2025","","USD","","")</f>
        <v>#N/A</v>
      </c>
      <c r="K18" s="17" t="e" cm="1">
        <f t="array" ref="K18">_xll.PBM(C18,"Market Cap","08-Jul-2025","08-Jul-2025","1","d","asc","USD","")</f>
        <v>#N/A</v>
      </c>
      <c r="L18" s="10" t="s">
        <v>257</v>
      </c>
      <c r="M18" s="10" t="s">
        <v>224</v>
      </c>
      <c r="N18" s="13" t="s">
        <v>258</v>
      </c>
      <c r="O18" s="9"/>
    </row>
    <row r="19" spans="2:15" ht="15" customHeight="1" x14ac:dyDescent="0.25">
      <c r="B19" t="str" cm="1">
        <f t="array" ref="B19">_xll.PBD(C19,"Name","","USD","","")</f>
        <v>SAP</v>
      </c>
      <c r="C19" t="s">
        <v>219</v>
      </c>
      <c r="D19" t="str" cm="1">
        <f t="array" ref="D19">_xll.PBD(C19,"HQ Country","","USD","","")</f>
        <v>Germany</v>
      </c>
      <c r="E19" t="str" cm="1">
        <f t="array" ref="E19">_xll.PBD(C19,"Website","","USD","","")</f>
        <v>www.sap.com</v>
      </c>
      <c r="G19" t="s">
        <v>222</v>
      </c>
      <c r="H19" s="14" cm="1">
        <f t="array" ref="H19">_xll.PBD(C19,"Employees Count","","USD","","")</f>
        <v>109000</v>
      </c>
      <c r="I19" s="14" cm="1">
        <f t="array" ref="I19">_xll.PBF(C19,"Business Revenue","TTM","07-Jul-2025","","USD","","")</f>
        <v>37732547527.067993</v>
      </c>
      <c r="J19" s="14" cm="1">
        <f t="array" ref="J19">_xll.PBF(C19,"EBITDA","TTM","07-Jul-2025","","USD","","")</f>
        <v>10034030036.003998</v>
      </c>
      <c r="K19" s="17" t="e" cm="1" vm="1">
        <f t="array" aca="1" ref="K19" ca="1">_xll.PBM(C19,"Market Cap","08-Jul-2025","08-Jul-2025","1","d","asc","USD","")</f>
        <v>#VALUE!</v>
      </c>
      <c r="L19" s="12" t="s">
        <v>259</v>
      </c>
      <c r="M19" s="12" t="s">
        <v>260</v>
      </c>
      <c r="N19" s="12" t="s">
        <v>261</v>
      </c>
      <c r="O19" s="9"/>
    </row>
    <row r="20" spans="2:15" ht="15" customHeight="1" x14ac:dyDescent="0.25">
      <c r="B20" t="str" cm="1">
        <f t="array" ref="B20">_xll.PBD(C20,"Name","","USD","","")</f>
        <v>Senior Sistemas</v>
      </c>
      <c r="C20" t="s">
        <v>220</v>
      </c>
      <c r="D20" t="str" cm="1">
        <f t="array" ref="D20">_xll.PBD(C20,"HQ Country","","USD","","")</f>
        <v>Brazil</v>
      </c>
      <c r="E20" t="str" cm="1">
        <f t="array" ref="E20">_xll.PBD(C20,"Website","","USD","","")</f>
        <v>www.senior.com.br</v>
      </c>
      <c r="G20" t="s">
        <v>222</v>
      </c>
      <c r="H20" s="14" cm="1">
        <f t="array" ref="H20">_xll.PBD(C20,"Employees Count","","USD","","")</f>
        <v>3000</v>
      </c>
      <c r="I20" s="14" t="e" cm="1">
        <f t="array" ref="I20">_xll.PBF(C20,"Business Revenue","TTM","07-Jul-2025","","USD","","")</f>
        <v>#N/A</v>
      </c>
      <c r="J20" s="14" cm="1">
        <f t="array" ref="J20">_xll.PBF(C20,"EBITDA","TTM","07-Jul-2025","","USD","","")</f>
        <v>51220476.313313425</v>
      </c>
      <c r="K20" s="17" t="e" cm="1">
        <f t="array" ref="K20">_xll.PBM(C20,"Market Cap","08-Jul-2025","08-Jul-2025","1","d","asc","USD","")</f>
        <v>#N/A</v>
      </c>
      <c r="L20" s="12" t="s">
        <v>262</v>
      </c>
      <c r="M20" s="12" t="s">
        <v>224</v>
      </c>
      <c r="N20" s="12" t="s">
        <v>263</v>
      </c>
      <c r="O20" s="9"/>
    </row>
    <row r="21" spans="2:15" ht="15" customHeight="1" x14ac:dyDescent="0.25">
      <c r="B21" t="str" cm="1">
        <f t="array" ref="B21">_xll.PBD(C21,"Name","","USD","","")</f>
        <v>Siemens Healthineers</v>
      </c>
      <c r="C21" t="s">
        <v>221</v>
      </c>
      <c r="D21" t="str" cm="1">
        <f t="array" ref="D21">_xll.PBD(C21,"HQ Country","","USD","","")</f>
        <v>Germany</v>
      </c>
      <c r="E21" t="str" cm="1">
        <f t="array" ref="E21">_xll.PBD(C21,"Website","","USD","","")</f>
        <v>www.siemens-healthineers.com</v>
      </c>
      <c r="G21" t="s">
        <v>222</v>
      </c>
      <c r="H21" s="14" cm="1">
        <f t="array" ref="H21">_xll.PBD(C21,"Employees Count","","USD","","")</f>
        <v>73000</v>
      </c>
      <c r="I21" s="14" cm="1">
        <f t="array" ref="I21">_xll.PBF(C21,"Business Revenue","TTM","07-Jul-2025","","USD","","")</f>
        <v>24844073726.675999</v>
      </c>
      <c r="J21" s="14" cm="1">
        <f t="array" ref="J21">_xll.PBF(C21,"EBITDA","TTM","07-Jul-2025","","USD","","")</f>
        <v>4684765922.448</v>
      </c>
      <c r="K21" s="17" t="e" cm="1" vm="1">
        <f t="array" aca="1" ref="K21" ca="1">_xll.PBM(C21,"Market Cap","08-Jul-2025","08-Jul-2025","1","d","asc","USD","")</f>
        <v>#VALUE!</v>
      </c>
      <c r="L21" s="12" t="s">
        <v>264</v>
      </c>
      <c r="M21" s="12" t="s">
        <v>265</v>
      </c>
      <c r="N21" s="12" t="s">
        <v>266</v>
      </c>
      <c r="O21" s="9"/>
    </row>
    <row r="22" spans="2:15" ht="15" customHeight="1" x14ac:dyDescent="0.25">
      <c r="B22" t="str" cm="1">
        <f t="array" ref="B22">_xll.PBD(C22,"Name","","USD","","")</f>
        <v>Solventum</v>
      </c>
      <c r="C22" t="s">
        <v>267</v>
      </c>
      <c r="D22" t="str" cm="1">
        <f t="array" ref="D22">_xll.PBD(C22,"HQ Country","","USD","","")</f>
        <v>United States</v>
      </c>
      <c r="E22" t="str" cm="1">
        <f t="array" ref="E22">_xll.PBD(C22,"Website","","USD","","")</f>
        <v>www.solventum.com</v>
      </c>
      <c r="G22" t="s">
        <v>222</v>
      </c>
      <c r="H22" s="14" cm="1">
        <f t="array" ref="H22">_xll.PBD(C22,"Employees Count","","USD","","")</f>
        <v>22000</v>
      </c>
      <c r="I22" s="14" cm="1">
        <f t="array" ref="I22">_xll.PBF(C22,"Business Revenue","TTM","07-Jul-2025","","USD","","")</f>
        <v>8308000000</v>
      </c>
      <c r="J22" s="14" cm="1">
        <f t="array" ref="J22">_xll.PBF(C22,"EBITDA","TTM","07-Jul-2025","","USD","","")</f>
        <v>1291000000</v>
      </c>
      <c r="K22" s="17" t="e" cm="1" vm="1">
        <f t="array" aca="1" ref="K22" ca="1">_xll.PBM(C22,"Market Cap","08-Jul-2025","08-Jul-2025","1","d","asc","USD","")</f>
        <v>#VALUE!</v>
      </c>
      <c r="L22" t="s">
        <v>274</v>
      </c>
      <c r="M22" t="s">
        <v>272</v>
      </c>
      <c r="N22" t="s">
        <v>271</v>
      </c>
      <c r="O22" t="s">
        <v>273</v>
      </c>
    </row>
    <row r="23" spans="2:15" ht="15" customHeight="1" x14ac:dyDescent="0.25">
      <c r="B23" t="str" cm="1">
        <f t="array" ref="B23">_xll.PBD(C23,"Name","","USD","","")</f>
        <v>Totvs</v>
      </c>
      <c r="C23" t="s">
        <v>268</v>
      </c>
      <c r="D23" t="str" cm="1">
        <f t="array" ref="D23">_xll.PBD(C23,"HQ Country","","USD","","")</f>
        <v>Brazil</v>
      </c>
      <c r="E23" t="str" cm="1">
        <f t="array" ref="E23">_xll.PBD(C23,"Website","","USD","","")</f>
        <v>www.totvs.com</v>
      </c>
      <c r="G23" t="s">
        <v>222</v>
      </c>
      <c r="H23" s="14" cm="1">
        <f t="array" ref="H23">_xll.PBD(C23,"Employees Count","","USD","","")</f>
        <v>10000</v>
      </c>
      <c r="I23" s="14" cm="1">
        <f t="array" ref="I23">_xll.PBF(C23,"Business Revenue","TTM","07-Jul-2025","","USD","","")</f>
        <v>1097608092.700418</v>
      </c>
      <c r="J23" s="14" cm="1">
        <f t="array" ref="J23">_xll.PBF(C23,"EBITDA","TTM","07-Jul-2025","","USD","","")</f>
        <v>252328862.38229799</v>
      </c>
      <c r="K23" s="17" t="e" cm="1" vm="1">
        <f t="array" aca="1" ref="K23" ca="1">_xll.PBM(C23,"Market Cap","08-Jul-2025","08-Jul-2025","1","d","asc","USD","")</f>
        <v>#VALUE!</v>
      </c>
      <c r="L23" t="s">
        <v>276</v>
      </c>
      <c r="M23" t="s">
        <v>224</v>
      </c>
      <c r="N23" t="s">
        <v>275</v>
      </c>
      <c r="O23" t="s">
        <v>277</v>
      </c>
    </row>
    <row r="24" spans="2:15" ht="15" customHeight="1" x14ac:dyDescent="0.25">
      <c r="B24" t="str" cm="1">
        <f t="array" ref="B24">_xll.PBD(C24,"Name","","USD","","")</f>
        <v>Agiliti Health</v>
      </c>
      <c r="C24" t="s">
        <v>278</v>
      </c>
      <c r="D24" t="str" cm="1">
        <f t="array" ref="D24">_xll.PBD(C24,"HQ Country","","USD","","")</f>
        <v>United States</v>
      </c>
      <c r="E24" t="str" cm="1">
        <f t="array" ref="E24">_xll.PBD(C24,"Website","","USD","","")</f>
        <v>www.agilitihealth.com</v>
      </c>
      <c r="F24" s="16" t="s">
        <v>285</v>
      </c>
      <c r="G24" t="s">
        <v>281</v>
      </c>
      <c r="H24" s="14" cm="1">
        <f t="array" ref="H24">_xll.PBD(C24,"Employees Count","","USD","","")</f>
        <v>5800</v>
      </c>
      <c r="I24" s="14" cm="1">
        <f t="array" ref="I24">_xll.PBF(C24,"Business Revenue","TTM","07-Jul-2025","","USD","","")</f>
        <v>1177451000</v>
      </c>
      <c r="J24" s="14" cm="1">
        <f t="array" ref="J24">_xll.PBF(C24,"EBITDA","TTM","07-Jul-2025","","USD","","")</f>
        <v>227405000</v>
      </c>
      <c r="K24" s="17" t="e" cm="1">
        <f t="array" ref="K24">_xll.PBM(C24,"Market Cap","08-Jul-2025","08-Jul-2025","1","d","asc","USD","")</f>
        <v>#N/A</v>
      </c>
      <c r="L24" s="15"/>
      <c r="M24" s="15"/>
      <c r="N24" s="15"/>
      <c r="O24" s="9"/>
    </row>
    <row r="25" spans="2:15" ht="15" customHeight="1" x14ac:dyDescent="0.25">
      <c r="B25" t="str" cm="1">
        <f t="array" ref="B25">_xll.PBD(C25,"Name","","USD","","")</f>
        <v>Avante Health Solutions</v>
      </c>
      <c r="C25" t="s">
        <v>279</v>
      </c>
      <c r="D25" t="str" cm="1">
        <f t="array" ref="D25">_xll.PBD(C25,"HQ Country","","USD","","")</f>
        <v>United States</v>
      </c>
      <c r="E25" t="str" cm="1">
        <f t="array" ref="E25">_xll.PBD(C25,"Website","","USD","","")</f>
        <v>www.avantehs.com</v>
      </c>
      <c r="F25" s="16" t="s">
        <v>286</v>
      </c>
      <c r="G25" t="s">
        <v>281</v>
      </c>
      <c r="H25" s="14" cm="1">
        <f t="array" ref="H25">_xll.PBD(C25,"Employees Count","","USD","","")</f>
        <v>108</v>
      </c>
      <c r="I25" s="14" t="e" cm="1">
        <f t="array" ref="I25">_xll.PBF(C25,"Business Revenue","TTM","07-Jul-2025","","USD","","")</f>
        <v>#N/A</v>
      </c>
      <c r="J25" s="14" t="e" cm="1">
        <f t="array" ref="J25">_xll.PBF(C25,"EBITDA","TTM","07-Jul-2025","","USD","","")</f>
        <v>#N/A</v>
      </c>
      <c r="K25" s="17" t="e" cm="1">
        <f t="array" ref="K25">_xll.PBM(C25,"Market Cap","08-Jul-2025","08-Jul-2025","1","d","asc","USD","")</f>
        <v>#N/A</v>
      </c>
      <c r="L25" s="15"/>
      <c r="M25" s="15"/>
      <c r="N25" s="15"/>
      <c r="O25" s="9"/>
    </row>
    <row r="26" spans="2:15" ht="15" customHeight="1" x14ac:dyDescent="0.25">
      <c r="B26" t="str" cm="1">
        <f t="array" ref="B26">_xll.PBD(C26,"Name","","USD","","")</f>
        <v>Bunzl (Distributors/Wholesale)</v>
      </c>
      <c r="C26" t="s">
        <v>280</v>
      </c>
      <c r="D26" t="str" cm="1">
        <f t="array" ref="D26">_xll.PBD(C26,"HQ Country","","USD","","")</f>
        <v>United Kingdom</v>
      </c>
      <c r="E26" t="str" cm="1">
        <f t="array" ref="E26">_xll.PBD(C26,"Website","","USD","","")</f>
        <v>www.bunzl.com</v>
      </c>
      <c r="F26" s="16" t="s">
        <v>287</v>
      </c>
      <c r="G26" t="s">
        <v>222</v>
      </c>
      <c r="H26" s="14" cm="1">
        <f t="array" ref="H26">_xll.PBD(C26,"Employees Count","","USD","","")</f>
        <v>25019</v>
      </c>
      <c r="I26" s="14" cm="1">
        <f t="array" ref="I26">_xll.PBF(C26,"Business Revenue","TTM","07-Jul-2025","","USD","","")</f>
        <v>15047020344.8116</v>
      </c>
      <c r="J26" s="14" cm="1">
        <f t="array" ref="J26">_xll.PBF(C26,"EBITDA","TTM","07-Jul-2025","","USD","","")</f>
        <v>1478968619.3675001</v>
      </c>
      <c r="K26" s="17" t="e" cm="1" vm="1">
        <f t="array" aca="1" ref="K26" ca="1">_xll.PBM(C26,"Market Cap","08-Jul-2025","08-Jul-2025","1","d","asc","USD","")</f>
        <v>#VALUE!</v>
      </c>
      <c r="L26" s="15"/>
      <c r="M26" s="15"/>
      <c r="N26" s="15"/>
      <c r="O26" s="9"/>
    </row>
    <row r="27" spans="2:15" ht="15" customHeight="1" x14ac:dyDescent="0.25">
      <c r="B27" t="str" cm="1">
        <f t="array" ref="B27">_xll.PBD(C27,"Name","","USD","","")</f>
        <v>Cardinal Health</v>
      </c>
      <c r="C27" t="s">
        <v>282</v>
      </c>
      <c r="D27" t="str" cm="1">
        <f t="array" ref="D27">_xll.PBD(C27,"HQ Country","","USD","","")</f>
        <v>United States</v>
      </c>
      <c r="E27" t="str" cm="1">
        <f t="array" ref="E27">_xll.PBD(C27,"Website","","USD","","")</f>
        <v>www.cardinalhealth.com</v>
      </c>
      <c r="F27" s="16" t="s">
        <v>288</v>
      </c>
      <c r="G27" t="s">
        <v>222</v>
      </c>
      <c r="H27" s="14" cm="1">
        <f t="array" ref="H27">_xll.PBD(C27,"Employees Count","","USD","","")</f>
        <v>48900</v>
      </c>
      <c r="I27" s="14" cm="1">
        <f t="array" ref="I27">_xll.PBF(C27,"Business Revenue","TTM","07-Jul-2025","","USD","","")</f>
        <v>222286000000</v>
      </c>
      <c r="J27" s="14" cm="1">
        <f t="array" ref="J27">_xll.PBF(C27,"EBITDA","TTM","07-Jul-2025","","USD","","")</f>
        <v>3025000000</v>
      </c>
      <c r="K27" s="17" t="e" cm="1" vm="1">
        <f t="array" aca="1" ref="K27" ca="1">_xll.PBM(C27,"Market Cap","08-Jul-2025","08-Jul-2025","1","d","asc","USD","")</f>
        <v>#VALUE!</v>
      </c>
      <c r="L27" s="15"/>
      <c r="M27" s="15"/>
      <c r="N27" s="15"/>
      <c r="O27" s="9"/>
    </row>
    <row r="28" spans="2:15" ht="15" customHeight="1" x14ac:dyDescent="0.25">
      <c r="B28" t="str" cm="1">
        <f t="array" ref="B28">_xll.PBD(C28,"Name","","USD","","")</f>
        <v>Cencora</v>
      </c>
      <c r="C28" t="s">
        <v>283</v>
      </c>
      <c r="D28" t="str" cm="1">
        <f t="array" ref="D28">_xll.PBD(C28,"HQ Country","","USD","","")</f>
        <v>United States</v>
      </c>
      <c r="E28" t="str" cm="1">
        <f t="array" ref="E28">_xll.PBD(C28,"Website","","USD","","")</f>
        <v>www.cencora.com</v>
      </c>
      <c r="F28" s="16" t="s">
        <v>289</v>
      </c>
      <c r="G28" t="s">
        <v>222</v>
      </c>
      <c r="H28" s="14" cm="1">
        <f t="array" ref="H28">_xll.PBD(C28,"Employees Count","","USD","","")</f>
        <v>46000</v>
      </c>
      <c r="I28" s="14" cm="1">
        <f t="array" ref="I28">_xll.PBF(C28,"Business Revenue","TTM","07-Jul-2025","","USD","","")</f>
        <v>310232192000</v>
      </c>
      <c r="J28" s="14" cm="1">
        <f t="array" ref="J28">_xll.PBF(C28,"EBITDA","TTM","07-Jul-2025","","USD","","")</f>
        <v>3592918000</v>
      </c>
      <c r="K28" s="17" t="e" cm="1" vm="1">
        <f t="array" aca="1" ref="K28" ca="1">_xll.PBM(C28,"Market Cap","08-Jul-2025","08-Jul-2025","1","d","asc","USD","")</f>
        <v>#VALUE!</v>
      </c>
      <c r="L28" s="15"/>
      <c r="M28" s="15"/>
      <c r="N28" s="15"/>
      <c r="O28" s="9"/>
    </row>
    <row r="29" spans="2:15" ht="15" customHeight="1" x14ac:dyDescent="0.25">
      <c r="B29" t="str" cm="1">
        <f t="array" ref="B29">_xll.PBD(C29,"Name","","USD","","")</f>
        <v>Direct Healthcare Group</v>
      </c>
      <c r="C29" t="s">
        <v>284</v>
      </c>
      <c r="D29" t="str" cm="1">
        <f t="array" ref="D29">_xll.PBD(C29,"HQ Country","","USD","","")</f>
        <v>United Kingdom</v>
      </c>
      <c r="E29" t="str" cm="1">
        <f t="array" ref="E29">_xll.PBD(C29,"Website","","USD","","")</f>
        <v>www.directhealthcaregroup.com</v>
      </c>
      <c r="F29" s="16" t="s">
        <v>290</v>
      </c>
      <c r="G29" t="s">
        <v>281</v>
      </c>
      <c r="H29" s="14" cm="1">
        <f t="array" ref="H29">_xll.PBD(C29,"Employees Count","","USD","","")</f>
        <v>600</v>
      </c>
      <c r="I29" s="14" t="e" cm="1">
        <f t="array" ref="I29">_xll.PBF(C29,"Business Revenue","TTM","07-Jul-2025","","USD","","")</f>
        <v>#N/A</v>
      </c>
      <c r="J29" s="14" t="e" cm="1">
        <f t="array" ref="J29">_xll.PBF(C29,"EBITDA","TTM","07-Jul-2025","","USD","","")</f>
        <v>#N/A</v>
      </c>
      <c r="K29" s="17" t="e" cm="1">
        <f t="array" ref="K29">_xll.PBM(C29,"Market Cap","08-Jul-2025","08-Jul-2025","1","d","asc","USD","")</f>
        <v>#N/A</v>
      </c>
      <c r="L29" s="15"/>
      <c r="M29" s="15"/>
      <c r="N29" s="15"/>
      <c r="O29" s="9"/>
    </row>
    <row r="30" spans="2:15" ht="15" customHeight="1" x14ac:dyDescent="0.25">
      <c r="B30" t="str" cm="1">
        <f t="array" ref="B30">_xll.PBD(C30,"Name","","USD","","")</f>
        <v>Elfa Group</v>
      </c>
      <c r="C30" t="s">
        <v>291</v>
      </c>
      <c r="D30" t="str" cm="1">
        <f t="array" ref="D30">_xll.PBD(C30,"HQ Country","","USD","","")</f>
        <v>Brazil</v>
      </c>
      <c r="E30" t="str" cm="1">
        <f t="array" ref="E30">_xll.PBD(C30,"Website","","USD","","")</f>
        <v>www.grupoelfa.com.br</v>
      </c>
      <c r="F30" s="16" t="s">
        <v>295</v>
      </c>
      <c r="G30" t="s">
        <v>222</v>
      </c>
      <c r="H30" s="14" cm="1">
        <f t="array" ref="H30">_xll.PBD(C30,"Employees Count","","USD","","")</f>
        <v>3000</v>
      </c>
      <c r="I30" s="14" t="e" cm="1">
        <f t="array" ref="I30">_xll.PBF(C30,"Business Revenue","TTM","07-Jul-2025","","USD","","")</f>
        <v>#N/A</v>
      </c>
      <c r="J30" s="14" t="e" cm="1">
        <f t="array" ref="J30">_xll.PBF(C30,"EBITDA","TTM","07-Jul-2025","","USD","","")</f>
        <v>#N/A</v>
      </c>
      <c r="K30" s="17" t="e" cm="1">
        <f t="array" ref="K30">_xll.PBM(C30,"Market Cap","08-Jul-2025","08-Jul-2025","1","d","asc","USD","")</f>
        <v>#N/A</v>
      </c>
      <c r="L30" s="15"/>
      <c r="M30" s="15"/>
      <c r="N30" s="15"/>
      <c r="O30" s="9"/>
    </row>
    <row r="31" spans="2:15" ht="15" customHeight="1" x14ac:dyDescent="0.25">
      <c r="B31" t="str" cm="1">
        <f t="array" ref="B31">_xll.PBD(C31,"Name","","USD","","")</f>
        <v>Henry Schein</v>
      </c>
      <c r="C31" t="s">
        <v>292</v>
      </c>
      <c r="D31" t="str" cm="1">
        <f t="array" ref="D31">_xll.PBD(C31,"HQ Country","","USD","","")</f>
        <v>United States</v>
      </c>
      <c r="E31" t="str" cm="1">
        <f t="array" ref="E31">_xll.PBD(C31,"Website","","USD","","")</f>
        <v>www.henryschein.com</v>
      </c>
      <c r="F31" s="16" t="s">
        <v>296</v>
      </c>
      <c r="G31" t="s">
        <v>222</v>
      </c>
      <c r="H31" s="14" cm="1">
        <f t="array" ref="H31">_xll.PBD(C31,"Employees Count","","USD","","")</f>
        <v>25000</v>
      </c>
      <c r="I31" s="14" cm="1">
        <f t="array" ref="I31">_xll.PBF(C31,"Business Revenue","TTM","07-Jul-2025","","USD","","")</f>
        <v>12669000000</v>
      </c>
      <c r="J31" s="14" cm="1">
        <f t="array" ref="J31">_xll.PBF(C31,"EBITDA","TTM","07-Jul-2025","","USD","","")</f>
        <v>910000000</v>
      </c>
      <c r="K31" s="17" t="e" cm="1" vm="1">
        <f t="array" aca="1" ref="K31" ca="1">_xll.PBM(C31,"Market Cap","08-Jul-2025","08-Jul-2025","1","d","asc","USD","")</f>
        <v>#VALUE!</v>
      </c>
      <c r="L31" s="15"/>
      <c r="M31" s="15"/>
      <c r="N31" s="15"/>
      <c r="O31" s="9"/>
    </row>
    <row r="32" spans="2:15" ht="15" customHeight="1" x14ac:dyDescent="0.25">
      <c r="B32" t="str" cm="1">
        <f t="array" ref="B32">_xll.PBD(C32,"Name","","USD","","")</f>
        <v>Medtronic</v>
      </c>
      <c r="C32" t="s">
        <v>293</v>
      </c>
      <c r="D32" t="str" cm="1">
        <f t="array" ref="D32">_xll.PBD(C32,"HQ Country","","USD","","")</f>
        <v>United States</v>
      </c>
      <c r="E32" t="str" cm="1">
        <f t="array" ref="E32">_xll.PBD(C32,"Website","","USD","","")</f>
        <v>www.medtronic.com</v>
      </c>
      <c r="F32" s="16" t="s">
        <v>297</v>
      </c>
      <c r="G32" t="s">
        <v>222</v>
      </c>
      <c r="H32" s="14" cm="1">
        <f t="array" ref="H32">_xll.PBD(C32,"Employees Count","","USD","","")</f>
        <v>95000</v>
      </c>
      <c r="I32" s="14" cm="1">
        <f t="array" ref="I32">_xll.PBF(C32,"Business Revenue","TTM","07-Jul-2025","","USD","","")</f>
        <v>33537000000</v>
      </c>
      <c r="J32" s="14" cm="1">
        <f t="array" ref="J32">_xll.PBF(C32,"EBITDA","TTM","07-Jul-2025","","USD","","")</f>
        <v>9257000000</v>
      </c>
      <c r="K32" s="17" t="e" cm="1" vm="1">
        <f t="array" aca="1" ref="K32" ca="1">_xll.PBM(C32,"Market Cap","08-Jul-2025","08-Jul-2025","1","d","asc","USD","")</f>
        <v>#VALUE!</v>
      </c>
      <c r="L32" s="15"/>
      <c r="M32" s="15"/>
      <c r="N32" s="15"/>
      <c r="O32" s="9"/>
    </row>
    <row r="33" spans="2:15" ht="15" customHeight="1" x14ac:dyDescent="0.25">
      <c r="B33" t="str" cm="1">
        <f t="array" ref="B33">_xll.PBD(C33,"Name","","USD","","")</f>
        <v>Raia Drogasil</v>
      </c>
      <c r="C33" t="s">
        <v>294</v>
      </c>
      <c r="D33" t="str" cm="1">
        <f t="array" ref="D33">_xll.PBD(C33,"HQ Country","","USD","","")</f>
        <v>Brazil</v>
      </c>
      <c r="E33" t="str" cm="1">
        <f t="array" ref="E33">_xll.PBD(C33,"Website","","USD","","")</f>
        <v>rdsaude.com.br</v>
      </c>
      <c r="F33" s="16" t="s">
        <v>298</v>
      </c>
      <c r="G33" t="s">
        <v>222</v>
      </c>
      <c r="H33" s="14" cm="1">
        <f t="array" ref="H33">_xll.PBD(C33,"Employees Count","","USD","","")</f>
        <v>66275</v>
      </c>
      <c r="I33" s="14" cm="1">
        <f t="array" ref="I33">_xll.PBF(C33,"Business Revenue","TTM","07-Jul-2025","","USD","","")</f>
        <v>7629079088.2023439</v>
      </c>
      <c r="J33" s="14" cm="1">
        <f t="array" ref="J33">_xll.PBF(C33,"EBITDA","TTM","07-Jul-2025","","USD","","")</f>
        <v>550084777.85378206</v>
      </c>
      <c r="K33" s="17" t="e" cm="1" vm="1">
        <f t="array" aca="1" ref="K33" ca="1">_xll.PBM(C33,"Market Cap","08-Jul-2025","08-Jul-2025","1","d","asc","USD","")</f>
        <v>#VALUE!</v>
      </c>
      <c r="L33" s="15"/>
      <c r="M33" s="15"/>
      <c r="N33" s="15"/>
      <c r="O33" s="9"/>
    </row>
    <row r="34" spans="2:15" ht="15" customHeight="1" x14ac:dyDescent="0.25">
      <c r="B34" t="str" cm="1">
        <f t="array" ref="B34">_xll.PBD(C34,"Name","","USD","","")</f>
        <v>Stryker</v>
      </c>
      <c r="C34" t="s">
        <v>301</v>
      </c>
      <c r="D34" t="str" cm="1">
        <f t="array" ref="D34">_xll.PBD(C34,"HQ Country","","USD","","")</f>
        <v>United States</v>
      </c>
      <c r="E34" t="str" cm="1">
        <f t="array" ref="E34">_xll.PBD(C34,"Website","","USD","","")</f>
        <v>www.stryker.com</v>
      </c>
      <c r="F34" s="16" t="s">
        <v>304</v>
      </c>
      <c r="G34" t="s">
        <v>222</v>
      </c>
      <c r="H34" s="14" cm="1">
        <f t="array" ref="H34">_xll.PBD(C34,"Employees Count","","USD","","")</f>
        <v>53000</v>
      </c>
      <c r="I34" s="14" cm="1">
        <f t="array" ref="I34">_xll.PBF(C34,"Business Revenue","TTM","07-Jul-2025","","USD","","")</f>
        <v>23218000000</v>
      </c>
      <c r="J34" s="14" cm="1">
        <f t="array" ref="J34">_xll.PBF(C34,"EBITDA","TTM","07-Jul-2025","","USD","","")</f>
        <v>4791000000</v>
      </c>
      <c r="K34" s="17" t="e" cm="1" vm="1">
        <f t="array" aca="1" ref="K34" ca="1">_xll.PBM(C34,"Market Cap","08-Jul-2025","08-Jul-2025","1","d","asc","USD","")</f>
        <v>#VALUE!</v>
      </c>
      <c r="L34" s="15"/>
      <c r="M34" s="15"/>
      <c r="N34" s="15"/>
      <c r="O34" s="9"/>
    </row>
    <row r="35" spans="2:15" ht="15" customHeight="1" x14ac:dyDescent="0.25">
      <c r="B35" t="str" cm="1">
        <f t="array" ref="B35">_xll.PBD(C35,"Name","","USD","","")</f>
        <v>Mafra Hospitalar</v>
      </c>
      <c r="C35" t="s">
        <v>302</v>
      </c>
      <c r="D35" t="str" cm="1">
        <f t="array" ref="D35">_xll.PBD(C35,"HQ Country","","USD","","")</f>
        <v>Brazil</v>
      </c>
      <c r="E35" t="str" cm="1">
        <f t="array" ref="E35">_xll.PBD(C35,"Website","","USD","","")</f>
        <v>portal.mafrahospitalar.com.br</v>
      </c>
      <c r="F35" s="16" t="s">
        <v>305</v>
      </c>
      <c r="G35" t="s">
        <v>222</v>
      </c>
      <c r="H35" s="14" cm="1">
        <f t="array" ref="H35">_xll.PBD(C35,"Employees Count","","USD","","")</f>
        <v>6000</v>
      </c>
      <c r="I35" s="14" cm="1">
        <f t="array" ref="I35">_xll.PBF(C35,"Business Revenue","TTM","07-Jul-2025","","USD","","")</f>
        <v>1866863592.5279732</v>
      </c>
      <c r="J35" s="14" cm="1">
        <f t="array" ref="J35">_xll.PBF(C35,"EBITDA","TTM","07-Jul-2025","","USD","","")</f>
        <v>-80159259.000225008</v>
      </c>
      <c r="K35" s="17" t="e" cm="1" vm="1">
        <f t="array" aca="1" ref="K35" ca="1">_xll.PBM(C35,"Market Cap","08-Jul-2025","08-Jul-2025","1","d","asc","USD","")</f>
        <v>#VALUE!</v>
      </c>
      <c r="L35" s="15"/>
      <c r="M35" s="15"/>
      <c r="N35" s="15"/>
      <c r="O35" s="9"/>
    </row>
    <row r="36" spans="2:15" ht="15" customHeight="1" x14ac:dyDescent="0.25">
      <c r="B36" t="str" cm="1">
        <f t="array" ref="B36">_xll.PBD(C36,"Name","","USD","","")</f>
        <v>Woodley Equipment Company</v>
      </c>
      <c r="C36" t="s">
        <v>303</v>
      </c>
      <c r="D36" t="str" cm="1">
        <f t="array" ref="D36">_xll.PBD(C36,"HQ Country","","USD","","")</f>
        <v>United Kingdom</v>
      </c>
      <c r="E36" t="str" cm="1">
        <f t="array" ref="E36">_xll.PBD(C36,"Website","","USD","","")</f>
        <v>www.woodleyequipment.com</v>
      </c>
      <c r="F36" s="16" t="s">
        <v>306</v>
      </c>
      <c r="G36" t="s">
        <v>281</v>
      </c>
      <c r="H36" s="14" cm="1">
        <f t="array" ref="H36">_xll.PBD(C36,"Employees Count","","USD","","")</f>
        <v>128</v>
      </c>
      <c r="I36" s="14" t="e" cm="1">
        <f t="array" ref="I36">_xll.PBF(C36,"Business Revenue","TTM","07-Jul-2025","","USD","","")</f>
        <v>#N/A</v>
      </c>
      <c r="J36" s="14" cm="1">
        <f t="array" ref="J36">_xll.PBF(C36,"EBITDA","TTM","07-Jul-2025","","USD","","")</f>
        <v>4085880.9307699995</v>
      </c>
      <c r="K36" s="17" t="e" cm="1">
        <f t="array" ref="K36">_xll.PBM(C36,"Market Cap","08-Jul-2025","08-Jul-2025","1","d","asc","USD","")</f>
        <v>#N/A</v>
      </c>
      <c r="L36" s="15"/>
      <c r="M36" s="15"/>
      <c r="N36" s="15"/>
      <c r="O36" s="9"/>
    </row>
    <row r="37" spans="2:15" ht="15" customHeight="1" x14ac:dyDescent="0.25">
      <c r="B37" t="str" cm="1">
        <f t="array" ref="B37">_xll.PBD(C37,"Name","","USD","","")</f>
        <v>Baxter International</v>
      </c>
      <c r="C37" t="s">
        <v>307</v>
      </c>
      <c r="D37" t="str" cm="1">
        <f t="array" ref="D37">_xll.PBD(C37,"HQ Country","","USD","","")</f>
        <v>United States</v>
      </c>
      <c r="E37" t="str" cm="1">
        <f t="array" ref="E37">_xll.PBD(C37,"Website","","USD","","")</f>
        <v>www.baxter.com</v>
      </c>
      <c r="F37" s="16" t="s">
        <v>317</v>
      </c>
      <c r="G37" t="s">
        <v>222</v>
      </c>
      <c r="H37" s="14" cm="1">
        <f t="array" ref="H37">_xll.PBD(C37,"Employees Count","","USD","","")</f>
        <v>38000</v>
      </c>
      <c r="I37" s="14" cm="1">
        <f t="array" ref="I37">_xll.PBF(C37,"Business Revenue","TTM","07-Jul-2025","","USD","","")</f>
        <v>11889000000</v>
      </c>
      <c r="J37" s="14" cm="1">
        <f t="array" ref="J37">_xll.PBF(C37,"EBITDA","TTM","07-Jul-2025","","USD","","")</f>
        <v>587000000</v>
      </c>
      <c r="K37" s="17" t="e" cm="1" vm="1">
        <f t="array" aca="1" ref="K37" ca="1">_xll.PBM(C37,"Market Cap","08-Jul-2025","08-Jul-2025","1","d","asc","USD","")</f>
        <v>#VALUE!</v>
      </c>
      <c r="L37" s="15"/>
      <c r="M37" s="15"/>
      <c r="N37" s="15"/>
      <c r="O37" s="9"/>
    </row>
    <row r="38" spans="2:15" ht="15" customHeight="1" x14ac:dyDescent="0.25">
      <c r="B38" t="str" cm="1">
        <f t="array" ref="B38">_xll.PBD(C38,"Name","","USD","","")</f>
        <v>McKesson</v>
      </c>
      <c r="C38" t="s">
        <v>308</v>
      </c>
      <c r="D38" t="str" cm="1">
        <f t="array" ref="D38">_xll.PBD(C38,"HQ Country","","USD","","")</f>
        <v>United States</v>
      </c>
      <c r="E38" t="str" cm="1">
        <f t="array" ref="E38">_xll.PBD(C38,"Website","","USD","","")</f>
        <v>www.mckesson.com</v>
      </c>
      <c r="F38" s="16" t="s">
        <v>318</v>
      </c>
      <c r="G38" t="s">
        <v>281</v>
      </c>
      <c r="H38" s="14" cm="1">
        <f t="array" ref="H38">_xll.PBD(C38,"Employees Count","","USD","","")</f>
        <v>51000</v>
      </c>
      <c r="I38" s="14" cm="1">
        <f t="array" ref="I38">_xll.PBF(C38,"Business Revenue","TTM","07-Jul-2025","","USD","","")</f>
        <v>359051000000</v>
      </c>
      <c r="J38" s="14" cm="1">
        <f t="array" ref="J38">_xll.PBF(C38,"EBITDA","TTM","07-Jul-2025","","USD","","")</f>
        <v>5087000000</v>
      </c>
      <c r="K38" s="17" t="e" cm="1" vm="1">
        <f t="array" aca="1" ref="K38" ca="1">_xll.PBM(C38,"Market Cap","08-Jul-2025","08-Jul-2025","1","d","asc","USD","")</f>
        <v>#VALUE!</v>
      </c>
      <c r="L38" s="15"/>
      <c r="M38" s="15"/>
      <c r="N38" s="15"/>
      <c r="O38" s="9"/>
    </row>
    <row r="39" spans="2:15" ht="15" customHeight="1" x14ac:dyDescent="0.25">
      <c r="B39" t="str" cm="1">
        <f t="array" ref="B39">_xll.PBD(C39,"Name","","USD","","")</f>
        <v>Medline Industries</v>
      </c>
      <c r="C39" t="s">
        <v>309</v>
      </c>
      <c r="D39" t="str" cm="1">
        <f t="array" ref="D39">_xll.PBD(C39,"HQ Country","","USD","","")</f>
        <v>United States</v>
      </c>
      <c r="E39" t="str" cm="1">
        <f t="array" ref="E39">_xll.PBD(C39,"Website","","USD","","")</f>
        <v>www.medline.ca/en</v>
      </c>
      <c r="F39" s="16" t="s">
        <v>319</v>
      </c>
      <c r="G39" t="s">
        <v>281</v>
      </c>
      <c r="H39" s="14" cm="1">
        <f t="array" ref="H39">_xll.PBD(C39,"Employees Count","","USD","","")</f>
        <v>43000</v>
      </c>
      <c r="I39" s="14" t="e" cm="1">
        <f t="array" ref="I39">_xll.PBF(C39,"Business Revenue","TTM","07-Jul-2025","","USD","","")</f>
        <v>#N/A</v>
      </c>
      <c r="J39" s="14" t="e" cm="1">
        <f t="array" ref="J39">_xll.PBF(C39,"EBITDA","TTM","07-Jul-2025","","USD","","")</f>
        <v>#N/A</v>
      </c>
      <c r="K39" s="17" t="e" cm="1">
        <f t="array" ref="K39">_xll.PBM(C39,"Market Cap","08-Jul-2025","08-Jul-2025","1","d","asc","USD","")</f>
        <v>#N/A</v>
      </c>
      <c r="L39" s="15"/>
      <c r="M39" s="15"/>
      <c r="N39" s="15"/>
      <c r="O39" s="9"/>
    </row>
    <row r="40" spans="2:15" ht="15" customHeight="1" x14ac:dyDescent="0.25">
      <c r="B40" t="str" cm="1">
        <f t="array" ref="B40">_xll.PBD(C40,"Name","","USD","","")</f>
        <v>Nihon Kohden</v>
      </c>
      <c r="C40" t="s">
        <v>310</v>
      </c>
      <c r="D40" t="str" cm="1">
        <f t="array" ref="D40">_xll.PBD(C40,"HQ Country","","USD","","")</f>
        <v>Japan</v>
      </c>
      <c r="E40" t="str" cm="1">
        <f t="array" ref="E40">_xll.PBD(C40,"Website","","USD","","")</f>
        <v>www.nihonkohden.co.jp</v>
      </c>
      <c r="F40" s="16" t="s">
        <v>320</v>
      </c>
      <c r="G40" t="s">
        <v>222</v>
      </c>
      <c r="H40" s="14" cm="1">
        <f t="array" ref="H40">_xll.PBD(C40,"Employees Count","","USD","","")</f>
        <v>6628</v>
      </c>
      <c r="I40" s="14" cm="1">
        <f t="array" ref="I40">_xll.PBF(C40,"Business Revenue","TTM","07-Jul-2025","","USD","","")</f>
        <v>1478329239.4560001</v>
      </c>
      <c r="J40" s="14" cm="1">
        <f t="array" ref="J40">_xll.PBF(C40,"EBITDA","TTM","07-Jul-2025","","USD","","")</f>
        <v>167071455.14399999</v>
      </c>
      <c r="K40" s="17" t="e" cm="1" vm="1">
        <f t="array" aca="1" ref="K40" ca="1">_xll.PBM(C40,"Market Cap","08-Jul-2025","08-Jul-2025","1","d","asc","USD","")</f>
        <v>#VALUE!</v>
      </c>
      <c r="L40" s="15"/>
      <c r="M40" s="15"/>
      <c r="N40" s="15"/>
      <c r="O40" s="9"/>
    </row>
    <row r="41" spans="2:15" ht="15" customHeight="1" x14ac:dyDescent="0.25">
      <c r="B41" t="str" cm="1">
        <f t="array" ref="B41">_xll.PBD(C41,"Name","","USD","","")</f>
        <v>Owens &amp; Minor</v>
      </c>
      <c r="C41" t="s">
        <v>311</v>
      </c>
      <c r="D41" t="str" cm="1">
        <f t="array" ref="D41">_xll.PBD(C41,"HQ Country","","USD","","")</f>
        <v>United States</v>
      </c>
      <c r="E41" t="str" cm="1">
        <f t="array" ref="E41">_xll.PBD(C41,"Website","","USD","","")</f>
        <v>www.owens-minor.com</v>
      </c>
      <c r="F41" s="16" t="s">
        <v>321</v>
      </c>
      <c r="G41" t="s">
        <v>281</v>
      </c>
      <c r="H41" s="14" cm="1">
        <f t="array" ref="H41">_xll.PBD(C41,"Employees Count","","USD","","")</f>
        <v>13500</v>
      </c>
      <c r="I41" s="14" cm="1">
        <f t="array" ref="I41">_xll.PBF(C41,"Business Revenue","TTM","07-Jul-2025","","USD","","")</f>
        <v>10720252000</v>
      </c>
      <c r="J41" s="14" cm="1">
        <f t="array" ref="J41">_xll.PBF(C41,"EBITDA","TTM","07-Jul-2025","","USD","","")</f>
        <v>28623000</v>
      </c>
      <c r="K41" s="17" t="e" cm="1" vm="1">
        <f t="array" aca="1" ref="K41" ca="1">_xll.PBM(C41,"Market Cap","08-Jul-2025","08-Jul-2025","1","d","asc","USD","")</f>
        <v>#VALUE!</v>
      </c>
      <c r="L41" s="15"/>
      <c r="M41" s="15"/>
      <c r="N41" s="15"/>
      <c r="O41" s="9"/>
    </row>
    <row r="42" spans="2:15" ht="15" customHeight="1" x14ac:dyDescent="0.25">
      <c r="B42" t="str" cm="1">
        <f t="array" ref="B42">_xll.PBD(C42,"Name","","USD","","")</f>
        <v>Steris</v>
      </c>
      <c r="C42" t="s">
        <v>312</v>
      </c>
      <c r="D42" t="str" cm="1">
        <f t="array" ref="D42">_xll.PBD(C42,"HQ Country","","USD","","")</f>
        <v>Ireland</v>
      </c>
      <c r="E42" t="str" cm="1">
        <f t="array" ref="E42">_xll.PBD(C42,"Website","","USD","","")</f>
        <v>www.steris.com</v>
      </c>
      <c r="F42" s="16" t="s">
        <v>322</v>
      </c>
      <c r="G42" t="s">
        <v>222</v>
      </c>
      <c r="H42" s="14" cm="1">
        <f t="array" ref="H42">_xll.PBD(C42,"Employees Count","","USD","","")</f>
        <v>17787</v>
      </c>
      <c r="I42" s="14" cm="1">
        <f t="array" ref="I42">_xll.PBF(C42,"Business Revenue","TTM","07-Jul-2025","","USD","","")</f>
        <v>5459515000</v>
      </c>
      <c r="J42" s="14" cm="1">
        <f t="array" ref="J42">_xll.PBF(C42,"EBITDA","TTM","07-Jul-2025","","USD","","")</f>
        <v>1350281000</v>
      </c>
      <c r="K42" s="17" t="e" cm="1" vm="1">
        <f t="array" aca="1" ref="K42" ca="1">_xll.PBM(C42,"Market Cap","08-Jul-2025","08-Jul-2025","1","d","asc","USD","")</f>
        <v>#VALUE!</v>
      </c>
      <c r="L42" s="15"/>
      <c r="M42" s="15"/>
      <c r="N42" s="15"/>
      <c r="O42" s="9"/>
    </row>
    <row r="43" spans="2:15" ht="15" customHeight="1" x14ac:dyDescent="0.25">
      <c r="B43" t="str" cm="1">
        <f t="array" ref="B43">_xll.PBD(C43,"Name","","USD","","")</f>
        <v>Diagnosticos da America</v>
      </c>
      <c r="C43" t="s">
        <v>354</v>
      </c>
      <c r="D43" t="str" cm="1">
        <f t="array" ref="D43">_xll.PBD(C43,"HQ Country","","USD","","")</f>
        <v>Brazil</v>
      </c>
      <c r="E43" t="str" cm="1">
        <f t="array" ref="E43">_xll.PBD(C43,"Website","","USD","","")</f>
        <v>www.dasa3.com.br</v>
      </c>
      <c r="F43" s="16" t="s">
        <v>323</v>
      </c>
      <c r="G43" t="s">
        <v>222</v>
      </c>
      <c r="H43" s="14" cm="1">
        <f t="array" ref="H43">_xll.PBD(C43,"Employees Count","","USD","","")</f>
        <v>18142</v>
      </c>
      <c r="I43" s="14" cm="1">
        <f t="array" ref="I43">_xll.PBF(C43,"Business Revenue","TTM","07-Jul-2025","","USD","","")</f>
        <v>3017730239.593493</v>
      </c>
      <c r="J43" s="14" cm="1">
        <f t="array" ref="J43">_xll.PBF(C43,"EBITDA","TTM","07-Jul-2025","","USD","","")</f>
        <v>328013664.761154</v>
      </c>
      <c r="K43" s="17" t="e" cm="1" vm="1">
        <f t="array" aca="1" ref="K43" ca="1">_xll.PBM(C43,"Market Cap","08-Jul-2025","08-Jul-2025","1","d","asc","USD","")</f>
        <v>#VALUE!</v>
      </c>
      <c r="L43" s="15"/>
      <c r="M43" s="15"/>
      <c r="N43" s="15"/>
      <c r="O43" s="9"/>
    </row>
    <row r="44" spans="2:15" ht="15" customHeight="1" x14ac:dyDescent="0.25">
      <c r="B44" t="str" cm="1">
        <f t="array" ref="B44">_xll.PBD(C44,"Name","","USD","","")</f>
        <v>Hapvida Participacoes</v>
      </c>
      <c r="C44" t="s">
        <v>313</v>
      </c>
      <c r="D44" t="str" cm="1">
        <f t="array" ref="D44">_xll.PBD(C44,"HQ Country","","USD","","")</f>
        <v>Brazil</v>
      </c>
      <c r="E44" t="str" cm="1">
        <f t="array" ref="E44">_xll.PBD(C44,"Website","","USD","","")</f>
        <v>ri.hapvida.com.br</v>
      </c>
      <c r="F44" s="16" t="s">
        <v>324</v>
      </c>
      <c r="G44" t="s">
        <v>222</v>
      </c>
      <c r="H44" s="14" cm="1">
        <f t="array" ref="H44">_xll.PBD(C44,"Employees Count","","USD","","")</f>
        <v>68000</v>
      </c>
      <c r="I44" s="14" cm="1">
        <f t="array" ref="I44">_xll.PBF(C44,"Business Revenue","TTM","07-Jul-2025","","USD","","")</f>
        <v>5143096066.1317501</v>
      </c>
      <c r="J44" s="14" cm="1">
        <f t="array" ref="J44">_xll.PBF(C44,"EBITDA","TTM","07-Jul-2025","","USD","","")</f>
        <v>548488627.702896</v>
      </c>
      <c r="K44" s="17" t="e" cm="1" vm="1">
        <f t="array" aca="1" ref="K44" ca="1">_xll.PBM(C44,"Market Cap","08-Jul-2025","08-Jul-2025","1","d","asc","USD","")</f>
        <v>#VALUE!</v>
      </c>
      <c r="L44" s="15"/>
      <c r="M44" s="15"/>
      <c r="N44" s="15"/>
      <c r="O44" s="9"/>
    </row>
    <row r="45" spans="2:15" ht="15" customHeight="1" x14ac:dyDescent="0.25">
      <c r="B45" t="str" cm="1">
        <f t="array" ref="B45">_xll.PBD(C45,"Name","","USD","","")</f>
        <v>Hospital Care Caledonia</v>
      </c>
      <c r="C45" t="s">
        <v>314</v>
      </c>
      <c r="D45" t="str" cm="1">
        <f t="array" ref="D45">_xll.PBD(C45,"HQ Country","","USD","","")</f>
        <v>Brazil</v>
      </c>
      <c r="E45" t="str" cm="1">
        <f t="array" ref="E45">_xll.PBD(C45,"Website","","USD","","")</f>
        <v>www.hospitalcare.com.br</v>
      </c>
      <c r="F45" s="16" t="s">
        <v>325</v>
      </c>
      <c r="G45" t="s">
        <v>222</v>
      </c>
      <c r="H45" s="14" cm="1">
        <f t="array" ref="H45">_xll.PBD(C45,"Employees Count","","USD","","")</f>
        <v>361</v>
      </c>
      <c r="I45" s="14" t="e" cm="1">
        <f t="array" ref="I45">_xll.PBF(C45,"Business Revenue","TTM","07-Jul-2025","","USD","","")</f>
        <v>#N/A</v>
      </c>
      <c r="J45" s="14" cm="1">
        <f t="array" ref="J45">_xll.PBF(C45,"EBITDA","TTM","07-Jul-2025","","USD","","")</f>
        <v>54208337.431590043</v>
      </c>
      <c r="K45" s="17" t="e" cm="1">
        <f t="array" ref="K45">_xll.PBM(C45,"Market Cap","08-Jul-2025","08-Jul-2025","1","d","asc","USD","")</f>
        <v>#N/A</v>
      </c>
      <c r="L45" s="15"/>
      <c r="M45" s="15"/>
      <c r="N45" s="15"/>
      <c r="O45" s="9"/>
    </row>
    <row r="46" spans="2:15" ht="15" customHeight="1" x14ac:dyDescent="0.25">
      <c r="B46" t="str" cm="1">
        <f t="array" ref="B46">_xll.PBD(C46,"Name","","USD","","")</f>
        <v>Kora Saude Participacoes</v>
      </c>
      <c r="C46" t="s">
        <v>315</v>
      </c>
      <c r="D46" t="str" cm="1">
        <f t="array" ref="D46">_xll.PBD(C46,"HQ Country","","USD","","")</f>
        <v>Brazil</v>
      </c>
      <c r="E46" t="str" cm="1">
        <f t="array" ref="E46">_xll.PBD(C46,"Website","","USD","","")</f>
        <v>www.korasaude.com.br</v>
      </c>
      <c r="F46" s="16" t="s">
        <v>326</v>
      </c>
      <c r="G46" t="s">
        <v>222</v>
      </c>
      <c r="H46" s="14" cm="1">
        <f t="array" ref="H46">_xll.PBD(C46,"Employees Count","","USD","","")</f>
        <v>5500</v>
      </c>
      <c r="I46" s="14" cm="1">
        <f t="array" ref="I46">_xll.PBF(C46,"Business Revenue","TTM","07-Jul-2025","","USD","","")</f>
        <v>463671506.21727997</v>
      </c>
      <c r="J46" s="14" cm="1">
        <f t="array" ref="J46">_xll.PBF(C46,"EBITDA","TTM","07-Jul-2025","","USD","","")</f>
        <v>62426625.767424002</v>
      </c>
      <c r="K46" s="17" t="e" cm="1">
        <f t="array" ref="K46">_xll.PBM(C46,"Market Cap","08-Jul-2025","08-Jul-2025","1","d","asc","USD","")</f>
        <v>#N/A</v>
      </c>
      <c r="L46" s="15"/>
      <c r="M46" s="15"/>
      <c r="N46" s="15"/>
      <c r="O46" s="9"/>
    </row>
    <row r="47" spans="2:15" ht="15" customHeight="1" x14ac:dyDescent="0.25">
      <c r="B47" t="str" cm="1">
        <f t="array" ref="B47">_xll.PBD(C47,"Name","","USD","","")</f>
        <v>Hospital Mater Dei</v>
      </c>
      <c r="C47" t="s">
        <v>316</v>
      </c>
      <c r="D47" t="str" cm="1">
        <f t="array" ref="D47">_xll.PBD(C47,"HQ Country","","USD","","")</f>
        <v>Brazil</v>
      </c>
      <c r="E47" t="str" cm="1">
        <f t="array" ref="E47">_xll.PBD(C47,"Website","","USD","","")</f>
        <v>www.materdei.com.br</v>
      </c>
      <c r="F47" s="16" t="s">
        <v>327</v>
      </c>
      <c r="G47" t="s">
        <v>222</v>
      </c>
      <c r="H47" s="14" cm="1">
        <f t="array" ref="H47">_xll.PBD(C47,"Employees Count","","USD","","")</f>
        <v>3677</v>
      </c>
      <c r="I47" s="14" cm="1">
        <f t="array" ref="I47">_xll.PBF(C47,"Business Revenue","TTM","07-Jul-2025","","USD","","")</f>
        <v>428673354.81669402</v>
      </c>
      <c r="J47" s="14" cm="1">
        <f t="array" ref="J47">_xll.PBF(C47,"EBITDA","TTM","07-Jul-2025","","USD","","")</f>
        <v>-40032877.724325001</v>
      </c>
      <c r="K47" s="17" t="e" cm="1" vm="1">
        <f t="array" aca="1" ref="K47" ca="1">_xll.PBM(C47,"Market Cap","08-Jul-2025","08-Jul-2025","1","d","asc","USD","")</f>
        <v>#VALUE!</v>
      </c>
      <c r="L47" s="15"/>
      <c r="M47" s="15"/>
      <c r="N47" s="15"/>
      <c r="O47" s="9"/>
    </row>
    <row r="48" spans="2:15" ht="15" customHeight="1" x14ac:dyDescent="0.25">
      <c r="B48" t="str" cm="1">
        <f t="array" ref="B48">_xll.PBD(C48,"Name","","USD","","")</f>
        <v>Oncoclínicas</v>
      </c>
      <c r="C48" t="s">
        <v>328</v>
      </c>
      <c r="D48" t="str" cm="1">
        <f t="array" ref="D48">_xll.PBD(C48,"HQ Country","","USD","","")</f>
        <v>Brazil</v>
      </c>
      <c r="E48" t="str" cm="1">
        <f t="array" ref="E48">_xll.PBD(C48,"Website","","USD","","")</f>
        <v>www.grupooncoclinicas.com</v>
      </c>
      <c r="F48" s="16" t="s">
        <v>329</v>
      </c>
      <c r="G48" t="s">
        <v>222</v>
      </c>
      <c r="H48" s="14" cm="1">
        <f t="array" ref="H48">_xll.PBD(C48,"Employees Count","","USD","","")</f>
        <v>2137</v>
      </c>
      <c r="I48" s="14" cm="1">
        <f t="array" ref="I48">_xll.PBF(C48,"Business Revenue","TTM","07-Jul-2025","","USD","","")</f>
        <v>1218863142.1788721</v>
      </c>
      <c r="J48" s="14" cm="1">
        <f t="array" ref="J48">_xll.PBF(C48,"EBITDA","TTM","07-Jul-2025","","USD","","")</f>
        <v>29596990.858540002</v>
      </c>
      <c r="K48" s="17" t="e" cm="1" vm="1">
        <f t="array" aca="1" ref="K48" ca="1">_xll.PBM(C48,"Market Cap","08-Jul-2025","08-Jul-2025","1","d","asc","USD","")</f>
        <v>#VALUE!</v>
      </c>
      <c r="L48" s="15"/>
      <c r="M48" s="15"/>
      <c r="N48" s="15"/>
      <c r="O48" s="9"/>
    </row>
    <row r="49" spans="2:15" ht="15" customHeight="1" x14ac:dyDescent="0.25">
      <c r="B49" t="str" cm="1">
        <f t="array" ref="B49">_xll.PBD(C49,"Name","","USD","","")</f>
        <v>Atea</v>
      </c>
      <c r="C49" t="s">
        <v>350</v>
      </c>
      <c r="D49" t="str" cm="1">
        <f t="array" ref="D49">_xll.PBD(C49,"HQ Country","","USD","","")</f>
        <v>Norway</v>
      </c>
      <c r="E49" t="str" cm="1">
        <f t="array" ref="E49">_xll.PBD(C49,"Website","","USD","","")</f>
        <v>www.atea.no</v>
      </c>
      <c r="G49" t="s">
        <v>281</v>
      </c>
      <c r="H49" s="14" cm="1">
        <f t="array" ref="H49">_xll.PBD(C49,"Employees Count","","USD","","")</f>
        <v>7894</v>
      </c>
      <c r="I49" s="14" cm="1">
        <f t="array" ref="I49">_xll.PBF(C49,"Business Revenue","TTM","07-Jul-2025","","USD","","")</f>
        <v>3254545193.1300001</v>
      </c>
      <c r="J49" s="14" cm="1">
        <f t="array" ref="J49">_xll.PBF(C49,"EBITDA","TTM","07-Jul-2025","","USD","","")</f>
        <v>172940650.84799999</v>
      </c>
      <c r="K49" s="17" t="e" cm="1" vm="1">
        <f t="array" aca="1" ref="K49" ca="1">_xll.PBM(C49,"Market Cap","08-Jul-2025","08-Jul-2025","1","d","asc","USD","")</f>
        <v>#VALUE!</v>
      </c>
      <c r="L49" s="15"/>
      <c r="M49" s="15"/>
      <c r="N49" s="15"/>
      <c r="O49" s="9"/>
    </row>
    <row r="50" spans="2:15" ht="15" customHeight="1" x14ac:dyDescent="0.25">
      <c r="B50" t="str" cm="1">
        <f t="array" ref="B50">_xll.PBD(C50,"Name","","USD","","")</f>
        <v>Atos</v>
      </c>
      <c r="C50" t="s">
        <v>351</v>
      </c>
      <c r="D50" t="str" cm="1">
        <f t="array" ref="D50">_xll.PBD(C50,"HQ Country","","USD","","")</f>
        <v>France</v>
      </c>
      <c r="E50" t="str" cm="1">
        <f t="array" ref="E50">_xll.PBD(C50,"Website","","USD","","")</f>
        <v>www.atos.net</v>
      </c>
      <c r="G50" t="s">
        <v>222</v>
      </c>
      <c r="H50" s="14" cm="1">
        <f t="array" ref="H50">_xll.PBD(C50,"Employees Count","","USD","","")</f>
        <v>78112</v>
      </c>
      <c r="I50" s="14" cm="1">
        <f t="array" ref="I50">_xll.PBF(C50,"Business Revenue","TTM","07-Jul-2025","","USD","","")</f>
        <v>10363260581.102999</v>
      </c>
      <c r="J50" s="14" cm="1">
        <f t="array" ref="J50">_xll.PBF(C50,"EBITDA","TTM","07-Jul-2025","","USD","","")</f>
        <v>1346130955.7160001</v>
      </c>
      <c r="K50" s="17" t="e" cm="1" vm="1">
        <f t="array" aca="1" ref="K50" ca="1">_xll.PBM(C50,"Market Cap","08-Jul-2025","08-Jul-2025","1","d","asc","USD","")</f>
        <v>#VALUE!</v>
      </c>
      <c r="L50" s="15"/>
      <c r="M50" s="15"/>
      <c r="N50" s="15"/>
      <c r="O50" s="9"/>
    </row>
    <row r="51" spans="2:15" ht="15" customHeight="1" x14ac:dyDescent="0.25">
      <c r="B51" t="str" cm="1">
        <f t="array" ref="B51">_xll.PBD(C51,"Name","","USD","","")</f>
        <v>Capgemini</v>
      </c>
      <c r="C51" t="s">
        <v>352</v>
      </c>
      <c r="D51" t="str" cm="1">
        <f t="array" ref="D51">_xll.PBD(C51,"HQ Country","","USD","","")</f>
        <v>France</v>
      </c>
      <c r="E51" t="str" cm="1">
        <f t="array" ref="E51">_xll.PBD(C51,"Website","","USD","","")</f>
        <v>www.capgemini.com</v>
      </c>
      <c r="G51" t="s">
        <v>222</v>
      </c>
      <c r="H51" s="14" cm="1">
        <f t="array" ref="H51">_xll.PBD(C51,"Employees Count","","USD","","")</f>
        <v>341118</v>
      </c>
      <c r="I51" s="14" cm="1">
        <f t="array" ref="I51">_xll.PBF(C51,"Business Revenue","TTM","07-Jul-2025","","USD","","")</f>
        <v>23910055946.543999</v>
      </c>
      <c r="J51" s="14" cm="1">
        <f t="array" ref="J51">_xll.PBF(C51,"EBITDA","TTM","07-Jul-2025","","USD","","")</f>
        <v>3276595284.4919987</v>
      </c>
      <c r="K51" s="17" t="e" cm="1" vm="1">
        <f t="array" aca="1" ref="K51" ca="1">_xll.PBM(C51,"Market Cap","08-Jul-2025","08-Jul-2025","1","d","asc","USD","")</f>
        <v>#VALUE!</v>
      </c>
      <c r="L51" s="15"/>
      <c r="M51" s="15"/>
      <c r="N51" s="15"/>
      <c r="O51" s="9"/>
    </row>
    <row r="52" spans="2:15" ht="15" customHeight="1" x14ac:dyDescent="0.25">
      <c r="B52" t="str" cm="1">
        <f t="array" ref="B52">_xll.PBD(C52,"Name","","USD","","")</f>
        <v>Cirion Technologies</v>
      </c>
      <c r="C52" t="s">
        <v>353</v>
      </c>
      <c r="D52" t="str" cm="1">
        <f t="array" ref="D52">_xll.PBD(C52,"HQ Country","","USD","","")</f>
        <v>United States</v>
      </c>
      <c r="E52" t="str" cm="1">
        <f t="array" ref="E52">_xll.PBD(C52,"Website","","USD","","")</f>
        <v>www.ciriontechnologies.com</v>
      </c>
      <c r="G52" t="s">
        <v>222</v>
      </c>
      <c r="H52" s="14" cm="1">
        <f t="array" ref="H52">_xll.PBD(C52,"Employees Count","","USD","","")</f>
        <v>1996</v>
      </c>
      <c r="I52" s="14" t="e" cm="1">
        <f t="array" ref="I52">_xll.PBF(C52,"Business Revenue","TTM","07-Jul-2025","","USD","","")</f>
        <v>#N/A</v>
      </c>
      <c r="J52" s="14" t="e" cm="1">
        <f t="array" ref="J52">_xll.PBF(C52,"EBITDA","TTM","07-Jul-2025","","USD","","")</f>
        <v>#N/A</v>
      </c>
      <c r="K52" s="17" t="e" cm="1">
        <f t="array" ref="K52">_xll.PBM(C52,"Market Cap","08-Jul-2025","08-Jul-2025","1","d","asc","USD","")</f>
        <v>#N/A</v>
      </c>
      <c r="L52" s="15"/>
      <c r="M52" s="15"/>
      <c r="N52" s="15"/>
      <c r="O52" s="9"/>
    </row>
    <row r="53" spans="2:15" ht="15" customHeight="1" x14ac:dyDescent="0.25">
      <c r="B53" t="str" cm="1">
        <f t="array" ref="B53">_xll.PBD(C53,"Name","","USD","","")</f>
        <v>Claranet</v>
      </c>
      <c r="C53" t="s">
        <v>355</v>
      </c>
      <c r="D53" t="str" cm="1">
        <f t="array" ref="D53">_xll.PBD(C53,"HQ Country","","USD","","")</f>
        <v>United Kingdom</v>
      </c>
      <c r="E53" t="str" cm="1">
        <f t="array" ref="E53">_xll.PBD(C53,"Website","","USD","","")</f>
        <v>www.claranet.com</v>
      </c>
      <c r="G53" t="s">
        <v>222</v>
      </c>
      <c r="H53" s="14" cm="1">
        <f t="array" ref="H53">_xll.PBD(C53,"Employees Count","","USD","","")</f>
        <v>3300</v>
      </c>
      <c r="I53" s="14" t="e" cm="1">
        <f t="array" ref="I53">_xll.PBF(C53,"Business Revenue","TTM","07-Jul-2025","","USD","","")</f>
        <v>#N/A</v>
      </c>
      <c r="J53" s="14" cm="1">
        <f t="array" ref="J53">_xll.PBF(C53,"EBITDA","TTM","07-Jul-2025","","USD","","")</f>
        <v>96694995.302399993</v>
      </c>
      <c r="K53" s="17" t="e" cm="1">
        <f t="array" ref="K53">_xll.PBM(C53,"Market Cap","08-Jul-2025","08-Jul-2025","1","d","asc","USD","")</f>
        <v>#N/A</v>
      </c>
      <c r="L53" s="15"/>
      <c r="M53" s="15"/>
      <c r="N53" s="15"/>
      <c r="O53" s="9"/>
    </row>
    <row r="54" spans="2:15" ht="15" customHeight="1" x14ac:dyDescent="0.25">
      <c r="B54" t="str" cm="1">
        <f t="array" ref="B54">_xll.PBD(C54,"Name","","USD","","")</f>
        <v>Cognizant Technology Solutions</v>
      </c>
      <c r="C54" t="s">
        <v>356</v>
      </c>
      <c r="D54" t="str" cm="1">
        <f t="array" ref="D54">_xll.PBD(C54,"HQ Country","","USD","","")</f>
        <v>United States</v>
      </c>
      <c r="E54" t="str" cm="1">
        <f t="array" ref="E54">_xll.PBD(C54,"Website","","USD","","")</f>
        <v>www.cognizant.com</v>
      </c>
      <c r="G54" t="s">
        <v>222</v>
      </c>
      <c r="H54" s="14" cm="1">
        <f t="array" ref="H54">_xll.PBD(C54,"Employees Count","","USD","","")</f>
        <v>336300</v>
      </c>
      <c r="I54" s="14" cm="1">
        <f t="array" ref="I54">_xll.PBF(C54,"Business Revenue","TTM","07-Jul-2025","","USD","","")</f>
        <v>20091000000</v>
      </c>
      <c r="J54" s="14" cm="1">
        <f t="array" ref="J54">_xll.PBF(C54,"EBITDA","TTM","07-Jul-2025","","USD","","")</f>
        <v>3569000000</v>
      </c>
      <c r="K54" s="17" t="e" cm="1" vm="1">
        <f t="array" aca="1" ref="K54" ca="1">_xll.PBM(C54,"Market Cap","08-Jul-2025","08-Jul-2025","1","d","asc","USD","")</f>
        <v>#VALUE!</v>
      </c>
      <c r="L54" s="15"/>
      <c r="M54" s="15"/>
      <c r="N54" s="15"/>
      <c r="O54" s="9"/>
    </row>
    <row r="55" spans="2:15" ht="15" customHeight="1" x14ac:dyDescent="0.25">
      <c r="B55" t="str" cm="1">
        <f t="array" ref="B55">_xll.PBD(C55,"Name","","USD","","")</f>
        <v>Comarch</v>
      </c>
      <c r="C55" t="s">
        <v>357</v>
      </c>
      <c r="D55" t="str" cm="1">
        <f t="array" ref="D55">_xll.PBD(C55,"HQ Country","","USD","","")</f>
        <v>Poland</v>
      </c>
      <c r="E55" t="str" cm="1">
        <f t="array" ref="E55">_xll.PBD(C55,"Website","","USD","","")</f>
        <v>www.comarch.com</v>
      </c>
      <c r="G55" t="s">
        <v>222</v>
      </c>
      <c r="H55" s="14" cm="1">
        <f t="array" ref="H55">_xll.PBD(C55,"Employees Count","","USD","","")</f>
        <v>6583</v>
      </c>
      <c r="I55" s="14" cm="1">
        <f t="array" ref="I55">_xll.PBF(C55,"Business Revenue","TTM","07-Jul-2025","","USD","","")</f>
        <v>481061766.23714995</v>
      </c>
      <c r="J55" s="14" cm="1">
        <f t="array" ref="J55">_xll.PBF(C55,"EBITDA","TTM","07-Jul-2025","","USD","","")</f>
        <v>50679512.233811997</v>
      </c>
      <c r="K55" s="17" t="e" cm="1">
        <f t="array" ref="K55">_xll.PBM(C55,"Market Cap","08-Jul-2025","08-Jul-2025","1","d","asc","USD","")</f>
        <v>#N/A</v>
      </c>
      <c r="L55" s="15"/>
      <c r="M55" s="15"/>
      <c r="N55" s="15"/>
      <c r="O55" s="9"/>
    </row>
    <row r="56" spans="2:15" ht="15" customHeight="1" x14ac:dyDescent="0.25">
      <c r="B56" t="str" cm="1">
        <f t="array" ref="B56">_xll.PBD(C56,"Name","","USD","","")</f>
        <v>Computacenter</v>
      </c>
      <c r="C56" t="s">
        <v>358</v>
      </c>
      <c r="D56" t="str" cm="1">
        <f t="array" ref="D56">_xll.PBD(C56,"HQ Country","","USD","","")</f>
        <v>United Kingdom</v>
      </c>
      <c r="E56" t="str" cm="1">
        <f t="array" ref="E56">_xll.PBD(C56,"Website","","USD","","")</f>
        <v>www.computacenter.com</v>
      </c>
      <c r="G56" t="s">
        <v>281</v>
      </c>
      <c r="H56" s="14" cm="1">
        <f t="array" ref="H56">_xll.PBD(C56,"Employees Count","","USD","","")</f>
        <v>20081</v>
      </c>
      <c r="I56" s="14" cm="1">
        <f t="array" ref="I56">_xll.PBF(C56,"Business Revenue","TTM","07-Jul-2025","","USD","","")</f>
        <v>8899110704.2511997</v>
      </c>
      <c r="J56" s="14" cm="1">
        <f t="array" ref="J56">_xll.PBF(C56,"EBITDA","TTM","07-Jul-2025","","USD","","")</f>
        <v>407083716.74339998</v>
      </c>
      <c r="K56" s="17" t="e" cm="1" vm="1">
        <f t="array" aca="1" ref="K56" ca="1">_xll.PBM(C56,"Market Cap","08-Jul-2025","08-Jul-2025","1","d","asc","USD","")</f>
        <v>#VALUE!</v>
      </c>
      <c r="L56" s="15"/>
      <c r="M56" s="15"/>
      <c r="N56" s="15"/>
      <c r="O56" s="9"/>
    </row>
    <row r="57" spans="2:15" ht="15" customHeight="1" x14ac:dyDescent="0.25">
      <c r="B57" t="str" cm="1">
        <f t="array" ref="B57">_xll.PBD(C57,"Name","","USD","","")</f>
        <v>DXC Technology</v>
      </c>
      <c r="C57" t="s">
        <v>359</v>
      </c>
      <c r="D57" t="str" cm="1">
        <f t="array" ref="D57">_xll.PBD(C57,"HQ Country","","USD","","")</f>
        <v>United States</v>
      </c>
      <c r="E57" t="str" cm="1">
        <f t="array" ref="E57">_xll.PBD(C57,"Website","","USD","","")</f>
        <v>www.dxc.com</v>
      </c>
      <c r="G57" t="s">
        <v>222</v>
      </c>
      <c r="H57" s="14" cm="1">
        <f t="array" ref="H57">_xll.PBD(C57,"Employees Count","","USD","","")</f>
        <v>120000</v>
      </c>
      <c r="I57" s="14" cm="1">
        <f t="array" ref="I57">_xll.PBF(C57,"Business Revenue","TTM","07-Jul-2025","","USD","","")</f>
        <v>12871000000</v>
      </c>
      <c r="J57" s="14" cm="1">
        <f t="array" ref="J57">_xll.PBF(C57,"EBITDA","TTM","07-Jul-2025","","USD","","")</f>
        <v>2009000000</v>
      </c>
      <c r="K57" s="17" t="e" cm="1" vm="1">
        <f t="array" aca="1" ref="K57" ca="1">_xll.PBM(C57,"Market Cap","08-Jul-2025","08-Jul-2025","1","d","asc","USD","")</f>
        <v>#VALUE!</v>
      </c>
      <c r="L57" s="15"/>
      <c r="M57" s="15"/>
      <c r="N57" s="15"/>
      <c r="O57" s="9"/>
    </row>
    <row r="58" spans="2:15" ht="15" customHeight="1" x14ac:dyDescent="0.25">
      <c r="B58" t="str" cm="1">
        <f t="array" ref="B58">_xll.PBD(C58,"Name","","USD","","")</f>
        <v>Econocom Group</v>
      </c>
      <c r="C58" t="s">
        <v>360</v>
      </c>
      <c r="D58" t="str" cm="1">
        <f t="array" ref="D58">_xll.PBD(C58,"HQ Country","","USD","","")</f>
        <v>France</v>
      </c>
      <c r="E58" t="str" cm="1">
        <f t="array" ref="E58">_xll.PBD(C58,"Website","","USD","","")</f>
        <v>www.econocom.com</v>
      </c>
      <c r="G58" t="s">
        <v>281</v>
      </c>
      <c r="H58" s="14" cm="1">
        <f t="array" ref="H58">_xll.PBD(C58,"Employees Count","","USD","","")</f>
        <v>8446</v>
      </c>
      <c r="I58" s="14" cm="1">
        <f t="array" ref="I58">_xll.PBF(C58,"Business Revenue","TTM","07-Jul-2025","","USD","","")</f>
        <v>2969279214.2159996</v>
      </c>
      <c r="J58" s="14" cm="1">
        <f t="array" ref="J58">_xll.PBF(C58,"EBITDA","TTM","07-Jul-2025","","USD","","")</f>
        <v>130825749.63510001</v>
      </c>
      <c r="K58" s="17" t="e" cm="1" vm="1">
        <f t="array" aca="1" ref="K58" ca="1">_xll.PBM(C58,"Market Cap","08-Jul-2025","08-Jul-2025","1","d","asc","USD","")</f>
        <v>#VALUE!</v>
      </c>
      <c r="L58" s="15"/>
      <c r="M58" s="15"/>
      <c r="N58" s="15"/>
      <c r="O58" s="9"/>
    </row>
    <row r="59" spans="2:15" ht="15" customHeight="1" x14ac:dyDescent="0.25">
      <c r="B59" t="str" cm="1">
        <f t="array" ref="B59">_xll.PBD(C59,"Name","","USD","","")</f>
        <v>Equinix</v>
      </c>
      <c r="C59" t="s">
        <v>361</v>
      </c>
      <c r="D59" t="str" cm="1">
        <f t="array" ref="D59">_xll.PBD(C59,"HQ Country","","USD","","")</f>
        <v>United States</v>
      </c>
      <c r="E59" t="str" cm="1">
        <f t="array" ref="E59">_xll.PBD(C59,"Website","","USD","","")</f>
        <v>www.equinix.com</v>
      </c>
      <c r="G59" t="s">
        <v>222</v>
      </c>
      <c r="H59" s="14" cm="1">
        <f t="array" ref="H59">_xll.PBD(C59,"Employees Count","","USD","","")</f>
        <v>13606</v>
      </c>
      <c r="I59" s="14" cm="1">
        <f t="array" ref="I59">_xll.PBF(C59,"Business Revenue","TTM","07-Jul-2025","","USD","","")</f>
        <v>8846000000</v>
      </c>
      <c r="J59" s="14" cm="1">
        <f t="array" ref="J59">_xll.PBF(C59,"EBITDA","TTM","07-Jul-2025","","USD","","")</f>
        <v>3367000000</v>
      </c>
      <c r="K59" s="17" t="e" cm="1" vm="1">
        <f t="array" aca="1" ref="K59" ca="1">_xll.PBM(C59,"Market Cap","08-Jul-2025","08-Jul-2025","1","d","asc","USD","")</f>
        <v>#VALUE!</v>
      </c>
      <c r="L59" s="15"/>
      <c r="M59" s="15"/>
      <c r="N59" s="15"/>
      <c r="O59" s="9"/>
    </row>
    <row r="60" spans="2:15" ht="15" customHeight="1" x14ac:dyDescent="0.25">
      <c r="B60" t="str" cm="1">
        <f t="array" ref="B60">_xll.PBD(C60,"Name","","USD","","")</f>
        <v>Fujitsu</v>
      </c>
      <c r="C60" t="s">
        <v>362</v>
      </c>
      <c r="D60" t="str" cm="1">
        <f t="array" ref="D60">_xll.PBD(C60,"HQ Country","","USD","","")</f>
        <v>Japan</v>
      </c>
      <c r="E60" t="str" cm="1">
        <f t="array" ref="E60">_xll.PBD(C60,"Website","","USD","","")</f>
        <v>global.fujitsu/en-global</v>
      </c>
      <c r="G60" t="s">
        <v>222</v>
      </c>
      <c r="H60" s="14" cm="1">
        <f t="array" ref="H60">_xll.PBD(C60,"Employees Count","","USD","","")</f>
        <v>124835</v>
      </c>
      <c r="I60" s="14" cm="1">
        <f t="array" ref="I60">_xll.PBF(C60,"Business Revenue","TTM","07-Jul-2025","","USD","","")</f>
        <v>23281639427.304001</v>
      </c>
      <c r="J60" s="14" cm="1">
        <f t="array" ref="J60">_xll.PBF(C60,"EBITDA","TTM","07-Jul-2025","","USD","","")</f>
        <v>2847684292.6139998</v>
      </c>
      <c r="K60" s="17" t="e" cm="1" vm="1">
        <f t="array" aca="1" ref="K60" ca="1">_xll.PBM(C60,"Market Cap","08-Jul-2025","08-Jul-2025","1","d","asc","USD","")</f>
        <v>#VALUE!</v>
      </c>
      <c r="L60" s="15"/>
      <c r="M60" s="15"/>
      <c r="N60" s="15"/>
      <c r="O60" s="9"/>
    </row>
    <row r="61" spans="2:15" ht="15" customHeight="1" x14ac:dyDescent="0.25">
      <c r="B61" t="str" cm="1">
        <f t="array" ref="B61">_xll.PBD(C61,"Name","","USD","","")</f>
        <v>Globant</v>
      </c>
      <c r="C61" t="s">
        <v>363</v>
      </c>
      <c r="D61" t="str" cm="1">
        <f t="array" ref="D61">_xll.PBD(C61,"HQ Country","","USD","","")</f>
        <v>Luxembourg</v>
      </c>
      <c r="E61" t="str" cm="1">
        <f t="array" ref="E61">_xll.PBD(C61,"Website","","USD","","")</f>
        <v>www.globant.com</v>
      </c>
      <c r="G61" t="s">
        <v>222</v>
      </c>
      <c r="H61" s="14" cm="1">
        <f t="array" ref="H61">_xll.PBD(C61,"Employees Count","","USD","","")</f>
        <v>31102</v>
      </c>
      <c r="I61" s="14" cm="1">
        <f t="array" ref="I61">_xll.PBF(C61,"Business Revenue","TTM","07-Jul-2025","","USD","","")</f>
        <v>2455696000</v>
      </c>
      <c r="J61" s="14" t="e" cm="1">
        <f t="array" ref="J61">_xll.PBF(C61,"EBITDA","TTM","07-Jul-2025","","USD","","")</f>
        <v>#N/A</v>
      </c>
      <c r="K61" s="17" t="e" cm="1" vm="1">
        <f t="array" aca="1" ref="K61" ca="1">_xll.PBM(C61,"Market Cap","08-Jul-2025","08-Jul-2025","1","d","asc","USD","")</f>
        <v>#VALUE!</v>
      </c>
      <c r="L61" s="15"/>
      <c r="M61" s="15"/>
      <c r="N61" s="15"/>
      <c r="O61" s="9"/>
    </row>
    <row r="62" spans="2:15" ht="15" customHeight="1" x14ac:dyDescent="0.25">
      <c r="B62" t="str" cm="1">
        <f t="array" ref="B62">_xll.PBD(C62,"Name","","USD","","")</f>
        <v>Green4T</v>
      </c>
      <c r="C62" t="s">
        <v>364</v>
      </c>
      <c r="D62" t="str" cm="1">
        <f t="array" ref="D62">_xll.PBD(C62,"HQ Country","","USD","","")</f>
        <v>Brazil</v>
      </c>
      <c r="E62" t="str" cm="1">
        <f t="array" ref="E62">_xll.PBD(C62,"Website","","USD","","")</f>
        <v>www.green4t.com</v>
      </c>
      <c r="G62" t="s">
        <v>222</v>
      </c>
      <c r="H62" s="14" cm="1">
        <f t="array" ref="H62">_xll.PBD(C62,"Employees Count","","USD","","")</f>
        <v>453</v>
      </c>
      <c r="I62" s="14" t="e" cm="1">
        <f t="array" ref="I62">_xll.PBF(C62,"Business Revenue","TTM","07-Jul-2025","","USD","","")</f>
        <v>#N/A</v>
      </c>
      <c r="J62" s="14" t="e" cm="1">
        <f t="array" ref="J62">_xll.PBF(C62,"EBITDA","TTM","07-Jul-2025","","USD","","")</f>
        <v>#N/A</v>
      </c>
      <c r="K62" s="17" t="e" cm="1">
        <f t="array" ref="K62">_xll.PBM(C62,"Market Cap","08-Jul-2025","08-Jul-2025","1","d","asc","USD","")</f>
        <v>#N/A</v>
      </c>
      <c r="L62" s="15"/>
      <c r="M62" s="15"/>
      <c r="N62" s="15"/>
      <c r="O62" s="9"/>
    </row>
    <row r="63" spans="2:15" ht="15" customHeight="1" x14ac:dyDescent="0.25">
      <c r="B63" t="str" cm="1">
        <f t="array" ref="B63">_xll.PBD(C63,"Name","","USD","","")</f>
        <v>HCL Technologies</v>
      </c>
      <c r="C63" t="s">
        <v>365</v>
      </c>
      <c r="D63" t="str" cm="1">
        <f t="array" ref="D63">_xll.PBD(C63,"HQ Country","","USD","","")</f>
        <v>India</v>
      </c>
      <c r="E63" t="str" cm="1">
        <f t="array" ref="E63">_xll.PBD(C63,"Website","","USD","","")</f>
        <v>www.hcltech.com</v>
      </c>
      <c r="G63" t="s">
        <v>222</v>
      </c>
      <c r="H63" s="14" cm="1">
        <f t="array" ref="H63">_xll.PBD(C63,"Employees Count","","USD","","")</f>
        <v>237248</v>
      </c>
      <c r="I63" s="14" cm="1">
        <f t="array" ref="I63">_xll.PBF(C63,"Business Revenue","TTM","07-Jul-2025","","USD","","")</f>
        <v>13843842011.200001</v>
      </c>
      <c r="J63" s="14" cm="1">
        <f t="array" ref="J63">_xll.PBF(C63,"EBITDA","TTM","07-Jul-2025","","USD","","")</f>
        <v>3310198573.7599998</v>
      </c>
      <c r="K63" s="17" t="e" cm="1" vm="1">
        <f t="array" aca="1" ref="K63" ca="1">_xll.PBM(C63,"Market Cap","08-Jul-2025","08-Jul-2025","1","d","asc","USD","")</f>
        <v>#VALUE!</v>
      </c>
      <c r="L63" s="15"/>
      <c r="M63" s="15"/>
      <c r="N63" s="15"/>
      <c r="O63" s="9"/>
    </row>
    <row r="64" spans="2:15" ht="15" customHeight="1" x14ac:dyDescent="0.25">
      <c r="B64" t="str" cm="1">
        <f t="array" ref="B64">_xll.PBD(C64,"Name","","USD","","")</f>
        <v>International Business Machines</v>
      </c>
      <c r="C64" t="s">
        <v>366</v>
      </c>
      <c r="D64" t="str" cm="1">
        <f t="array" ref="D64">_xll.PBD(C64,"HQ Country","","USD","","")</f>
        <v>United States</v>
      </c>
      <c r="E64" t="str" cm="1">
        <f t="array" ref="E64">_xll.PBD(C64,"Website","","USD","","")</f>
        <v>www.ibm.com</v>
      </c>
      <c r="G64" t="s">
        <v>222</v>
      </c>
      <c r="H64" s="14" cm="1">
        <f t="array" ref="H64">_xll.PBD(C64,"Employees Count","","USD","","")</f>
        <v>270300</v>
      </c>
      <c r="I64" s="14" cm="1">
        <f t="array" ref="I64">_xll.PBF(C64,"Business Revenue","TTM","07-Jul-2025","","USD","","")</f>
        <v>62830000000</v>
      </c>
      <c r="J64" s="14" cm="1">
        <f t="array" ref="J64">_xll.PBF(C64,"EBITDA","TTM","07-Jul-2025","","USD","","")</f>
        <v>11601000000</v>
      </c>
      <c r="K64" s="17" t="e" cm="1" vm="1">
        <f t="array" aca="1" ref="K64" ca="1">_xll.PBM(C64,"Market Cap","08-Jul-2025","08-Jul-2025","1","d","asc","USD","")</f>
        <v>#VALUE!</v>
      </c>
      <c r="L64" s="15"/>
      <c r="M64" s="15"/>
      <c r="N64" s="15"/>
      <c r="O64" s="9"/>
    </row>
    <row r="65" spans="2:15" ht="15" customHeight="1" x14ac:dyDescent="0.25">
      <c r="B65" t="str" cm="1">
        <f t="array" ref="B65">_xll.PBD(C65,"Name","","USD","","")</f>
        <v>Infosys</v>
      </c>
      <c r="C65" t="s">
        <v>367</v>
      </c>
      <c r="D65" t="str" cm="1">
        <f t="array" ref="D65">_xll.PBD(C65,"HQ Country","","USD","","")</f>
        <v>India</v>
      </c>
      <c r="E65" t="str" cm="1">
        <f t="array" ref="E65">_xll.PBD(C65,"Website","","USD","","")</f>
        <v>www.infosys.com</v>
      </c>
      <c r="G65" t="s">
        <v>222</v>
      </c>
      <c r="H65" s="14" cm="1">
        <f t="array" ref="H65">_xll.PBD(C65,"Employees Count","","USD","","")</f>
        <v>323578</v>
      </c>
      <c r="I65" s="14" cm="1">
        <f t="array" ref="I65">_xll.PBF(C65,"Business Revenue","TTM","07-Jul-2025","","USD","","")</f>
        <v>19277000000</v>
      </c>
      <c r="J65" s="14" cm="1">
        <f t="array" ref="J65">_xll.PBF(C65,"EBITDA","TTM","07-Jul-2025","","USD","","")</f>
        <v>4720000000</v>
      </c>
      <c r="K65" s="17" t="e" cm="1" vm="1">
        <f t="array" aca="1" ref="K65" ca="1">_xll.PBM(C65,"Market Cap","08-Jul-2025","08-Jul-2025","1","d","asc","USD","")</f>
        <v>#VALUE!</v>
      </c>
      <c r="L65" s="15"/>
      <c r="M65" s="15"/>
      <c r="N65" s="15"/>
      <c r="O65" s="9"/>
    </row>
    <row r="66" spans="2:15" ht="15" customHeight="1" x14ac:dyDescent="0.25">
      <c r="B66" t="str" cm="1">
        <f t="array" ref="B66">_xll.PBD(C66,"Name","","USD","","")</f>
        <v>Kyndryl Holdings</v>
      </c>
      <c r="C66" t="s">
        <v>368</v>
      </c>
      <c r="D66" t="str" cm="1">
        <f t="array" ref="D66">_xll.PBD(C66,"HQ Country","","USD","","")</f>
        <v>United States</v>
      </c>
      <c r="E66" t="str" cm="1">
        <f t="array" ref="E66">_xll.PBD(C66,"Website","","USD","","")</f>
        <v>www.kyndryl.com</v>
      </c>
      <c r="G66" t="s">
        <v>222</v>
      </c>
      <c r="H66" s="14" cm="1">
        <f t="array" ref="H66">_xll.PBD(C66,"Employees Count","","USD","","")</f>
        <v>73000</v>
      </c>
      <c r="I66" s="14" cm="1">
        <f t="array" ref="I66">_xll.PBF(C66,"Business Revenue","TTM","07-Jul-2025","","USD","","")</f>
        <v>15057000000</v>
      </c>
      <c r="J66" s="14" cm="1">
        <f t="array" ref="J66">_xll.PBF(C66,"EBITDA","TTM","07-Jul-2025","","USD","","")</f>
        <v>1552000000</v>
      </c>
      <c r="K66" s="17" t="e" cm="1" vm="1">
        <f t="array" aca="1" ref="K66" ca="1">_xll.PBM(C66,"Market Cap","08-Jul-2025","08-Jul-2025","1","d","asc","USD","")</f>
        <v>#VALUE!</v>
      </c>
      <c r="L66" s="15"/>
      <c r="M66" s="15"/>
      <c r="N66" s="15"/>
      <c r="O66" s="9"/>
    </row>
    <row r="67" spans="2:15" ht="15" customHeight="1" x14ac:dyDescent="0.25">
      <c r="B67" t="str" cm="1">
        <f t="array" ref="B67">_xll.PBD(C67,"Name","","USD","","")</f>
        <v>Logicalis Group</v>
      </c>
      <c r="C67" t="s">
        <v>369</v>
      </c>
      <c r="D67" t="str" cm="1">
        <f t="array" ref="D67">_xll.PBD(C67,"HQ Country","","USD","","")</f>
        <v>United Kingdom</v>
      </c>
      <c r="E67" t="str" cm="1">
        <f t="array" ref="E67">_xll.PBD(C67,"Website","","USD","","")</f>
        <v>www.logicalis.com</v>
      </c>
      <c r="G67" t="s">
        <v>222</v>
      </c>
      <c r="H67" s="14" cm="1">
        <f t="array" ref="H67">_xll.PBD(C67,"Employees Count","","USD","","")</f>
        <v>7000</v>
      </c>
      <c r="I67" s="14" t="e" cm="1">
        <f t="array" ref="I67">_xll.PBF(C67,"Business Revenue","TTM","07-Jul-2025","","USD","","")</f>
        <v>#N/A</v>
      </c>
      <c r="J67" s="14" t="e" cm="1">
        <f t="array" ref="J67">_xll.PBF(C67,"EBITDA","TTM","07-Jul-2025","","USD","","")</f>
        <v>#N/A</v>
      </c>
      <c r="K67" s="17" t="e" cm="1">
        <f t="array" ref="K67">_xll.PBM(C67,"Market Cap","08-Jul-2025","08-Jul-2025","1","d","asc","USD","")</f>
        <v>#N/A</v>
      </c>
      <c r="L67" s="15"/>
      <c r="M67" s="15"/>
      <c r="N67" s="15"/>
      <c r="O67" s="9"/>
    </row>
    <row r="68" spans="2:15" ht="15" customHeight="1" x14ac:dyDescent="0.25">
      <c r="B68" t="str" cm="1">
        <f t="array" ref="B68">_xll.PBD(C68,"Name","","USD","","")</f>
        <v>Magna Sistemas</v>
      </c>
      <c r="C68" t="s">
        <v>370</v>
      </c>
      <c r="D68" t="str" cm="1">
        <f t="array" ref="D68">_xll.PBD(C68,"HQ Country","","USD","","")</f>
        <v>Brazil</v>
      </c>
      <c r="E68" t="str" cm="1">
        <f t="array" ref="E68">_xll.PBD(C68,"Website","","USD","","")</f>
        <v>www.magnasistemas.com.br</v>
      </c>
      <c r="G68" t="s">
        <v>222</v>
      </c>
      <c r="H68" s="14" cm="1">
        <f t="array" ref="H68">_xll.PBD(C68,"Employees Count","","USD","","")</f>
        <v>1200</v>
      </c>
      <c r="I68" s="14" t="e" cm="1">
        <f t="array" ref="I68">_xll.PBF(C68,"Business Revenue","TTM","07-Jul-2025","","USD","","")</f>
        <v>#N/A</v>
      </c>
      <c r="J68" s="14" t="e" cm="1">
        <f t="array" ref="J68">_xll.PBF(C68,"EBITDA","TTM","07-Jul-2025","","USD","","")</f>
        <v>#N/A</v>
      </c>
      <c r="K68" s="17" t="e" cm="1">
        <f t="array" ref="K68">_xll.PBM(C68,"Market Cap","08-Jul-2025","08-Jul-2025","1","d","asc","USD","")</f>
        <v>#N/A</v>
      </c>
      <c r="L68" s="15"/>
      <c r="M68" s="15"/>
      <c r="N68" s="15"/>
      <c r="O68" s="9"/>
    </row>
    <row r="69" spans="2:15" ht="15" customHeight="1" x14ac:dyDescent="0.25">
      <c r="B69" t="str" cm="1">
        <f t="array" ref="B69">_xll.PBD(C69,"Name","","USD","","")</f>
        <v>NEC (Japan)</v>
      </c>
      <c r="C69" t="s">
        <v>371</v>
      </c>
      <c r="D69" t="str" cm="1">
        <f t="array" ref="D69">_xll.PBD(C69,"HQ Country","","USD","","")</f>
        <v>Japan</v>
      </c>
      <c r="E69" t="str" cm="1">
        <f t="array" ref="E69">_xll.PBD(C69,"Website","","USD","","")</f>
        <v>www.nec.com</v>
      </c>
      <c r="G69" t="s">
        <v>222</v>
      </c>
      <c r="H69" s="14" cm="1">
        <f t="array" ref="H69">_xll.PBD(C69,"Employees Count","","USD","","")</f>
        <v>104194</v>
      </c>
      <c r="I69" s="14" cm="1">
        <f t="array" ref="I69">_xll.PBF(C69,"Business Revenue","TTM","07-Jul-2025","","USD","","")</f>
        <v>22450839957.414001</v>
      </c>
      <c r="J69" s="14" cm="1">
        <f t="array" ref="J69">_xll.PBF(C69,"EBITDA","TTM","07-Jul-2025","","USD","","")</f>
        <v>2654879269.0139999</v>
      </c>
      <c r="K69" s="17" t="e" cm="1" vm="1">
        <f t="array" aca="1" ref="K69" ca="1">_xll.PBM(C69,"Market Cap","08-Jul-2025","08-Jul-2025","1","d","asc","USD","")</f>
        <v>#VALUE!</v>
      </c>
      <c r="L69" s="15"/>
      <c r="M69" s="15"/>
      <c r="N69" s="15"/>
      <c r="O69" s="9"/>
    </row>
    <row r="70" spans="2:15" ht="15" customHeight="1" x14ac:dyDescent="0.25">
      <c r="B70" t="str" cm="1">
        <f t="array" ref="B70">_xll.PBD(C70,"Name","","USD","","")</f>
        <v>NTT Data Group</v>
      </c>
      <c r="C70" t="s">
        <v>372</v>
      </c>
      <c r="D70" t="str" cm="1">
        <f t="array" ref="D70">_xll.PBD(C70,"HQ Country","","USD","","")</f>
        <v>Japan</v>
      </c>
      <c r="E70" t="str" cm="1">
        <f t="array" ref="E70">_xll.PBD(C70,"Website","","USD","","")</f>
        <v>www.nttdata.com</v>
      </c>
      <c r="G70" t="s">
        <v>222</v>
      </c>
      <c r="H70" s="14" cm="1">
        <f t="array" ref="H70">_xll.PBD(C70,"Employees Count","","USD","","")</f>
        <v>207939</v>
      </c>
      <c r="I70" s="14" cm="1">
        <f t="array" ref="I70">_xll.PBF(C70,"Business Revenue","TTM","07-Jul-2025","","USD","","")</f>
        <v>30420704485.674</v>
      </c>
      <c r="J70" s="14" cm="1">
        <f t="array" ref="J70">_xll.PBF(C70,"EBITDA","TTM","07-Jul-2025","","USD","","")</f>
        <v>4521205665.4860001</v>
      </c>
      <c r="K70" s="17" t="e" cm="1" vm="1">
        <f t="array" aca="1" ref="K70" ca="1">_xll.PBM(C70,"Market Cap","08-Jul-2025","08-Jul-2025","1","d","asc","USD","")</f>
        <v>#VALUE!</v>
      </c>
      <c r="L70" s="15"/>
      <c r="M70" s="15"/>
      <c r="N70" s="15"/>
      <c r="O70" s="9"/>
    </row>
    <row r="71" spans="2:15" ht="15" customHeight="1" x14ac:dyDescent="0.25">
      <c r="B71" t="str" cm="1">
        <f t="array" ref="B71">_xll.PBD(C71,"Name","","USD","","")</f>
        <v>Presidio</v>
      </c>
      <c r="C71" t="s">
        <v>373</v>
      </c>
      <c r="D71" t="str" cm="1">
        <f t="array" ref="D71">_xll.PBD(C71,"HQ Country","","USD","","")</f>
        <v>United States</v>
      </c>
      <c r="E71" t="str" cm="1">
        <f t="array" ref="E71">_xll.PBD(C71,"Website","","USD","","")</f>
        <v>www.presidio.com</v>
      </c>
      <c r="G71" t="s">
        <v>222</v>
      </c>
      <c r="H71" s="14" cm="1">
        <f t="array" ref="H71">_xll.PBD(C71,"Employees Count","","USD","","")</f>
        <v>4126</v>
      </c>
      <c r="I71" s="14" t="e" cm="1">
        <f t="array" ref="I71">_xll.PBF(C71,"Business Revenue","TTM","07-Jul-2025","","USD","","")</f>
        <v>#N/A</v>
      </c>
      <c r="J71" s="14" t="e" cm="1">
        <f t="array" ref="J71">_xll.PBF(C71,"EBITDA","TTM","07-Jul-2025","","USD","","")</f>
        <v>#N/A</v>
      </c>
      <c r="K71" s="17" t="e" cm="1">
        <f t="array" ref="K71">_xll.PBM(C71,"Market Cap","08-Jul-2025","08-Jul-2025","1","d","asc","USD","")</f>
        <v>#N/A</v>
      </c>
      <c r="L71" s="15"/>
      <c r="M71" s="15"/>
      <c r="N71" s="15"/>
      <c r="O71" s="9"/>
    </row>
    <row r="72" spans="2:15" ht="15" customHeight="1" x14ac:dyDescent="0.25">
      <c r="B72" t="str" cm="1">
        <f t="array" ref="B72">_xll.PBD(C72,"Name","","USD","","")</f>
        <v>RWS Holdings</v>
      </c>
      <c r="C72" t="s">
        <v>374</v>
      </c>
      <c r="D72" t="str" cm="1">
        <f t="array" ref="D72">_xll.PBD(C72,"HQ Country","","USD","","")</f>
        <v>United Kingdom</v>
      </c>
      <c r="E72" t="str" cm="1">
        <f t="array" ref="E72">_xll.PBD(C72,"Website","","USD","","")</f>
        <v>www.rws.com</v>
      </c>
      <c r="G72" t="s">
        <v>222</v>
      </c>
      <c r="H72" s="14" cm="1">
        <f t="array" ref="H72">_xll.PBD(C72,"Employees Count","","USD","","")</f>
        <v>9059</v>
      </c>
      <c r="I72" s="14" cm="1">
        <f t="array" ref="I72">_xll.PBF(C72,"Business Revenue","TTM","07-Jul-2025","","USD","","")</f>
        <v>908314096.93560004</v>
      </c>
      <c r="J72" s="14" cm="1">
        <f t="array" ref="J72">_xll.PBF(C72,"EBITDA","TTM","07-Jul-2025","","USD","","")</f>
        <v>135826244.48699999</v>
      </c>
      <c r="K72" s="17" t="e" cm="1" vm="1">
        <f t="array" aca="1" ref="K72" ca="1">_xll.PBM(C72,"Market Cap","08-Jul-2025","08-Jul-2025","1","d","asc","USD","")</f>
        <v>#VALUE!</v>
      </c>
      <c r="L72" s="15"/>
      <c r="M72" s="15"/>
      <c r="N72" s="15"/>
      <c r="O72" s="9"/>
    </row>
    <row r="73" spans="2:15" ht="15" customHeight="1" x14ac:dyDescent="0.25">
      <c r="B73" t="str" cm="1">
        <f t="array" ref="B73">_xll.PBD(C73,"Name","","USD","","")</f>
        <v>Selbetti Tecnologia</v>
      </c>
      <c r="C73" t="s">
        <v>375</v>
      </c>
      <c r="D73" t="str" cm="1">
        <f t="array" ref="D73">_xll.PBD(C73,"HQ Country","","USD","","")</f>
        <v>Brazil</v>
      </c>
      <c r="E73" t="str" cm="1">
        <f t="array" ref="E73">_xll.PBD(C73,"Website","","USD","","")</f>
        <v>www.selbetti.com.br</v>
      </c>
      <c r="G73" t="s">
        <v>222</v>
      </c>
      <c r="H73" s="14" t="e" cm="1">
        <f t="array" ref="H73">_xll.PBD(C73,"Employees Count","","USD","","")</f>
        <v>#N/A</v>
      </c>
      <c r="I73" s="14" t="e" cm="1">
        <f t="array" ref="I73">_xll.PBF(C73,"Business Revenue","TTM","07-Jul-2025","","USD","","")</f>
        <v>#N/A</v>
      </c>
      <c r="J73" s="14" t="e" cm="1">
        <f t="array" ref="J73">_xll.PBF(C73,"EBITDA","TTM","07-Jul-2025","","USD","","")</f>
        <v>#N/A</v>
      </c>
      <c r="K73" s="17" t="e" cm="1">
        <f t="array" ref="K73">_xll.PBM(C73,"Market Cap","08-Jul-2025","08-Jul-2025","1","d","asc","USD","")</f>
        <v>#N/A</v>
      </c>
      <c r="L73" s="15"/>
      <c r="M73" s="15"/>
      <c r="N73" s="15"/>
      <c r="O73" s="9"/>
    </row>
    <row r="74" spans="2:15" ht="15" customHeight="1" x14ac:dyDescent="0.25">
      <c r="B74" t="str" cm="1">
        <f t="array" ref="B74">_xll.PBD(C74,"Name","","USD","","")</f>
        <v>Informática y Tecnología Stefanini</v>
      </c>
      <c r="C74" t="s">
        <v>376</v>
      </c>
      <c r="D74" t="str" cm="1">
        <f t="array" ref="D74">_xll.PBD(C74,"HQ Country","","USD","","")</f>
        <v>Brazil</v>
      </c>
      <c r="E74" t="str" cm="1">
        <f t="array" ref="E74">_xll.PBD(C74,"Website","","USD","","")</f>
        <v>www.stefanini.com</v>
      </c>
      <c r="G74" t="s">
        <v>222</v>
      </c>
      <c r="H74" s="14" cm="1">
        <f t="array" ref="H74">_xll.PBD(C74,"Employees Count","","USD","","")</f>
        <v>34000</v>
      </c>
      <c r="I74" s="14" cm="1">
        <f t="array" ref="I74">_xll.PBF(C74,"Business Revenue","TTM","07-Jul-2025","","USD","","")</f>
        <v>1547840858.7421083</v>
      </c>
      <c r="J74" s="14" t="e" cm="1">
        <f t="array" ref="J74">_xll.PBF(C74,"EBITDA","TTM","07-Jul-2025","","USD","","")</f>
        <v>#N/A</v>
      </c>
      <c r="K74" s="17" t="e" cm="1">
        <f t="array" ref="K74">_xll.PBM(C74,"Market Cap","08-Jul-2025","08-Jul-2025","1","d","asc","USD","")</f>
        <v>#N/A</v>
      </c>
      <c r="L74" s="15"/>
      <c r="M74" s="15"/>
      <c r="N74" s="15"/>
      <c r="O74" s="9"/>
    </row>
    <row r="75" spans="2:15" ht="15" customHeight="1" x14ac:dyDescent="0.25">
      <c r="B75" t="str" cm="1">
        <f t="array" ref="B75">_xll.PBD(C75,"Name","","USD","","")</f>
        <v>Tata Consultancy Services</v>
      </c>
      <c r="C75" t="s">
        <v>377</v>
      </c>
      <c r="D75" t="str" cm="1">
        <f t="array" ref="D75">_xll.PBD(C75,"HQ Country","","USD","","")</f>
        <v>India</v>
      </c>
      <c r="E75" t="str" cm="1">
        <f t="array" ref="E75">_xll.PBD(C75,"Website","","USD","","")</f>
        <v>www.tcs.com</v>
      </c>
      <c r="G75" t="s">
        <v>222</v>
      </c>
      <c r="H75" s="14" cm="1">
        <f t="array" ref="H75">_xll.PBD(C75,"Employees Count","","USD","","")</f>
        <v>607979</v>
      </c>
      <c r="I75" s="14" cm="1">
        <f t="array" ref="I75">_xll.PBF(C75,"Business Revenue","TTM","07-Jul-2025","","USD","","")</f>
        <v>30196617980.16</v>
      </c>
      <c r="J75" s="14" cm="1">
        <f t="array" ref="J75">_xll.PBF(C75,"EBITDA","TTM","07-Jul-2025","","USD","","")</f>
        <v>8050846672.3199997</v>
      </c>
      <c r="K75" s="17" t="e" cm="1" vm="1">
        <f t="array" aca="1" ref="K75" ca="1">_xll.PBM(C75,"Market Cap","08-Jul-2025","08-Jul-2025","1","d","asc","USD","")</f>
        <v>#VALUE!</v>
      </c>
      <c r="L75" s="15"/>
      <c r="M75" s="15"/>
      <c r="N75" s="15"/>
      <c r="O75" s="9"/>
    </row>
    <row r="76" spans="2:15" ht="15" customHeight="1" x14ac:dyDescent="0.25">
      <c r="B76" t="str" cm="1">
        <f t="array" ref="B76">_xll.PBD(C76,"Name","","USD","","")</f>
        <v>Tech Mahindra</v>
      </c>
      <c r="C76" t="s">
        <v>378</v>
      </c>
      <c r="D76" t="str" cm="1">
        <f t="array" ref="D76">_xll.PBD(C76,"HQ Country","","USD","","")</f>
        <v>India</v>
      </c>
      <c r="E76" t="str" cm="1">
        <f t="array" ref="E76">_xll.PBD(C76,"Website","","USD","","")</f>
        <v>www.techmahindra.com</v>
      </c>
      <c r="G76" t="s">
        <v>222</v>
      </c>
      <c r="H76" s="14" cm="1">
        <f t="array" ref="H76">_xll.PBD(C76,"Employees Count","","USD","","")</f>
        <v>119343</v>
      </c>
      <c r="I76" s="14" cm="1">
        <f t="array" ref="I76">_xll.PBF(C76,"Business Revenue","TTM","07-Jul-2025","","USD","","")</f>
        <v>6000082326.7200003</v>
      </c>
      <c r="J76" s="14" cm="1">
        <f t="array" ref="J76">_xll.PBF(C76,"EBITDA","TTM","07-Jul-2025","","USD","","")</f>
        <v>902525540.60800004</v>
      </c>
      <c r="K76" s="17" t="e" cm="1" vm="1">
        <f t="array" aca="1" ref="K76" ca="1">_xll.PBM(C76,"Market Cap","08-Jul-2025","08-Jul-2025","1","d","asc","USD","")</f>
        <v>#VALUE!</v>
      </c>
      <c r="L76" s="15"/>
      <c r="M76" s="15"/>
      <c r="N76" s="15"/>
      <c r="O76" s="9"/>
    </row>
    <row r="77" spans="2:15" ht="15" customHeight="1" x14ac:dyDescent="0.25">
      <c r="B77" t="str" cm="1">
        <f t="array" ref="B77">_xll.PBD(C77,"Name","","USD","","")</f>
        <v>Telefónica Tech</v>
      </c>
      <c r="C77" t="s">
        <v>379</v>
      </c>
      <c r="D77" t="str" cm="1">
        <f t="array" ref="D77">_xll.PBD(C77,"HQ Country","","USD","","")</f>
        <v>Spain</v>
      </c>
      <c r="E77" t="str" cm="1">
        <f t="array" ref="E77">_xll.PBD(C77,"Website","","USD","","")</f>
        <v>www.telefonicatech.com</v>
      </c>
      <c r="G77" t="s">
        <v>222</v>
      </c>
      <c r="H77" s="14" cm="1">
        <f t="array" ref="H77">_xll.PBD(C77,"Employees Count","","USD","","")</f>
        <v>2000</v>
      </c>
      <c r="I77" s="14" t="e" cm="1">
        <f t="array" ref="I77">_xll.PBF(C77,"Business Revenue","TTM","07-Jul-2025","","USD","","")</f>
        <v>#N/A</v>
      </c>
      <c r="J77" s="14" t="e" cm="1">
        <f t="array" ref="J77">_xll.PBF(C77,"EBITDA","TTM","07-Jul-2025","","USD","","")</f>
        <v>#N/A</v>
      </c>
      <c r="K77" s="17" t="e" cm="1">
        <f t="array" ref="K77">_xll.PBM(C77,"Market Cap","08-Jul-2025","08-Jul-2025","1","d","asc","USD","")</f>
        <v>#N/A</v>
      </c>
      <c r="L77" s="15"/>
      <c r="M77" s="15"/>
      <c r="N77" s="15"/>
      <c r="O77" s="9"/>
    </row>
    <row r="78" spans="2:15" ht="15" customHeight="1" x14ac:dyDescent="0.25">
      <c r="B78" t="str" cm="1">
        <f t="array" ref="B78">_xll.PBD(C78,"Name","","USD","","")</f>
        <v>TIVIT</v>
      </c>
      <c r="C78" t="s">
        <v>380</v>
      </c>
      <c r="D78" t="str" cm="1">
        <f t="array" ref="D78">_xll.PBD(C78,"HQ Country","","USD","","")</f>
        <v>Brazil</v>
      </c>
      <c r="E78" t="str" cm="1">
        <f t="array" ref="E78">_xll.PBD(C78,"Website","","USD","","")</f>
        <v>www.tivit.com</v>
      </c>
      <c r="G78" t="s">
        <v>222</v>
      </c>
      <c r="H78" s="14" cm="1">
        <f t="array" ref="H78">_xll.PBD(C78,"Employees Count","","USD","","")</f>
        <v>5800</v>
      </c>
      <c r="I78" s="14" t="e" cm="1">
        <f t="array" ref="I78">_xll.PBF(C78,"Business Revenue","TTM","07-Jul-2025","","USD","","")</f>
        <v>#N/A</v>
      </c>
      <c r="J78" s="14" t="e" cm="1">
        <f t="array" ref="J78">_xll.PBF(C78,"EBITDA","TTM","07-Jul-2025","","USD","","")</f>
        <v>#N/A</v>
      </c>
      <c r="K78" s="17" t="e" cm="1">
        <f t="array" ref="K78">_xll.PBM(C78,"Market Cap","08-Jul-2025","08-Jul-2025","1","d","asc","USD","")</f>
        <v>#N/A</v>
      </c>
      <c r="L78" s="15"/>
      <c r="M78" s="15"/>
      <c r="N78" s="15"/>
      <c r="O78" s="9"/>
    </row>
    <row r="79" spans="2:15" ht="15" customHeight="1" x14ac:dyDescent="0.25">
      <c r="B79" t="str" cm="1">
        <f t="array" ref="B79">_xll.PBD(C79,"Name","","USD","","")</f>
        <v>Unifique Telecomunicacoes</v>
      </c>
      <c r="C79" t="s">
        <v>381</v>
      </c>
      <c r="D79" t="str" cm="1">
        <f t="array" ref="D79">_xll.PBD(C79,"HQ Country","","USD","","")</f>
        <v>Brazil</v>
      </c>
      <c r="E79" t="str" cm="1">
        <f t="array" ref="E79">_xll.PBD(C79,"Website","","USD","","")</f>
        <v>unifique.com.br</v>
      </c>
      <c r="G79" t="s">
        <v>222</v>
      </c>
      <c r="H79" s="14" cm="1">
        <f t="array" ref="H79">_xll.PBD(C79,"Employees Count","","USD","","")</f>
        <v>2764</v>
      </c>
      <c r="I79" s="14" cm="1">
        <f t="array" ref="I79">_xll.PBF(C79,"Business Revenue","TTM","07-Jul-2025","","USD","","")</f>
        <v>226453312.876443</v>
      </c>
      <c r="J79" s="14" cm="1">
        <f t="array" ref="J79">_xll.PBF(C79,"EBITDA","TTM","07-Jul-2025","","USD","","")</f>
        <v>88396832.842981011</v>
      </c>
      <c r="K79" s="17" t="e" cm="1" vm="1">
        <f t="array" aca="1" ref="K79" ca="1">_xll.PBM(C79,"Market Cap","08-Jul-2025","08-Jul-2025","1","d","asc","USD","")</f>
        <v>#VALUE!</v>
      </c>
      <c r="L79" s="15"/>
      <c r="M79" s="15"/>
      <c r="N79" s="15"/>
      <c r="O79" s="9"/>
    </row>
    <row r="80" spans="2:15" ht="15" customHeight="1" x14ac:dyDescent="0.25">
      <c r="B80" t="str" cm="1">
        <f t="array" ref="B80">_xll.PBD(C80,"Name","","USD","","")</f>
        <v>Unisys</v>
      </c>
      <c r="C80" t="s">
        <v>382</v>
      </c>
      <c r="D80" t="str" cm="1">
        <f t="array" ref="D80">_xll.PBD(C80,"HQ Country","","USD","","")</f>
        <v>United States</v>
      </c>
      <c r="E80" t="str" cm="1">
        <f t="array" ref="E80">_xll.PBD(C80,"Website","","USD","","")</f>
        <v>www.unisys.com</v>
      </c>
      <c r="G80" t="s">
        <v>222</v>
      </c>
      <c r="H80" s="14" cm="1">
        <f t="array" ref="H80">_xll.PBD(C80,"Employees Count","","USD","","")</f>
        <v>15900</v>
      </c>
      <c r="I80" s="14" cm="1">
        <f t="array" ref="I80">_xll.PBF(C80,"Business Revenue","TTM","07-Jul-2025","","USD","","")</f>
        <v>1952700000</v>
      </c>
      <c r="J80" s="14" cm="1">
        <f t="array" ref="J80">_xll.PBF(C80,"EBITDA","TTM","07-Jul-2025","","USD","","")</f>
        <v>171400000</v>
      </c>
      <c r="K80" s="17" t="e" cm="1" vm="1">
        <f t="array" aca="1" ref="K80" ca="1">_xll.PBM(C80,"Market Cap","08-Jul-2025","08-Jul-2025","1","d","asc","USD","")</f>
        <v>#VALUE!</v>
      </c>
      <c r="L80" s="15"/>
      <c r="M80" s="15"/>
      <c r="N80" s="15"/>
      <c r="O80" s="9"/>
    </row>
    <row r="81" spans="2:15" ht="15" customHeight="1" x14ac:dyDescent="0.25">
      <c r="B81" t="str" cm="1">
        <f t="array" ref="B81">_xll.PBD(C81,"Name","","USD","","")</f>
        <v>Wipro</v>
      </c>
      <c r="C81" t="s">
        <v>383</v>
      </c>
      <c r="D81" t="str" cm="1">
        <f t="array" ref="D81">_xll.PBD(C81,"HQ Country","","USD","","")</f>
        <v>India</v>
      </c>
      <c r="E81" t="str" cm="1">
        <f t="array" ref="E81">_xll.PBD(C81,"Website","","USD","","")</f>
        <v>www.wipro.com</v>
      </c>
      <c r="G81" t="s">
        <v>222</v>
      </c>
      <c r="H81" s="14" cm="1">
        <f t="array" ref="H81">_xll.PBD(C81,"Employees Count","","USD","","")</f>
        <v>230000</v>
      </c>
      <c r="I81" s="14" cm="1">
        <f t="array" ref="I81">_xll.PBF(C81,"Business Revenue","TTM","07-Jul-2025","","USD","","")</f>
        <v>10536292637.056</v>
      </c>
      <c r="J81" s="14" cm="1">
        <f t="array" ref="J81">_xll.PBF(C81,"EBITDA","TTM","07-Jul-2025","","USD","","")</f>
        <v>2206558571.2319999</v>
      </c>
      <c r="K81" s="17" t="e" cm="1" vm="1">
        <f t="array" aca="1" ref="K81" ca="1">_xll.PBM(C81,"Market Cap","08-Jul-2025","08-Jul-2025","1","d","asc","USD","")</f>
        <v>#VALUE!</v>
      </c>
      <c r="L81" s="15"/>
      <c r="M81" s="15"/>
      <c r="N81" s="15"/>
      <c r="O81" s="9"/>
    </row>
    <row r="82" spans="2:15" ht="15" customHeight="1" x14ac:dyDescent="0.25">
      <c r="B82" t="str" cm="1">
        <f t="array" ref="B82">_xll.PBD(C82,"Name","","USD","","")</f>
        <v>Yssy</v>
      </c>
      <c r="C82" t="s">
        <v>384</v>
      </c>
      <c r="D82" t="str" cm="1">
        <f t="array" ref="D82">_xll.PBD(C82,"HQ Country","","USD","","")</f>
        <v>Brazil</v>
      </c>
      <c r="E82" t="str" cm="1">
        <f t="array" ref="E82">_xll.PBD(C82,"Website","","USD","","")</f>
        <v>www.yssy.com.br</v>
      </c>
      <c r="G82" t="s">
        <v>222</v>
      </c>
      <c r="H82" s="14" cm="1">
        <f t="array" ref="H82">_xll.PBD(C82,"Employees Count","","USD","","")</f>
        <v>262</v>
      </c>
      <c r="I82" s="14" t="e" cm="1">
        <f t="array" ref="I82">_xll.PBF(C82,"Business Revenue","TTM","07-Jul-2025","","USD","","")</f>
        <v>#N/A</v>
      </c>
      <c r="J82" s="14" t="e" cm="1">
        <f t="array" ref="J82">_xll.PBF(C82,"EBITDA","TTM","07-Jul-2025","","USD","","")</f>
        <v>#N/A</v>
      </c>
      <c r="K82" s="17" t="e" cm="1">
        <f t="array" ref="K82">_xll.PBM(C82,"Market Cap","08-Jul-2025","08-Jul-2025","1","d","asc","USD","")</f>
        <v>#N/A</v>
      </c>
      <c r="L82" s="15"/>
      <c r="M82" s="15"/>
      <c r="N82" s="15"/>
      <c r="O82" s="9"/>
    </row>
    <row r="83" spans="2:15" ht="15" customHeight="1" x14ac:dyDescent="0.25">
      <c r="B83" t="str" cm="1">
        <f t="array" ref="B83">_xll.PBD(C83,"Name","","USD","","")</f>
        <v>ADT (IT Security Company)</v>
      </c>
      <c r="C83" t="s">
        <v>385</v>
      </c>
      <c r="D83" t="str" cm="1">
        <f t="array" ref="D83">_xll.PBD(C83,"HQ Country","","USD","","")</f>
        <v>United States</v>
      </c>
      <c r="E83" t="str" cm="1">
        <f t="array" ref="E83">_xll.PBD(C83,"Website","","USD","","")</f>
        <v>www.adt.com</v>
      </c>
      <c r="G83" t="s">
        <v>222</v>
      </c>
      <c r="H83" s="14" cm="1">
        <f t="array" ref="H83">_xll.PBD(C83,"Employees Count","","USD","","")</f>
        <v>12800</v>
      </c>
      <c r="I83" s="14" cm="1">
        <f t="array" ref="I83">_xll.PBF(C83,"Business Revenue","TTM","07-Jul-2025","","USD","","")</f>
        <v>4976265000</v>
      </c>
      <c r="J83" s="14" cm="1">
        <f t="array" ref="J83">_xll.PBF(C83,"EBITDA","TTM","07-Jul-2025","","USD","","")</f>
        <v>2612696000</v>
      </c>
      <c r="K83" s="17" t="e" cm="1" vm="1">
        <f t="array" aca="1" ref="K83" ca="1">_xll.PBM(C83,"Market Cap","08-Jul-2025","08-Jul-2025","1","d","asc","USD","")</f>
        <v>#VALUE!</v>
      </c>
      <c r="L83" s="15"/>
      <c r="M83" s="15"/>
      <c r="N83" s="15"/>
      <c r="O83" s="9"/>
    </row>
    <row r="84" spans="2:15" ht="15" customHeight="1" x14ac:dyDescent="0.25">
      <c r="B84" t="str" cm="1">
        <f t="array" ref="B84">_xll.PBD(C84,"Name","","USD","","")</f>
        <v>G4S</v>
      </c>
      <c r="C84" t="s">
        <v>386</v>
      </c>
      <c r="D84" t="str" cm="1">
        <f t="array" ref="D84">_xll.PBD(C84,"HQ Country","","USD","","")</f>
        <v>United Kingdom</v>
      </c>
      <c r="E84" t="str" cm="1">
        <f t="array" ref="E84">_xll.PBD(C84,"Website","","USD","","")</f>
        <v>www.g4s.com</v>
      </c>
      <c r="G84" t="s">
        <v>222</v>
      </c>
      <c r="H84" s="14" cm="1">
        <f t="array" ref="H84">_xll.PBD(C84,"Employees Count","","USD","","")</f>
        <v>800000</v>
      </c>
      <c r="I84" s="14" t="e" cm="1">
        <f t="array" ref="I84">_xll.PBF(C84,"Business Revenue","TTM","07-Jul-2025","","USD","","")</f>
        <v>#N/A</v>
      </c>
      <c r="J84" s="14" t="e" cm="1">
        <f t="array" ref="J84">_xll.PBF(C84,"EBITDA","TTM","07-Jul-2025","","USD","","")</f>
        <v>#N/A</v>
      </c>
      <c r="K84" s="17" t="e" cm="1">
        <f t="array" ref="K84">_xll.PBM(C84,"Market Cap","08-Jul-2025","08-Jul-2025","1","d","asc","USD","")</f>
        <v>#N/A</v>
      </c>
      <c r="L84" s="15"/>
      <c r="M84" s="15"/>
      <c r="N84" s="15"/>
      <c r="O84" s="9"/>
    </row>
    <row r="85" spans="2:15" ht="15" customHeight="1" x14ac:dyDescent="0.25">
      <c r="B85" t="str" cm="1">
        <f t="array" ref="B85">_xll.PBD(C85,"Name","","USD","","")</f>
        <v>Gocil Segurança e Serviços</v>
      </c>
      <c r="C85" t="s">
        <v>387</v>
      </c>
      <c r="D85" t="str" cm="1">
        <f t="array" ref="D85">_xll.PBD(C85,"HQ Country","","USD","","")</f>
        <v>Brazil</v>
      </c>
      <c r="E85" t="str" cm="1">
        <f t="array" ref="E85">_xll.PBD(C85,"Website","","USD","","")</f>
        <v>gocil.com.br</v>
      </c>
      <c r="G85" t="s">
        <v>222</v>
      </c>
      <c r="H85" s="14" t="e" cm="1">
        <f t="array" ref="H85">_xll.PBD(C85,"Employees Count","","USD","","")</f>
        <v>#N/A</v>
      </c>
      <c r="I85" s="14" t="e" cm="1">
        <f t="array" ref="I85">_xll.PBF(C85,"Business Revenue","TTM","07-Jul-2025","","USD","","")</f>
        <v>#N/A</v>
      </c>
      <c r="J85" s="14" t="e" cm="1">
        <f t="array" ref="J85">_xll.PBF(C85,"EBITDA","TTM","07-Jul-2025","","USD","","")</f>
        <v>#N/A</v>
      </c>
      <c r="K85" s="17" t="e" cm="1">
        <f t="array" ref="K85">_xll.PBM(C85,"Market Cap","08-Jul-2025","08-Jul-2025","1","d","asc","USD","")</f>
        <v>#N/A</v>
      </c>
      <c r="L85" s="15"/>
      <c r="M85" s="15"/>
      <c r="N85" s="15"/>
      <c r="O85" s="9"/>
    </row>
    <row r="86" spans="2:15" ht="15" customHeight="1" x14ac:dyDescent="0.25">
      <c r="B86" t="str" cm="1">
        <f t="array" ref="B86">_xll.PBD(C86,"Name","","USD","","")</f>
        <v>GPS Participacoes E Empreendimentos</v>
      </c>
      <c r="C86" t="s">
        <v>388</v>
      </c>
      <c r="D86" t="str" cm="1">
        <f t="array" ref="D86">_xll.PBD(C86,"HQ Country","","USD","","")</f>
        <v>Brazil</v>
      </c>
      <c r="E86" t="str" cm="1">
        <f t="array" ref="E86">_xll.PBD(C86,"Website","","USD","","")</f>
        <v>www.gpssa.com.br</v>
      </c>
      <c r="G86" t="s">
        <v>222</v>
      </c>
      <c r="H86" s="14" cm="1">
        <f t="array" ref="H86">_xll.PBD(C86,"Employees Count","","USD","","")</f>
        <v>183000</v>
      </c>
      <c r="I86" s="14" cm="1">
        <f t="array" ref="I86">_xll.PBF(C86,"Business Revenue","TTM","07-Jul-2025","","USD","","")</f>
        <v>3077488092.2520714</v>
      </c>
      <c r="J86" s="14" cm="1">
        <f t="array" ref="J86">_xll.PBF(C86,"EBITDA","TTM","07-Jul-2025","","USD","","")</f>
        <v>316140850.93516499</v>
      </c>
      <c r="K86" s="17" t="e" cm="1" vm="1">
        <f t="array" aca="1" ref="K86" ca="1">_xll.PBM(C86,"Market Cap","08-Jul-2025","08-Jul-2025","1","d","asc","USD","")</f>
        <v>#VALUE!</v>
      </c>
      <c r="L86" s="15"/>
      <c r="M86" s="15"/>
      <c r="N86" s="15"/>
      <c r="O86" s="9"/>
    </row>
    <row r="87" spans="2:15" ht="15" customHeight="1" x14ac:dyDescent="0.25">
      <c r="B87" t="str" cm="1">
        <f t="array" ref="B87">_xll.PBD(C87,"Name","","USD","","")</f>
        <v>Prosegur Compañia de Seguridad</v>
      </c>
      <c r="C87" t="s">
        <v>389</v>
      </c>
      <c r="D87" t="str" cm="1">
        <f t="array" ref="D87">_xll.PBD(C87,"HQ Country","","USD","","")</f>
        <v>Spain</v>
      </c>
      <c r="E87" t="str" cm="1">
        <f t="array" ref="E87">_xll.PBD(C87,"Website","","USD","","")</f>
        <v>www.prosegur.es</v>
      </c>
      <c r="G87" t="s">
        <v>222</v>
      </c>
      <c r="H87" s="14" cm="1">
        <f t="array" ref="H87">_xll.PBD(C87,"Employees Count","","USD","","")</f>
        <v>161416</v>
      </c>
      <c r="I87" s="14" t="e" cm="1">
        <f t="array" ref="I87">_xll.PBF(C87,"Business Revenue","TTM","07-Jul-2025","","USD","","")</f>
        <v>#N/A</v>
      </c>
      <c r="J87" s="14" t="e" cm="1">
        <f t="array" ref="J87">_xll.PBF(C87,"EBITDA","TTM","07-Jul-2025","","USD","","")</f>
        <v>#N/A</v>
      </c>
      <c r="K87" s="17" t="e" cm="1" vm="1">
        <f t="array" aca="1" ref="K87" ca="1">_xll.PBM(C87,"Market Cap","08-Jul-2025","08-Jul-2025","1","d","asc","USD","")</f>
        <v>#VALUE!</v>
      </c>
      <c r="L87" s="15"/>
      <c r="M87" s="15"/>
      <c r="N87" s="15"/>
      <c r="O87" s="9"/>
    </row>
    <row r="88" spans="2:15" ht="15" customHeight="1" x14ac:dyDescent="0.25">
      <c r="B88" t="str" cm="1">
        <f t="array" ref="B88">_xll.PBD(C88,"Name","","USD","","")</f>
        <v>Grupo Souza Lima</v>
      </c>
      <c r="C88" t="s">
        <v>390</v>
      </c>
      <c r="D88" t="str" cm="1">
        <f t="array" ref="D88">_xll.PBD(C88,"HQ Country","","USD","","")</f>
        <v>Brazil</v>
      </c>
      <c r="E88" t="str" cm="1">
        <f t="array" ref="E88">_xll.PBD(C88,"Website","","USD","","")</f>
        <v>gruposouzalima.com</v>
      </c>
      <c r="G88" t="s">
        <v>222</v>
      </c>
      <c r="H88" s="14" t="e" cm="1">
        <f t="array" ref="H88">_xll.PBD(C88,"Employees Count","","USD","","")</f>
        <v>#N/A</v>
      </c>
      <c r="I88" s="14" t="e" cm="1">
        <f t="array" ref="I88">_xll.PBF(C88,"Business Revenue","TTM","07-Jul-2025","","USD","","")</f>
        <v>#N/A</v>
      </c>
      <c r="J88" s="14" t="e" cm="1">
        <f t="array" ref="J88">_xll.PBF(C88,"EBITDA","TTM","07-Jul-2025","","USD","","")</f>
        <v>#N/A</v>
      </c>
      <c r="K88" s="17" t="e" cm="1">
        <f t="array" ref="K88">_xll.PBM(C88,"Market Cap","08-Jul-2025","08-Jul-2025","1","d","asc","USD","")</f>
        <v>#N/A</v>
      </c>
      <c r="L88" s="15"/>
      <c r="M88" s="15"/>
      <c r="N88" s="15"/>
      <c r="O88" s="9"/>
    </row>
    <row r="89" spans="2:15" ht="15" customHeight="1" x14ac:dyDescent="0.25">
      <c r="B89" t="str" cm="1">
        <f t="array" ref="B89">_xll.PBD(C89,"Name","","USD","","")</f>
        <v>Orsegups</v>
      </c>
      <c r="C89" t="s">
        <v>391</v>
      </c>
      <c r="D89" t="e" cm="1">
        <f t="array" ref="D89">_xll.PBD(C89,"HQ Country","","USD","","")</f>
        <v>#N/A</v>
      </c>
      <c r="E89" t="str" cm="1">
        <f t="array" ref="E89">_xll.PBD(C89,"Website","","USD","","")</f>
        <v>www.orsegups.com.br</v>
      </c>
      <c r="G89" t="s">
        <v>222</v>
      </c>
      <c r="H89" s="14" t="e" cm="1">
        <f t="array" ref="H89">_xll.PBD(C89,"Employees Count","","USD","","")</f>
        <v>#N/A</v>
      </c>
      <c r="I89" s="14" t="e" cm="1">
        <f t="array" ref="I89">_xll.PBF(C89,"Business Revenue","TTM","07-Jul-2025","","USD","","")</f>
        <v>#N/A</v>
      </c>
      <c r="J89" s="14" t="e" cm="1">
        <f t="array" ref="J89">_xll.PBF(C89,"EBITDA","TTM","07-Jul-2025","","USD","","")</f>
        <v>#N/A</v>
      </c>
      <c r="K89" s="17" t="e" cm="1">
        <f t="array" ref="K89">_xll.PBM(C89,"Market Cap","08-Jul-2025","08-Jul-2025","1","d","asc","USD","")</f>
        <v>#N/A</v>
      </c>
      <c r="L89" s="15"/>
      <c r="M89" s="15"/>
      <c r="N89" s="15"/>
      <c r="O89" s="9"/>
    </row>
    <row r="90" spans="2:15" ht="15" customHeight="1" x14ac:dyDescent="0.25">
      <c r="B90" t="str" cm="1">
        <f t="array" ref="B90">_xll.PBD(C90,"Name","","USD","","")</f>
        <v>Verisure</v>
      </c>
      <c r="C90" t="s">
        <v>392</v>
      </c>
      <c r="D90" t="str" cm="1">
        <f t="array" ref="D90">_xll.PBD(C90,"HQ Country","","USD","","")</f>
        <v>Switzerland</v>
      </c>
      <c r="E90" t="str" cm="1">
        <f t="array" ref="E90">_xll.PBD(C90,"Website","","USD","","")</f>
        <v>www.verisure.com</v>
      </c>
      <c r="G90" t="s">
        <v>222</v>
      </c>
      <c r="H90" s="14" cm="1">
        <f t="array" ref="H90">_xll.PBD(C90,"Employees Count","","USD","","")</f>
        <v>26000</v>
      </c>
      <c r="I90" s="14" t="e" cm="1">
        <f t="array" ref="I90">_xll.PBF(C90,"Business Revenue","TTM","07-Jul-2025","","USD","","")</f>
        <v>#N/A</v>
      </c>
      <c r="J90" s="14" t="e" cm="1">
        <f t="array" ref="J90">_xll.PBF(C90,"EBITDA","TTM","07-Jul-2025","","USD","","")</f>
        <v>#N/A</v>
      </c>
      <c r="K90" s="17" t="e" cm="1">
        <f t="array" ref="K90">_xll.PBM(C90,"Market Cap","08-Jul-2025","08-Jul-2025","1","d","asc","USD","")</f>
        <v>#N/A</v>
      </c>
      <c r="L90" s="15"/>
      <c r="M90" s="15"/>
      <c r="N90" s="15"/>
      <c r="O90" s="9"/>
    </row>
    <row r="91" spans="2:15" ht="15" customHeight="1" x14ac:dyDescent="0.25">
      <c r="B91" t="str" cm="1">
        <f t="array" ref="B91">_xll.PBD(C91,"Name","","USD","","")</f>
        <v>Verzani &amp; Sandrini</v>
      </c>
      <c r="C91" t="s">
        <v>393</v>
      </c>
      <c r="D91" t="str" cm="1">
        <f t="array" ref="D91">_xll.PBD(C91,"HQ Country","","USD","","")</f>
        <v>Brazil</v>
      </c>
      <c r="E91" t="str" cm="1">
        <f t="array" ref="E91">_xll.PBD(C91,"Website","","USD","","")</f>
        <v>www.verzani.com.br</v>
      </c>
      <c r="G91" t="s">
        <v>222</v>
      </c>
      <c r="H91" s="14" cm="1">
        <f t="array" ref="H91">_xll.PBD(C91,"Employees Count","","USD","","")</f>
        <v>71000</v>
      </c>
      <c r="I91" s="14" t="e" cm="1">
        <f t="array" ref="I91">_xll.PBF(C91,"Business Revenue","TTM","07-Jul-2025","","USD","","")</f>
        <v>#N/A</v>
      </c>
      <c r="J91" s="14" t="e" cm="1">
        <f t="array" ref="J91">_xll.PBF(C91,"EBITDA","TTM","07-Jul-2025","","USD","","")</f>
        <v>#N/A</v>
      </c>
      <c r="K91" s="17" t="e" cm="1">
        <f t="array" ref="K91">_xll.PBM(C91,"Market Cap","08-Jul-2025","08-Jul-2025","1","d","asc","USD","")</f>
        <v>#N/A</v>
      </c>
      <c r="L91" s="15"/>
      <c r="M91" s="15"/>
      <c r="N91" s="15"/>
      <c r="O91" s="9"/>
    </row>
    <row r="92" spans="2:15" ht="15" customHeight="1" x14ac:dyDescent="0.25">
      <c r="B92" t="str" cm="1">
        <f t="array" ref="B92">_xll.PBD(C92,"Name","","USD","","")</f>
        <v>Scala Data Centers</v>
      </c>
      <c r="C92" t="s">
        <v>394</v>
      </c>
      <c r="D92" t="str" cm="1">
        <f t="array" ref="D92">_xll.PBD(C92,"HQ Country","","USD","","")</f>
        <v>Brazil</v>
      </c>
      <c r="E92" t="str" cm="1">
        <f t="array" ref="E92">_xll.PBD(C92,"Website","","USD","","")</f>
        <v>www.scaladatacenters.com</v>
      </c>
      <c r="G92" t="s">
        <v>222</v>
      </c>
      <c r="H92" s="14" cm="1">
        <f t="array" ref="H92">_xll.PBD(C92,"Employees Count","","USD","","")</f>
        <v>1100</v>
      </c>
      <c r="I92" s="14" t="e" cm="1">
        <f t="array" ref="I92">_xll.PBF(C92,"Business Revenue","TTM","07-Jul-2025","","USD","","")</f>
        <v>#N/A</v>
      </c>
      <c r="J92" s="14" t="e" cm="1">
        <f t="array" ref="J92">_xll.PBF(C92,"EBITDA","TTM","07-Jul-2025","","USD","","")</f>
        <v>#N/A</v>
      </c>
      <c r="K92" s="17" t="e" cm="1">
        <f t="array" ref="K92">_xll.PBM(C92,"Market Cap","08-Jul-2025","08-Jul-2025","1","d","asc","USD","")</f>
        <v>#N/A</v>
      </c>
      <c r="L92" s="15"/>
      <c r="M92" s="15"/>
      <c r="N92" s="15"/>
      <c r="O92" s="9"/>
    </row>
    <row r="93" spans="2:15" ht="15" customHeight="1" x14ac:dyDescent="0.25">
      <c r="B93" t="str" cm="1">
        <f t="array" ref="B93">_xll.PBD(C93,"Name","","USD","","")</f>
        <v>Simpress Comercio Locacao e Servicos</v>
      </c>
      <c r="C93" t="s">
        <v>395</v>
      </c>
      <c r="D93" t="str" cm="1">
        <f t="array" ref="D93">_xll.PBD(C93,"HQ Country","","USD","","")</f>
        <v>Brazil</v>
      </c>
      <c r="E93" t="str" cm="1">
        <f t="array" ref="E93">_xll.PBD(C93,"Website","","USD","","")</f>
        <v>www.simpress.com.br</v>
      </c>
      <c r="G93" t="s">
        <v>222</v>
      </c>
      <c r="H93" s="14" cm="1">
        <f t="array" ref="H93">_xll.PBD(C93,"Employees Count","","USD","","")</f>
        <v>2400</v>
      </c>
      <c r="I93" s="14" t="e" cm="1">
        <f t="array" ref="I93">_xll.PBF(C93,"Business Revenue","TTM","07-Jul-2025","","USD","","")</f>
        <v>#N/A</v>
      </c>
      <c r="J93" s="14" t="e" cm="1">
        <f t="array" ref="J93">_xll.PBF(C93,"EBITDA","TTM","07-Jul-2025","","USD","","")</f>
        <v>#N/A</v>
      </c>
      <c r="K93" s="17" t="e" cm="1">
        <f t="array" ref="K93">_xll.PBM(C93,"Market Cap","08-Jul-2025","08-Jul-2025","1","d","asc","USD","")</f>
        <v>#N/A</v>
      </c>
      <c r="L93" s="15"/>
      <c r="M93" s="15"/>
      <c r="N93" s="15"/>
      <c r="O93" s="9"/>
    </row>
    <row r="94" spans="2:15" ht="15" customHeight="1" x14ac:dyDescent="0.25">
      <c r="B94" t="str" cm="1">
        <f t="array" ref="B94">_xll.PBD(C94,"Name","","USD","","")</f>
        <v>Teleperformance</v>
      </c>
      <c r="C94" t="s">
        <v>396</v>
      </c>
      <c r="D94" t="str" cm="1">
        <f t="array" ref="D94">_xll.PBD(C94,"HQ Country","","USD","","")</f>
        <v>France</v>
      </c>
      <c r="E94" t="str" cm="1">
        <f t="array" ref="E94">_xll.PBD(C94,"Website","","USD","","")</f>
        <v>www.tp.com</v>
      </c>
      <c r="G94" t="s">
        <v>222</v>
      </c>
      <c r="H94" s="14" cm="1">
        <f t="array" ref="H94">_xll.PBD(C94,"Employees Count","","USD","","")</f>
        <v>489488</v>
      </c>
      <c r="I94" s="14" cm="1">
        <f t="array" ref="I94">_xll.PBF(C94,"Business Revenue","TTM","07-Jul-2025","","USD","","")</f>
        <v>11123976064.92</v>
      </c>
      <c r="J94" s="14" cm="1">
        <f t="array" ref="J94">_xll.PBF(C94,"EBITDA","TTM","07-Jul-2025","","USD","","")</f>
        <v>2033263718.4809999</v>
      </c>
      <c r="K94" s="17" t="e" cm="1" vm="1">
        <f t="array" aca="1" ref="K94" ca="1">_xll.PBM(C94,"Market Cap","08-Jul-2025","08-Jul-2025","1","d","asc","USD","")</f>
        <v>#VALUE!</v>
      </c>
      <c r="L94" s="15"/>
      <c r="M94" s="15"/>
      <c r="N94" s="15"/>
      <c r="O94" s="9"/>
    </row>
    <row r="95" spans="2:15" ht="15" customHeight="1" x14ac:dyDescent="0.25">
      <c r="B95" t="str" cm="1">
        <f t="array" ref="B95">_xll.PBD(C95,"Name","","USD","","")</f>
        <v>Voke</v>
      </c>
      <c r="C95" t="s">
        <v>397</v>
      </c>
      <c r="D95" t="str" cm="1">
        <f t="array" ref="D95">_xll.PBD(C95,"HQ Country","","USD","","")</f>
        <v>Brazil</v>
      </c>
      <c r="E95" t="str" cm="1">
        <f t="array" ref="E95">_xll.PBD(C95,"Website","","USD","","")</f>
        <v>www.voke.tech</v>
      </c>
      <c r="G95" t="s">
        <v>222</v>
      </c>
      <c r="H95" s="14" cm="1">
        <f t="array" ref="H95">_xll.PBD(C95,"Employees Count","","USD","","")</f>
        <v>700</v>
      </c>
      <c r="I95" s="14" t="e" cm="1">
        <f t="array" ref="I95">_xll.PBF(C95,"Business Revenue","TTM","07-Jul-2025","","USD","","")</f>
        <v>#N/A</v>
      </c>
      <c r="J95" s="14" t="e" cm="1">
        <f t="array" ref="J95">_xll.PBF(C95,"EBITDA","TTM","07-Jul-2025","","USD","","")</f>
        <v>#N/A</v>
      </c>
      <c r="K95" s="17" t="e" cm="1">
        <f t="array" ref="K95">_xll.PBM(C95,"Market Cap","08-Jul-2025","08-Jul-2025","1","d","asc","USD","")</f>
        <v>#N/A</v>
      </c>
      <c r="L95" s="15"/>
      <c r="M95" s="15"/>
      <c r="N95" s="15"/>
      <c r="O95" s="9"/>
    </row>
    <row r="96" spans="2:15" ht="15" customHeight="1" x14ac:dyDescent="0.25">
      <c r="B96" t="str" cm="1">
        <f t="array" ref="B96">_xll.PBD(C96,"Name","","USD","","")</f>
        <v>Smollan Group</v>
      </c>
      <c r="C96" t="s">
        <v>399</v>
      </c>
      <c r="D96" t="str" cm="1">
        <f t="array" ref="D96">_xll.PBD(C96,"HQ Country","","USD","","")</f>
        <v>South Africa</v>
      </c>
      <c r="E96" t="str" cm="1">
        <f t="array" ref="E96">_xll.PBD(C96,"Website","","USD","","")</f>
        <v>www.smollan.com</v>
      </c>
      <c r="F96" s="16" t="s">
        <v>405</v>
      </c>
      <c r="G96" t="s">
        <v>222</v>
      </c>
      <c r="H96" s="14" cm="1">
        <f t="array" ref="H96">_xll.PBD(C96,"Employees Count","","USD","","")</f>
        <v>80000</v>
      </c>
      <c r="I96" s="14" t="e" cm="1">
        <f t="array" ref="I96">_xll.PBF(C96,"Business Revenue","TTM","07-Jul-2025","","USD","","")</f>
        <v>#N/A</v>
      </c>
      <c r="J96" s="14" t="e" cm="1">
        <f t="array" ref="J96">_xll.PBF(C96,"EBITDA","TTM","07-Jul-2025","","USD","","")</f>
        <v>#N/A</v>
      </c>
      <c r="K96" s="17" t="e" cm="1">
        <f t="array" ref="K96">_xll.PBM(C96,"Market Cap","08-Jul-2025","08-Jul-2025","1","d","asc","USD","")</f>
        <v>#N/A</v>
      </c>
      <c r="L96" s="15"/>
      <c r="M96" s="15"/>
      <c r="N96" s="15"/>
      <c r="O96" s="9"/>
    </row>
    <row r="97" spans="2:15" ht="15" customHeight="1" x14ac:dyDescent="0.25">
      <c r="B97" t="str" cm="1">
        <f t="array" ref="B97">_xll.PBD(C97,"Name","","USD","","")</f>
        <v>Manserv</v>
      </c>
      <c r="C97" t="s">
        <v>401</v>
      </c>
      <c r="D97" t="str" cm="1">
        <f t="array" ref="D97">_xll.PBD(C97,"HQ Country","","USD","","")</f>
        <v>Brazil</v>
      </c>
      <c r="E97" t="str" cm="1">
        <f t="array" ref="E97">_xll.PBD(C97,"Website","","USD","","")</f>
        <v>www.manserv.com.br</v>
      </c>
      <c r="F97" s="16" t="s">
        <v>404</v>
      </c>
      <c r="G97" t="s">
        <v>222</v>
      </c>
      <c r="H97" s="14" cm="1">
        <f t="array" ref="H97">_xll.PBD(C97,"Employees Count","","USD","","")</f>
        <v>18099</v>
      </c>
      <c r="I97" s="14" t="e" cm="1">
        <f t="array" ref="I97">_xll.PBF(C97,"Business Revenue","TTM","07-Jul-2025","","USD","","")</f>
        <v>#N/A</v>
      </c>
      <c r="J97" s="14" t="e" cm="1">
        <f t="array" ref="J97">_xll.PBF(C97,"EBITDA","TTM","07-Jul-2025","","USD","","")</f>
        <v>#N/A</v>
      </c>
      <c r="K97" s="17" t="e" cm="1">
        <f t="array" ref="K97">_xll.PBM(C97,"Market Cap","08-Jul-2025","08-Jul-2025","1","d","asc","USD","")</f>
        <v>#N/A</v>
      </c>
      <c r="L97" s="15"/>
      <c r="M97" s="15"/>
      <c r="N97" s="15"/>
      <c r="O97" s="9"/>
    </row>
    <row r="98" spans="2:15" ht="15" customHeight="1" x14ac:dyDescent="0.25">
      <c r="B98" t="str" cm="1">
        <f t="array" ref="B98">_xll.PBD(C98,"Name","","USD","","")</f>
        <v>Sapore</v>
      </c>
      <c r="C98" t="s">
        <v>402</v>
      </c>
      <c r="D98" t="str" cm="1">
        <f t="array" ref="D98">_xll.PBD(C98,"HQ Country","","USD","","")</f>
        <v>Brazil</v>
      </c>
      <c r="E98" t="str" cm="1">
        <f t="array" ref="E98">_xll.PBD(C98,"Website","","USD","","")</f>
        <v>www.sapore.com.br</v>
      </c>
      <c r="F98" s="16" t="s">
        <v>403</v>
      </c>
      <c r="G98" t="s">
        <v>222</v>
      </c>
      <c r="H98" s="14" cm="1">
        <f t="array" ref="H98">_xll.PBD(C98,"Employees Count","","USD","","")</f>
        <v>16000</v>
      </c>
      <c r="I98" s="14" t="e" cm="1">
        <f t="array" ref="I98">_xll.PBF(C98,"Business Revenue","TTM","07-Jul-2025","","USD","","")</f>
        <v>#N/A</v>
      </c>
      <c r="J98" s="14" t="e" cm="1">
        <f t="array" ref="J98">_xll.PBF(C98,"EBITDA","TTM","07-Jul-2025","","USD","","")</f>
        <v>#N/A</v>
      </c>
      <c r="K98" s="17" t="e" cm="1">
        <f t="array" ref="K98">_xll.PBM(C98,"Market Cap","08-Jul-2025","08-Jul-2025","1","d","asc","USD","")</f>
        <v>#N/A</v>
      </c>
      <c r="L98" s="15"/>
      <c r="M98" s="15"/>
      <c r="N98" s="15"/>
      <c r="O98" s="9"/>
    </row>
    <row r="99" spans="2:15" ht="15" customHeight="1" x14ac:dyDescent="0.25">
      <c r="B99" t="str" cm="1">
        <f t="array" ref="B99">_xll.PBD(C99,"Name","","USD","","")</f>
        <v>#SPECIFYREQUIRED</v>
      </c>
      <c r="D99" t="str" cm="1">
        <f t="array" ref="D99">_xll.PBD(C99,"HQ Country","","USD","","")</f>
        <v>#SPECIFYREQUIRED</v>
      </c>
      <c r="E99" t="str" cm="1">
        <f t="array" ref="E99">_xll.PBD(C99,"Website","","USD","","")</f>
        <v>#SPECIFYREQUIRED</v>
      </c>
      <c r="H99" s="14" t="str" cm="1">
        <f t="array" ref="H99">_xll.PBD(C99,"Employees Count","","USD","","")</f>
        <v>#SPECIFYREQUIRED</v>
      </c>
      <c r="I99" s="14" t="str" cm="1">
        <f t="array" ref="I99">_xll.PBF(C99,"Business Revenue","TTM","07-Jul-2025","","USD","","")</f>
        <v>#SPECIFYREQUIRED</v>
      </c>
      <c r="J99" s="14" t="str" cm="1">
        <f t="array" ref="J99">_xll.PBF(C99,"EBITDA","TTM","07-Jul-2025","","USD","","")</f>
        <v>#SPECIFYREQUIRED</v>
      </c>
      <c r="K99" s="14" t="str" cm="1">
        <f t="array" ref="K99">_xll.PBM(C99,"Market Cap","08-Jul-2025","08-Jul-2025","1","d","asc","USD","")</f>
        <v>#SPECIFYREQUIRED</v>
      </c>
      <c r="L99" s="15"/>
      <c r="M99" s="15"/>
      <c r="N99" s="15"/>
      <c r="O99" s="9"/>
    </row>
    <row r="100" spans="2:15" ht="15" customHeight="1" x14ac:dyDescent="0.25">
      <c r="B100" t="str" cm="1">
        <f t="array" ref="B100">_xll.PBD(C100,"Name","","USD","","")</f>
        <v>#SPECIFYREQUIRED</v>
      </c>
      <c r="D100" t="str" cm="1">
        <f t="array" ref="D100">_xll.PBD(C100,"HQ Country","","USD","","")</f>
        <v>#SPECIFYREQUIRED</v>
      </c>
      <c r="E100" t="str" cm="1">
        <f t="array" ref="E100">_xll.PBD(C100,"Website","","USD","","")</f>
        <v>#SPECIFYREQUIRED</v>
      </c>
      <c r="H100" s="14" t="str" cm="1">
        <f t="array" ref="H100">_xll.PBD(C100,"Employees Count","","USD","","")</f>
        <v>#SPECIFYREQUIRED</v>
      </c>
      <c r="I100" s="14" t="str" cm="1">
        <f t="array" ref="I100">_xll.PBF(C100,"Business Revenue","TTM","07-Jul-2025","","USD","","")</f>
        <v>#SPECIFYREQUIRED</v>
      </c>
      <c r="J100" s="14" t="str" cm="1">
        <f t="array" ref="J100">_xll.PBF(C100,"EBITDA","TTM","07-Jul-2025","","USD","","")</f>
        <v>#SPECIFYREQUIRED</v>
      </c>
      <c r="K100" s="14" t="str" cm="1">
        <f t="array" ref="K100">_xll.PBM(C100,"Market Cap","08-Jul-2025","08-Jul-2025","1","d","asc","USD","")</f>
        <v>#SPECIFYREQUIRED</v>
      </c>
      <c r="L100" s="15"/>
      <c r="M100" s="15"/>
      <c r="N100" s="15"/>
      <c r="O100" s="9"/>
    </row>
    <row r="101" spans="2:15" ht="15" customHeight="1" x14ac:dyDescent="0.25">
      <c r="B101" t="str" cm="1">
        <f t="array" ref="B101">_xll.PBD(C101,"Name","","USD","","")</f>
        <v>#SPECIFYREQUIRED</v>
      </c>
      <c r="D101" t="str" cm="1">
        <f t="array" ref="D101">_xll.PBD(C101,"HQ Country","","USD","","")</f>
        <v>#SPECIFYREQUIRED</v>
      </c>
      <c r="E101" t="str" cm="1">
        <f t="array" ref="E101">_xll.PBD(C101,"Website","","USD","","")</f>
        <v>#SPECIFYREQUIRED</v>
      </c>
      <c r="H101" s="14" t="str" cm="1">
        <f t="array" ref="H101">_xll.PBD(C101,"Employees Count","","USD","","")</f>
        <v>#SPECIFYREQUIRED</v>
      </c>
      <c r="I101" s="14" t="str" cm="1">
        <f t="array" ref="I101">_xll.PBF(C101,"Business Revenue","TTM","07-Jul-2025","","USD","","")</f>
        <v>#SPECIFYREQUIRED</v>
      </c>
      <c r="J101" s="14" t="str" cm="1">
        <f t="array" ref="J101">_xll.PBF(C101,"EBITDA","TTM","07-Jul-2025","","USD","","")</f>
        <v>#SPECIFYREQUIRED</v>
      </c>
      <c r="K101" s="14" t="str" cm="1">
        <f t="array" ref="K101">_xll.PBM(C101,"Market Cap","08-Jul-2025","08-Jul-2025","1","d","asc","USD","")</f>
        <v>#SPECIFYREQUIRED</v>
      </c>
      <c r="L101" s="15"/>
      <c r="M101" s="15"/>
      <c r="N101" s="15"/>
      <c r="O101" s="9"/>
    </row>
    <row r="102" spans="2:15" ht="15" customHeight="1" x14ac:dyDescent="0.25">
      <c r="B102" t="str" cm="1">
        <f t="array" ref="B102">_xll.PBD(C102,"Name","","USD","","")</f>
        <v>#SPECIFYREQUIRED</v>
      </c>
      <c r="D102" t="str" cm="1">
        <f t="array" ref="D102">_xll.PBD(C102,"HQ Country","","USD","","")</f>
        <v>#SPECIFYREQUIRED</v>
      </c>
      <c r="E102" t="str" cm="1">
        <f t="array" ref="E102">_xll.PBD(C102,"Website","","USD","","")</f>
        <v>#SPECIFYREQUIRED</v>
      </c>
      <c r="H102" s="14" t="str" cm="1">
        <f t="array" ref="H102">_xll.PBD(C102,"Employees Count","","USD","","")</f>
        <v>#SPECIFYREQUIRED</v>
      </c>
      <c r="I102" s="14" t="str" cm="1">
        <f t="array" ref="I102">_xll.PBF(C102,"Business Revenue","TTM","07-Jul-2025","","USD","","")</f>
        <v>#SPECIFYREQUIRED</v>
      </c>
      <c r="J102" s="14" t="str" cm="1">
        <f t="array" ref="J102">_xll.PBF(C102,"EBITDA","TTM","07-Jul-2025","","USD","","")</f>
        <v>#SPECIFYREQUIRED</v>
      </c>
      <c r="K102" s="14" t="str" cm="1">
        <f t="array" ref="K102">_xll.PBM(C102,"Market Cap","08-Jul-2025","08-Jul-2025","1","d","asc","USD","")</f>
        <v>#SPECIFYREQUIRED</v>
      </c>
      <c r="L102" s="15"/>
      <c r="M102" s="15"/>
      <c r="N102" s="15"/>
      <c r="O102" s="9"/>
    </row>
    <row r="103" spans="2:15" ht="15" customHeight="1" x14ac:dyDescent="0.25">
      <c r="B103" t="str" cm="1">
        <f t="array" ref="B103">_xll.PBD(C103,"Name","","USD","","")</f>
        <v>#SPECIFYREQUIRED</v>
      </c>
      <c r="D103" t="str" cm="1">
        <f t="array" ref="D103">_xll.PBD(C103,"HQ Country","","USD","","")</f>
        <v>#SPECIFYREQUIRED</v>
      </c>
      <c r="E103" t="str" cm="1">
        <f t="array" ref="E103">_xll.PBD(C103,"Website","","USD","","")</f>
        <v>#SPECIFYREQUIRED</v>
      </c>
      <c r="H103" s="14" t="str" cm="1">
        <f t="array" ref="H103">_xll.PBD(C103,"Employees Count","","USD","","")</f>
        <v>#SPECIFYREQUIRED</v>
      </c>
      <c r="I103" s="14" t="str" cm="1">
        <f t="array" ref="I103">_xll.PBF(C103,"Business Revenue","TTM","07-Jul-2025","","USD","","")</f>
        <v>#SPECIFYREQUIRED</v>
      </c>
      <c r="J103" s="14" t="str" cm="1">
        <f t="array" ref="J103">_xll.PBF(C103,"EBITDA","TTM","07-Jul-2025","","USD","","")</f>
        <v>#SPECIFYREQUIRED</v>
      </c>
      <c r="K103" s="14" t="str" cm="1">
        <f t="array" ref="K103">_xll.PBM(C103,"Market Cap","08-Jul-2025","08-Jul-2025","1","d","asc","USD","")</f>
        <v>#SPECIFYREQUIRED</v>
      </c>
      <c r="L103" s="15"/>
      <c r="M103" s="15"/>
      <c r="N103" s="15"/>
      <c r="O103" s="9"/>
    </row>
    <row r="104" spans="2:15" ht="15" customHeight="1" x14ac:dyDescent="0.25">
      <c r="B104" t="str" cm="1">
        <f t="array" ref="B104">_xll.PBD(C104,"Name","","USD","","")</f>
        <v>#SPECIFYREQUIRED</v>
      </c>
      <c r="D104" t="str" cm="1">
        <f t="array" ref="D104">_xll.PBD(C104,"HQ Country","","USD","","")</f>
        <v>#SPECIFYREQUIRED</v>
      </c>
      <c r="E104" t="str" cm="1">
        <f t="array" ref="E104">_xll.PBD(C104,"Website","","USD","","")</f>
        <v>#SPECIFYREQUIRED</v>
      </c>
      <c r="H104" s="14" t="str" cm="1">
        <f t="array" ref="H104">_xll.PBD(C104,"Employees Count","","USD","","")</f>
        <v>#SPECIFYREQUIRED</v>
      </c>
      <c r="I104" s="14" t="str" cm="1">
        <f t="array" ref="I104">_xll.PBF(C104,"Business Revenue","TTM","07-Jul-2025","","USD","","")</f>
        <v>#SPECIFYREQUIRED</v>
      </c>
      <c r="J104" s="14" t="str" cm="1">
        <f t="array" ref="J104">_xll.PBF(C104,"EBITDA","TTM","07-Jul-2025","","USD","","")</f>
        <v>#SPECIFYREQUIRED</v>
      </c>
      <c r="K104" s="14" t="str" cm="1">
        <f t="array" ref="K104">_xll.PBM(C104,"Market Cap","08-Jul-2025","08-Jul-2025","1","d","asc","USD","")</f>
        <v>#SPECIFYREQUIRED</v>
      </c>
      <c r="L104" s="15"/>
      <c r="M104" s="15"/>
      <c r="N104" s="15"/>
      <c r="O104" s="9"/>
    </row>
    <row r="105" spans="2:15" ht="15" customHeight="1" x14ac:dyDescent="0.25">
      <c r="B105" t="str" cm="1">
        <f t="array" ref="B105">_xll.PBD(C105,"Name","","USD","","")</f>
        <v>#SPECIFYREQUIRED</v>
      </c>
      <c r="D105" t="str" cm="1">
        <f t="array" ref="D105">_xll.PBD(C105,"HQ Country","","USD","","")</f>
        <v>#SPECIFYREQUIRED</v>
      </c>
      <c r="E105" t="str" cm="1">
        <f t="array" ref="E105">_xll.PBD(C105,"Website","","USD","","")</f>
        <v>#SPECIFYREQUIRED</v>
      </c>
      <c r="H105" s="14" t="str" cm="1">
        <f t="array" ref="H105">_xll.PBD(C105,"Employees Count","","USD","","")</f>
        <v>#SPECIFYREQUIRED</v>
      </c>
      <c r="I105" s="14" t="str" cm="1">
        <f t="array" ref="I105">_xll.PBF(C105,"Business Revenue","TTM","07-Jul-2025","","USD","","")</f>
        <v>#SPECIFYREQUIRED</v>
      </c>
      <c r="J105" s="14" t="str" cm="1">
        <f t="array" ref="J105">_xll.PBF(C105,"EBITDA","TTM","07-Jul-2025","","USD","","")</f>
        <v>#SPECIFYREQUIRED</v>
      </c>
      <c r="K105" s="14" t="str" cm="1">
        <f t="array" ref="K105">_xll.PBM(C105,"Market Cap","08-Jul-2025","08-Jul-2025","1","d","asc","USD","")</f>
        <v>#SPECIFYREQUIRED</v>
      </c>
      <c r="L105" s="15"/>
      <c r="M105" s="15"/>
      <c r="N105" s="15"/>
      <c r="O105" s="9"/>
    </row>
    <row r="106" spans="2:15" ht="15" customHeight="1" x14ac:dyDescent="0.25">
      <c r="B106" t="str" cm="1">
        <f t="array" ref="B106">_xll.PBD(C106,"Name","","USD","","")</f>
        <v>#SPECIFYREQUIRED</v>
      </c>
      <c r="D106" t="str" cm="1">
        <f t="array" ref="D106">_xll.PBD(C106,"HQ Country","","USD","","")</f>
        <v>#SPECIFYREQUIRED</v>
      </c>
      <c r="E106" t="str" cm="1">
        <f t="array" ref="E106">_xll.PBD(C106,"Website","","USD","","")</f>
        <v>#SPECIFYREQUIRED</v>
      </c>
      <c r="H106" s="14" t="str" cm="1">
        <f t="array" ref="H106">_xll.PBD(C106,"Employees Count","","USD","","")</f>
        <v>#SPECIFYREQUIRED</v>
      </c>
      <c r="I106" s="14" t="str" cm="1">
        <f t="array" ref="I106">_xll.PBF(C106,"Business Revenue","TTM","07-Jul-2025","","USD","","")</f>
        <v>#SPECIFYREQUIRED</v>
      </c>
      <c r="J106" s="14" t="str" cm="1">
        <f t="array" ref="J106">_xll.PBF(C106,"EBITDA","TTM","07-Jul-2025","","USD","","")</f>
        <v>#SPECIFYREQUIRED</v>
      </c>
      <c r="K106" s="14" t="str" cm="1">
        <f t="array" ref="K106">_xll.PBM(C106,"Market Cap","08-Jul-2025","08-Jul-2025","1","d","asc","USD","")</f>
        <v>#SPECIFYREQUIRED</v>
      </c>
      <c r="L106" s="15"/>
      <c r="M106" s="15"/>
      <c r="N106" s="15"/>
      <c r="O106" s="9"/>
    </row>
    <row r="107" spans="2:15" ht="15" customHeight="1" x14ac:dyDescent="0.25">
      <c r="B107" t="str" cm="1">
        <f t="array" ref="B107">_xll.PBD(C107,"Name","","USD","","")</f>
        <v>#SPECIFYREQUIRED</v>
      </c>
      <c r="D107" t="str" cm="1">
        <f t="array" ref="D107">_xll.PBD(C107,"HQ Country","","USD","","")</f>
        <v>#SPECIFYREQUIRED</v>
      </c>
      <c r="E107" t="str" cm="1">
        <f t="array" ref="E107">_xll.PBD(C107,"Website","","USD","","")</f>
        <v>#SPECIFYREQUIRED</v>
      </c>
      <c r="H107" s="14" t="str" cm="1">
        <f t="array" ref="H107">_xll.PBD(C107,"Employees Count","","USD","","")</f>
        <v>#SPECIFYREQUIRED</v>
      </c>
      <c r="I107" s="14" t="str" cm="1">
        <f t="array" ref="I107">_xll.PBF(C107,"Business Revenue","TTM","07-Jul-2025","","USD","","")</f>
        <v>#SPECIFYREQUIRED</v>
      </c>
      <c r="J107" s="14" t="str" cm="1">
        <f t="array" ref="J107">_xll.PBF(C107,"EBITDA","TTM","07-Jul-2025","","USD","","")</f>
        <v>#SPECIFYREQUIRED</v>
      </c>
      <c r="K107" s="14" t="str" cm="1">
        <f t="array" ref="K107">_xll.PBM(C107,"Market Cap","08-Jul-2025","08-Jul-2025","1","d","asc","USD","")</f>
        <v>#SPECIFYREQUIRED</v>
      </c>
      <c r="L107" s="15"/>
      <c r="M107" s="15"/>
      <c r="N107" s="15"/>
      <c r="O107" s="9"/>
    </row>
    <row r="108" spans="2:15" ht="15" customHeight="1" x14ac:dyDescent="0.25">
      <c r="B108" t="str" cm="1">
        <f t="array" ref="B108">_xll.PBD(C108,"Name","","USD","","")</f>
        <v>#SPECIFYREQUIRED</v>
      </c>
      <c r="D108" t="str" cm="1">
        <f t="array" ref="D108">_xll.PBD(C108,"HQ Country","","USD","","")</f>
        <v>#SPECIFYREQUIRED</v>
      </c>
      <c r="E108" t="str" cm="1">
        <f t="array" ref="E108">_xll.PBD(C108,"Website","","USD","","")</f>
        <v>#SPECIFYREQUIRED</v>
      </c>
      <c r="H108" s="14" t="str" cm="1">
        <f t="array" ref="H108">_xll.PBD(C108,"Employees Count","","USD","","")</f>
        <v>#SPECIFYREQUIRED</v>
      </c>
      <c r="I108" s="14" t="str" cm="1">
        <f t="array" ref="I108">_xll.PBF(C108,"Business Revenue","TTM","07-Jul-2025","","USD","","")</f>
        <v>#SPECIFYREQUIRED</v>
      </c>
      <c r="J108" s="14" t="str" cm="1">
        <f t="array" ref="J108">_xll.PBF(C108,"EBITDA","TTM","07-Jul-2025","","USD","","")</f>
        <v>#SPECIFYREQUIRED</v>
      </c>
      <c r="K108" s="14" t="str" cm="1">
        <f t="array" ref="K108">_xll.PBM(C108,"Market Cap","08-Jul-2025","08-Jul-2025","1","d","asc","USD","")</f>
        <v>#SPECIFYREQUIRED</v>
      </c>
      <c r="L108" s="15"/>
      <c r="M108" s="15"/>
      <c r="N108" s="15"/>
      <c r="O108" s="9"/>
    </row>
    <row r="109" spans="2:15" ht="15" customHeight="1" x14ac:dyDescent="0.25">
      <c r="B109" t="str" cm="1">
        <f t="array" ref="B109">_xll.PBD(C109,"Name","","USD","","")</f>
        <v>#SPECIFYREQUIRED</v>
      </c>
      <c r="D109" t="str" cm="1">
        <f t="array" ref="D109">_xll.PBD(C109,"HQ Country","","USD","","")</f>
        <v>#SPECIFYREQUIRED</v>
      </c>
      <c r="E109" t="str" cm="1">
        <f t="array" ref="E109">_xll.PBD(C109,"Website","","USD","","")</f>
        <v>#SPECIFYREQUIRED</v>
      </c>
      <c r="H109" s="14" t="str" cm="1">
        <f t="array" ref="H109">_xll.PBD(C109,"Employees Count","","USD","","")</f>
        <v>#SPECIFYREQUIRED</v>
      </c>
      <c r="I109" s="14" t="str" cm="1">
        <f t="array" ref="I109">_xll.PBF(C109,"Business Revenue","TTM","07-Jul-2025","","USD","","")</f>
        <v>#SPECIFYREQUIRED</v>
      </c>
      <c r="J109" s="14" t="str" cm="1">
        <f t="array" ref="J109">_xll.PBF(C109,"EBITDA","TTM","07-Jul-2025","","USD","","")</f>
        <v>#SPECIFYREQUIRED</v>
      </c>
      <c r="K109" s="14" t="str" cm="1">
        <f t="array" ref="K109">_xll.PBM(C109,"Market Cap","08-Jul-2025","08-Jul-2025","1","d","asc","USD","")</f>
        <v>#SPECIFYREQUIRED</v>
      </c>
      <c r="L109" s="15"/>
      <c r="M109" s="15"/>
      <c r="N109" s="15"/>
      <c r="O109" s="9"/>
    </row>
    <row r="110" spans="2:15" ht="15" customHeight="1" x14ac:dyDescent="0.25">
      <c r="B110" t="str" cm="1">
        <f t="array" ref="B110">_xll.PBD(C110,"Name","","USD","","")</f>
        <v>#SPECIFYREQUIRED</v>
      </c>
      <c r="D110" t="str" cm="1">
        <f t="array" ref="D110">_xll.PBD(C110,"HQ Country","","USD","","")</f>
        <v>#SPECIFYREQUIRED</v>
      </c>
      <c r="E110" t="str" cm="1">
        <f t="array" ref="E110">_xll.PBD(C110,"Website","","USD","","")</f>
        <v>#SPECIFYREQUIRED</v>
      </c>
      <c r="H110" s="14" t="str" cm="1">
        <f t="array" ref="H110">_xll.PBD(C110,"Employees Count","","USD","","")</f>
        <v>#SPECIFYREQUIRED</v>
      </c>
      <c r="I110" s="14" t="str" cm="1">
        <f t="array" ref="I110">_xll.PBF(C110,"Business Revenue","TTM","07-Jul-2025","","USD","","")</f>
        <v>#SPECIFYREQUIRED</v>
      </c>
      <c r="J110" s="14" t="str" cm="1">
        <f t="array" ref="J110">_xll.PBF(C110,"EBITDA","TTM","07-Jul-2025","","USD","","")</f>
        <v>#SPECIFYREQUIRED</v>
      </c>
      <c r="K110" s="14" t="str" cm="1">
        <f t="array" ref="K110">_xll.PBM(C110,"Market Cap","08-Jul-2025","08-Jul-2025","1","d","asc","USD","")</f>
        <v>#SPECIFYREQUIRED</v>
      </c>
      <c r="L110" s="15"/>
      <c r="M110" s="15"/>
      <c r="N110" s="15"/>
      <c r="O110" s="9"/>
    </row>
    <row r="111" spans="2:15" ht="15" customHeight="1" x14ac:dyDescent="0.25">
      <c r="B111" t="str" cm="1">
        <f t="array" ref="B111">_xll.PBD(C111,"Name","","USD","","")</f>
        <v>#SPECIFYREQUIRED</v>
      </c>
      <c r="D111" t="str" cm="1">
        <f t="array" ref="D111">_xll.PBD(C111,"HQ Country","","USD","","")</f>
        <v>#SPECIFYREQUIRED</v>
      </c>
      <c r="E111" t="str" cm="1">
        <f t="array" ref="E111">_xll.PBD(C111,"Website","","USD","","")</f>
        <v>#SPECIFYREQUIRED</v>
      </c>
      <c r="H111" s="14" t="str" cm="1">
        <f t="array" ref="H111">_xll.PBD(C111,"Employees Count","","USD","","")</f>
        <v>#SPECIFYREQUIRED</v>
      </c>
      <c r="I111" s="14" t="str" cm="1">
        <f t="array" ref="I111">_xll.PBF(C111,"Business Revenue","TTM","07-Jul-2025","","USD","","")</f>
        <v>#SPECIFYREQUIRED</v>
      </c>
      <c r="J111" s="14" t="str" cm="1">
        <f t="array" ref="J111">_xll.PBF(C111,"EBITDA","TTM","07-Jul-2025","","USD","","")</f>
        <v>#SPECIFYREQUIRED</v>
      </c>
      <c r="K111" s="14" t="str" cm="1">
        <f t="array" ref="K111">_xll.PBM(C111,"Market Cap","08-Jul-2025","08-Jul-2025","1","d","asc","USD","")</f>
        <v>#SPECIFYREQUIRED</v>
      </c>
      <c r="L111" s="15"/>
      <c r="M111" s="15"/>
      <c r="N111" s="15"/>
      <c r="O111" s="9"/>
    </row>
    <row r="112" spans="2:15" ht="15" customHeight="1" x14ac:dyDescent="0.25">
      <c r="B112" t="str" cm="1">
        <f t="array" ref="B112">_xll.PBD(C112,"Name","","USD","","")</f>
        <v>#SPECIFYREQUIRED</v>
      </c>
      <c r="D112" t="str" cm="1">
        <f t="array" ref="D112">_xll.PBD(C112,"HQ Country","","USD","","")</f>
        <v>#SPECIFYREQUIRED</v>
      </c>
      <c r="E112" t="str" cm="1">
        <f t="array" ref="E112">_xll.PBD(C112,"Website","","USD","","")</f>
        <v>#SPECIFYREQUIRED</v>
      </c>
      <c r="H112" s="14" t="str" cm="1">
        <f t="array" ref="H112">_xll.PBD(C112,"Employees Count","","USD","","")</f>
        <v>#SPECIFYREQUIRED</v>
      </c>
      <c r="I112" s="14" t="str" cm="1">
        <f t="array" ref="I112">_xll.PBF(C112,"Business Revenue","TTM","07-Jul-2025","","USD","","")</f>
        <v>#SPECIFYREQUIRED</v>
      </c>
      <c r="J112" s="14" t="str" cm="1">
        <f t="array" ref="J112">_xll.PBF(C112,"EBITDA","TTM","07-Jul-2025","","USD","","")</f>
        <v>#SPECIFYREQUIRED</v>
      </c>
      <c r="K112" s="14" t="str" cm="1">
        <f t="array" ref="K112">_xll.PBM(C112,"Market Cap","08-Jul-2025","08-Jul-2025","1","d","asc","USD","")</f>
        <v>#SPECIFYREQUIRED</v>
      </c>
      <c r="L112" s="15"/>
      <c r="M112" s="15"/>
      <c r="N112" s="15"/>
      <c r="O112" s="9"/>
    </row>
    <row r="113" spans="2:15" ht="15" customHeight="1" x14ac:dyDescent="0.25">
      <c r="B113" t="str" cm="1">
        <f t="array" ref="B113">_xll.PBD(C113,"Name","","USD","","")</f>
        <v>#SPECIFYREQUIRED</v>
      </c>
      <c r="D113" t="str" cm="1">
        <f t="array" ref="D113">_xll.PBD(C113,"HQ Country","","USD","","")</f>
        <v>#SPECIFYREQUIRED</v>
      </c>
      <c r="E113" t="str" cm="1">
        <f t="array" ref="E113">_xll.PBD(C113,"Website","","USD","","")</f>
        <v>#SPECIFYREQUIRED</v>
      </c>
      <c r="H113" s="14" t="str" cm="1">
        <f t="array" ref="H113">_xll.PBD(C113,"Employees Count","","USD","","")</f>
        <v>#SPECIFYREQUIRED</v>
      </c>
      <c r="I113" s="14" t="str" cm="1">
        <f t="array" ref="I113">_xll.PBF(C113,"Business Revenue","TTM","07-Jul-2025","","USD","","")</f>
        <v>#SPECIFYREQUIRED</v>
      </c>
      <c r="J113" s="14" t="str" cm="1">
        <f t="array" ref="J113">_xll.PBF(C113,"EBITDA","TTM","07-Jul-2025","","USD","","")</f>
        <v>#SPECIFYREQUIRED</v>
      </c>
      <c r="K113" s="14" t="str" cm="1">
        <f t="array" ref="K113">_xll.PBM(C113,"Market Cap","08-Jul-2025","08-Jul-2025","1","d","asc","USD","")</f>
        <v>#SPECIFYREQUIRED</v>
      </c>
      <c r="L113" s="15"/>
      <c r="M113" s="15"/>
      <c r="N113" s="15"/>
      <c r="O113" s="9"/>
    </row>
    <row r="114" spans="2:15" ht="15" customHeight="1" x14ac:dyDescent="0.25">
      <c r="B114" t="str" cm="1">
        <f t="array" ref="B114">_xll.PBD(C114,"Name","","USD","","")</f>
        <v>#SPECIFYREQUIRED</v>
      </c>
      <c r="D114" t="str" cm="1">
        <f t="array" ref="D114">_xll.PBD(C114,"HQ Country","","USD","","")</f>
        <v>#SPECIFYREQUIRED</v>
      </c>
      <c r="E114" t="str" cm="1">
        <f t="array" ref="E114">_xll.PBD(C114,"Website","","USD","","")</f>
        <v>#SPECIFYREQUIRED</v>
      </c>
      <c r="H114" s="14" t="str" cm="1">
        <f t="array" ref="H114">_xll.PBD(C114,"Employees Count","","USD","","")</f>
        <v>#SPECIFYREQUIRED</v>
      </c>
      <c r="I114" s="14" t="str" cm="1">
        <f t="array" ref="I114">_xll.PBF(C114,"Business Revenue","TTM","07-Jul-2025","","USD","","")</f>
        <v>#SPECIFYREQUIRED</v>
      </c>
      <c r="J114" s="14" t="str" cm="1">
        <f t="array" ref="J114">_xll.PBF(C114,"EBITDA","TTM","07-Jul-2025","","USD","","")</f>
        <v>#SPECIFYREQUIRED</v>
      </c>
      <c r="K114" s="14" t="str" cm="1">
        <f t="array" ref="K114">_xll.PBM(C114,"Market Cap","08-Jul-2025","08-Jul-2025","1","d","asc","USD","")</f>
        <v>#SPECIFYREQUIRED</v>
      </c>
      <c r="L114" s="15"/>
      <c r="M114" s="15"/>
      <c r="N114" s="15"/>
      <c r="O114" s="9"/>
    </row>
    <row r="115" spans="2:15" ht="15" customHeight="1" x14ac:dyDescent="0.25">
      <c r="B115" t="str" cm="1">
        <f t="array" ref="B115">_xll.PBD(C115,"Name","","USD","","")</f>
        <v>#SPECIFYREQUIRED</v>
      </c>
      <c r="D115" t="str" cm="1">
        <f t="array" ref="D115">_xll.PBD(C115,"HQ Country","","USD","","")</f>
        <v>#SPECIFYREQUIRED</v>
      </c>
      <c r="E115" t="str" cm="1">
        <f t="array" ref="E115">_xll.PBD(C115,"Website","","USD","","")</f>
        <v>#SPECIFYREQUIRED</v>
      </c>
      <c r="H115" s="14" t="str" cm="1">
        <f t="array" ref="H115">_xll.PBD(C115,"Employees Count","","USD","","")</f>
        <v>#SPECIFYREQUIRED</v>
      </c>
      <c r="I115" s="14" t="str" cm="1">
        <f t="array" ref="I115">_xll.PBF(C115,"Business Revenue","TTM","07-Jul-2025","","USD","","")</f>
        <v>#SPECIFYREQUIRED</v>
      </c>
      <c r="J115" s="14" t="str" cm="1">
        <f t="array" ref="J115">_xll.PBF(C115,"EBITDA","TTM","07-Jul-2025","","USD","","")</f>
        <v>#SPECIFYREQUIRED</v>
      </c>
      <c r="K115" s="14" t="str" cm="1">
        <f t="array" ref="K115">_xll.PBM(C115,"Market Cap","08-Jul-2025","08-Jul-2025","1","d","asc","USD","")</f>
        <v>#SPECIFYREQUIRED</v>
      </c>
      <c r="L115" s="15"/>
      <c r="M115" s="15"/>
      <c r="N115" s="15"/>
      <c r="O115" s="9"/>
    </row>
    <row r="116" spans="2:15" ht="15" customHeight="1" x14ac:dyDescent="0.25">
      <c r="B116" t="str" cm="1">
        <f t="array" ref="B116">_xll.PBD(C116,"Name","","USD","","")</f>
        <v>#SPECIFYREQUIRED</v>
      </c>
      <c r="D116" t="str" cm="1">
        <f t="array" ref="D116">_xll.PBD(C116,"HQ Country","","USD","","")</f>
        <v>#SPECIFYREQUIRED</v>
      </c>
      <c r="E116" t="str" cm="1">
        <f t="array" ref="E116">_xll.PBD(C116,"Website","","USD","","")</f>
        <v>#SPECIFYREQUIRED</v>
      </c>
      <c r="H116" s="14" t="str" cm="1">
        <f t="array" ref="H116">_xll.PBD(C116,"Employees Count","","USD","","")</f>
        <v>#SPECIFYREQUIRED</v>
      </c>
      <c r="I116" s="14" t="str" cm="1">
        <f t="array" ref="I116">_xll.PBF(C116,"Business Revenue","TTM","07-Jul-2025","","USD","","")</f>
        <v>#SPECIFYREQUIRED</v>
      </c>
      <c r="J116" s="14" t="str" cm="1">
        <f t="array" ref="J116">_xll.PBF(C116,"EBITDA","TTM","07-Jul-2025","","USD","","")</f>
        <v>#SPECIFYREQUIRED</v>
      </c>
      <c r="K116" s="14" t="str" cm="1">
        <f t="array" ref="K116">_xll.PBM(C116,"Market Cap","08-Jul-2025","08-Jul-2025","1","d","asc","USD","")</f>
        <v>#SPECIFYREQUIRED</v>
      </c>
      <c r="L116" s="15"/>
      <c r="M116" s="15"/>
      <c r="N116" s="15"/>
      <c r="O116" s="9"/>
    </row>
    <row r="117" spans="2:15" ht="15" customHeight="1" x14ac:dyDescent="0.25">
      <c r="B117" t="str" cm="1">
        <f t="array" ref="B117">_xll.PBD(C117,"Name","","USD","","")</f>
        <v>#SPECIFYREQUIRED</v>
      </c>
      <c r="D117" t="str" cm="1">
        <f t="array" ref="D117">_xll.PBD(C117,"HQ Country","","USD","","")</f>
        <v>#SPECIFYREQUIRED</v>
      </c>
      <c r="E117" t="str" cm="1">
        <f t="array" ref="E117">_xll.PBD(C117,"Website","","USD","","")</f>
        <v>#SPECIFYREQUIRED</v>
      </c>
      <c r="H117" s="14" t="str" cm="1">
        <f t="array" ref="H117">_xll.PBD(C117,"Employees Count","","USD","","")</f>
        <v>#SPECIFYREQUIRED</v>
      </c>
      <c r="I117" s="14" t="str" cm="1">
        <f t="array" ref="I117">_xll.PBF(C117,"Business Revenue","TTM","07-Jul-2025","","USD","","")</f>
        <v>#SPECIFYREQUIRED</v>
      </c>
      <c r="J117" s="14" t="str" cm="1">
        <f t="array" ref="J117">_xll.PBF(C117,"EBITDA","TTM","07-Jul-2025","","USD","","")</f>
        <v>#SPECIFYREQUIRED</v>
      </c>
      <c r="K117" s="14" t="str" cm="1">
        <f t="array" ref="K117">_xll.PBM(C117,"Market Cap","08-Jul-2025","08-Jul-2025","1","d","asc","USD","")</f>
        <v>#SPECIFYREQUIRED</v>
      </c>
      <c r="L117" s="15"/>
      <c r="M117" s="15"/>
      <c r="N117" s="15"/>
      <c r="O117" s="9"/>
    </row>
    <row r="118" spans="2:15" ht="15" customHeight="1" x14ac:dyDescent="0.25">
      <c r="B118" t="str" cm="1">
        <f t="array" ref="B118">_xll.PBD(C118,"Name","","USD","","")</f>
        <v>#SPECIFYREQUIRED</v>
      </c>
      <c r="D118" t="str" cm="1">
        <f t="array" ref="D118">_xll.PBD(C118,"HQ Country","","USD","","")</f>
        <v>#SPECIFYREQUIRED</v>
      </c>
      <c r="E118" t="str" cm="1">
        <f t="array" ref="E118">_xll.PBD(C118,"Website","","USD","","")</f>
        <v>#SPECIFYREQUIRED</v>
      </c>
      <c r="H118" s="14" t="str" cm="1">
        <f t="array" ref="H118">_xll.PBD(C118,"Employees Count","","USD","","")</f>
        <v>#SPECIFYREQUIRED</v>
      </c>
      <c r="I118" s="14" t="str" cm="1">
        <f t="array" ref="I118">_xll.PBF(C118,"Business Revenue","TTM","07-Jul-2025","","USD","","")</f>
        <v>#SPECIFYREQUIRED</v>
      </c>
      <c r="J118" s="14" t="str" cm="1">
        <f t="array" ref="J118">_xll.PBF(C118,"EBITDA","TTM","07-Jul-2025","","USD","","")</f>
        <v>#SPECIFYREQUIRED</v>
      </c>
      <c r="K118" s="14" t="str" cm="1">
        <f t="array" ref="K118">_xll.PBM(C118,"Market Cap","08-Jul-2025","08-Jul-2025","1","d","asc","USD","")</f>
        <v>#SPECIFYREQUIRED</v>
      </c>
      <c r="L118" s="15"/>
      <c r="M118" s="15"/>
      <c r="N118" s="15"/>
      <c r="O118" s="9"/>
    </row>
    <row r="119" spans="2:15" ht="15" customHeight="1" x14ac:dyDescent="0.25">
      <c r="B119" t="str" cm="1">
        <f t="array" ref="B119">_xll.PBD(C119,"Name","","USD","","")</f>
        <v>#SPECIFYREQUIRED</v>
      </c>
      <c r="D119" t="str" cm="1">
        <f t="array" ref="D119">_xll.PBD(C119,"HQ Country","","USD","","")</f>
        <v>#SPECIFYREQUIRED</v>
      </c>
      <c r="E119" t="str" cm="1">
        <f t="array" ref="E119">_xll.PBD(C119,"Website","","USD","","")</f>
        <v>#SPECIFYREQUIRED</v>
      </c>
      <c r="H119" s="14" t="str" cm="1">
        <f t="array" ref="H119">_xll.PBD(C119,"Employees Count","","USD","","")</f>
        <v>#SPECIFYREQUIRED</v>
      </c>
      <c r="I119" s="14" t="str" cm="1">
        <f t="array" ref="I119">_xll.PBF(C119,"Business Revenue","TTM","07-Jul-2025","","USD","","")</f>
        <v>#SPECIFYREQUIRED</v>
      </c>
      <c r="J119" s="14" t="str" cm="1">
        <f t="array" ref="J119">_xll.PBF(C119,"EBITDA","TTM","07-Jul-2025","","USD","","")</f>
        <v>#SPECIFYREQUIRED</v>
      </c>
      <c r="K119" s="14" t="str" cm="1">
        <f t="array" ref="K119">_xll.PBM(C119,"Market Cap","08-Jul-2025","08-Jul-2025","1","d","asc","USD","")</f>
        <v>#SPECIFYREQUIRED</v>
      </c>
      <c r="L119" s="15"/>
      <c r="M119" s="15"/>
      <c r="N119" s="15"/>
      <c r="O119" s="9"/>
    </row>
    <row r="120" spans="2:15" ht="15" customHeight="1" x14ac:dyDescent="0.25">
      <c r="B120" t="str" cm="1">
        <f t="array" ref="B120">_xll.PBD(C120,"Name","","USD","","")</f>
        <v>#SPECIFYREQUIRED</v>
      </c>
      <c r="D120" t="str" cm="1">
        <f t="array" ref="D120">_xll.PBD(C120,"HQ Country","","USD","","")</f>
        <v>#SPECIFYREQUIRED</v>
      </c>
      <c r="E120" t="str" cm="1">
        <f t="array" ref="E120">_xll.PBD(C120,"Website","","USD","","")</f>
        <v>#SPECIFYREQUIRED</v>
      </c>
      <c r="H120" s="14" t="str" cm="1">
        <f t="array" ref="H120">_xll.PBD(C120,"Employees Count","","USD","","")</f>
        <v>#SPECIFYREQUIRED</v>
      </c>
      <c r="I120" s="14" t="str" cm="1">
        <f t="array" ref="I120">_xll.PBF(C120,"Business Revenue","TTM","07-Jul-2025","","USD","","")</f>
        <v>#SPECIFYREQUIRED</v>
      </c>
      <c r="J120" s="14" t="str" cm="1">
        <f t="array" ref="J120">_xll.PBF(C120,"EBITDA","TTM","07-Jul-2025","","USD","","")</f>
        <v>#SPECIFYREQUIRED</v>
      </c>
      <c r="K120" s="14" t="str" cm="1">
        <f t="array" ref="K120">_xll.PBM(C120,"Market Cap","08-Jul-2025","08-Jul-2025","1","d","asc","USD","")</f>
        <v>#SPECIFYREQUIRED</v>
      </c>
      <c r="L120" s="15"/>
      <c r="M120" s="15"/>
      <c r="N120" s="15"/>
      <c r="O120" s="9"/>
    </row>
    <row r="121" spans="2:15" ht="15" customHeight="1" x14ac:dyDescent="0.25">
      <c r="B121" t="str" cm="1">
        <f t="array" ref="B121">_xll.PBD(C121,"Name","","USD","","")</f>
        <v>#SPECIFYREQUIRED</v>
      </c>
      <c r="D121" t="str" cm="1">
        <f t="array" ref="D121">_xll.PBD(C121,"HQ Country","","USD","","")</f>
        <v>#SPECIFYREQUIRED</v>
      </c>
      <c r="E121" t="str" cm="1">
        <f t="array" ref="E121">_xll.PBD(C121,"Website","","USD","","")</f>
        <v>#SPECIFYREQUIRED</v>
      </c>
      <c r="H121" s="14" t="str" cm="1">
        <f t="array" ref="H121">_xll.PBD(C121,"Employees Count","","USD","","")</f>
        <v>#SPECIFYREQUIRED</v>
      </c>
      <c r="I121" s="14" t="str" cm="1">
        <f t="array" ref="I121">_xll.PBF(C121,"Business Revenue","TTM","07-Jul-2025","","USD","","")</f>
        <v>#SPECIFYREQUIRED</v>
      </c>
      <c r="J121" s="14" t="str" cm="1">
        <f t="array" ref="J121">_xll.PBF(C121,"EBITDA","TTM","07-Jul-2025","","USD","","")</f>
        <v>#SPECIFYREQUIRED</v>
      </c>
      <c r="K121" s="14" t="str" cm="1">
        <f t="array" ref="K121">_xll.PBM(C121,"Market Cap","08-Jul-2025","08-Jul-2025","1","d","asc","USD","")</f>
        <v>#SPECIFYREQUIRED</v>
      </c>
      <c r="L121" s="15"/>
      <c r="M121" s="15"/>
      <c r="N121" s="15"/>
      <c r="O121" s="9"/>
    </row>
    <row r="122" spans="2:15" ht="15" customHeight="1" x14ac:dyDescent="0.25">
      <c r="B122" t="str" cm="1">
        <f t="array" ref="B122">_xll.PBD(C122,"Name","","USD","","")</f>
        <v>#SPECIFYREQUIRED</v>
      </c>
      <c r="D122" t="str" cm="1">
        <f t="array" ref="D122">_xll.PBD(C122,"HQ Country","","USD","","")</f>
        <v>#SPECIFYREQUIRED</v>
      </c>
      <c r="E122" t="str" cm="1">
        <f t="array" ref="E122">_xll.PBD(C122,"Website","","USD","","")</f>
        <v>#SPECIFYREQUIRED</v>
      </c>
      <c r="H122" s="14" t="str" cm="1">
        <f t="array" ref="H122">_xll.PBD(C122,"Employees Count","","USD","","")</f>
        <v>#SPECIFYREQUIRED</v>
      </c>
      <c r="I122" s="14" t="str" cm="1">
        <f t="array" ref="I122">_xll.PBF(C122,"Business Revenue","TTM","07-Jul-2025","","USD","","")</f>
        <v>#SPECIFYREQUIRED</v>
      </c>
      <c r="J122" s="14" t="str" cm="1">
        <f t="array" ref="J122">_xll.PBF(C122,"EBITDA","TTM","07-Jul-2025","","USD","","")</f>
        <v>#SPECIFYREQUIRED</v>
      </c>
      <c r="K122" s="14" t="str" cm="1">
        <f t="array" ref="K122">_xll.PBM(C122,"Market Cap","08-Jul-2025","08-Jul-2025","1","d","asc","USD","")</f>
        <v>#SPECIFYREQUIRED</v>
      </c>
      <c r="L122" s="15"/>
      <c r="M122" s="15"/>
      <c r="N122" s="15"/>
      <c r="O122" s="9"/>
    </row>
    <row r="123" spans="2:15" ht="15" customHeight="1" x14ac:dyDescent="0.25">
      <c r="B123" t="str" cm="1">
        <f t="array" ref="B123">_xll.PBD(C123,"Name","","USD","","")</f>
        <v>#SPECIFYREQUIRED</v>
      </c>
      <c r="D123" t="str" cm="1">
        <f t="array" ref="D123">_xll.PBD(C123,"HQ Country","","USD","","")</f>
        <v>#SPECIFYREQUIRED</v>
      </c>
      <c r="E123" t="str" cm="1">
        <f t="array" ref="E123">_xll.PBD(C123,"Website","","USD","","")</f>
        <v>#SPECIFYREQUIRED</v>
      </c>
      <c r="H123" s="14" t="str" cm="1">
        <f t="array" ref="H123">_xll.PBD(C123,"Employees Count","","USD","","")</f>
        <v>#SPECIFYREQUIRED</v>
      </c>
      <c r="I123" s="14" t="str" cm="1">
        <f t="array" ref="I123">_xll.PBF(C123,"Business Revenue","TTM","07-Jul-2025","","USD","","")</f>
        <v>#SPECIFYREQUIRED</v>
      </c>
      <c r="J123" s="14" t="str" cm="1">
        <f t="array" ref="J123">_xll.PBF(C123,"EBITDA","TTM","07-Jul-2025","","USD","","")</f>
        <v>#SPECIFYREQUIRED</v>
      </c>
      <c r="K123" s="14" t="str" cm="1">
        <f t="array" ref="K123">_xll.PBM(C123,"Market Cap","08-Jul-2025","08-Jul-2025","1","d","asc","USD","")</f>
        <v>#SPECIFYREQUIRED</v>
      </c>
      <c r="L123" s="15"/>
      <c r="M123" s="15"/>
      <c r="N123" s="15"/>
      <c r="O123" s="9"/>
    </row>
    <row r="124" spans="2:15" ht="15" customHeight="1" x14ac:dyDescent="0.25">
      <c r="B124" t="str" cm="1">
        <f t="array" ref="B124">_xll.PBD(C124,"Name","","USD","","")</f>
        <v>#SPECIFYREQUIRED</v>
      </c>
      <c r="D124" t="str" cm="1">
        <f t="array" ref="D124">_xll.PBD(C124,"HQ Country","","USD","","")</f>
        <v>#SPECIFYREQUIRED</v>
      </c>
      <c r="E124" t="str" cm="1">
        <f t="array" ref="E124">_xll.PBD(C124,"Website","","USD","","")</f>
        <v>#SPECIFYREQUIRED</v>
      </c>
      <c r="H124" s="14" t="str" cm="1">
        <f t="array" ref="H124">_xll.PBD(C124,"Employees Count","","USD","","")</f>
        <v>#SPECIFYREQUIRED</v>
      </c>
      <c r="I124" s="14" t="str" cm="1">
        <f t="array" ref="I124">_xll.PBF(C124,"Business Revenue","TTM","07-Jul-2025","","USD","","")</f>
        <v>#SPECIFYREQUIRED</v>
      </c>
      <c r="J124" s="14" t="str" cm="1">
        <f t="array" ref="J124">_xll.PBF(C124,"EBITDA","TTM","07-Jul-2025","","USD","","")</f>
        <v>#SPECIFYREQUIRED</v>
      </c>
      <c r="K124" s="14" t="str" cm="1">
        <f t="array" ref="K124">_xll.PBM(C124,"Market Cap","08-Jul-2025","08-Jul-2025","1","d","asc","USD","")</f>
        <v>#SPECIFYREQUIRED</v>
      </c>
      <c r="L124" s="15"/>
      <c r="M124" s="15"/>
      <c r="N124" s="15"/>
      <c r="O124" s="9"/>
    </row>
    <row r="125" spans="2:15" ht="15" customHeight="1" x14ac:dyDescent="0.25">
      <c r="B125" t="str" cm="1">
        <f t="array" ref="B125">_xll.PBD(C125,"Name","","USD","","")</f>
        <v>#SPECIFYREQUIRED</v>
      </c>
      <c r="D125" t="str" cm="1">
        <f t="array" ref="D125">_xll.PBD(C125,"HQ Country","","USD","","")</f>
        <v>#SPECIFYREQUIRED</v>
      </c>
      <c r="E125" t="str" cm="1">
        <f t="array" ref="E125">_xll.PBD(C125,"Website","","USD","","")</f>
        <v>#SPECIFYREQUIRED</v>
      </c>
      <c r="H125" s="14" t="str" cm="1">
        <f t="array" ref="H125">_xll.PBD(C125,"Employees Count","","USD","","")</f>
        <v>#SPECIFYREQUIRED</v>
      </c>
      <c r="I125" s="14" t="str" cm="1">
        <f t="array" ref="I125">_xll.PBF(C125,"Business Revenue","TTM","07-Jul-2025","","USD","","")</f>
        <v>#SPECIFYREQUIRED</v>
      </c>
      <c r="J125" s="14" t="str" cm="1">
        <f t="array" ref="J125">_xll.PBF(C125,"EBITDA","TTM","07-Jul-2025","","USD","","")</f>
        <v>#SPECIFYREQUIRED</v>
      </c>
      <c r="K125" s="14" t="str" cm="1">
        <f t="array" ref="K125">_xll.PBM(C125,"Market Cap","08-Jul-2025","08-Jul-2025","1","d","asc","USD","")</f>
        <v>#SPECIFYREQUIRED</v>
      </c>
      <c r="L125" s="15"/>
      <c r="M125" s="15"/>
      <c r="N125" s="15"/>
      <c r="O125" s="9"/>
    </row>
    <row r="126" spans="2:15" ht="15" customHeight="1" x14ac:dyDescent="0.25">
      <c r="B126" t="str" cm="1">
        <f t="array" ref="B126">_xll.PBD(C126,"Name","","USD","","")</f>
        <v>#SPECIFYREQUIRED</v>
      </c>
      <c r="D126" t="str" cm="1">
        <f t="array" ref="D126">_xll.PBD(C126,"HQ Country","","USD","","")</f>
        <v>#SPECIFYREQUIRED</v>
      </c>
      <c r="E126" t="str" cm="1">
        <f t="array" ref="E126">_xll.PBD(C126,"Website","","USD","","")</f>
        <v>#SPECIFYREQUIRED</v>
      </c>
      <c r="H126" s="14" t="str" cm="1">
        <f t="array" ref="H126">_xll.PBD(C126,"Employees Count","","USD","","")</f>
        <v>#SPECIFYREQUIRED</v>
      </c>
      <c r="I126" s="14" t="str" cm="1">
        <f t="array" ref="I126">_xll.PBF(C126,"Business Revenue","TTM","07-Jul-2025","","USD","","")</f>
        <v>#SPECIFYREQUIRED</v>
      </c>
      <c r="J126" s="14" t="str" cm="1">
        <f t="array" ref="J126">_xll.PBF(C126,"EBITDA","TTM","07-Jul-2025","","USD","","")</f>
        <v>#SPECIFYREQUIRED</v>
      </c>
      <c r="K126" s="14" t="str" cm="1">
        <f t="array" ref="K126">_xll.PBM(C126,"Market Cap","08-Jul-2025","08-Jul-2025","1","d","asc","USD","")</f>
        <v>#SPECIFYREQUIRED</v>
      </c>
      <c r="L126" s="15"/>
      <c r="M126" s="15"/>
      <c r="N126" s="15"/>
      <c r="O126" s="9"/>
    </row>
    <row r="127" spans="2:15" ht="15" customHeight="1" x14ac:dyDescent="0.25">
      <c r="B127" t="str" cm="1">
        <f t="array" ref="B127">_xll.PBD(C127,"Name","","USD","","")</f>
        <v>#SPECIFYREQUIRED</v>
      </c>
      <c r="D127" t="str" cm="1">
        <f t="array" ref="D127">_xll.PBD(C127,"HQ Country","","USD","","")</f>
        <v>#SPECIFYREQUIRED</v>
      </c>
      <c r="E127" t="str" cm="1">
        <f t="array" ref="E127">_xll.PBD(C127,"Website","","USD","","")</f>
        <v>#SPECIFYREQUIRED</v>
      </c>
      <c r="H127" s="14" t="str" cm="1">
        <f t="array" ref="H127">_xll.PBD(C127,"Employees Count","","USD","","")</f>
        <v>#SPECIFYREQUIRED</v>
      </c>
      <c r="I127" s="14" t="str" cm="1">
        <f t="array" ref="I127">_xll.PBF(C127,"Business Revenue","TTM","07-Jul-2025","","USD","","")</f>
        <v>#SPECIFYREQUIRED</v>
      </c>
      <c r="J127" s="14" t="str" cm="1">
        <f t="array" ref="J127">_xll.PBF(C127,"EBITDA","TTM","07-Jul-2025","","USD","","")</f>
        <v>#SPECIFYREQUIRED</v>
      </c>
      <c r="K127" s="14" t="str" cm="1">
        <f t="array" ref="K127">_xll.PBM(C127,"Market Cap","08-Jul-2025","08-Jul-2025","1","d","asc","USD","")</f>
        <v>#SPECIFYREQUIRED</v>
      </c>
      <c r="L127" s="15"/>
      <c r="M127" s="15"/>
      <c r="N127" s="15"/>
      <c r="O127" s="9"/>
    </row>
    <row r="128" spans="2:15" ht="15" customHeight="1" x14ac:dyDescent="0.25">
      <c r="B128" t="str" cm="1">
        <f t="array" ref="B128">_xll.PBD(C128,"Name","","USD","","")</f>
        <v>#SPECIFYREQUIRED</v>
      </c>
      <c r="D128" t="str" cm="1">
        <f t="array" ref="D128">_xll.PBD(C128,"HQ Country","","USD","","")</f>
        <v>#SPECIFYREQUIRED</v>
      </c>
      <c r="E128" t="str" cm="1">
        <f t="array" ref="E128">_xll.PBD(C128,"Website","","USD","","")</f>
        <v>#SPECIFYREQUIRED</v>
      </c>
      <c r="H128" s="14" t="str" cm="1">
        <f t="array" ref="H128">_xll.PBD(C128,"Employees Count","","USD","","")</f>
        <v>#SPECIFYREQUIRED</v>
      </c>
      <c r="I128" s="14" t="str" cm="1">
        <f t="array" ref="I128">_xll.PBF(C128,"Business Revenue","TTM","07-Jul-2025","","USD","","")</f>
        <v>#SPECIFYREQUIRED</v>
      </c>
      <c r="J128" s="14" t="str" cm="1">
        <f t="array" ref="J128">_xll.PBF(C128,"EBITDA","TTM","07-Jul-2025","","USD","","")</f>
        <v>#SPECIFYREQUIRED</v>
      </c>
      <c r="K128" s="14" t="str" cm="1">
        <f t="array" ref="K128">_xll.PBM(C128,"Market Cap","08-Jul-2025","08-Jul-2025","1","d","asc","USD","")</f>
        <v>#SPECIFYREQUIRED</v>
      </c>
      <c r="L128" s="15"/>
      <c r="M128" s="15"/>
      <c r="N128" s="15"/>
      <c r="O128" s="9"/>
    </row>
    <row r="129" spans="2:15" ht="15" customHeight="1" x14ac:dyDescent="0.25">
      <c r="B129" t="str" cm="1">
        <f t="array" ref="B129">_xll.PBD(C129,"Name","","USD","","")</f>
        <v>#SPECIFYREQUIRED</v>
      </c>
      <c r="D129" t="str" cm="1">
        <f t="array" ref="D129">_xll.PBD(C129,"HQ Country","","USD","","")</f>
        <v>#SPECIFYREQUIRED</v>
      </c>
      <c r="E129" t="str" cm="1">
        <f t="array" ref="E129">_xll.PBD(C129,"Website","","USD","","")</f>
        <v>#SPECIFYREQUIRED</v>
      </c>
      <c r="H129" s="14" t="str" cm="1">
        <f t="array" ref="H129">_xll.PBD(C129,"Employees Count","","USD","","")</f>
        <v>#SPECIFYREQUIRED</v>
      </c>
      <c r="I129" s="14" t="str" cm="1">
        <f t="array" ref="I129">_xll.PBF(C129,"Business Revenue","TTM","07-Jul-2025","","USD","","")</f>
        <v>#SPECIFYREQUIRED</v>
      </c>
      <c r="J129" s="14" t="str" cm="1">
        <f t="array" ref="J129">_xll.PBF(C129,"EBITDA","TTM","07-Jul-2025","","USD","","")</f>
        <v>#SPECIFYREQUIRED</v>
      </c>
      <c r="K129" s="14" t="str" cm="1">
        <f t="array" ref="K129">_xll.PBM(C129,"Market Cap","08-Jul-2025","08-Jul-2025","1","d","asc","USD","")</f>
        <v>#SPECIFYREQUIRED</v>
      </c>
      <c r="L129" s="15"/>
      <c r="M129" s="15"/>
      <c r="N129" s="15"/>
      <c r="O129" s="9"/>
    </row>
    <row r="130" spans="2:15" ht="15" customHeight="1" x14ac:dyDescent="0.25">
      <c r="B130" t="str" cm="1">
        <f t="array" ref="B130">_xll.PBD(C130,"Name","","USD","","")</f>
        <v>#SPECIFYREQUIRED</v>
      </c>
      <c r="D130" t="str" cm="1">
        <f t="array" ref="D130">_xll.PBD(C130,"HQ Country","","USD","","")</f>
        <v>#SPECIFYREQUIRED</v>
      </c>
      <c r="E130" t="str" cm="1">
        <f t="array" ref="E130">_xll.PBD(C130,"Website","","USD","","")</f>
        <v>#SPECIFYREQUIRED</v>
      </c>
      <c r="H130" s="14" t="str" cm="1">
        <f t="array" ref="H130">_xll.PBD(C130,"Employees Count","","USD","","")</f>
        <v>#SPECIFYREQUIRED</v>
      </c>
      <c r="I130" s="14" t="str" cm="1">
        <f t="array" ref="I130">_xll.PBF(C130,"Business Revenue","TTM","07-Jul-2025","","USD","","")</f>
        <v>#SPECIFYREQUIRED</v>
      </c>
      <c r="J130" s="14" t="str" cm="1">
        <f t="array" ref="J130">_xll.PBF(C130,"EBITDA","TTM","07-Jul-2025","","USD","","")</f>
        <v>#SPECIFYREQUIRED</v>
      </c>
      <c r="K130" s="14" t="str" cm="1">
        <f t="array" ref="K130">_xll.PBM(C130,"Market Cap","08-Jul-2025","08-Jul-2025","1","d","asc","USD","")</f>
        <v>#SPECIFYREQUIRED</v>
      </c>
      <c r="L130" s="15"/>
      <c r="M130" s="15"/>
      <c r="N130" s="15"/>
      <c r="O130" s="9"/>
    </row>
    <row r="131" spans="2:15" ht="15" customHeight="1" x14ac:dyDescent="0.25">
      <c r="B131" t="str" cm="1">
        <f t="array" ref="B131">_xll.PBD(C131,"Name","","USD","","")</f>
        <v>#SPECIFYREQUIRED</v>
      </c>
      <c r="D131" t="str" cm="1">
        <f t="array" ref="D131">_xll.PBD(C131,"HQ Country","","USD","","")</f>
        <v>#SPECIFYREQUIRED</v>
      </c>
      <c r="E131" t="str" cm="1">
        <f t="array" ref="E131">_xll.PBD(C131,"Website","","USD","","")</f>
        <v>#SPECIFYREQUIRED</v>
      </c>
      <c r="H131" s="14" t="str" cm="1">
        <f t="array" ref="H131">_xll.PBD(C131,"Employees Count","","USD","","")</f>
        <v>#SPECIFYREQUIRED</v>
      </c>
      <c r="I131" s="14" t="str" cm="1">
        <f t="array" ref="I131">_xll.PBF(C131,"Business Revenue","TTM","07-Jul-2025","","USD","","")</f>
        <v>#SPECIFYREQUIRED</v>
      </c>
      <c r="J131" s="14" t="str" cm="1">
        <f t="array" ref="J131">_xll.PBF(C131,"EBITDA","TTM","07-Jul-2025","","USD","","")</f>
        <v>#SPECIFYREQUIRED</v>
      </c>
      <c r="K131" s="14" t="str" cm="1">
        <f t="array" ref="K131">_xll.PBM(C131,"Market Cap","08-Jul-2025","08-Jul-2025","1","d","asc","USD","")</f>
        <v>#SPECIFYREQUIRED</v>
      </c>
      <c r="L131" s="15"/>
      <c r="M131" s="15"/>
      <c r="N131" s="15"/>
      <c r="O131" s="9"/>
    </row>
    <row r="132" spans="2:15" ht="15" customHeight="1" x14ac:dyDescent="0.25">
      <c r="B132" t="str" cm="1">
        <f t="array" ref="B132">_xll.PBD(C132,"Name","","USD","","")</f>
        <v>#SPECIFYREQUIRED</v>
      </c>
      <c r="D132" t="str" cm="1">
        <f t="array" ref="D132">_xll.PBD(C132,"HQ Country","","USD","","")</f>
        <v>#SPECIFYREQUIRED</v>
      </c>
      <c r="E132" t="str" cm="1">
        <f t="array" ref="E132">_xll.PBD(C132,"Website","","USD","","")</f>
        <v>#SPECIFYREQUIRED</v>
      </c>
      <c r="H132" s="14" t="str" cm="1">
        <f t="array" ref="H132">_xll.PBD(C132,"Employees Count","","USD","","")</f>
        <v>#SPECIFYREQUIRED</v>
      </c>
      <c r="I132" s="14" t="str" cm="1">
        <f t="array" ref="I132">_xll.PBF(C132,"Business Revenue","TTM","07-Jul-2025","","USD","","")</f>
        <v>#SPECIFYREQUIRED</v>
      </c>
      <c r="J132" s="14" t="str" cm="1">
        <f t="array" ref="J132">_xll.PBF(C132,"EBITDA","TTM","07-Jul-2025","","USD","","")</f>
        <v>#SPECIFYREQUIRED</v>
      </c>
      <c r="K132" s="14" t="str" cm="1">
        <f t="array" ref="K132">_xll.PBM(C132,"Market Cap","08-Jul-2025","08-Jul-2025","1","d","asc","USD","")</f>
        <v>#SPECIFYREQUIRED</v>
      </c>
      <c r="L132" s="15"/>
      <c r="M132" s="15"/>
      <c r="N132" s="15"/>
      <c r="O132" s="9"/>
    </row>
    <row r="133" spans="2:15" ht="15" customHeight="1" x14ac:dyDescent="0.25">
      <c r="B133" t="str" cm="1">
        <f t="array" ref="B133">_xll.PBD(C133,"Name","","USD","","")</f>
        <v>#SPECIFYREQUIRED</v>
      </c>
      <c r="D133" t="str" cm="1">
        <f t="array" ref="D133">_xll.PBD(C133,"HQ Country","","USD","","")</f>
        <v>#SPECIFYREQUIRED</v>
      </c>
      <c r="E133" t="str" cm="1">
        <f t="array" ref="E133">_xll.PBD(C133,"Website","","USD","","")</f>
        <v>#SPECIFYREQUIRED</v>
      </c>
      <c r="H133" s="14" t="str" cm="1">
        <f t="array" ref="H133">_xll.PBD(C133,"Employees Count","","USD","","")</f>
        <v>#SPECIFYREQUIRED</v>
      </c>
      <c r="I133" s="14" t="str" cm="1">
        <f t="array" ref="I133">_xll.PBF(C133,"Business Revenue","TTM","07-Jul-2025","","USD","","")</f>
        <v>#SPECIFYREQUIRED</v>
      </c>
      <c r="J133" s="14" t="str" cm="1">
        <f t="array" ref="J133">_xll.PBF(C133,"EBITDA","TTM","07-Jul-2025","","USD","","")</f>
        <v>#SPECIFYREQUIRED</v>
      </c>
      <c r="K133" s="14" t="str" cm="1">
        <f t="array" ref="K133">_xll.PBM(C133,"Market Cap","08-Jul-2025","08-Jul-2025","1","d","asc","USD","")</f>
        <v>#SPECIFYREQUIRED</v>
      </c>
      <c r="L133" s="15"/>
      <c r="M133" s="15"/>
      <c r="N133" s="15"/>
      <c r="O133" s="9"/>
    </row>
    <row r="134" spans="2:15" ht="15" customHeight="1" x14ac:dyDescent="0.25">
      <c r="B134" t="str" cm="1">
        <f t="array" ref="B134">_xll.PBD(C134,"Name","","USD","","")</f>
        <v>#SPECIFYREQUIRED</v>
      </c>
      <c r="D134" t="str" cm="1">
        <f t="array" ref="D134">_xll.PBD(C134,"HQ Country","","USD","","")</f>
        <v>#SPECIFYREQUIRED</v>
      </c>
      <c r="E134" t="str" cm="1">
        <f t="array" ref="E134">_xll.PBD(C134,"Website","","USD","","")</f>
        <v>#SPECIFYREQUIRED</v>
      </c>
      <c r="H134" s="14" t="str" cm="1">
        <f t="array" ref="H134">_xll.PBD(C134,"Employees Count","","USD","","")</f>
        <v>#SPECIFYREQUIRED</v>
      </c>
      <c r="I134" s="14" t="str" cm="1">
        <f t="array" ref="I134">_xll.PBF(C134,"Business Revenue","TTM","07-Jul-2025","","USD","","")</f>
        <v>#SPECIFYREQUIRED</v>
      </c>
      <c r="J134" s="14" t="str" cm="1">
        <f t="array" ref="J134">_xll.PBF(C134,"EBITDA","TTM","07-Jul-2025","","USD","","")</f>
        <v>#SPECIFYREQUIRED</v>
      </c>
      <c r="K134" s="14" t="str" cm="1">
        <f t="array" ref="K134">_xll.PBM(C134,"Market Cap","08-Jul-2025","08-Jul-2025","1","d","asc","USD","")</f>
        <v>#SPECIFYREQUIRED</v>
      </c>
      <c r="L134" s="15"/>
      <c r="M134" s="15"/>
      <c r="N134" s="15"/>
      <c r="O134" s="9"/>
    </row>
    <row r="135" spans="2:15" ht="15" customHeight="1" x14ac:dyDescent="0.25">
      <c r="B135" t="str" cm="1">
        <f t="array" ref="B135">_xll.PBD(C135,"Name","","USD","","")</f>
        <v>#SPECIFYREQUIRED</v>
      </c>
      <c r="D135" t="str" cm="1">
        <f t="array" ref="D135">_xll.PBD(C135,"HQ Country","","USD","","")</f>
        <v>#SPECIFYREQUIRED</v>
      </c>
      <c r="E135" t="str" cm="1">
        <f t="array" ref="E135">_xll.PBD(C135,"Website","","USD","","")</f>
        <v>#SPECIFYREQUIRED</v>
      </c>
      <c r="H135" s="14" t="str" cm="1">
        <f t="array" ref="H135">_xll.PBD(C135,"Employees Count","","USD","","")</f>
        <v>#SPECIFYREQUIRED</v>
      </c>
      <c r="I135" s="14" t="str" cm="1">
        <f t="array" ref="I135">_xll.PBF(C135,"Business Revenue","TTM","07-Jul-2025","","USD","","")</f>
        <v>#SPECIFYREQUIRED</v>
      </c>
      <c r="J135" s="14" t="str" cm="1">
        <f t="array" ref="J135">_xll.PBF(C135,"EBITDA","TTM","07-Jul-2025","","USD","","")</f>
        <v>#SPECIFYREQUIRED</v>
      </c>
      <c r="K135" s="14" t="str" cm="1">
        <f t="array" ref="K135">_xll.PBM(C135,"Market Cap","08-Jul-2025","08-Jul-2025","1","d","asc","USD","")</f>
        <v>#SPECIFYREQUIRED</v>
      </c>
      <c r="L135" s="15"/>
      <c r="M135" s="15"/>
      <c r="N135" s="15"/>
      <c r="O135" s="9"/>
    </row>
    <row r="136" spans="2:15" ht="15" customHeight="1" x14ac:dyDescent="0.25">
      <c r="B136" t="str" cm="1">
        <f t="array" ref="B136">_xll.PBD(C136,"Name","","USD","","")</f>
        <v>#SPECIFYREQUIRED</v>
      </c>
      <c r="D136" t="str" cm="1">
        <f t="array" ref="D136">_xll.PBD(C136,"HQ Country","","USD","","")</f>
        <v>#SPECIFYREQUIRED</v>
      </c>
      <c r="E136" t="str" cm="1">
        <f t="array" ref="E136">_xll.PBD(C136,"Website","","USD","","")</f>
        <v>#SPECIFYREQUIRED</v>
      </c>
      <c r="H136" s="14" t="str" cm="1">
        <f t="array" ref="H136">_xll.PBD(C136,"Employees Count","","USD","","")</f>
        <v>#SPECIFYREQUIRED</v>
      </c>
      <c r="I136" s="14" t="str" cm="1">
        <f t="array" ref="I136">_xll.PBF(C136,"Business Revenue","TTM","07-Jul-2025","","USD","","")</f>
        <v>#SPECIFYREQUIRED</v>
      </c>
      <c r="J136" s="14" t="str" cm="1">
        <f t="array" ref="J136">_xll.PBF(C136,"EBITDA","TTM","07-Jul-2025","","USD","","")</f>
        <v>#SPECIFYREQUIRED</v>
      </c>
      <c r="K136" s="14" t="str" cm="1">
        <f t="array" ref="K136">_xll.PBM(C136,"Market Cap","08-Jul-2025","08-Jul-2025","1","d","asc","USD","")</f>
        <v>#SPECIFYREQUIRED</v>
      </c>
      <c r="L136" s="15"/>
      <c r="M136" s="15"/>
      <c r="N136" s="15"/>
      <c r="O136" s="9"/>
    </row>
    <row r="137" spans="2:15" ht="15" customHeight="1" x14ac:dyDescent="0.25">
      <c r="B137" t="str" cm="1">
        <f t="array" ref="B137">_xll.PBD(C137,"Name","","USD","","")</f>
        <v>#SPECIFYREQUIRED</v>
      </c>
      <c r="D137" t="str" cm="1">
        <f t="array" ref="D137">_xll.PBD(C137,"HQ Country","","USD","","")</f>
        <v>#SPECIFYREQUIRED</v>
      </c>
      <c r="E137" t="str" cm="1">
        <f t="array" ref="E137">_xll.PBD(C137,"Website","","USD","","")</f>
        <v>#SPECIFYREQUIRED</v>
      </c>
      <c r="H137" s="14" t="str" cm="1">
        <f t="array" ref="H137">_xll.PBD(C137,"Employees Count","","USD","","")</f>
        <v>#SPECIFYREQUIRED</v>
      </c>
      <c r="I137" s="14" t="str" cm="1">
        <f t="array" ref="I137">_xll.PBF(C137,"Business Revenue","TTM","07-Jul-2025","","USD","","")</f>
        <v>#SPECIFYREQUIRED</v>
      </c>
      <c r="J137" s="14" t="str" cm="1">
        <f t="array" ref="J137">_xll.PBF(C137,"EBITDA","TTM","07-Jul-2025","","USD","","")</f>
        <v>#SPECIFYREQUIRED</v>
      </c>
      <c r="K137" s="14" t="str" cm="1">
        <f t="array" ref="K137">_xll.PBM(C137,"Market Cap","08-Jul-2025","08-Jul-2025","1","d","asc","USD","")</f>
        <v>#SPECIFYREQUIRED</v>
      </c>
      <c r="L137" s="15"/>
      <c r="M137" s="15"/>
      <c r="N137" s="15"/>
      <c r="O137" s="9"/>
    </row>
    <row r="138" spans="2:15" ht="15" customHeight="1" x14ac:dyDescent="0.25">
      <c r="B138" t="str" cm="1">
        <f t="array" ref="B138">_xll.PBD(C138,"Name","","USD","","")</f>
        <v>#SPECIFYREQUIRED</v>
      </c>
      <c r="D138" t="str" cm="1">
        <f t="array" ref="D138">_xll.PBD(C138,"HQ Country","","USD","","")</f>
        <v>#SPECIFYREQUIRED</v>
      </c>
      <c r="E138" t="str" cm="1">
        <f t="array" ref="E138">_xll.PBD(C138,"Website","","USD","","")</f>
        <v>#SPECIFYREQUIRED</v>
      </c>
      <c r="H138" s="14" t="str" cm="1">
        <f t="array" ref="H138">_xll.PBD(C138,"Employees Count","","USD","","")</f>
        <v>#SPECIFYREQUIRED</v>
      </c>
      <c r="I138" s="14" t="str" cm="1">
        <f t="array" ref="I138">_xll.PBF(C138,"Business Revenue","TTM","07-Jul-2025","","USD","","")</f>
        <v>#SPECIFYREQUIRED</v>
      </c>
      <c r="J138" s="14" t="str" cm="1">
        <f t="array" ref="J138">_xll.PBF(C138,"EBITDA","TTM","07-Jul-2025","","USD","","")</f>
        <v>#SPECIFYREQUIRED</v>
      </c>
      <c r="K138" s="14" t="str" cm="1">
        <f t="array" ref="K138">_xll.PBM(C138,"Market Cap","08-Jul-2025","08-Jul-2025","1","d","asc","USD","")</f>
        <v>#SPECIFYREQUIRED</v>
      </c>
      <c r="L138" s="15"/>
      <c r="M138" s="15"/>
      <c r="N138" s="15"/>
      <c r="O138" s="9"/>
    </row>
    <row r="139" spans="2:15" ht="15" customHeight="1" x14ac:dyDescent="0.25">
      <c r="B139" t="str" cm="1">
        <f t="array" ref="B139">_xll.PBD(C139,"Name","","USD","","")</f>
        <v>#SPECIFYREQUIRED</v>
      </c>
      <c r="D139" t="str" cm="1">
        <f t="array" ref="D139">_xll.PBD(C139,"HQ Country","","USD","","")</f>
        <v>#SPECIFYREQUIRED</v>
      </c>
      <c r="E139" t="str" cm="1">
        <f t="array" ref="E139">_xll.PBD(C139,"Website","","USD","","")</f>
        <v>#SPECIFYREQUIRED</v>
      </c>
      <c r="H139" s="14" t="str" cm="1">
        <f t="array" ref="H139">_xll.PBD(C139,"Employees Count","","USD","","")</f>
        <v>#SPECIFYREQUIRED</v>
      </c>
      <c r="I139" s="14" t="str" cm="1">
        <f t="array" ref="I139">_xll.PBF(C139,"Business Revenue","TTM","07-Jul-2025","","USD","","")</f>
        <v>#SPECIFYREQUIRED</v>
      </c>
      <c r="J139" s="14" t="str" cm="1">
        <f t="array" ref="J139">_xll.PBF(C139,"EBITDA","TTM","07-Jul-2025","","USD","","")</f>
        <v>#SPECIFYREQUIRED</v>
      </c>
      <c r="K139" s="14" t="str" cm="1">
        <f t="array" ref="K139">_xll.PBM(C139,"Market Cap","08-Jul-2025","08-Jul-2025","1","d","asc","USD","")</f>
        <v>#SPECIFYREQUIRED</v>
      </c>
      <c r="L139" s="15"/>
      <c r="M139" s="15"/>
      <c r="N139" s="15"/>
      <c r="O139" s="9"/>
    </row>
    <row r="140" spans="2:15" ht="15" customHeight="1" x14ac:dyDescent="0.25">
      <c r="B140" t="str" cm="1">
        <f t="array" ref="B140">_xll.PBD(C140,"Name","","USD","","")</f>
        <v>#SPECIFYREQUIRED</v>
      </c>
      <c r="D140" t="str" cm="1">
        <f t="array" ref="D140">_xll.PBD(C140,"HQ Country","","USD","","")</f>
        <v>#SPECIFYREQUIRED</v>
      </c>
      <c r="E140" t="str" cm="1">
        <f t="array" ref="E140">_xll.PBD(C140,"Website","","USD","","")</f>
        <v>#SPECIFYREQUIRED</v>
      </c>
      <c r="H140" s="14" t="str" cm="1">
        <f t="array" ref="H140">_xll.PBD(C140,"Employees Count","","USD","","")</f>
        <v>#SPECIFYREQUIRED</v>
      </c>
      <c r="I140" s="14" t="str" cm="1">
        <f t="array" ref="I140">_xll.PBF(C140,"Business Revenue","TTM","07-Jul-2025","","USD","","")</f>
        <v>#SPECIFYREQUIRED</v>
      </c>
      <c r="J140" s="14" t="str" cm="1">
        <f t="array" ref="J140">_xll.PBF(C140,"EBITDA","TTM","07-Jul-2025","","USD","","")</f>
        <v>#SPECIFYREQUIRED</v>
      </c>
      <c r="K140" s="14" t="str" cm="1">
        <f t="array" ref="K140">_xll.PBM(C140,"Market Cap","08-Jul-2025","08-Jul-2025","1","d","asc","USD","")</f>
        <v>#SPECIFYREQUIRED</v>
      </c>
      <c r="L140" s="15"/>
      <c r="M140" s="15"/>
      <c r="N140" s="15"/>
      <c r="O140" s="9"/>
    </row>
    <row r="141" spans="2:15" ht="15" customHeight="1" x14ac:dyDescent="0.25">
      <c r="B141" t="str" cm="1">
        <f t="array" ref="B141">_xll.PBD(C141,"Name","","USD","","")</f>
        <v>#SPECIFYREQUIRED</v>
      </c>
      <c r="D141" t="str" cm="1">
        <f t="array" ref="D141">_xll.PBD(C141,"HQ Country","","USD","","")</f>
        <v>#SPECIFYREQUIRED</v>
      </c>
      <c r="E141" t="str" cm="1">
        <f t="array" ref="E141">_xll.PBD(C141,"Website","","USD","","")</f>
        <v>#SPECIFYREQUIRED</v>
      </c>
      <c r="H141" s="14" t="str" cm="1">
        <f t="array" ref="H141">_xll.PBD(C141,"Employees Count","","USD","","")</f>
        <v>#SPECIFYREQUIRED</v>
      </c>
      <c r="I141" s="14" t="str" cm="1">
        <f t="array" ref="I141">_xll.PBF(C141,"Business Revenue","TTM","07-Jul-2025","","USD","","")</f>
        <v>#SPECIFYREQUIRED</v>
      </c>
      <c r="J141" s="14" t="str" cm="1">
        <f t="array" ref="J141">_xll.PBF(C141,"EBITDA","TTM","07-Jul-2025","","USD","","")</f>
        <v>#SPECIFYREQUIRED</v>
      </c>
      <c r="K141" s="14" t="str" cm="1">
        <f t="array" ref="K141">_xll.PBM(C141,"Market Cap","08-Jul-2025","08-Jul-2025","1","d","asc","USD","")</f>
        <v>#SPECIFYREQUIRED</v>
      </c>
      <c r="L141" s="15"/>
      <c r="M141" s="15"/>
      <c r="N141" s="15"/>
      <c r="O141" s="9"/>
    </row>
    <row r="142" spans="2:15" ht="15" customHeight="1" x14ac:dyDescent="0.25">
      <c r="B142" t="str" cm="1">
        <f t="array" ref="B142">_xll.PBD(C142,"Name","","USD","","")</f>
        <v>#SPECIFYREQUIRED</v>
      </c>
      <c r="D142" t="str" cm="1">
        <f t="array" ref="D142">_xll.PBD(C142,"HQ Country","","USD","","")</f>
        <v>#SPECIFYREQUIRED</v>
      </c>
      <c r="E142" t="str" cm="1">
        <f t="array" ref="E142">_xll.PBD(C142,"Website","","USD","","")</f>
        <v>#SPECIFYREQUIRED</v>
      </c>
      <c r="H142" s="14" t="str" cm="1">
        <f t="array" ref="H142">_xll.PBD(C142,"Employees Count","","USD","","")</f>
        <v>#SPECIFYREQUIRED</v>
      </c>
      <c r="I142" s="14" t="str" cm="1">
        <f t="array" ref="I142">_xll.PBF(C142,"Business Revenue","TTM","07-Jul-2025","","USD","","")</f>
        <v>#SPECIFYREQUIRED</v>
      </c>
      <c r="J142" s="14" t="str" cm="1">
        <f t="array" ref="J142">_xll.PBF(C142,"EBITDA","TTM","07-Jul-2025","","USD","","")</f>
        <v>#SPECIFYREQUIRED</v>
      </c>
      <c r="K142" s="14" t="str" cm="1">
        <f t="array" ref="K142">_xll.PBM(C142,"Market Cap","08-Jul-2025","08-Jul-2025","1","d","asc","USD","")</f>
        <v>#SPECIFYREQUIRED</v>
      </c>
      <c r="L142" s="15"/>
      <c r="M142" s="15"/>
      <c r="N142" s="15"/>
      <c r="O142" s="9"/>
    </row>
    <row r="143" spans="2:15" ht="15" customHeight="1" x14ac:dyDescent="0.25">
      <c r="B143" t="str" cm="1">
        <f t="array" ref="B143">_xll.PBD(C143,"Name","","USD","","")</f>
        <v>#SPECIFYREQUIRED</v>
      </c>
      <c r="D143" t="str" cm="1">
        <f t="array" ref="D143">_xll.PBD(C143,"HQ Country","","USD","","")</f>
        <v>#SPECIFYREQUIRED</v>
      </c>
      <c r="E143" t="str" cm="1">
        <f t="array" ref="E143">_xll.PBD(C143,"Website","","USD","","")</f>
        <v>#SPECIFYREQUIRED</v>
      </c>
      <c r="H143" s="14" t="str" cm="1">
        <f t="array" ref="H143">_xll.PBD(C143,"Employees Count","","USD","","")</f>
        <v>#SPECIFYREQUIRED</v>
      </c>
      <c r="I143" s="14" t="str" cm="1">
        <f t="array" ref="I143">_xll.PBF(C143,"Business Revenue","TTM","07-Jul-2025","","USD","","")</f>
        <v>#SPECIFYREQUIRED</v>
      </c>
      <c r="J143" s="14" t="str" cm="1">
        <f t="array" ref="J143">_xll.PBF(C143,"EBITDA","TTM","07-Jul-2025","","USD","","")</f>
        <v>#SPECIFYREQUIRED</v>
      </c>
      <c r="K143" s="14" t="str" cm="1">
        <f t="array" ref="K143">_xll.PBM(C143,"Market Cap","08-Jul-2025","08-Jul-2025","1","d","asc","USD","")</f>
        <v>#SPECIFYREQUIRED</v>
      </c>
      <c r="L143" s="15"/>
      <c r="M143" s="15"/>
      <c r="N143" s="15"/>
      <c r="O143" s="9"/>
    </row>
    <row r="144" spans="2:15" ht="15" customHeight="1" x14ac:dyDescent="0.25">
      <c r="B144" t="str" cm="1">
        <f t="array" ref="B144">_xll.PBD(C144,"Name","","USD","","")</f>
        <v>#SPECIFYREQUIRED</v>
      </c>
      <c r="D144" t="str" cm="1">
        <f t="array" ref="D144">_xll.PBD(C144,"HQ Country","","USD","","")</f>
        <v>#SPECIFYREQUIRED</v>
      </c>
      <c r="E144" t="str" cm="1">
        <f t="array" ref="E144">_xll.PBD(C144,"Website","","USD","","")</f>
        <v>#SPECIFYREQUIRED</v>
      </c>
      <c r="H144" s="14" t="str" cm="1">
        <f t="array" ref="H144">_xll.PBD(C144,"Employees Count","","USD","","")</f>
        <v>#SPECIFYREQUIRED</v>
      </c>
      <c r="I144" s="14" t="str" cm="1">
        <f t="array" ref="I144">_xll.PBF(C144,"Business Revenue","TTM","07-Jul-2025","","USD","","")</f>
        <v>#SPECIFYREQUIRED</v>
      </c>
      <c r="J144" s="14" t="str" cm="1">
        <f t="array" ref="J144">_xll.PBF(C144,"EBITDA","TTM","07-Jul-2025","","USD","","")</f>
        <v>#SPECIFYREQUIRED</v>
      </c>
      <c r="K144" s="14" t="str" cm="1">
        <f t="array" ref="K144">_xll.PBM(C144,"Market Cap","08-Jul-2025","08-Jul-2025","1","d","asc","USD","")</f>
        <v>#SPECIFYREQUIRED</v>
      </c>
      <c r="L144" s="15"/>
      <c r="M144" s="15"/>
      <c r="N144" s="15"/>
      <c r="O144" s="9"/>
    </row>
    <row r="145" spans="2:15" ht="15" customHeight="1" x14ac:dyDescent="0.25">
      <c r="B145" t="str" cm="1">
        <f t="array" ref="B145">_xll.PBD(C145,"Name","","USD","","")</f>
        <v>#SPECIFYREQUIRED</v>
      </c>
      <c r="D145" t="str" cm="1">
        <f t="array" ref="D145">_xll.PBD(C145,"HQ Country","","USD","","")</f>
        <v>#SPECIFYREQUIRED</v>
      </c>
      <c r="E145" t="str" cm="1">
        <f t="array" ref="E145">_xll.PBD(C145,"Website","","USD","","")</f>
        <v>#SPECIFYREQUIRED</v>
      </c>
      <c r="H145" s="14" t="str" cm="1">
        <f t="array" ref="H145">_xll.PBD(C145,"Employees Count","","USD","","")</f>
        <v>#SPECIFYREQUIRED</v>
      </c>
      <c r="I145" s="14" t="str" cm="1">
        <f t="array" ref="I145">_xll.PBF(C145,"Business Revenue","TTM","07-Jul-2025","","USD","","")</f>
        <v>#SPECIFYREQUIRED</v>
      </c>
      <c r="J145" s="14" t="str" cm="1">
        <f t="array" ref="J145">_xll.PBF(C145,"EBITDA","TTM","07-Jul-2025","","USD","","")</f>
        <v>#SPECIFYREQUIRED</v>
      </c>
      <c r="K145" s="14" t="str" cm="1">
        <f t="array" ref="K145">_xll.PBM(C145,"Market Cap","08-Jul-2025","08-Jul-2025","1","d","asc","USD","")</f>
        <v>#SPECIFYREQUIRED</v>
      </c>
      <c r="L145" s="15"/>
      <c r="M145" s="15"/>
      <c r="N145" s="15"/>
      <c r="O145" s="9"/>
    </row>
    <row r="146" spans="2:15" ht="15" customHeight="1" x14ac:dyDescent="0.25">
      <c r="B146" t="str" cm="1">
        <f t="array" ref="B146">_xll.PBD(C146,"Name","","USD","","")</f>
        <v>#SPECIFYREQUIRED</v>
      </c>
      <c r="D146" t="str" cm="1">
        <f t="array" ref="D146">_xll.PBD(C146,"HQ Country","","USD","","")</f>
        <v>#SPECIFYREQUIRED</v>
      </c>
      <c r="E146" t="str" cm="1">
        <f t="array" ref="E146">_xll.PBD(C146,"Website","","USD","","")</f>
        <v>#SPECIFYREQUIRED</v>
      </c>
      <c r="H146" s="14" t="str" cm="1">
        <f t="array" ref="H146">_xll.PBD(C146,"Employees Count","","USD","","")</f>
        <v>#SPECIFYREQUIRED</v>
      </c>
      <c r="I146" s="14" t="str" cm="1">
        <f t="array" ref="I146">_xll.PBF(C146,"Business Revenue","TTM","07-Jul-2025","","USD","","")</f>
        <v>#SPECIFYREQUIRED</v>
      </c>
      <c r="J146" s="14" t="str" cm="1">
        <f t="array" ref="J146">_xll.PBF(C146,"EBITDA","TTM","07-Jul-2025","","USD","","")</f>
        <v>#SPECIFYREQUIRED</v>
      </c>
      <c r="K146" s="14" t="str" cm="1">
        <f t="array" ref="K146">_xll.PBM(C146,"Market Cap","08-Jul-2025","08-Jul-2025","1","d","asc","USD","")</f>
        <v>#SPECIFYREQUIRED</v>
      </c>
      <c r="L146" s="15"/>
      <c r="M146" s="15"/>
      <c r="N146" s="15"/>
      <c r="O146" s="9"/>
    </row>
    <row r="147" spans="2:15" ht="15" customHeight="1" x14ac:dyDescent="0.25">
      <c r="B147" t="str" cm="1">
        <f t="array" ref="B147">_xll.PBD(C147,"Name","","USD","","")</f>
        <v>#SPECIFYREQUIRED</v>
      </c>
      <c r="D147" t="str" cm="1">
        <f t="array" ref="D147">_xll.PBD(C147,"HQ Country","","USD","","")</f>
        <v>#SPECIFYREQUIRED</v>
      </c>
      <c r="E147" t="str" cm="1">
        <f t="array" ref="E147">_xll.PBD(C147,"Website","","USD","","")</f>
        <v>#SPECIFYREQUIRED</v>
      </c>
      <c r="H147" s="14" t="str" cm="1">
        <f t="array" ref="H147">_xll.PBD(C147,"Employees Count","","USD","","")</f>
        <v>#SPECIFYREQUIRED</v>
      </c>
      <c r="I147" s="14" t="str" cm="1">
        <f t="array" ref="I147">_xll.PBF(C147,"Business Revenue","TTM","07-Jul-2025","","USD","","")</f>
        <v>#SPECIFYREQUIRED</v>
      </c>
      <c r="J147" s="14" t="str" cm="1">
        <f t="array" ref="J147">_xll.PBF(C147,"EBITDA","TTM","07-Jul-2025","","USD","","")</f>
        <v>#SPECIFYREQUIRED</v>
      </c>
      <c r="K147" s="14" t="str" cm="1">
        <f t="array" ref="K147">_xll.PBM(C147,"Market Cap","08-Jul-2025","08-Jul-2025","1","d","asc","USD","")</f>
        <v>#SPECIFYREQUIRED</v>
      </c>
      <c r="L147" s="15"/>
      <c r="M147" s="15"/>
      <c r="N147" s="15"/>
      <c r="O147" s="9"/>
    </row>
    <row r="148" spans="2:15" ht="15" customHeight="1" x14ac:dyDescent="0.25">
      <c r="B148" t="str" cm="1">
        <f t="array" ref="B148">_xll.PBD(C148,"Name","","USD","","")</f>
        <v>#SPECIFYREQUIRED</v>
      </c>
      <c r="D148" t="str" cm="1">
        <f t="array" ref="D148">_xll.PBD(C148,"HQ Country","","USD","","")</f>
        <v>#SPECIFYREQUIRED</v>
      </c>
      <c r="E148" t="str" cm="1">
        <f t="array" ref="E148">_xll.PBD(C148,"Website","","USD","","")</f>
        <v>#SPECIFYREQUIRED</v>
      </c>
      <c r="H148" s="14" t="str" cm="1">
        <f t="array" ref="H148">_xll.PBD(C148,"Employees Count","","USD","","")</f>
        <v>#SPECIFYREQUIRED</v>
      </c>
      <c r="I148" s="14" t="str" cm="1">
        <f t="array" ref="I148">_xll.PBF(C148,"Business Revenue","TTM","07-Jul-2025","","USD","","")</f>
        <v>#SPECIFYREQUIRED</v>
      </c>
      <c r="J148" s="14" t="str" cm="1">
        <f t="array" ref="J148">_xll.PBF(C148,"EBITDA","TTM","07-Jul-2025","","USD","","")</f>
        <v>#SPECIFYREQUIRED</v>
      </c>
      <c r="K148" s="14" t="str" cm="1">
        <f t="array" ref="K148">_xll.PBM(C148,"Market Cap","08-Jul-2025","08-Jul-2025","1","d","asc","USD","")</f>
        <v>#SPECIFYREQUIRED</v>
      </c>
      <c r="L148" s="15"/>
      <c r="M148" s="15"/>
      <c r="N148" s="15"/>
      <c r="O148" s="9"/>
    </row>
    <row r="149" spans="2:15" ht="15" customHeight="1" x14ac:dyDescent="0.25">
      <c r="B149" t="str" cm="1">
        <f t="array" ref="B149">_xll.PBD(C149,"Name","","USD","","")</f>
        <v>#SPECIFYREQUIRED</v>
      </c>
      <c r="D149" t="str" cm="1">
        <f t="array" ref="D149">_xll.PBD(C149,"HQ Country","","USD","","")</f>
        <v>#SPECIFYREQUIRED</v>
      </c>
      <c r="E149" t="str" cm="1">
        <f t="array" ref="E149">_xll.PBD(C149,"Website","","USD","","")</f>
        <v>#SPECIFYREQUIRED</v>
      </c>
      <c r="H149" s="14" t="str" cm="1">
        <f t="array" ref="H149">_xll.PBD(C149,"Employees Count","","USD","","")</f>
        <v>#SPECIFYREQUIRED</v>
      </c>
      <c r="I149" s="14" t="str" cm="1">
        <f t="array" ref="I149">_xll.PBF(C149,"Business Revenue","TTM","07-Jul-2025","","USD","","")</f>
        <v>#SPECIFYREQUIRED</v>
      </c>
      <c r="J149" s="14" t="str" cm="1">
        <f t="array" ref="J149">_xll.PBF(C149,"EBITDA","TTM","07-Jul-2025","","USD","","")</f>
        <v>#SPECIFYREQUIRED</v>
      </c>
      <c r="K149" s="14" t="str" cm="1">
        <f t="array" ref="K149">_xll.PBM(C149,"Market Cap","08-Jul-2025","08-Jul-2025","1","d","asc","USD","")</f>
        <v>#SPECIFYREQUIRED</v>
      </c>
      <c r="L149" s="15"/>
      <c r="M149" s="15"/>
      <c r="N149" s="15"/>
      <c r="O149" s="9"/>
    </row>
    <row r="150" spans="2:15" ht="15" customHeight="1" x14ac:dyDescent="0.25">
      <c r="B150" t="str" cm="1">
        <f t="array" ref="B150">_xll.PBD(C150,"Name","","USD","","")</f>
        <v>#SPECIFYREQUIRED</v>
      </c>
      <c r="D150" t="str" cm="1">
        <f t="array" ref="D150">_xll.PBD(C150,"HQ Country","","USD","","")</f>
        <v>#SPECIFYREQUIRED</v>
      </c>
      <c r="E150" t="str" cm="1">
        <f t="array" ref="E150">_xll.PBD(C150,"Website","","USD","","")</f>
        <v>#SPECIFYREQUIRED</v>
      </c>
      <c r="H150" s="14" t="str" cm="1">
        <f t="array" ref="H150">_xll.PBD(C150,"Employees Count","","USD","","")</f>
        <v>#SPECIFYREQUIRED</v>
      </c>
      <c r="I150" s="14" t="str" cm="1">
        <f t="array" ref="I150">_xll.PBF(C150,"Business Revenue","TTM","07-Jul-2025","","USD","","")</f>
        <v>#SPECIFYREQUIRED</v>
      </c>
      <c r="J150" s="14" t="str" cm="1">
        <f t="array" ref="J150">_xll.PBF(C150,"EBITDA","TTM","07-Jul-2025","","USD","","")</f>
        <v>#SPECIFYREQUIRED</v>
      </c>
      <c r="K150" s="14" t="str" cm="1">
        <f t="array" ref="K150">_xll.PBM(C150,"Market Cap","08-Jul-2025","08-Jul-2025","1","d","asc","USD","")</f>
        <v>#SPECIFYREQUIRED</v>
      </c>
      <c r="L150" s="15"/>
      <c r="M150" s="15"/>
      <c r="N150" s="15"/>
      <c r="O150" s="9"/>
    </row>
    <row r="151" spans="2:15" ht="15" customHeight="1" x14ac:dyDescent="0.25">
      <c r="B151" t="str" cm="1">
        <f t="array" ref="B151">_xll.PBD(C151,"Name","","USD","","")</f>
        <v>#SPECIFYREQUIRED</v>
      </c>
      <c r="D151" t="str" cm="1">
        <f t="array" ref="D151">_xll.PBD(C151,"HQ Country","","USD","","")</f>
        <v>#SPECIFYREQUIRED</v>
      </c>
      <c r="E151" t="str" cm="1">
        <f t="array" ref="E151">_xll.PBD(C151,"Website","","USD","","")</f>
        <v>#SPECIFYREQUIRED</v>
      </c>
      <c r="H151" s="14" t="str" cm="1">
        <f t="array" ref="H151">_xll.PBD(C151,"Employees Count","","USD","","")</f>
        <v>#SPECIFYREQUIRED</v>
      </c>
      <c r="I151" s="14" t="str" cm="1">
        <f t="array" ref="I151">_xll.PBF(C151,"Business Revenue","TTM","07-Jul-2025","","USD","","")</f>
        <v>#SPECIFYREQUIRED</v>
      </c>
      <c r="J151" s="14" t="str" cm="1">
        <f t="array" ref="J151">_xll.PBF(C151,"EBITDA","TTM","07-Jul-2025","","USD","","")</f>
        <v>#SPECIFYREQUIRED</v>
      </c>
      <c r="K151" s="14" t="str" cm="1">
        <f t="array" ref="K151">_xll.PBM(C151,"Market Cap","08-Jul-2025","08-Jul-2025","1","d","asc","USD","")</f>
        <v>#SPECIFYREQUIRED</v>
      </c>
      <c r="L151" s="15"/>
      <c r="M151" s="15"/>
      <c r="N151" s="15"/>
      <c r="O151" s="9"/>
    </row>
    <row r="152" spans="2:15" ht="15" customHeight="1" x14ac:dyDescent="0.25">
      <c r="B152" t="str" cm="1">
        <f t="array" ref="B152">_xll.PBD(C152,"Name","","USD","","")</f>
        <v>#SPECIFYREQUIRED</v>
      </c>
      <c r="D152" t="str" cm="1">
        <f t="array" ref="D152">_xll.PBD(C152,"HQ Country","","USD","","")</f>
        <v>#SPECIFYREQUIRED</v>
      </c>
      <c r="E152" t="str" cm="1">
        <f t="array" ref="E152">_xll.PBD(C152,"Website","","USD","","")</f>
        <v>#SPECIFYREQUIRED</v>
      </c>
      <c r="H152" s="14" t="str" cm="1">
        <f t="array" ref="H152">_xll.PBD(C152,"Employees Count","","USD","","")</f>
        <v>#SPECIFYREQUIRED</v>
      </c>
      <c r="I152" s="14" t="str" cm="1">
        <f t="array" ref="I152">_xll.PBF(C152,"Business Revenue","TTM","07-Jul-2025","","USD","","")</f>
        <v>#SPECIFYREQUIRED</v>
      </c>
      <c r="J152" s="14" t="str" cm="1">
        <f t="array" ref="J152">_xll.PBF(C152,"EBITDA","TTM","07-Jul-2025","","USD","","")</f>
        <v>#SPECIFYREQUIRED</v>
      </c>
      <c r="K152" s="14" t="str" cm="1">
        <f t="array" ref="K152">_xll.PBM(C152,"Market Cap","08-Jul-2025","08-Jul-2025","1","d","asc","USD","")</f>
        <v>#SPECIFYREQUIRED</v>
      </c>
      <c r="L152" s="15"/>
      <c r="M152" s="15"/>
      <c r="N152" s="15"/>
      <c r="O152" s="9"/>
    </row>
    <row r="153" spans="2:15" ht="15" customHeight="1" x14ac:dyDescent="0.25">
      <c r="B153" t="str" cm="1">
        <f t="array" ref="B153">_xll.PBD(C153,"Name","","USD","","")</f>
        <v>#SPECIFYREQUIRED</v>
      </c>
      <c r="D153" t="str" cm="1">
        <f t="array" ref="D153">_xll.PBD(C153,"HQ Country","","USD","","")</f>
        <v>#SPECIFYREQUIRED</v>
      </c>
      <c r="E153" t="str" cm="1">
        <f t="array" ref="E153">_xll.PBD(C153,"Website","","USD","","")</f>
        <v>#SPECIFYREQUIRED</v>
      </c>
      <c r="H153" s="14" t="str" cm="1">
        <f t="array" ref="H153">_xll.PBD(C153,"Employees Count","","USD","","")</f>
        <v>#SPECIFYREQUIRED</v>
      </c>
      <c r="I153" s="14" t="str" cm="1">
        <f t="array" ref="I153">_xll.PBF(C153,"Business Revenue","TTM","07-Jul-2025","","USD","","")</f>
        <v>#SPECIFYREQUIRED</v>
      </c>
      <c r="J153" s="14" t="str" cm="1">
        <f t="array" ref="J153">_xll.PBF(C153,"EBITDA","TTM","07-Jul-2025","","USD","","")</f>
        <v>#SPECIFYREQUIRED</v>
      </c>
      <c r="K153" s="14" t="str" cm="1">
        <f t="array" ref="K153">_xll.PBM(C153,"Market Cap","08-Jul-2025","08-Jul-2025","1","d","asc","USD","")</f>
        <v>#SPECIFYREQUIRED</v>
      </c>
      <c r="L153" s="15"/>
      <c r="M153" s="15"/>
      <c r="N153" s="15"/>
      <c r="O153" s="9"/>
    </row>
    <row r="154" spans="2:15" ht="15" customHeight="1" x14ac:dyDescent="0.25">
      <c r="B154" t="str" cm="1">
        <f t="array" ref="B154">_xll.PBD(C154,"Name","","USD","","")</f>
        <v>#SPECIFYREQUIRED</v>
      </c>
      <c r="D154" t="str" cm="1">
        <f t="array" ref="D154">_xll.PBD(C154,"HQ Country","","USD","","")</f>
        <v>#SPECIFYREQUIRED</v>
      </c>
      <c r="E154" t="str" cm="1">
        <f t="array" ref="E154">_xll.PBD(C154,"Website","","USD","","")</f>
        <v>#SPECIFYREQUIRED</v>
      </c>
      <c r="H154" s="14" t="str" cm="1">
        <f t="array" ref="H154">_xll.PBD(C154,"Employees Count","","USD","","")</f>
        <v>#SPECIFYREQUIRED</v>
      </c>
      <c r="I154" s="14" t="str" cm="1">
        <f t="array" ref="I154">_xll.PBF(C154,"Business Revenue","TTM","07-Jul-2025","","USD","","")</f>
        <v>#SPECIFYREQUIRED</v>
      </c>
      <c r="J154" s="14" t="str" cm="1">
        <f t="array" ref="J154">_xll.PBF(C154,"EBITDA","TTM","07-Jul-2025","","USD","","")</f>
        <v>#SPECIFYREQUIRED</v>
      </c>
      <c r="K154" s="14" t="str" cm="1">
        <f t="array" ref="K154">_xll.PBM(C154,"Market Cap","08-Jul-2025","08-Jul-2025","1","d","asc","USD","")</f>
        <v>#SPECIFYREQUIRED</v>
      </c>
      <c r="L154" s="15"/>
      <c r="M154" s="15"/>
      <c r="N154" s="15"/>
      <c r="O154" s="9"/>
    </row>
    <row r="155" spans="2:15" ht="15" customHeight="1" x14ac:dyDescent="0.25">
      <c r="B155" t="str" cm="1">
        <f t="array" ref="B155">_xll.PBD(C155,"Name","","USD","","")</f>
        <v>#SPECIFYREQUIRED</v>
      </c>
      <c r="D155" t="str" cm="1">
        <f t="array" ref="D155">_xll.PBD(C155,"HQ Country","","USD","","")</f>
        <v>#SPECIFYREQUIRED</v>
      </c>
      <c r="E155" t="str" cm="1">
        <f t="array" ref="E155">_xll.PBD(C155,"Website","","USD","","")</f>
        <v>#SPECIFYREQUIRED</v>
      </c>
      <c r="H155" s="14" t="str" cm="1">
        <f t="array" ref="H155">_xll.PBD(C155,"Employees Count","","USD","","")</f>
        <v>#SPECIFYREQUIRED</v>
      </c>
      <c r="I155" s="14" t="str" cm="1">
        <f t="array" ref="I155">_xll.PBF(C155,"Business Revenue","TTM","07-Jul-2025","","USD","","")</f>
        <v>#SPECIFYREQUIRED</v>
      </c>
      <c r="J155" s="14" t="str" cm="1">
        <f t="array" ref="J155">_xll.PBF(C155,"EBITDA","TTM","07-Jul-2025","","USD","","")</f>
        <v>#SPECIFYREQUIRED</v>
      </c>
      <c r="K155" s="14" t="str" cm="1">
        <f t="array" ref="K155">_xll.PBM(C155,"Market Cap","08-Jul-2025","08-Jul-2025","1","d","asc","USD","")</f>
        <v>#SPECIFYREQUIRED</v>
      </c>
      <c r="L155" s="15"/>
      <c r="M155" s="15"/>
      <c r="N155" s="15"/>
      <c r="O155" s="9"/>
    </row>
    <row r="156" spans="2:15" ht="15" customHeight="1" x14ac:dyDescent="0.25">
      <c r="B156" t="str" cm="1">
        <f t="array" ref="B156">_xll.PBD(C156,"Name","","USD","","")</f>
        <v>#SPECIFYREQUIRED</v>
      </c>
      <c r="D156" t="str" cm="1">
        <f t="array" ref="D156">_xll.PBD(C156,"HQ Country","","USD","","")</f>
        <v>#SPECIFYREQUIRED</v>
      </c>
      <c r="E156" t="str" cm="1">
        <f t="array" ref="E156">_xll.PBD(C156,"Website","","USD","","")</f>
        <v>#SPECIFYREQUIRED</v>
      </c>
      <c r="H156" s="14" t="str" cm="1">
        <f t="array" ref="H156">_xll.PBD(C156,"Employees Count","","USD","","")</f>
        <v>#SPECIFYREQUIRED</v>
      </c>
      <c r="I156" s="14" t="str" cm="1">
        <f t="array" ref="I156">_xll.PBF(C156,"Business Revenue","TTM","07-Jul-2025","","USD","","")</f>
        <v>#SPECIFYREQUIRED</v>
      </c>
      <c r="J156" s="14" t="str" cm="1">
        <f t="array" ref="J156">_xll.PBF(C156,"EBITDA","TTM","07-Jul-2025","","USD","","")</f>
        <v>#SPECIFYREQUIRED</v>
      </c>
      <c r="K156" s="14" t="str" cm="1">
        <f t="array" ref="K156">_xll.PBM(C156,"Market Cap","08-Jul-2025","08-Jul-2025","1","d","asc","USD","")</f>
        <v>#SPECIFYREQUIRED</v>
      </c>
      <c r="L156" s="15"/>
      <c r="M156" s="15"/>
      <c r="N156" s="15"/>
      <c r="O156" s="9"/>
    </row>
    <row r="157" spans="2:15" ht="15" customHeight="1" x14ac:dyDescent="0.25">
      <c r="B157" t="str" cm="1">
        <f t="array" ref="B157">_xll.PBD(C157,"Name","","USD","","")</f>
        <v>#SPECIFYREQUIRED</v>
      </c>
      <c r="D157" t="str" cm="1">
        <f t="array" ref="D157">_xll.PBD(C157,"HQ Country","","USD","","")</f>
        <v>#SPECIFYREQUIRED</v>
      </c>
      <c r="E157" t="str" cm="1">
        <f t="array" ref="E157">_xll.PBD(C157,"Website","","USD","","")</f>
        <v>#SPECIFYREQUIRED</v>
      </c>
      <c r="H157" s="14" t="str" cm="1">
        <f t="array" ref="H157">_xll.PBD(C157,"Employees Count","","USD","","")</f>
        <v>#SPECIFYREQUIRED</v>
      </c>
      <c r="I157" s="14" t="str" cm="1">
        <f t="array" ref="I157">_xll.PBF(C157,"Business Revenue","TTM","07-Jul-2025","","USD","","")</f>
        <v>#SPECIFYREQUIRED</v>
      </c>
      <c r="J157" s="14" t="str" cm="1">
        <f t="array" ref="J157">_xll.PBF(C157,"EBITDA","TTM","07-Jul-2025","","USD","","")</f>
        <v>#SPECIFYREQUIRED</v>
      </c>
      <c r="K157" s="14" t="str" cm="1">
        <f t="array" ref="K157">_xll.PBM(C157,"Market Cap","08-Jul-2025","08-Jul-2025","1","d","asc","USD","")</f>
        <v>#SPECIFYREQUIRED</v>
      </c>
      <c r="L157" s="15"/>
      <c r="M157" s="15"/>
      <c r="N157" s="15"/>
      <c r="O157" s="9"/>
    </row>
    <row r="158" spans="2:15" ht="15" customHeight="1" x14ac:dyDescent="0.25">
      <c r="B158" t="str" cm="1">
        <f t="array" ref="B158">_xll.PBD(C158,"Name","","USD","","")</f>
        <v>#SPECIFYREQUIRED</v>
      </c>
      <c r="D158" t="str" cm="1">
        <f t="array" ref="D158">_xll.PBD(C158,"HQ Country","","USD","","")</f>
        <v>#SPECIFYREQUIRED</v>
      </c>
      <c r="E158" t="str" cm="1">
        <f t="array" ref="E158">_xll.PBD(C158,"Website","","USD","","")</f>
        <v>#SPECIFYREQUIRED</v>
      </c>
      <c r="H158" s="14" t="str" cm="1">
        <f t="array" ref="H158">_xll.PBD(C158,"Employees Count","","USD","","")</f>
        <v>#SPECIFYREQUIRED</v>
      </c>
      <c r="I158" s="14" t="str" cm="1">
        <f t="array" ref="I158">_xll.PBF(C158,"Business Revenue","TTM","07-Jul-2025","","USD","","")</f>
        <v>#SPECIFYREQUIRED</v>
      </c>
      <c r="J158" s="14" t="str" cm="1">
        <f t="array" ref="J158">_xll.PBF(C158,"EBITDA","TTM","07-Jul-2025","","USD","","")</f>
        <v>#SPECIFYREQUIRED</v>
      </c>
      <c r="K158" s="14" t="str" cm="1">
        <f t="array" ref="K158">_xll.PBM(C158,"Market Cap","08-Jul-2025","08-Jul-2025","1","d","asc","USD","")</f>
        <v>#SPECIFYREQUIRED</v>
      </c>
      <c r="L158" s="15"/>
      <c r="M158" s="15"/>
      <c r="N158" s="15"/>
      <c r="O158" s="9"/>
    </row>
    <row r="159" spans="2:15" ht="15" customHeight="1" x14ac:dyDescent="0.25">
      <c r="B159" t="str" cm="1">
        <f t="array" ref="B159">_xll.PBD(C159,"Name","","USD","","")</f>
        <v>#SPECIFYREQUIRED</v>
      </c>
      <c r="D159" t="str" cm="1">
        <f t="array" ref="D159">_xll.PBD(C159,"HQ Country","","USD","","")</f>
        <v>#SPECIFYREQUIRED</v>
      </c>
      <c r="E159" t="str" cm="1">
        <f t="array" ref="E159">_xll.PBD(C159,"Website","","USD","","")</f>
        <v>#SPECIFYREQUIRED</v>
      </c>
      <c r="H159" s="14" t="str" cm="1">
        <f t="array" ref="H159">_xll.PBD(C159,"Employees Count","","USD","","")</f>
        <v>#SPECIFYREQUIRED</v>
      </c>
      <c r="I159" s="14" t="str" cm="1">
        <f t="array" ref="I159">_xll.PBF(C159,"Business Revenue","TTM","07-Jul-2025","","USD","","")</f>
        <v>#SPECIFYREQUIRED</v>
      </c>
      <c r="J159" s="14" t="str" cm="1">
        <f t="array" ref="J159">_xll.PBF(C159,"EBITDA","TTM","07-Jul-2025","","USD","","")</f>
        <v>#SPECIFYREQUIRED</v>
      </c>
      <c r="K159" s="14" t="str" cm="1">
        <f t="array" ref="K159">_xll.PBM(C159,"Market Cap","08-Jul-2025","08-Jul-2025","1","d","asc","USD","")</f>
        <v>#SPECIFYREQUIRED</v>
      </c>
      <c r="L159" s="15"/>
      <c r="M159" s="15"/>
      <c r="N159" s="15"/>
      <c r="O159" s="9"/>
    </row>
    <row r="160" spans="2:15" ht="15" customHeight="1" x14ac:dyDescent="0.25">
      <c r="B160" t="str" cm="1">
        <f t="array" ref="B160">_xll.PBD(C160,"Name","","USD","","")</f>
        <v>#SPECIFYREQUIRED</v>
      </c>
      <c r="D160" t="str" cm="1">
        <f t="array" ref="D160">_xll.PBD(C160,"HQ Country","","USD","","")</f>
        <v>#SPECIFYREQUIRED</v>
      </c>
      <c r="E160" t="str" cm="1">
        <f t="array" ref="E160">_xll.PBD(C160,"Website","","USD","","")</f>
        <v>#SPECIFYREQUIRED</v>
      </c>
      <c r="H160" s="14" t="str" cm="1">
        <f t="array" ref="H160">_xll.PBD(C160,"Employees Count","","USD","","")</f>
        <v>#SPECIFYREQUIRED</v>
      </c>
      <c r="I160" s="14" t="str" cm="1">
        <f t="array" ref="I160">_xll.PBF(C160,"Business Revenue","TTM","07-Jul-2025","","USD","","")</f>
        <v>#SPECIFYREQUIRED</v>
      </c>
      <c r="J160" s="14" t="str" cm="1">
        <f t="array" ref="J160">_xll.PBF(C160,"EBITDA","TTM","07-Jul-2025","","USD","","")</f>
        <v>#SPECIFYREQUIRED</v>
      </c>
      <c r="K160" s="14" t="str" cm="1">
        <f t="array" ref="K160">_xll.PBM(C160,"Market Cap","08-Jul-2025","08-Jul-2025","1","d","asc","USD","")</f>
        <v>#SPECIFYREQUIRED</v>
      </c>
      <c r="L160" s="15"/>
      <c r="M160" s="15"/>
      <c r="N160" s="15"/>
      <c r="O160" s="9"/>
    </row>
    <row r="161" spans="2:15" ht="15" customHeight="1" x14ac:dyDescent="0.25">
      <c r="B161" t="str" cm="1">
        <f t="array" ref="B161">_xll.PBD(C161,"Name","","USD","","")</f>
        <v>#SPECIFYREQUIRED</v>
      </c>
      <c r="D161" t="str" cm="1">
        <f t="array" ref="D161">_xll.PBD(C161,"HQ Country","","USD","","")</f>
        <v>#SPECIFYREQUIRED</v>
      </c>
      <c r="E161" t="str" cm="1">
        <f t="array" ref="E161">_xll.PBD(C161,"Website","","USD","","")</f>
        <v>#SPECIFYREQUIRED</v>
      </c>
      <c r="H161" s="14" t="str" cm="1">
        <f t="array" ref="H161">_xll.PBD(C161,"Employees Count","","USD","","")</f>
        <v>#SPECIFYREQUIRED</v>
      </c>
      <c r="I161" s="14" t="str" cm="1">
        <f t="array" ref="I161">_xll.PBF(C161,"Business Revenue","TTM","07-Jul-2025","","USD","","")</f>
        <v>#SPECIFYREQUIRED</v>
      </c>
      <c r="J161" s="14" t="str" cm="1">
        <f t="array" ref="J161">_xll.PBF(C161,"EBITDA","TTM","07-Jul-2025","","USD","","")</f>
        <v>#SPECIFYREQUIRED</v>
      </c>
      <c r="K161" s="14" t="str" cm="1">
        <f t="array" ref="K161">_xll.PBM(C161,"Market Cap","08-Jul-2025","08-Jul-2025","1","d","asc","USD","")</f>
        <v>#SPECIFYREQUIRED</v>
      </c>
      <c r="L161" s="15"/>
      <c r="M161" s="15"/>
      <c r="N161" s="15"/>
      <c r="O161" s="9"/>
    </row>
    <row r="162" spans="2:15" ht="15" customHeight="1" x14ac:dyDescent="0.25">
      <c r="B162" t="str" cm="1">
        <f t="array" ref="B162">_xll.PBD(C162,"Name","","USD","","")</f>
        <v>#SPECIFYREQUIRED</v>
      </c>
      <c r="D162" t="str" cm="1">
        <f t="array" ref="D162">_xll.PBD(C162,"HQ Country","","USD","","")</f>
        <v>#SPECIFYREQUIRED</v>
      </c>
      <c r="E162" t="str" cm="1">
        <f t="array" ref="E162">_xll.PBD(C162,"Website","","USD","","")</f>
        <v>#SPECIFYREQUIRED</v>
      </c>
      <c r="H162" s="14" t="str" cm="1">
        <f t="array" ref="H162">_xll.PBD(C162,"Employees Count","","USD","","")</f>
        <v>#SPECIFYREQUIRED</v>
      </c>
      <c r="I162" s="14" t="str" cm="1">
        <f t="array" ref="I162">_xll.PBF(C162,"Business Revenue","TTM","07-Jul-2025","","USD","","")</f>
        <v>#SPECIFYREQUIRED</v>
      </c>
      <c r="J162" s="14" t="str" cm="1">
        <f t="array" ref="J162">_xll.PBF(C162,"EBITDA","TTM","07-Jul-2025","","USD","","")</f>
        <v>#SPECIFYREQUIRED</v>
      </c>
      <c r="K162" s="14" t="str" cm="1">
        <f t="array" ref="K162">_xll.PBM(C162,"Market Cap","08-Jul-2025","08-Jul-2025","1","d","asc","USD","")</f>
        <v>#SPECIFYREQUIRED</v>
      </c>
      <c r="L162" s="15"/>
      <c r="M162" s="15"/>
      <c r="N162" s="15"/>
      <c r="O162" s="9"/>
    </row>
    <row r="163" spans="2:15" ht="15" customHeight="1" x14ac:dyDescent="0.25">
      <c r="B163" t="str" cm="1">
        <f t="array" ref="B163">_xll.PBD(C163,"Name","","USD","","")</f>
        <v>#SPECIFYREQUIRED</v>
      </c>
      <c r="D163" t="str" cm="1">
        <f t="array" ref="D163">_xll.PBD(C163,"HQ Country","","USD","","")</f>
        <v>#SPECIFYREQUIRED</v>
      </c>
      <c r="E163" t="str" cm="1">
        <f t="array" ref="E163">_xll.PBD(C163,"Website","","USD","","")</f>
        <v>#SPECIFYREQUIRED</v>
      </c>
      <c r="H163" s="14" t="str" cm="1">
        <f t="array" ref="H163">_xll.PBD(C163,"Employees Count","","USD","","")</f>
        <v>#SPECIFYREQUIRED</v>
      </c>
      <c r="I163" s="14" t="str" cm="1">
        <f t="array" ref="I163">_xll.PBF(C163,"Business Revenue","TTM","07-Jul-2025","","USD","","")</f>
        <v>#SPECIFYREQUIRED</v>
      </c>
      <c r="J163" s="14" t="str" cm="1">
        <f t="array" ref="J163">_xll.PBF(C163,"EBITDA","TTM","07-Jul-2025","","USD","","")</f>
        <v>#SPECIFYREQUIRED</v>
      </c>
      <c r="K163" s="14" t="str" cm="1">
        <f t="array" ref="K163">_xll.PBM(C163,"Market Cap","08-Jul-2025","08-Jul-2025","1","d","asc","USD","")</f>
        <v>#SPECIFYREQUIRED</v>
      </c>
      <c r="L163" s="15"/>
      <c r="M163" s="15"/>
      <c r="N163" s="15"/>
      <c r="O163" s="9"/>
    </row>
    <row r="164" spans="2:15" ht="15" customHeight="1" x14ac:dyDescent="0.25">
      <c r="B164" t="str" cm="1">
        <f t="array" ref="B164">_xll.PBD(C164,"Name","","USD","","")</f>
        <v>#SPECIFYREQUIRED</v>
      </c>
      <c r="D164" t="str" cm="1">
        <f t="array" ref="D164">_xll.PBD(C164,"HQ Country","","USD","","")</f>
        <v>#SPECIFYREQUIRED</v>
      </c>
      <c r="E164" t="str" cm="1">
        <f t="array" ref="E164">_xll.PBD(C164,"Website","","USD","","")</f>
        <v>#SPECIFYREQUIRED</v>
      </c>
      <c r="H164" s="14" t="str" cm="1">
        <f t="array" ref="H164">_xll.PBD(C164,"Employees Count","","USD","","")</f>
        <v>#SPECIFYREQUIRED</v>
      </c>
      <c r="I164" s="14" t="str" cm="1">
        <f t="array" ref="I164">_xll.PBF(C164,"Business Revenue","TTM","07-Jul-2025","","USD","","")</f>
        <v>#SPECIFYREQUIRED</v>
      </c>
      <c r="J164" s="14" t="str" cm="1">
        <f t="array" ref="J164">_xll.PBF(C164,"EBITDA","TTM","07-Jul-2025","","USD","","")</f>
        <v>#SPECIFYREQUIRED</v>
      </c>
      <c r="K164" s="14" t="str" cm="1">
        <f t="array" ref="K164">_xll.PBM(C164,"Market Cap","08-Jul-2025","08-Jul-2025","1","d","asc","USD","")</f>
        <v>#SPECIFYREQUIRED</v>
      </c>
      <c r="L164" s="15"/>
      <c r="M164" s="15"/>
      <c r="N164" s="15"/>
      <c r="O164" s="9"/>
    </row>
    <row r="165" spans="2:15" ht="15" customHeight="1" x14ac:dyDescent="0.25">
      <c r="B165" t="str" cm="1">
        <f t="array" ref="B165">_xll.PBD(C165,"Name","","USD","","")</f>
        <v>#SPECIFYREQUIRED</v>
      </c>
      <c r="D165" t="str" cm="1">
        <f t="array" ref="D165">_xll.PBD(C165,"HQ Country","","USD","","")</f>
        <v>#SPECIFYREQUIRED</v>
      </c>
      <c r="E165" t="str" cm="1">
        <f t="array" ref="E165">_xll.PBD(C165,"Website","","USD","","")</f>
        <v>#SPECIFYREQUIRED</v>
      </c>
      <c r="H165" s="14" t="str" cm="1">
        <f t="array" ref="H165">_xll.PBD(C165,"Employees Count","","USD","","")</f>
        <v>#SPECIFYREQUIRED</v>
      </c>
      <c r="I165" s="14" t="str" cm="1">
        <f t="array" ref="I165">_xll.PBF(C165,"Business Revenue","TTM","07-Jul-2025","","USD","","")</f>
        <v>#SPECIFYREQUIRED</v>
      </c>
      <c r="J165" s="14" t="str" cm="1">
        <f t="array" ref="J165">_xll.PBF(C165,"EBITDA","TTM","07-Jul-2025","","USD","","")</f>
        <v>#SPECIFYREQUIRED</v>
      </c>
      <c r="K165" s="14" t="str" cm="1">
        <f t="array" ref="K165">_xll.PBM(C165,"Market Cap","08-Jul-2025","08-Jul-2025","1","d","asc","USD","")</f>
        <v>#SPECIFYREQUIRED</v>
      </c>
      <c r="L165" s="15"/>
      <c r="M165" s="15"/>
      <c r="N165" s="15"/>
      <c r="O165" s="9"/>
    </row>
    <row r="166" spans="2:15" ht="15" customHeight="1" x14ac:dyDescent="0.25">
      <c r="B166" t="str" cm="1">
        <f t="array" ref="B166">_xll.PBD(C166,"Name","","USD","","")</f>
        <v>#SPECIFYREQUIRED</v>
      </c>
      <c r="D166" t="str" cm="1">
        <f t="array" ref="D166">_xll.PBD(C166,"HQ Country","","USD","","")</f>
        <v>#SPECIFYREQUIRED</v>
      </c>
      <c r="E166" t="str" cm="1">
        <f t="array" ref="E166">_xll.PBD(C166,"Website","","USD","","")</f>
        <v>#SPECIFYREQUIRED</v>
      </c>
      <c r="H166" s="14" t="str" cm="1">
        <f t="array" ref="H166">_xll.PBD(C166,"Employees Count","","USD","","")</f>
        <v>#SPECIFYREQUIRED</v>
      </c>
      <c r="I166" s="14" t="str" cm="1">
        <f t="array" ref="I166">_xll.PBF(C166,"Business Revenue","TTM","07-Jul-2025","","USD","","")</f>
        <v>#SPECIFYREQUIRED</v>
      </c>
      <c r="J166" s="14" t="str" cm="1">
        <f t="array" ref="J166">_xll.PBF(C166,"EBITDA","TTM","07-Jul-2025","","USD","","")</f>
        <v>#SPECIFYREQUIRED</v>
      </c>
      <c r="K166" s="14" t="str" cm="1">
        <f t="array" ref="K166">_xll.PBM(C166,"Market Cap","08-Jul-2025","08-Jul-2025","1","d","asc","USD","")</f>
        <v>#SPECIFYREQUIRED</v>
      </c>
      <c r="L166" s="15"/>
      <c r="M166" s="15"/>
      <c r="N166" s="15"/>
      <c r="O166" s="9"/>
    </row>
    <row r="167" spans="2:15" ht="15" customHeight="1" x14ac:dyDescent="0.25">
      <c r="B167" t="str" cm="1">
        <f t="array" ref="B167">_xll.PBD(C167,"Name","","USD","","")</f>
        <v>#SPECIFYREQUIRED</v>
      </c>
      <c r="D167" t="str" cm="1">
        <f t="array" ref="D167">_xll.PBD(C167,"HQ Country","","USD","","")</f>
        <v>#SPECIFYREQUIRED</v>
      </c>
      <c r="E167" t="str" cm="1">
        <f t="array" ref="E167">_xll.PBD(C167,"Website","","USD","","")</f>
        <v>#SPECIFYREQUIRED</v>
      </c>
      <c r="H167" s="14" t="str" cm="1">
        <f t="array" ref="H167">_xll.PBD(C167,"Employees Count","","USD","","")</f>
        <v>#SPECIFYREQUIRED</v>
      </c>
      <c r="I167" s="14" t="str" cm="1">
        <f t="array" ref="I167">_xll.PBF(C167,"Business Revenue","TTM","07-Jul-2025","","USD","","")</f>
        <v>#SPECIFYREQUIRED</v>
      </c>
      <c r="J167" s="14" t="str" cm="1">
        <f t="array" ref="J167">_xll.PBF(C167,"EBITDA","TTM","07-Jul-2025","","USD","","")</f>
        <v>#SPECIFYREQUIRED</v>
      </c>
      <c r="K167" s="14" t="str" cm="1">
        <f t="array" ref="K167">_xll.PBM(C167,"Market Cap","08-Jul-2025","08-Jul-2025","1","d","asc","USD","")</f>
        <v>#SPECIFYREQUIRED</v>
      </c>
      <c r="L167" s="15"/>
      <c r="M167" s="15"/>
      <c r="N167" s="15"/>
      <c r="O167" s="9"/>
    </row>
    <row r="168" spans="2:15" ht="15" customHeight="1" x14ac:dyDescent="0.25">
      <c r="B168" t="str" cm="1">
        <f t="array" ref="B168">_xll.PBD(C168,"Name","","USD","","")</f>
        <v>#SPECIFYREQUIRED</v>
      </c>
      <c r="D168" t="str" cm="1">
        <f t="array" ref="D168">_xll.PBD(C168,"HQ Country","","USD","","")</f>
        <v>#SPECIFYREQUIRED</v>
      </c>
      <c r="E168" t="str" cm="1">
        <f t="array" ref="E168">_xll.PBD(C168,"Website","","USD","","")</f>
        <v>#SPECIFYREQUIRED</v>
      </c>
      <c r="H168" s="14" t="str" cm="1">
        <f t="array" ref="H168">_xll.PBD(C168,"Employees Count","","USD","","")</f>
        <v>#SPECIFYREQUIRED</v>
      </c>
      <c r="I168" s="14" t="str" cm="1">
        <f t="array" ref="I168">_xll.PBF(C168,"Business Revenue","TTM","07-Jul-2025","","USD","","")</f>
        <v>#SPECIFYREQUIRED</v>
      </c>
      <c r="J168" s="14" t="str" cm="1">
        <f t="array" ref="J168">_xll.PBF(C168,"EBITDA","TTM","07-Jul-2025","","USD","","")</f>
        <v>#SPECIFYREQUIRED</v>
      </c>
      <c r="K168" s="14" t="str" cm="1">
        <f t="array" ref="K168">_xll.PBM(C168,"Market Cap","08-Jul-2025","08-Jul-2025","1","d","asc","USD","")</f>
        <v>#SPECIFYREQUIRED</v>
      </c>
      <c r="L168" s="15"/>
      <c r="M168" s="15"/>
      <c r="N168" s="15"/>
      <c r="O168" s="9"/>
    </row>
    <row r="169" spans="2:15" ht="15" customHeight="1" x14ac:dyDescent="0.25">
      <c r="B169" t="str" cm="1">
        <f t="array" ref="B169">_xll.PBD(C169,"Name","","USD","","")</f>
        <v>#SPECIFYREQUIRED</v>
      </c>
      <c r="D169" t="str" cm="1">
        <f t="array" ref="D169">_xll.PBD(C169,"HQ Country","","USD","","")</f>
        <v>#SPECIFYREQUIRED</v>
      </c>
      <c r="E169" t="str" cm="1">
        <f t="array" ref="E169">_xll.PBD(C169,"Website","","USD","","")</f>
        <v>#SPECIFYREQUIRED</v>
      </c>
      <c r="H169" s="14" t="str" cm="1">
        <f t="array" ref="H169">_xll.PBD(C169,"Employees Count","","USD","","")</f>
        <v>#SPECIFYREQUIRED</v>
      </c>
      <c r="I169" s="14" t="str" cm="1">
        <f t="array" ref="I169">_xll.PBF(C169,"Business Revenue","TTM","07-Jul-2025","","USD","","")</f>
        <v>#SPECIFYREQUIRED</v>
      </c>
      <c r="J169" s="14" t="str" cm="1">
        <f t="array" ref="J169">_xll.PBF(C169,"EBITDA","TTM","07-Jul-2025","","USD","","")</f>
        <v>#SPECIFYREQUIRED</v>
      </c>
      <c r="K169" s="14" t="str" cm="1">
        <f t="array" ref="K169">_xll.PBM(C169,"Market Cap","08-Jul-2025","08-Jul-2025","1","d","asc","USD","")</f>
        <v>#SPECIFYREQUIRED</v>
      </c>
      <c r="L169" s="15"/>
      <c r="M169" s="15"/>
      <c r="N169" s="15"/>
      <c r="O169" s="9"/>
    </row>
    <row r="170" spans="2:15" ht="15" customHeight="1" x14ac:dyDescent="0.25">
      <c r="B170" t="str" cm="1">
        <f t="array" ref="B170">_xll.PBD(C170,"Name","","USD","","")</f>
        <v>#SPECIFYREQUIRED</v>
      </c>
      <c r="D170" t="str" cm="1">
        <f t="array" ref="D170">_xll.PBD(C170,"HQ Country","","USD","","")</f>
        <v>#SPECIFYREQUIRED</v>
      </c>
      <c r="E170" t="str" cm="1">
        <f t="array" ref="E170">_xll.PBD(C170,"Website","","USD","","")</f>
        <v>#SPECIFYREQUIRED</v>
      </c>
      <c r="H170" s="14" t="str" cm="1">
        <f t="array" ref="H170">_xll.PBD(C170,"Employees Count","","USD","","")</f>
        <v>#SPECIFYREQUIRED</v>
      </c>
      <c r="I170" s="14" t="str" cm="1">
        <f t="array" ref="I170">_xll.PBF(C170,"Business Revenue","TTM","07-Jul-2025","","USD","","")</f>
        <v>#SPECIFYREQUIRED</v>
      </c>
      <c r="J170" s="14" t="str" cm="1">
        <f t="array" ref="J170">_xll.PBF(C170,"EBITDA","TTM","07-Jul-2025","","USD","","")</f>
        <v>#SPECIFYREQUIRED</v>
      </c>
      <c r="K170" s="14" t="str" cm="1">
        <f t="array" ref="K170">_xll.PBM(C170,"Market Cap","08-Jul-2025","08-Jul-2025","1","d","asc","USD","")</f>
        <v>#SPECIFYREQUIRED</v>
      </c>
      <c r="L170" s="15"/>
      <c r="M170" s="15"/>
      <c r="N170" s="15"/>
      <c r="O170" s="9"/>
    </row>
    <row r="171" spans="2:15" ht="15" customHeight="1" x14ac:dyDescent="0.25">
      <c r="B171" t="str" cm="1">
        <f t="array" ref="B171">_xll.PBD(C171,"Name","","USD","","")</f>
        <v>#SPECIFYREQUIRED</v>
      </c>
      <c r="D171" t="str" cm="1">
        <f t="array" ref="D171">_xll.PBD(C171,"HQ Country","","USD","","")</f>
        <v>#SPECIFYREQUIRED</v>
      </c>
      <c r="E171" t="str" cm="1">
        <f t="array" ref="E171">_xll.PBD(C171,"Website","","USD","","")</f>
        <v>#SPECIFYREQUIRED</v>
      </c>
      <c r="H171" s="14" t="str" cm="1">
        <f t="array" ref="H171">_xll.PBD(C171,"Employees Count","","USD","","")</f>
        <v>#SPECIFYREQUIRED</v>
      </c>
      <c r="I171" s="14" t="str" cm="1">
        <f t="array" ref="I171">_xll.PBF(C171,"Business Revenue","TTM","07-Jul-2025","","USD","","")</f>
        <v>#SPECIFYREQUIRED</v>
      </c>
      <c r="J171" s="14" t="str" cm="1">
        <f t="array" ref="J171">_xll.PBF(C171,"EBITDA","TTM","07-Jul-2025","","USD","","")</f>
        <v>#SPECIFYREQUIRED</v>
      </c>
      <c r="K171" s="14" t="str" cm="1">
        <f t="array" ref="K171">_xll.PBM(C171,"Market Cap","08-Jul-2025","08-Jul-2025","1","d","asc","USD","")</f>
        <v>#SPECIFYREQUIRED</v>
      </c>
      <c r="L171" s="15"/>
      <c r="M171" s="15"/>
      <c r="N171" s="15"/>
      <c r="O171" s="9"/>
    </row>
    <row r="172" spans="2:15" ht="15" customHeight="1" x14ac:dyDescent="0.25">
      <c r="B172" t="str" cm="1">
        <f t="array" ref="B172">_xll.PBD(C172,"Name","","USD","","")</f>
        <v>#SPECIFYREQUIRED</v>
      </c>
      <c r="D172" t="str" cm="1">
        <f t="array" ref="D172">_xll.PBD(C172,"HQ Country","","USD","","")</f>
        <v>#SPECIFYREQUIRED</v>
      </c>
      <c r="E172" t="str" cm="1">
        <f t="array" ref="E172">_xll.PBD(C172,"Website","","USD","","")</f>
        <v>#SPECIFYREQUIRED</v>
      </c>
      <c r="H172" s="14" t="str" cm="1">
        <f t="array" ref="H172">_xll.PBD(C172,"Employees Count","","USD","","")</f>
        <v>#SPECIFYREQUIRED</v>
      </c>
      <c r="I172" s="14" t="str" cm="1">
        <f t="array" ref="I172">_xll.PBF(C172,"Business Revenue","TTM","07-Jul-2025","","USD","","")</f>
        <v>#SPECIFYREQUIRED</v>
      </c>
      <c r="J172" s="14" t="str" cm="1">
        <f t="array" ref="J172">_xll.PBF(C172,"EBITDA","TTM","07-Jul-2025","","USD","","")</f>
        <v>#SPECIFYREQUIRED</v>
      </c>
      <c r="K172" s="14" t="str" cm="1">
        <f t="array" ref="K172">_xll.PBM(C172,"Market Cap","08-Jul-2025","08-Jul-2025","1","d","asc","USD","")</f>
        <v>#SPECIFYREQUIRED</v>
      </c>
      <c r="L172" s="15"/>
      <c r="M172" s="15"/>
      <c r="N172" s="15"/>
      <c r="O172" s="9"/>
    </row>
    <row r="173" spans="2:15" ht="15" customHeight="1" x14ac:dyDescent="0.25">
      <c r="B173" t="str" cm="1">
        <f t="array" ref="B173">_xll.PBD(C173,"Name","","USD","","")</f>
        <v>#SPECIFYREQUIRED</v>
      </c>
      <c r="D173" t="str" cm="1">
        <f t="array" ref="D173">_xll.PBD(C173,"HQ Country","","USD","","")</f>
        <v>#SPECIFYREQUIRED</v>
      </c>
      <c r="E173" t="str" cm="1">
        <f t="array" ref="E173">_xll.PBD(C173,"Website","","USD","","")</f>
        <v>#SPECIFYREQUIRED</v>
      </c>
      <c r="H173" s="14" t="str" cm="1">
        <f t="array" ref="H173">_xll.PBD(C173,"Employees Count","","USD","","")</f>
        <v>#SPECIFYREQUIRED</v>
      </c>
      <c r="I173" s="14" t="str" cm="1">
        <f t="array" ref="I173">_xll.PBF(C173,"Business Revenue","TTM","07-Jul-2025","","USD","","")</f>
        <v>#SPECIFYREQUIRED</v>
      </c>
      <c r="J173" s="14" t="str" cm="1">
        <f t="array" ref="J173">_xll.PBF(C173,"EBITDA","TTM","07-Jul-2025","","USD","","")</f>
        <v>#SPECIFYREQUIRED</v>
      </c>
      <c r="K173" s="14" t="str" cm="1">
        <f t="array" ref="K173">_xll.PBM(C173,"Market Cap","08-Jul-2025","08-Jul-2025","1","d","asc","USD","")</f>
        <v>#SPECIFYREQUIRED</v>
      </c>
      <c r="L173" s="15"/>
      <c r="M173" s="15"/>
      <c r="N173" s="15"/>
      <c r="O173" s="9"/>
    </row>
    <row r="174" spans="2:15" ht="15" customHeight="1" x14ac:dyDescent="0.25">
      <c r="B174" t="str" cm="1">
        <f t="array" ref="B174">_xll.PBD(C174,"Name","","USD","","")</f>
        <v>#SPECIFYREQUIRED</v>
      </c>
      <c r="D174" t="str" cm="1">
        <f t="array" ref="D174">_xll.PBD(C174,"HQ Country","","USD","","")</f>
        <v>#SPECIFYREQUIRED</v>
      </c>
      <c r="E174" t="str" cm="1">
        <f t="array" ref="E174">_xll.PBD(C174,"Website","","USD","","")</f>
        <v>#SPECIFYREQUIRED</v>
      </c>
      <c r="H174" s="14" t="str" cm="1">
        <f t="array" ref="H174">_xll.PBD(C174,"Employees Count","","USD","","")</f>
        <v>#SPECIFYREQUIRED</v>
      </c>
      <c r="I174" s="14" t="str" cm="1">
        <f t="array" ref="I174">_xll.PBF(C174,"Business Revenue","TTM","07-Jul-2025","","USD","","")</f>
        <v>#SPECIFYREQUIRED</v>
      </c>
      <c r="J174" s="14" t="str" cm="1">
        <f t="array" ref="J174">_xll.PBF(C174,"EBITDA","TTM","07-Jul-2025","","USD","","")</f>
        <v>#SPECIFYREQUIRED</v>
      </c>
      <c r="K174" s="14" t="str" cm="1">
        <f t="array" ref="K174">_xll.PBM(C174,"Market Cap","08-Jul-2025","08-Jul-2025","1","d","asc","USD","")</f>
        <v>#SPECIFYREQUIRED</v>
      </c>
      <c r="L174" s="15"/>
      <c r="M174" s="15"/>
      <c r="N174" s="15"/>
      <c r="O174" s="9"/>
    </row>
    <row r="175" spans="2:15" ht="15" customHeight="1" x14ac:dyDescent="0.25">
      <c r="B175" t="str" cm="1">
        <f t="array" ref="B175">_xll.PBD(C175,"Name","","USD","","")</f>
        <v>#SPECIFYREQUIRED</v>
      </c>
      <c r="D175" t="str" cm="1">
        <f t="array" ref="D175">_xll.PBD(C175,"HQ Country","","USD","","")</f>
        <v>#SPECIFYREQUIRED</v>
      </c>
      <c r="E175" t="str" cm="1">
        <f t="array" ref="E175">_xll.PBD(C175,"Website","","USD","","")</f>
        <v>#SPECIFYREQUIRED</v>
      </c>
      <c r="H175" s="14" t="str" cm="1">
        <f t="array" ref="H175">_xll.PBD(C175,"Employees Count","","USD","","")</f>
        <v>#SPECIFYREQUIRED</v>
      </c>
      <c r="I175" s="14" t="str" cm="1">
        <f t="array" ref="I175">_xll.PBF(C175,"Business Revenue","TTM","07-Jul-2025","","USD","","")</f>
        <v>#SPECIFYREQUIRED</v>
      </c>
      <c r="J175" s="14" t="str" cm="1">
        <f t="array" ref="J175">_xll.PBF(C175,"EBITDA","TTM","07-Jul-2025","","USD","","")</f>
        <v>#SPECIFYREQUIRED</v>
      </c>
      <c r="K175" s="14" t="str" cm="1">
        <f t="array" ref="K175">_xll.PBM(C175,"Market Cap","08-Jul-2025","08-Jul-2025","1","d","asc","USD","")</f>
        <v>#SPECIFYREQUIRED</v>
      </c>
      <c r="L175" s="15"/>
      <c r="M175" s="15"/>
      <c r="N175" s="15"/>
      <c r="O175" s="9"/>
    </row>
    <row r="176" spans="2:15" ht="15" customHeight="1" x14ac:dyDescent="0.25">
      <c r="B176" t="str" cm="1">
        <f t="array" ref="B176">_xll.PBD(C176,"Name","","USD","","")</f>
        <v>#SPECIFYREQUIRED</v>
      </c>
      <c r="D176" t="str" cm="1">
        <f t="array" ref="D176">_xll.PBD(C176,"HQ Country","","USD","","")</f>
        <v>#SPECIFYREQUIRED</v>
      </c>
      <c r="E176" t="str" cm="1">
        <f t="array" ref="E176">_xll.PBD(C176,"Website","","USD","","")</f>
        <v>#SPECIFYREQUIRED</v>
      </c>
      <c r="H176" s="14" t="str" cm="1">
        <f t="array" ref="H176">_xll.PBD(C176,"Employees Count","","USD","","")</f>
        <v>#SPECIFYREQUIRED</v>
      </c>
      <c r="I176" s="14" t="str" cm="1">
        <f t="array" ref="I176">_xll.PBF(C176,"Business Revenue","TTM","07-Jul-2025","","USD","","")</f>
        <v>#SPECIFYREQUIRED</v>
      </c>
      <c r="J176" s="14" t="str" cm="1">
        <f t="array" ref="J176">_xll.PBF(C176,"EBITDA","TTM","07-Jul-2025","","USD","","")</f>
        <v>#SPECIFYREQUIRED</v>
      </c>
      <c r="K176" s="14" t="str" cm="1">
        <f t="array" ref="K176">_xll.PBM(C176,"Market Cap","08-Jul-2025","08-Jul-2025","1","d","asc","USD","")</f>
        <v>#SPECIFYREQUIRED</v>
      </c>
      <c r="L176" s="15"/>
      <c r="M176" s="15"/>
      <c r="N176" s="15"/>
      <c r="O176" s="9"/>
    </row>
    <row r="177" spans="2:15" ht="15" customHeight="1" x14ac:dyDescent="0.25">
      <c r="B177" t="str" cm="1">
        <f t="array" ref="B177">_xll.PBD(C177,"Name","","USD","","")</f>
        <v>#SPECIFYREQUIRED</v>
      </c>
      <c r="D177" t="str" cm="1">
        <f t="array" ref="D177">_xll.PBD(C177,"HQ Country","","USD","","")</f>
        <v>#SPECIFYREQUIRED</v>
      </c>
      <c r="E177" t="str" cm="1">
        <f t="array" ref="E177">_xll.PBD(C177,"Website","","USD","","")</f>
        <v>#SPECIFYREQUIRED</v>
      </c>
      <c r="H177" s="14" t="str" cm="1">
        <f t="array" ref="H177">_xll.PBD(C177,"Employees Count","","USD","","")</f>
        <v>#SPECIFYREQUIRED</v>
      </c>
      <c r="I177" s="14" t="str" cm="1">
        <f t="array" ref="I177">_xll.PBF(C177,"Business Revenue","TTM","07-Jul-2025","","USD","","")</f>
        <v>#SPECIFYREQUIRED</v>
      </c>
      <c r="J177" s="14" t="str" cm="1">
        <f t="array" ref="J177">_xll.PBF(C177,"EBITDA","TTM","07-Jul-2025","","USD","","")</f>
        <v>#SPECIFYREQUIRED</v>
      </c>
      <c r="K177" s="14" t="str" cm="1">
        <f t="array" ref="K177">_xll.PBM(C177,"Market Cap","08-Jul-2025","08-Jul-2025","1","d","asc","USD","")</f>
        <v>#SPECIFYREQUIRED</v>
      </c>
      <c r="L177" s="15"/>
      <c r="M177" s="15"/>
      <c r="N177" s="15"/>
      <c r="O177" s="9"/>
    </row>
    <row r="178" spans="2:15" ht="15" customHeight="1" x14ac:dyDescent="0.25">
      <c r="B178" t="str" cm="1">
        <f t="array" ref="B178">_xll.PBD(C178,"Name","","USD","","")</f>
        <v>#SPECIFYREQUIRED</v>
      </c>
      <c r="D178" t="str" cm="1">
        <f t="array" ref="D178">_xll.PBD(C178,"HQ Country","","USD","","")</f>
        <v>#SPECIFYREQUIRED</v>
      </c>
      <c r="E178" t="str" cm="1">
        <f t="array" ref="E178">_xll.PBD(C178,"Website","","USD","","")</f>
        <v>#SPECIFYREQUIRED</v>
      </c>
      <c r="H178" s="14" t="str" cm="1">
        <f t="array" ref="H178">_xll.PBD(C178,"Employees Count","","USD","","")</f>
        <v>#SPECIFYREQUIRED</v>
      </c>
      <c r="I178" s="14" t="str" cm="1">
        <f t="array" ref="I178">_xll.PBF(C178,"Business Revenue","TTM","07-Jul-2025","","USD","","")</f>
        <v>#SPECIFYREQUIRED</v>
      </c>
      <c r="J178" s="14" t="str" cm="1">
        <f t="array" ref="J178">_xll.PBF(C178,"EBITDA","TTM","07-Jul-2025","","USD","","")</f>
        <v>#SPECIFYREQUIRED</v>
      </c>
      <c r="K178" s="14" t="str" cm="1">
        <f t="array" ref="K178">_xll.PBM(C178,"Market Cap","08-Jul-2025","08-Jul-2025","1","d","asc","USD","")</f>
        <v>#SPECIFYREQUIRED</v>
      </c>
      <c r="L178" s="15"/>
      <c r="M178" s="15"/>
      <c r="N178" s="15"/>
      <c r="O178" s="9"/>
    </row>
    <row r="179" spans="2:15" ht="15" customHeight="1" x14ac:dyDescent="0.25">
      <c r="B179" t="str" cm="1">
        <f t="array" ref="B179">_xll.PBD(C179,"Name","","USD","","")</f>
        <v>#SPECIFYREQUIRED</v>
      </c>
      <c r="D179" t="str" cm="1">
        <f t="array" ref="D179">_xll.PBD(C179,"HQ Country","","USD","","")</f>
        <v>#SPECIFYREQUIRED</v>
      </c>
      <c r="E179" t="str" cm="1">
        <f t="array" ref="E179">_xll.PBD(C179,"Website","","USD","","")</f>
        <v>#SPECIFYREQUIRED</v>
      </c>
      <c r="H179" s="14" t="str" cm="1">
        <f t="array" ref="H179">_xll.PBD(C179,"Employees Count","","USD","","")</f>
        <v>#SPECIFYREQUIRED</v>
      </c>
      <c r="I179" s="14" t="str" cm="1">
        <f t="array" ref="I179">_xll.PBF(C179,"Business Revenue","TTM","07-Jul-2025","","USD","","")</f>
        <v>#SPECIFYREQUIRED</v>
      </c>
      <c r="J179" s="14" t="str" cm="1">
        <f t="array" ref="J179">_xll.PBF(C179,"EBITDA","TTM","07-Jul-2025","","USD","","")</f>
        <v>#SPECIFYREQUIRED</v>
      </c>
      <c r="K179" s="14" t="str" cm="1">
        <f t="array" ref="K179">_xll.PBM(C179,"Market Cap","08-Jul-2025","08-Jul-2025","1","d","asc","USD","")</f>
        <v>#SPECIFYREQUIRED</v>
      </c>
      <c r="L179" s="15"/>
      <c r="M179" s="15"/>
      <c r="N179" s="15"/>
      <c r="O179" s="9"/>
    </row>
    <row r="180" spans="2:15" ht="15" customHeight="1" x14ac:dyDescent="0.25">
      <c r="B180" t="str" cm="1">
        <f t="array" ref="B180">_xll.PBD(C180,"Name","","USD","","")</f>
        <v>#SPECIFYREQUIRED</v>
      </c>
      <c r="D180" t="str" cm="1">
        <f t="array" ref="D180">_xll.PBD(C180,"HQ Country","","USD","","")</f>
        <v>#SPECIFYREQUIRED</v>
      </c>
      <c r="E180" t="str" cm="1">
        <f t="array" ref="E180">_xll.PBD(C180,"Website","","USD","","")</f>
        <v>#SPECIFYREQUIRED</v>
      </c>
      <c r="H180" s="14" t="str" cm="1">
        <f t="array" ref="H180">_xll.PBD(C180,"Employees Count","","USD","","")</f>
        <v>#SPECIFYREQUIRED</v>
      </c>
      <c r="I180" s="14" t="str" cm="1">
        <f t="array" ref="I180">_xll.PBF(C180,"Business Revenue","TTM","07-Jul-2025","","USD","","")</f>
        <v>#SPECIFYREQUIRED</v>
      </c>
      <c r="J180" s="14" t="str" cm="1">
        <f t="array" ref="J180">_xll.PBF(C180,"EBITDA","TTM","07-Jul-2025","","USD","","")</f>
        <v>#SPECIFYREQUIRED</v>
      </c>
      <c r="K180" s="14" t="str" cm="1">
        <f t="array" ref="K180">_xll.PBM(C180,"Market Cap","08-Jul-2025","08-Jul-2025","1","d","asc","USD","")</f>
        <v>#SPECIFYREQUIRED</v>
      </c>
      <c r="L180" s="15"/>
      <c r="M180" s="15"/>
      <c r="N180" s="15"/>
      <c r="O180" s="9"/>
    </row>
    <row r="181" spans="2:15" ht="15" customHeight="1" x14ac:dyDescent="0.25">
      <c r="B181" t="str" cm="1">
        <f t="array" ref="B181">_xll.PBD(C181,"Name","","USD","","")</f>
        <v>#SPECIFYREQUIRED</v>
      </c>
      <c r="D181" t="str" cm="1">
        <f t="array" ref="D181">_xll.PBD(C181,"HQ Country","","USD","","")</f>
        <v>#SPECIFYREQUIRED</v>
      </c>
      <c r="E181" t="str" cm="1">
        <f t="array" ref="E181">_xll.PBD(C181,"Website","","USD","","")</f>
        <v>#SPECIFYREQUIRED</v>
      </c>
      <c r="H181" s="14" t="str" cm="1">
        <f t="array" ref="H181">_xll.PBD(C181,"Employees Count","","USD","","")</f>
        <v>#SPECIFYREQUIRED</v>
      </c>
      <c r="I181" s="14" t="str" cm="1">
        <f t="array" ref="I181">_xll.PBF(C181,"Business Revenue","TTM","07-Jul-2025","","USD","","")</f>
        <v>#SPECIFYREQUIRED</v>
      </c>
      <c r="J181" s="14" t="str" cm="1">
        <f t="array" ref="J181">_xll.PBF(C181,"EBITDA","TTM","07-Jul-2025","","USD","","")</f>
        <v>#SPECIFYREQUIRED</v>
      </c>
      <c r="K181" s="14" t="str" cm="1">
        <f t="array" ref="K181">_xll.PBM(C181,"Market Cap","08-Jul-2025","08-Jul-2025","1","d","asc","USD","")</f>
        <v>#SPECIFYREQUIRED</v>
      </c>
      <c r="L181" s="15"/>
      <c r="M181" s="15"/>
      <c r="N181" s="15"/>
      <c r="O181" s="9"/>
    </row>
    <row r="182" spans="2:15" ht="15" customHeight="1" x14ac:dyDescent="0.25">
      <c r="B182" t="str" cm="1">
        <f t="array" ref="B182">_xll.PBD(C182,"Name","","USD","","")</f>
        <v>#SPECIFYREQUIRED</v>
      </c>
      <c r="D182" t="str" cm="1">
        <f t="array" ref="D182">_xll.PBD(C182,"HQ Country","","USD","","")</f>
        <v>#SPECIFYREQUIRED</v>
      </c>
      <c r="E182" t="str" cm="1">
        <f t="array" ref="E182">_xll.PBD(C182,"Website","","USD","","")</f>
        <v>#SPECIFYREQUIRED</v>
      </c>
      <c r="H182" s="14" t="str" cm="1">
        <f t="array" ref="H182">_xll.PBD(C182,"Employees Count","","USD","","")</f>
        <v>#SPECIFYREQUIRED</v>
      </c>
      <c r="I182" s="14" t="str" cm="1">
        <f t="array" ref="I182">_xll.PBF(C182,"Business Revenue","TTM","07-Jul-2025","","USD","","")</f>
        <v>#SPECIFYREQUIRED</v>
      </c>
      <c r="J182" s="14" t="str" cm="1">
        <f t="array" ref="J182">_xll.PBF(C182,"EBITDA","TTM","07-Jul-2025","","USD","","")</f>
        <v>#SPECIFYREQUIRED</v>
      </c>
      <c r="K182" s="14" t="str" cm="1">
        <f t="array" ref="K182">_xll.PBM(C182,"Market Cap","08-Jul-2025","08-Jul-2025","1","d","asc","USD","")</f>
        <v>#SPECIFYREQUIRED</v>
      </c>
      <c r="L182" s="15"/>
      <c r="M182" s="15"/>
      <c r="N182" s="15"/>
      <c r="O182" s="9"/>
    </row>
    <row r="183" spans="2:15" ht="15" customHeight="1" x14ac:dyDescent="0.25">
      <c r="B183" t="str" cm="1">
        <f t="array" ref="B183">_xll.PBD(C183,"Name","","USD","","")</f>
        <v>#SPECIFYREQUIRED</v>
      </c>
      <c r="D183" t="str" cm="1">
        <f t="array" ref="D183">_xll.PBD(C183,"HQ Country","","USD","","")</f>
        <v>#SPECIFYREQUIRED</v>
      </c>
      <c r="E183" t="str" cm="1">
        <f t="array" ref="E183">_xll.PBD(C183,"Website","","USD","","")</f>
        <v>#SPECIFYREQUIRED</v>
      </c>
      <c r="H183" s="14" t="str" cm="1">
        <f t="array" ref="H183">_xll.PBD(C183,"Employees Count","","USD","","")</f>
        <v>#SPECIFYREQUIRED</v>
      </c>
      <c r="I183" s="14" t="str" cm="1">
        <f t="array" ref="I183">_xll.PBF(C183,"Business Revenue","TTM","07-Jul-2025","","USD","","")</f>
        <v>#SPECIFYREQUIRED</v>
      </c>
      <c r="J183" s="14" t="str" cm="1">
        <f t="array" ref="J183">_xll.PBF(C183,"EBITDA","TTM","07-Jul-2025","","USD","","")</f>
        <v>#SPECIFYREQUIRED</v>
      </c>
      <c r="K183" s="14" t="str" cm="1">
        <f t="array" ref="K183">_xll.PBM(C183,"Market Cap","08-Jul-2025","08-Jul-2025","1","d","asc","USD","")</f>
        <v>#SPECIFYREQUIRED</v>
      </c>
      <c r="L183" s="15"/>
      <c r="M183" s="15"/>
      <c r="N183" s="15"/>
      <c r="O183" s="9"/>
    </row>
    <row r="184" spans="2:15" ht="15" customHeight="1" x14ac:dyDescent="0.25">
      <c r="B184" t="str" cm="1">
        <f t="array" ref="B184">_xll.PBD(C184,"Name","","USD","","")</f>
        <v>#SPECIFYREQUIRED</v>
      </c>
      <c r="D184" t="str" cm="1">
        <f t="array" ref="D184">_xll.PBD(C184,"HQ Country","","USD","","")</f>
        <v>#SPECIFYREQUIRED</v>
      </c>
      <c r="E184" t="str" cm="1">
        <f t="array" ref="E184">_xll.PBD(C184,"Website","","USD","","")</f>
        <v>#SPECIFYREQUIRED</v>
      </c>
      <c r="H184" s="14" t="str" cm="1">
        <f t="array" ref="H184">_xll.PBD(C184,"Employees Count","","USD","","")</f>
        <v>#SPECIFYREQUIRED</v>
      </c>
      <c r="I184" s="14" t="str" cm="1">
        <f t="array" ref="I184">_xll.PBF(C184,"Business Revenue","TTM","07-Jul-2025","","USD","","")</f>
        <v>#SPECIFYREQUIRED</v>
      </c>
      <c r="J184" s="14" t="str" cm="1">
        <f t="array" ref="J184">_xll.PBF(C184,"EBITDA","TTM","07-Jul-2025","","USD","","")</f>
        <v>#SPECIFYREQUIRED</v>
      </c>
      <c r="K184" s="14" t="str" cm="1">
        <f t="array" ref="K184">_xll.PBM(C184,"Market Cap","08-Jul-2025","08-Jul-2025","1","d","asc","USD","")</f>
        <v>#SPECIFYREQUIRED</v>
      </c>
      <c r="L184" s="15"/>
      <c r="M184" s="15"/>
      <c r="N184" s="15"/>
      <c r="O184" s="9"/>
    </row>
    <row r="185" spans="2:15" ht="15" customHeight="1" x14ac:dyDescent="0.25">
      <c r="B185" t="str" cm="1">
        <f t="array" ref="B185">_xll.PBD(C185,"Name","","USD","","")</f>
        <v>#SPECIFYREQUIRED</v>
      </c>
      <c r="D185" t="str" cm="1">
        <f t="array" ref="D185">_xll.PBD(C185,"HQ Country","","USD","","")</f>
        <v>#SPECIFYREQUIRED</v>
      </c>
      <c r="E185" t="str" cm="1">
        <f t="array" ref="E185">_xll.PBD(C185,"Website","","USD","","")</f>
        <v>#SPECIFYREQUIRED</v>
      </c>
      <c r="H185" s="14" t="str" cm="1">
        <f t="array" ref="H185">_xll.PBD(C185,"Employees Count","","USD","","")</f>
        <v>#SPECIFYREQUIRED</v>
      </c>
      <c r="I185" s="14" t="str" cm="1">
        <f t="array" ref="I185">_xll.PBF(C185,"Business Revenue","TTM","07-Jul-2025","","USD","","")</f>
        <v>#SPECIFYREQUIRED</v>
      </c>
      <c r="J185" s="14" t="str" cm="1">
        <f t="array" ref="J185">_xll.PBF(C185,"EBITDA","TTM","07-Jul-2025","","USD","","")</f>
        <v>#SPECIFYREQUIRED</v>
      </c>
      <c r="K185" s="14" t="str" cm="1">
        <f t="array" ref="K185">_xll.PBM(C185,"Market Cap","08-Jul-2025","08-Jul-2025","1","d","asc","USD","")</f>
        <v>#SPECIFYREQUIRED</v>
      </c>
      <c r="L185" s="15"/>
      <c r="M185" s="15"/>
      <c r="N185" s="15"/>
      <c r="O185" s="9"/>
    </row>
    <row r="186" spans="2:15" ht="15" customHeight="1" x14ac:dyDescent="0.25">
      <c r="B186" t="str" cm="1">
        <f t="array" ref="B186">_xll.PBD(C186,"Name","","USD","","")</f>
        <v>#SPECIFYREQUIRED</v>
      </c>
      <c r="D186" t="str" cm="1">
        <f t="array" ref="D186">_xll.PBD(C186,"HQ Country","","USD","","")</f>
        <v>#SPECIFYREQUIRED</v>
      </c>
      <c r="E186" t="str" cm="1">
        <f t="array" ref="E186">_xll.PBD(C186,"Website","","USD","","")</f>
        <v>#SPECIFYREQUIRED</v>
      </c>
      <c r="H186" s="14" t="str" cm="1">
        <f t="array" ref="H186">_xll.PBD(C186,"Employees Count","","USD","","")</f>
        <v>#SPECIFYREQUIRED</v>
      </c>
      <c r="I186" s="14" t="str" cm="1">
        <f t="array" ref="I186">_xll.PBF(C186,"Business Revenue","TTM","07-Jul-2025","","USD","","")</f>
        <v>#SPECIFYREQUIRED</v>
      </c>
      <c r="J186" s="14" t="str" cm="1">
        <f t="array" ref="J186">_xll.PBF(C186,"EBITDA","TTM","07-Jul-2025","","USD","","")</f>
        <v>#SPECIFYREQUIRED</v>
      </c>
      <c r="K186" s="14" t="str" cm="1">
        <f t="array" ref="K186">_xll.PBM(C186,"Market Cap","08-Jul-2025","08-Jul-2025","1","d","asc","USD","")</f>
        <v>#SPECIFYREQUIRED</v>
      </c>
      <c r="L186" s="15"/>
      <c r="M186" s="15"/>
      <c r="N186" s="15"/>
      <c r="O186" s="9"/>
    </row>
    <row r="187" spans="2:15" ht="15" customHeight="1" x14ac:dyDescent="0.25">
      <c r="B187" t="str" cm="1">
        <f t="array" ref="B187">_xll.PBD(C187,"Name","","USD","","")</f>
        <v>#SPECIFYREQUIRED</v>
      </c>
      <c r="D187" t="str" cm="1">
        <f t="array" ref="D187">_xll.PBD(C187,"HQ Country","","USD","","")</f>
        <v>#SPECIFYREQUIRED</v>
      </c>
      <c r="E187" t="str" cm="1">
        <f t="array" ref="E187">_xll.PBD(C187,"Website","","USD","","")</f>
        <v>#SPECIFYREQUIRED</v>
      </c>
      <c r="H187" s="14" t="str" cm="1">
        <f t="array" ref="H187">_xll.PBD(C187,"Employees Count","","USD","","")</f>
        <v>#SPECIFYREQUIRED</v>
      </c>
      <c r="I187" s="14" t="str" cm="1">
        <f t="array" ref="I187">_xll.PBF(C187,"Business Revenue","TTM","07-Jul-2025","","USD","","")</f>
        <v>#SPECIFYREQUIRED</v>
      </c>
      <c r="J187" s="14" t="str" cm="1">
        <f t="array" ref="J187">_xll.PBF(C187,"EBITDA","TTM","07-Jul-2025","","USD","","")</f>
        <v>#SPECIFYREQUIRED</v>
      </c>
      <c r="K187" s="14" t="str" cm="1">
        <f t="array" ref="K187">_xll.PBM(C187,"Market Cap","08-Jul-2025","08-Jul-2025","1","d","asc","USD","")</f>
        <v>#SPECIFYREQUIRED</v>
      </c>
      <c r="L187" s="15"/>
      <c r="M187" s="15"/>
      <c r="N187" s="15"/>
      <c r="O187" s="9"/>
    </row>
    <row r="188" spans="2:15" ht="15" customHeight="1" x14ac:dyDescent="0.25">
      <c r="B188" t="str" cm="1">
        <f t="array" ref="B188">_xll.PBD(C188,"Name","","USD","","")</f>
        <v>#SPECIFYREQUIRED</v>
      </c>
      <c r="D188" t="str" cm="1">
        <f t="array" ref="D188">_xll.PBD(C188,"HQ Country","","USD","","")</f>
        <v>#SPECIFYREQUIRED</v>
      </c>
      <c r="E188" t="str" cm="1">
        <f t="array" ref="E188">_xll.PBD(C188,"Website","","USD","","")</f>
        <v>#SPECIFYREQUIRED</v>
      </c>
      <c r="H188" s="14" t="str" cm="1">
        <f t="array" ref="H188">_xll.PBD(C188,"Employees Count","","USD","","")</f>
        <v>#SPECIFYREQUIRED</v>
      </c>
      <c r="I188" s="14" t="str" cm="1">
        <f t="array" ref="I188">_xll.PBF(C188,"Business Revenue","TTM","07-Jul-2025","","USD","","")</f>
        <v>#SPECIFYREQUIRED</v>
      </c>
      <c r="J188" s="14" t="str" cm="1">
        <f t="array" ref="J188">_xll.PBF(C188,"EBITDA","TTM","07-Jul-2025","","USD","","")</f>
        <v>#SPECIFYREQUIRED</v>
      </c>
      <c r="K188" s="14" t="str" cm="1">
        <f t="array" ref="K188">_xll.PBM(C188,"Market Cap","08-Jul-2025","08-Jul-2025","1","d","asc","USD","")</f>
        <v>#SPECIFYREQUIRED</v>
      </c>
      <c r="L188" s="15"/>
      <c r="M188" s="15"/>
      <c r="N188" s="15"/>
      <c r="O188" s="9"/>
    </row>
    <row r="189" spans="2:15" ht="15" customHeight="1" x14ac:dyDescent="0.25">
      <c r="B189" t="str" cm="1">
        <f t="array" ref="B189">_xll.PBD(C189,"Name","","USD","","")</f>
        <v>#SPECIFYREQUIRED</v>
      </c>
      <c r="D189" t="str" cm="1">
        <f t="array" ref="D189">_xll.PBD(C189,"HQ Country","","USD","","")</f>
        <v>#SPECIFYREQUIRED</v>
      </c>
      <c r="E189" t="str" cm="1">
        <f t="array" ref="E189">_xll.PBD(C189,"Website","","USD","","")</f>
        <v>#SPECIFYREQUIRED</v>
      </c>
      <c r="H189" s="14" t="str" cm="1">
        <f t="array" ref="H189">_xll.PBD(C189,"Employees Count","","USD","","")</f>
        <v>#SPECIFYREQUIRED</v>
      </c>
      <c r="I189" s="14" t="str" cm="1">
        <f t="array" ref="I189">_xll.PBF(C189,"Business Revenue","TTM","07-Jul-2025","","USD","","")</f>
        <v>#SPECIFYREQUIRED</v>
      </c>
      <c r="J189" s="14" t="str" cm="1">
        <f t="array" ref="J189">_xll.PBF(C189,"EBITDA","TTM","07-Jul-2025","","USD","","")</f>
        <v>#SPECIFYREQUIRED</v>
      </c>
      <c r="K189" s="14" t="str" cm="1">
        <f t="array" ref="K189">_xll.PBM(C189,"Market Cap","08-Jul-2025","08-Jul-2025","1","d","asc","USD","")</f>
        <v>#SPECIFYREQUIRED</v>
      </c>
      <c r="L189" s="15"/>
      <c r="M189" s="15"/>
      <c r="N189" s="15"/>
      <c r="O189" s="9"/>
    </row>
    <row r="190" spans="2:15" ht="15" customHeight="1" x14ac:dyDescent="0.25">
      <c r="B190" t="str" cm="1">
        <f t="array" ref="B190">_xll.PBD(C190,"Name","","USD","","")</f>
        <v>#SPECIFYREQUIRED</v>
      </c>
      <c r="D190" t="str" cm="1">
        <f t="array" ref="D190">_xll.PBD(C190,"HQ Country","","USD","","")</f>
        <v>#SPECIFYREQUIRED</v>
      </c>
      <c r="E190" t="str" cm="1">
        <f t="array" ref="E190">_xll.PBD(C190,"Website","","USD","","")</f>
        <v>#SPECIFYREQUIRED</v>
      </c>
      <c r="H190" s="14" t="str" cm="1">
        <f t="array" ref="H190">_xll.PBD(C190,"Employees Count","","USD","","")</f>
        <v>#SPECIFYREQUIRED</v>
      </c>
      <c r="I190" s="14" t="str" cm="1">
        <f t="array" ref="I190">_xll.PBF(C190,"Business Revenue","TTM","07-Jul-2025","","USD","","")</f>
        <v>#SPECIFYREQUIRED</v>
      </c>
      <c r="J190" s="14" t="str" cm="1">
        <f t="array" ref="J190">_xll.PBF(C190,"EBITDA","TTM","07-Jul-2025","","USD","","")</f>
        <v>#SPECIFYREQUIRED</v>
      </c>
      <c r="K190" s="14" t="str" cm="1">
        <f t="array" ref="K190">_xll.PBM(C190,"Market Cap","08-Jul-2025","08-Jul-2025","1","d","asc","USD","")</f>
        <v>#SPECIFYREQUIRED</v>
      </c>
      <c r="L190" s="15"/>
      <c r="M190" s="15"/>
      <c r="N190" s="15"/>
      <c r="O190" s="9"/>
    </row>
    <row r="191" spans="2:15" ht="15" customHeight="1" x14ac:dyDescent="0.25">
      <c r="B191" t="str" cm="1">
        <f t="array" ref="B191">_xll.PBD(C191,"Name","","USD","","")</f>
        <v>#SPECIFYREQUIRED</v>
      </c>
      <c r="D191" t="str" cm="1">
        <f t="array" ref="D191">_xll.PBD(C191,"HQ Country","","USD","","")</f>
        <v>#SPECIFYREQUIRED</v>
      </c>
      <c r="E191" t="str" cm="1">
        <f t="array" ref="E191">_xll.PBD(C191,"Website","","USD","","")</f>
        <v>#SPECIFYREQUIRED</v>
      </c>
      <c r="H191" s="14" t="str" cm="1">
        <f t="array" ref="H191">_xll.PBD(C191,"Employees Count","","USD","","")</f>
        <v>#SPECIFYREQUIRED</v>
      </c>
      <c r="I191" s="14" t="str" cm="1">
        <f t="array" ref="I191">_xll.PBF(C191,"Business Revenue","TTM","07-Jul-2025","","USD","","")</f>
        <v>#SPECIFYREQUIRED</v>
      </c>
      <c r="J191" s="14" t="str" cm="1">
        <f t="array" ref="J191">_xll.PBF(C191,"EBITDA","TTM","07-Jul-2025","","USD","","")</f>
        <v>#SPECIFYREQUIRED</v>
      </c>
      <c r="K191" s="14" t="str" cm="1">
        <f t="array" ref="K191">_xll.PBM(C191,"Market Cap","08-Jul-2025","08-Jul-2025","1","d","asc","USD","")</f>
        <v>#SPECIFYREQUIRED</v>
      </c>
      <c r="L191" s="15"/>
      <c r="M191" s="15"/>
      <c r="N191" s="15"/>
      <c r="O191" s="9"/>
    </row>
    <row r="192" spans="2:15" ht="15" customHeight="1" x14ac:dyDescent="0.25">
      <c r="B192" t="str" cm="1">
        <f t="array" ref="B192">_xll.PBD(C192,"Name","","USD","","")</f>
        <v>#SPECIFYREQUIRED</v>
      </c>
      <c r="D192" t="str" cm="1">
        <f t="array" ref="D192">_xll.PBD(C192,"HQ Country","","USD","","")</f>
        <v>#SPECIFYREQUIRED</v>
      </c>
      <c r="E192" t="str" cm="1">
        <f t="array" ref="E192">_xll.PBD(C192,"Website","","USD","","")</f>
        <v>#SPECIFYREQUIRED</v>
      </c>
      <c r="H192" s="14" t="str" cm="1">
        <f t="array" ref="H192">_xll.PBD(C192,"Employees Count","","USD","","")</f>
        <v>#SPECIFYREQUIRED</v>
      </c>
      <c r="I192" s="14" t="str" cm="1">
        <f t="array" ref="I192">_xll.PBF(C192,"Business Revenue","TTM","07-Jul-2025","","USD","","")</f>
        <v>#SPECIFYREQUIRED</v>
      </c>
      <c r="J192" s="14" t="str" cm="1">
        <f t="array" ref="J192">_xll.PBF(C192,"EBITDA","TTM","07-Jul-2025","","USD","","")</f>
        <v>#SPECIFYREQUIRED</v>
      </c>
      <c r="K192" s="14" t="str" cm="1">
        <f t="array" ref="K192">_xll.PBM(C192,"Market Cap","08-Jul-2025","08-Jul-2025","1","d","asc","USD","")</f>
        <v>#SPECIFYREQUIRED</v>
      </c>
      <c r="L192" s="15"/>
      <c r="M192" s="15"/>
      <c r="N192" s="15"/>
      <c r="O192" s="9"/>
    </row>
    <row r="193" spans="2:15" ht="15" customHeight="1" x14ac:dyDescent="0.25">
      <c r="B193" t="str" cm="1">
        <f t="array" ref="B193">_xll.PBD(C193,"Name","","USD","","")</f>
        <v>#SPECIFYREQUIRED</v>
      </c>
      <c r="D193" t="str" cm="1">
        <f t="array" ref="D193">_xll.PBD(C193,"HQ Country","","USD","","")</f>
        <v>#SPECIFYREQUIRED</v>
      </c>
      <c r="E193" t="str" cm="1">
        <f t="array" ref="E193">_xll.PBD(C193,"Website","","USD","","")</f>
        <v>#SPECIFYREQUIRED</v>
      </c>
      <c r="H193" s="14" t="str" cm="1">
        <f t="array" ref="H193">_xll.PBD(C193,"Employees Count","","USD","","")</f>
        <v>#SPECIFYREQUIRED</v>
      </c>
      <c r="I193" s="14" t="str" cm="1">
        <f t="array" ref="I193">_xll.PBF(C193,"Business Revenue","TTM","07-Jul-2025","","USD","","")</f>
        <v>#SPECIFYREQUIRED</v>
      </c>
      <c r="J193" s="14" t="str" cm="1">
        <f t="array" ref="J193">_xll.PBF(C193,"EBITDA","TTM","07-Jul-2025","","USD","","")</f>
        <v>#SPECIFYREQUIRED</v>
      </c>
      <c r="K193" s="14" t="str" cm="1">
        <f t="array" ref="K193">_xll.PBM(C193,"Market Cap","08-Jul-2025","08-Jul-2025","1","d","asc","USD","")</f>
        <v>#SPECIFYREQUIRED</v>
      </c>
      <c r="L193" s="15"/>
      <c r="M193" s="15"/>
      <c r="N193" s="15"/>
      <c r="O193" s="9"/>
    </row>
    <row r="194" spans="2:15" ht="15" customHeight="1" x14ac:dyDescent="0.25">
      <c r="B194" t="str" cm="1">
        <f t="array" ref="B194">_xll.PBD(C194,"Name","","USD","","")</f>
        <v>#SPECIFYREQUIRED</v>
      </c>
      <c r="D194" t="str" cm="1">
        <f t="array" ref="D194">_xll.PBD(C194,"HQ Country","","USD","","")</f>
        <v>#SPECIFYREQUIRED</v>
      </c>
      <c r="E194" t="str" cm="1">
        <f t="array" ref="E194">_xll.PBD(C194,"Website","","USD","","")</f>
        <v>#SPECIFYREQUIRED</v>
      </c>
      <c r="H194" s="14" t="str" cm="1">
        <f t="array" ref="H194">_xll.PBD(C194,"Employees Count","","USD","","")</f>
        <v>#SPECIFYREQUIRED</v>
      </c>
      <c r="I194" s="14" t="str" cm="1">
        <f t="array" ref="I194">_xll.PBF(C194,"Business Revenue","TTM","07-Jul-2025","","USD","","")</f>
        <v>#SPECIFYREQUIRED</v>
      </c>
      <c r="J194" s="14" t="str" cm="1">
        <f t="array" ref="J194">_xll.PBF(C194,"EBITDA","TTM","07-Jul-2025","","USD","","")</f>
        <v>#SPECIFYREQUIRED</v>
      </c>
      <c r="K194" s="14" t="str" cm="1">
        <f t="array" ref="K194">_xll.PBM(C194,"Market Cap","08-Jul-2025","08-Jul-2025","1","d","asc","USD","")</f>
        <v>#SPECIFYREQUIRED</v>
      </c>
      <c r="L194" s="15"/>
      <c r="M194" s="15"/>
      <c r="N194" s="15"/>
      <c r="O194" s="9"/>
    </row>
    <row r="195" spans="2:15" ht="15" customHeight="1" x14ac:dyDescent="0.25">
      <c r="B195" t="str" cm="1">
        <f t="array" ref="B195">_xll.PBD(C195,"Name","","USD","","")</f>
        <v>#SPECIFYREQUIRED</v>
      </c>
      <c r="D195" t="str" cm="1">
        <f t="array" ref="D195">_xll.PBD(C195,"HQ Country","","USD","","")</f>
        <v>#SPECIFYREQUIRED</v>
      </c>
      <c r="E195" t="str" cm="1">
        <f t="array" ref="E195">_xll.PBD(C195,"Website","","USD","","")</f>
        <v>#SPECIFYREQUIRED</v>
      </c>
      <c r="H195" s="14" t="str" cm="1">
        <f t="array" ref="H195">_xll.PBD(C195,"Employees Count","","USD","","")</f>
        <v>#SPECIFYREQUIRED</v>
      </c>
      <c r="I195" s="14" t="str" cm="1">
        <f t="array" ref="I195">_xll.PBF(C195,"Business Revenue","TTM","07-Jul-2025","","USD","","")</f>
        <v>#SPECIFYREQUIRED</v>
      </c>
      <c r="J195" s="14" t="str" cm="1">
        <f t="array" ref="J195">_xll.PBF(C195,"EBITDA","TTM","07-Jul-2025","","USD","","")</f>
        <v>#SPECIFYREQUIRED</v>
      </c>
      <c r="K195" s="14" t="str" cm="1">
        <f t="array" ref="K195">_xll.PBM(C195,"Market Cap","08-Jul-2025","08-Jul-2025","1","d","asc","USD","")</f>
        <v>#SPECIFYREQUIRED</v>
      </c>
      <c r="L195" s="15"/>
      <c r="M195" s="15"/>
      <c r="N195" s="15"/>
      <c r="O195" s="9"/>
    </row>
    <row r="196" spans="2:15" ht="15" customHeight="1" x14ac:dyDescent="0.25">
      <c r="B196" t="str" cm="1">
        <f t="array" ref="B196">_xll.PBD(C196,"Name","","USD","","")</f>
        <v>#SPECIFYREQUIRED</v>
      </c>
      <c r="D196" t="str" cm="1">
        <f t="array" ref="D196">_xll.PBD(C196,"HQ Country","","USD","","")</f>
        <v>#SPECIFYREQUIRED</v>
      </c>
      <c r="E196" t="str" cm="1">
        <f t="array" ref="E196">_xll.PBD(C196,"Website","","USD","","")</f>
        <v>#SPECIFYREQUIRED</v>
      </c>
      <c r="H196" s="14" t="str" cm="1">
        <f t="array" ref="H196">_xll.PBD(C196,"Employees Count","","USD","","")</f>
        <v>#SPECIFYREQUIRED</v>
      </c>
      <c r="I196" s="14" t="str" cm="1">
        <f t="array" ref="I196">_xll.PBF(C196,"Business Revenue","TTM","07-Jul-2025","","USD","","")</f>
        <v>#SPECIFYREQUIRED</v>
      </c>
      <c r="J196" s="14" t="str" cm="1">
        <f t="array" ref="J196">_xll.PBF(C196,"EBITDA","TTM","07-Jul-2025","","USD","","")</f>
        <v>#SPECIFYREQUIRED</v>
      </c>
      <c r="K196" s="14" t="str" cm="1">
        <f t="array" ref="K196">_xll.PBM(C196,"Market Cap","08-Jul-2025","08-Jul-2025","1","d","asc","USD","")</f>
        <v>#SPECIFYREQUIRED</v>
      </c>
      <c r="L196" s="15"/>
      <c r="M196" s="15"/>
      <c r="N196" s="15"/>
      <c r="O196" s="9"/>
    </row>
    <row r="197" spans="2:15" ht="15" customHeight="1" x14ac:dyDescent="0.25">
      <c r="B197" t="str" cm="1">
        <f t="array" ref="B197">_xll.PBD(C197,"Name","","USD","","")</f>
        <v>#SPECIFYREQUIRED</v>
      </c>
      <c r="D197" t="str" cm="1">
        <f t="array" ref="D197">_xll.PBD(C197,"HQ Country","","USD","","")</f>
        <v>#SPECIFYREQUIRED</v>
      </c>
      <c r="E197" t="str" cm="1">
        <f t="array" ref="E197">_xll.PBD(C197,"Website","","USD","","")</f>
        <v>#SPECIFYREQUIRED</v>
      </c>
      <c r="H197" s="14" t="str" cm="1">
        <f t="array" ref="H197">_xll.PBD(C197,"Employees Count","","USD","","")</f>
        <v>#SPECIFYREQUIRED</v>
      </c>
      <c r="I197" s="14" t="str" cm="1">
        <f t="array" ref="I197">_xll.PBF(C197,"Business Revenue","TTM","07-Jul-2025","","USD","","")</f>
        <v>#SPECIFYREQUIRED</v>
      </c>
      <c r="J197" s="14" t="str" cm="1">
        <f t="array" ref="J197">_xll.PBF(C197,"EBITDA","TTM","07-Jul-2025","","USD","","")</f>
        <v>#SPECIFYREQUIRED</v>
      </c>
      <c r="K197" s="14" t="str" cm="1">
        <f t="array" ref="K197">_xll.PBM(C197,"Market Cap","08-Jul-2025","08-Jul-2025","1","d","asc","USD","")</f>
        <v>#SPECIFYREQUIRED</v>
      </c>
      <c r="L197" s="15"/>
      <c r="M197" s="15"/>
      <c r="N197" s="15"/>
      <c r="O197" s="9"/>
    </row>
    <row r="198" spans="2:15" ht="15" customHeight="1" x14ac:dyDescent="0.25">
      <c r="B198" t="str" cm="1">
        <f t="array" ref="B198">_xll.PBD(C198,"Name","","USD","","")</f>
        <v>#SPECIFYREQUIRED</v>
      </c>
      <c r="D198" t="str" cm="1">
        <f t="array" ref="D198">_xll.PBD(C198,"HQ Country","","USD","","")</f>
        <v>#SPECIFYREQUIRED</v>
      </c>
      <c r="E198" t="str" cm="1">
        <f t="array" ref="E198">_xll.PBD(C198,"Website","","USD","","")</f>
        <v>#SPECIFYREQUIRED</v>
      </c>
      <c r="H198" s="14" t="str" cm="1">
        <f t="array" ref="H198">_xll.PBD(C198,"Employees Count","","USD","","")</f>
        <v>#SPECIFYREQUIRED</v>
      </c>
      <c r="I198" s="14" t="str" cm="1">
        <f t="array" ref="I198">_xll.PBF(C198,"Business Revenue","TTM","07-Jul-2025","","USD","","")</f>
        <v>#SPECIFYREQUIRED</v>
      </c>
      <c r="J198" s="14" t="str" cm="1">
        <f t="array" ref="J198">_xll.PBF(C198,"EBITDA","TTM","07-Jul-2025","","USD","","")</f>
        <v>#SPECIFYREQUIRED</v>
      </c>
      <c r="K198" s="14" t="str" cm="1">
        <f t="array" ref="K198">_xll.PBM(C198,"Market Cap","08-Jul-2025","08-Jul-2025","1","d","asc","USD","")</f>
        <v>#SPECIFYREQUIRED</v>
      </c>
      <c r="L198" s="15"/>
      <c r="M198" s="15"/>
      <c r="N198" s="15"/>
      <c r="O198" s="9"/>
    </row>
  </sheetData>
  <hyperlinks>
    <hyperlink ref="N3" r:id="rId1" display="virgilio.gibbon@afya.com" xr:uid="{BAE3178B-7A73-4471-81B2-A3BFA2A51C7D}"/>
    <hyperlink ref="N4" r:id="rId2" xr:uid="{9D3DF983-D859-4449-A3D7-9E88634888F6}"/>
  </hyperlinks>
  <pageMargins left="0.7" right="0.7" top="0.75" bottom="0.75" header="0.3" footer="0.3"/>
  <legacyDrawing r:id="rId3"/>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2EE-1118-455F-B46D-C55F330EA758}">
  <dimension ref="B1:W97"/>
  <sheetViews>
    <sheetView showGridLines="0" zoomScale="85" zoomScaleNormal="85" workbookViewId="0">
      <pane xSplit="2" ySplit="2" topLeftCell="D3" activePane="bottomRight" state="frozen"/>
      <selection pane="topRight" activeCell="C1" sqref="C1"/>
      <selection pane="bottomLeft" activeCell="A3" sqref="A3"/>
      <selection pane="bottomRight" activeCell="G12" sqref="G12"/>
    </sheetView>
  </sheetViews>
  <sheetFormatPr defaultRowHeight="15" x14ac:dyDescent="0.25"/>
  <cols>
    <col min="1" max="1" width="1.7109375" customWidth="1"/>
    <col min="2" max="2" width="31.7109375" bestFit="1" customWidth="1"/>
    <col min="3" max="3" width="9.7109375" bestFit="1" customWidth="1"/>
    <col min="4" max="4" width="14.5703125" bestFit="1" customWidth="1"/>
    <col min="5" max="5" width="19.5703125" bestFit="1" customWidth="1"/>
    <col min="6" max="6" width="28.7109375" bestFit="1" customWidth="1"/>
    <col min="7" max="7" width="28.7109375" customWidth="1"/>
    <col min="8" max="8" width="19" style="7" bestFit="1" customWidth="1"/>
    <col min="9" max="9" width="24.5703125" customWidth="1"/>
    <col min="10" max="10" width="17.85546875" bestFit="1" customWidth="1"/>
    <col min="11" max="11" width="16.28515625" bestFit="1" customWidth="1"/>
    <col min="12" max="12" width="22.42578125" bestFit="1" customWidth="1"/>
    <col min="13" max="13" width="27.5703125" bestFit="1" customWidth="1"/>
    <col min="14" max="14" width="15.7109375" bestFit="1" customWidth="1"/>
    <col min="15" max="15" width="13.7109375" style="7" bestFit="1" customWidth="1"/>
  </cols>
  <sheetData>
    <row r="1" spans="2:23" ht="5.0999999999999996" customHeight="1" x14ac:dyDescent="0.25"/>
    <row r="2" spans="2:23" x14ac:dyDescent="0.25">
      <c r="B2" s="1" t="s">
        <v>2</v>
      </c>
      <c r="C2" s="1" t="s">
        <v>1</v>
      </c>
      <c r="D2" s="1" t="s">
        <v>5</v>
      </c>
      <c r="E2" s="1" t="s">
        <v>143</v>
      </c>
      <c r="F2" s="1" t="s">
        <v>142</v>
      </c>
      <c r="G2" s="1" t="s">
        <v>409</v>
      </c>
      <c r="H2" s="8" t="s">
        <v>187</v>
      </c>
      <c r="I2" s="1" t="s">
        <v>3</v>
      </c>
      <c r="J2" s="1" t="s">
        <v>4</v>
      </c>
      <c r="K2" s="1" t="s">
        <v>6</v>
      </c>
      <c r="L2" s="1" t="s">
        <v>7</v>
      </c>
      <c r="M2" s="1" t="s">
        <v>8</v>
      </c>
      <c r="N2" s="1" t="s">
        <v>9</v>
      </c>
      <c r="O2" s="8"/>
      <c r="P2" s="1"/>
      <c r="Q2" s="1"/>
      <c r="R2" s="1"/>
      <c r="S2" s="1"/>
      <c r="T2" s="1"/>
      <c r="U2" s="1"/>
      <c r="V2" s="1"/>
      <c r="W2" s="1"/>
    </row>
    <row r="3" spans="2:23" s="2" customFormat="1" x14ac:dyDescent="0.25">
      <c r="B3" s="2" t="s">
        <v>94</v>
      </c>
      <c r="C3" s="2" t="s">
        <v>95</v>
      </c>
      <c r="D3" s="2" t="s">
        <v>101</v>
      </c>
      <c r="E3" s="2" t="str" cm="1">
        <f t="array" ref="E3">_xll.PBD(C3,"HQ Country","","USD","","")</f>
        <v>Brazil</v>
      </c>
      <c r="F3" s="2" t="str" cm="1">
        <f t="array" ref="F3">_xll.PBD(C3,"Website","","USD","","")</f>
        <v>www.23scapital.com</v>
      </c>
      <c r="G3" s="6" t="e" cm="1">
        <f t="array" ref="G3">_xll.PBD(C3,"Assets Under Management","","USD","","")</f>
        <v>#N/A</v>
      </c>
      <c r="H3" s="18" t="e" cm="1">
        <f t="array" ref="H3">_xll.PBD(C3,"Dry Powder","","USD","","")</f>
        <v>#N/A</v>
      </c>
      <c r="I3" s="2" t="s">
        <v>132</v>
      </c>
      <c r="J3" s="2" t="s">
        <v>105</v>
      </c>
      <c r="K3" s="2" t="s">
        <v>136</v>
      </c>
      <c r="L3" s="2" t="s">
        <v>137</v>
      </c>
      <c r="M3" s="5" t="s">
        <v>135</v>
      </c>
      <c r="N3" s="2" t="s">
        <v>138</v>
      </c>
      <c r="O3" s="6"/>
    </row>
    <row r="4" spans="2:23" s="2" customFormat="1" x14ac:dyDescent="0.25">
      <c r="B4" s="2" t="s">
        <v>10</v>
      </c>
      <c r="C4" s="2" t="s">
        <v>19</v>
      </c>
      <c r="D4" s="2" t="s">
        <v>100</v>
      </c>
      <c r="E4" s="2" t="str" cm="1">
        <f t="array" ref="E4">_xll.PBD(C4,"HQ Country","","USD","","")</f>
        <v>United States</v>
      </c>
      <c r="F4" s="2" t="str" cm="1">
        <f t="array" ref="F4">_xll.PBD(C4,"Website","","USD","","")</f>
        <v>www.adventinternational.com</v>
      </c>
      <c r="G4" s="6" cm="1">
        <f t="array" ref="G4">_xll.PBD(C4,"Assets Under Management","","USD","","")</f>
        <v>82519280000</v>
      </c>
      <c r="H4" s="18" cm="1">
        <f t="array" ref="H4">_xll.PBD(C4,"Dry Powder","","USD","","")</f>
        <v>15916076908.93203</v>
      </c>
      <c r="I4" s="2" t="s">
        <v>144</v>
      </c>
      <c r="J4" s="2" t="s">
        <v>145</v>
      </c>
      <c r="K4" s="2" t="s">
        <v>126</v>
      </c>
      <c r="L4" s="2" t="s">
        <v>127</v>
      </c>
      <c r="M4" s="3" t="s">
        <v>125</v>
      </c>
      <c r="N4" s="2" t="s">
        <v>128</v>
      </c>
      <c r="O4" s="6"/>
    </row>
    <row r="5" spans="2:23" s="2" customFormat="1" x14ac:dyDescent="0.25">
      <c r="B5" s="2" t="s">
        <v>50</v>
      </c>
      <c r="C5" s="2" t="s">
        <v>51</v>
      </c>
      <c r="D5" s="2" t="s">
        <v>42</v>
      </c>
      <c r="E5" s="2" t="str" cm="1">
        <f t="array" ref="E5">_xll.PBD(C5,"HQ Country","","USD","","")</f>
        <v>Brazil</v>
      </c>
      <c r="F5" s="2" t="str" cm="1">
        <f t="array" ref="F5">_xll.PBD(C5,"Website","","USD","","")</f>
        <v>aggirventures.com.br</v>
      </c>
      <c r="G5" s="6" cm="1">
        <f t="array" ref="G5">_xll.PBD(C5,"Assets Under Management","","USD","","")</f>
        <v>18136268.668265887</v>
      </c>
      <c r="H5" s="18" t="e" cm="1">
        <f t="array" ref="H5">_xll.PBD(C5,"Dry Powder","","USD","","")</f>
        <v>#N/A</v>
      </c>
      <c r="I5" s="2" t="s">
        <v>146</v>
      </c>
      <c r="J5" s="2" t="s">
        <v>105</v>
      </c>
      <c r="K5" s="2" t="s">
        <v>107</v>
      </c>
      <c r="L5" s="2" t="s">
        <v>103</v>
      </c>
      <c r="M5" s="3" t="s">
        <v>108</v>
      </c>
      <c r="N5" s="2" t="s">
        <v>109</v>
      </c>
      <c r="O5" s="6"/>
    </row>
    <row r="6" spans="2:23" s="2" customFormat="1" x14ac:dyDescent="0.25">
      <c r="B6" s="2" t="s">
        <v>34</v>
      </c>
      <c r="C6" s="2" t="s">
        <v>49</v>
      </c>
      <c r="D6" s="2" t="s">
        <v>100</v>
      </c>
      <c r="E6" s="2" t="str" cm="1">
        <f t="array" ref="E6">_xll.PBD(C6,"HQ Country","","USD","","")</f>
        <v>Brazil</v>
      </c>
      <c r="F6" s="2" t="str" cm="1">
        <f t="array" ref="F6">_xll.PBD(C6,"Website","","USD","","")</f>
        <v>www.angrapartners.com.br</v>
      </c>
      <c r="G6" s="6" cm="1">
        <f t="array" ref="G6">_xll.PBD(C6,"Assets Under Management","","USD","","")</f>
        <v>155971910.5470866</v>
      </c>
      <c r="H6" s="18" t="e" cm="1">
        <f t="array" ref="H6">_xll.PBD(C6,"Dry Powder","","USD","","")</f>
        <v>#N/A</v>
      </c>
      <c r="I6" s="2" t="s">
        <v>133</v>
      </c>
      <c r="J6" s="2" t="s">
        <v>105</v>
      </c>
      <c r="K6" s="2" t="s">
        <v>129</v>
      </c>
      <c r="L6" s="2" t="s">
        <v>123</v>
      </c>
      <c r="M6" s="4" t="s">
        <v>131</v>
      </c>
      <c r="N6" s="3" t="s">
        <v>130</v>
      </c>
      <c r="O6" s="6"/>
    </row>
    <row r="7" spans="2:23" s="2" customFormat="1" x14ac:dyDescent="0.25">
      <c r="B7" s="2" t="s">
        <v>12</v>
      </c>
      <c r="C7" s="2" t="s">
        <v>21</v>
      </c>
      <c r="D7" s="2" t="s">
        <v>100</v>
      </c>
      <c r="E7" s="2" t="str" cm="1">
        <f t="array" ref="E7">_xll.PBD(C7,"HQ Country","","USD","","")</f>
        <v>Brazil</v>
      </c>
      <c r="F7" s="2" t="str" cm="1">
        <f t="array" ref="F7">_xll.PBD(C7,"Website","","USD","","")</f>
        <v>www.aqua.capital</v>
      </c>
      <c r="G7" s="6" t="e" cm="1">
        <f t="array" ref="G7">_xll.PBD(C7,"Assets Under Management","","USD","","")</f>
        <v>#N/A</v>
      </c>
      <c r="H7" s="18" t="e" cm="1">
        <f t="array" ref="H7">_xll.PBD(C7,"Dry Powder","","USD","","")</f>
        <v>#N/A</v>
      </c>
      <c r="I7" s="2" t="s">
        <v>147</v>
      </c>
      <c r="J7" s="2" t="s">
        <v>150</v>
      </c>
      <c r="K7" s="2" t="s">
        <v>155</v>
      </c>
      <c r="L7" s="2" t="s">
        <v>115</v>
      </c>
      <c r="M7" s="3" t="s">
        <v>156</v>
      </c>
      <c r="N7" s="2" t="s">
        <v>154</v>
      </c>
      <c r="O7" s="6"/>
    </row>
    <row r="8" spans="2:23" s="2" customFormat="1" x14ac:dyDescent="0.25">
      <c r="B8" s="2" t="s">
        <v>55</v>
      </c>
      <c r="C8" s="2" t="s">
        <v>75</v>
      </c>
      <c r="D8" s="2" t="s">
        <v>100</v>
      </c>
      <c r="E8" s="2" t="str" cm="1">
        <f t="array" ref="E8">_xll.PBD(C8,"HQ Country","","USD","","")</f>
        <v>Brazil</v>
      </c>
      <c r="F8" s="2" t="str" cm="1">
        <f t="array" ref="F8">_xll.PBD(C8,"Website","","USD","","")</f>
        <v>www.axxongroup.com.br</v>
      </c>
      <c r="G8" s="6" cm="1">
        <f t="array" ref="G8">_xll.PBD(C8,"Assets Under Management","","USD","","")</f>
        <v>544088060.04797661</v>
      </c>
      <c r="H8" s="18" cm="1">
        <f t="array" ref="H8">_xll.PBD(C8,"Dry Powder","","USD","","")</f>
        <v>113103425.5</v>
      </c>
      <c r="I8" s="2" t="s">
        <v>134</v>
      </c>
      <c r="J8" s="2" t="s">
        <v>148</v>
      </c>
      <c r="K8" s="2" t="s">
        <v>102</v>
      </c>
      <c r="L8" s="2" t="s">
        <v>103</v>
      </c>
      <c r="M8" s="3" t="s">
        <v>104</v>
      </c>
      <c r="N8" s="2" t="s">
        <v>106</v>
      </c>
      <c r="O8" s="6"/>
    </row>
    <row r="9" spans="2:23" s="2" customFormat="1" x14ac:dyDescent="0.25">
      <c r="B9" s="2" t="s">
        <v>56</v>
      </c>
      <c r="C9" s="2" t="s">
        <v>76</v>
      </c>
      <c r="D9" s="2" t="s">
        <v>42</v>
      </c>
      <c r="E9" s="2" t="str" cm="1">
        <f t="array" ref="E9">_xll.PBD(C9,"HQ Country","","USD","","")</f>
        <v>Brazil</v>
      </c>
      <c r="F9" s="2" t="str" cm="1">
        <f t="array" ref="F9">_xll.PBD(C9,"Website","","USD","","")</f>
        <v>www.chromoinvest.com</v>
      </c>
      <c r="G9" s="6" t="e" cm="1">
        <f t="array" ref="G9">_xll.PBD(C9,"Assets Under Management","","USD","","")</f>
        <v>#N/A</v>
      </c>
      <c r="H9" s="18" t="e" cm="1">
        <f t="array" ref="H9">_xll.PBD(C9,"Dry Powder","","USD","","")</f>
        <v>#N/A</v>
      </c>
      <c r="I9" s="2" t="s">
        <v>149</v>
      </c>
      <c r="J9" s="2" t="s">
        <v>150</v>
      </c>
      <c r="K9" s="2" t="s">
        <v>151</v>
      </c>
      <c r="L9" s="2" t="s">
        <v>112</v>
      </c>
      <c r="M9" s="3" t="s">
        <v>152</v>
      </c>
      <c r="N9" s="2" t="s">
        <v>153</v>
      </c>
      <c r="O9" s="6"/>
    </row>
    <row r="10" spans="2:23" s="2" customFormat="1" x14ac:dyDescent="0.25">
      <c r="B10" s="2" t="s">
        <v>57</v>
      </c>
      <c r="C10" s="2" t="s">
        <v>77</v>
      </c>
      <c r="D10" s="2" t="s">
        <v>42</v>
      </c>
      <c r="E10" s="2" t="str" cm="1">
        <f t="array" ref="E10">_xll.PBD(C10,"HQ Country","","USD","","")</f>
        <v>Brazil</v>
      </c>
      <c r="F10" s="2" t="str" cm="1">
        <f t="array" ref="F10">_xll.PBD(C10,"Website","","USD","","")</f>
        <v>www.cloud9capital.com.br</v>
      </c>
      <c r="G10" s="6" cm="1">
        <f t="array" ref="G10">_xll.PBD(C10,"Assets Under Management","","USD","","")</f>
        <v>70000000</v>
      </c>
      <c r="H10" s="18" t="e" cm="1">
        <f t="array" ref="H10">_xll.PBD(C10,"Dry Powder","","USD","","")</f>
        <v>#N/A</v>
      </c>
      <c r="I10" s="2" t="s">
        <v>132</v>
      </c>
      <c r="J10" s="2" t="s">
        <v>105</v>
      </c>
      <c r="K10" s="2" t="s">
        <v>157</v>
      </c>
      <c r="L10" s="2" t="s">
        <v>123</v>
      </c>
      <c r="M10" s="2" t="s">
        <v>158</v>
      </c>
      <c r="N10" s="2" t="s">
        <v>159</v>
      </c>
      <c r="O10" s="6"/>
    </row>
    <row r="11" spans="2:23" s="2" customFormat="1" x14ac:dyDescent="0.25">
      <c r="B11" s="2" t="s">
        <v>29</v>
      </c>
      <c r="C11" s="2" t="s">
        <v>35</v>
      </c>
      <c r="D11" s="2" t="s">
        <v>101</v>
      </c>
      <c r="E11" s="2" t="str" cm="1">
        <f t="array" ref="E11">_xll.PBD(C11,"HQ Country","","USD","","")</f>
        <v>Brazil</v>
      </c>
      <c r="F11" s="2" t="str" cm="1">
        <f t="array" ref="F11">_xll.PBD(C11,"Website","","USD","","")</f>
        <v>www.crescera.com</v>
      </c>
      <c r="G11" s="6" cm="1">
        <f t="array" ref="G11">_xll.PBD(C11,"Assets Under Management","","USD","","")</f>
        <v>943085970.74982595</v>
      </c>
      <c r="H11" s="18" t="e" cm="1">
        <f t="array" ref="H11">_xll.PBD(C11,"Dry Powder","","USD","","")</f>
        <v>#N/A</v>
      </c>
      <c r="I11" s="2" t="s">
        <v>164</v>
      </c>
      <c r="J11" s="2" t="s">
        <v>105</v>
      </c>
      <c r="K11" s="2" t="s">
        <v>163</v>
      </c>
      <c r="L11" s="2" t="s">
        <v>161</v>
      </c>
      <c r="M11" s="2" t="s">
        <v>160</v>
      </c>
      <c r="N11" s="2" t="s">
        <v>162</v>
      </c>
      <c r="O11" s="6"/>
    </row>
    <row r="12" spans="2:23" s="2" customFormat="1" x14ac:dyDescent="0.25">
      <c r="B12" s="2" t="s">
        <v>32</v>
      </c>
      <c r="C12" s="2" t="s">
        <v>46</v>
      </c>
      <c r="D12" s="2" t="s">
        <v>42</v>
      </c>
      <c r="E12" s="2" t="str" cm="1">
        <f t="array" ref="E12">_xll.PBD(C12,"HQ Country","","USD","","")</f>
        <v>Brazil</v>
      </c>
      <c r="F12" s="2" t="str" cm="1">
        <f t="array" ref="F12">_xll.PBD(C12,"Website","","USD","","")</f>
        <v>www.dgf.com.br</v>
      </c>
      <c r="G12" s="6" t="e" cm="1">
        <f t="array" ref="G12">_xll.PBD(C12,"Assets Under Management","","USD","","")</f>
        <v>#N/A</v>
      </c>
      <c r="H12" s="18" t="e" cm="1">
        <f t="array" ref="H12">_xll.PBD(C12,"Dry Powder","","USD","","")</f>
        <v>#N/A</v>
      </c>
      <c r="I12" s="2" t="s">
        <v>168</v>
      </c>
      <c r="J12" s="2" t="s">
        <v>140</v>
      </c>
      <c r="K12" s="2" t="s">
        <v>166</v>
      </c>
      <c r="L12" s="2" t="s">
        <v>112</v>
      </c>
      <c r="M12" s="2" t="s">
        <v>165</v>
      </c>
      <c r="N12" s="2" t="s">
        <v>167</v>
      </c>
      <c r="O12" s="6"/>
    </row>
    <row r="13" spans="2:23" s="2" customFormat="1" x14ac:dyDescent="0.25">
      <c r="B13" s="2" t="s">
        <v>58</v>
      </c>
      <c r="C13" s="2" t="s">
        <v>78</v>
      </c>
      <c r="D13" s="2" t="s">
        <v>100</v>
      </c>
      <c r="E13" s="2" t="str" cm="1">
        <f t="array" ref="E13">_xll.PBD(C13,"HQ Country","","USD","","")</f>
        <v>Brazil</v>
      </c>
      <c r="F13" s="2" t="str" cm="1">
        <f t="array" ref="F13">_xll.PBD(C13,"Website","","USD","","")</f>
        <v>www.dnacapital.com</v>
      </c>
      <c r="G13" s="6" t="e" cm="1">
        <f t="array" ref="G13">_xll.PBD(C13,"Assets Under Management","","USD","","")</f>
        <v>#N/A</v>
      </c>
      <c r="H13" s="18" t="e" cm="1">
        <f t="array" ref="H13">_xll.PBD(C13,"Dry Powder","","USD","","")</f>
        <v>#N/A</v>
      </c>
      <c r="J13" s="2" t="e">
        <v>#N/A</v>
      </c>
      <c r="O13" s="6"/>
    </row>
    <row r="14" spans="2:23" s="2" customFormat="1" x14ac:dyDescent="0.25">
      <c r="B14" s="2" t="s">
        <v>59</v>
      </c>
      <c r="C14" s="2" t="s">
        <v>79</v>
      </c>
      <c r="D14" s="2" t="s">
        <v>100</v>
      </c>
      <c r="E14" s="2" t="str" cm="1">
        <f t="array" ref="E14">_xll.PBD(C14,"HQ Country","","USD","","")</f>
        <v>Brazil</v>
      </c>
      <c r="F14" s="2" t="str" cm="1">
        <f t="array" ref="F14">_xll.PBD(C14,"Website","","USD","","")</f>
        <v>www.ebcapital.com.br</v>
      </c>
      <c r="G14" s="6" cm="1">
        <f t="array" ref="G14">_xll.PBD(C14,"Assets Under Management","","USD","","")</f>
        <v>5000000000</v>
      </c>
      <c r="H14" s="18" t="e" cm="1">
        <f t="array" ref="H14">_xll.PBD(C14,"Dry Powder","","USD","","")</f>
        <v>#N/A</v>
      </c>
      <c r="J14" s="2" t="s">
        <v>105</v>
      </c>
      <c r="O14" s="6"/>
    </row>
    <row r="15" spans="2:23" s="2" customFormat="1" x14ac:dyDescent="0.25">
      <c r="B15" s="2" t="s">
        <v>60</v>
      </c>
      <c r="C15" s="2" t="s">
        <v>139</v>
      </c>
      <c r="D15" s="2" t="s">
        <v>42</v>
      </c>
      <c r="E15" s="2" t="str" cm="1">
        <f t="array" ref="E15">_xll.PBD(C15,"HQ Country","","USD","","")</f>
        <v>Bermuda</v>
      </c>
      <c r="F15" s="2" t="str" cm="1">
        <f t="array" ref="F15">_xll.PBD(C15,"Website","","USD","","")</f>
        <v>www.ri.g2d-investments.com</v>
      </c>
      <c r="G15" s="6" t="e" cm="1">
        <f t="array" ref="G15">_xll.PBD(C15,"Assets Under Management","","USD","","")</f>
        <v>#N/A</v>
      </c>
      <c r="H15" s="18" t="e" cm="1">
        <f t="array" ref="H15">_xll.PBD(C15,"Dry Powder","","USD","","")</f>
        <v>#N/A</v>
      </c>
      <c r="I15" s="2" t="s">
        <v>132</v>
      </c>
      <c r="J15" s="2" t="s">
        <v>140</v>
      </c>
      <c r="O15" s="6"/>
    </row>
    <row r="16" spans="2:23" s="2" customFormat="1" x14ac:dyDescent="0.25">
      <c r="B16" s="2" t="s">
        <v>61</v>
      </c>
      <c r="C16" s="2" t="s">
        <v>80</v>
      </c>
      <c r="D16" s="2" t="s">
        <v>100</v>
      </c>
      <c r="E16" s="2" t="str" cm="1">
        <f t="array" ref="E16">_xll.PBD(C16,"HQ Country","","USD","","")</f>
        <v>United States</v>
      </c>
      <c r="F16" s="2" t="str" cm="1">
        <f t="array" ref="F16">_xll.PBD(C16,"Website","","USD","","")</f>
        <v>www.gefcapital.com</v>
      </c>
      <c r="G16" s="6" cm="1">
        <f t="array" ref="G16">_xll.PBD(C16,"Assets Under Management","","USD","","")</f>
        <v>2215000000</v>
      </c>
      <c r="H16" s="18" t="e" cm="1">
        <f t="array" ref="H16">_xll.PBD(C16,"Dry Powder","","USD","","")</f>
        <v>#N/A</v>
      </c>
      <c r="J16" s="2" t="s">
        <v>344</v>
      </c>
      <c r="O16" s="6"/>
    </row>
    <row r="17" spans="2:15" s="2" customFormat="1" x14ac:dyDescent="0.25">
      <c r="B17" s="2" t="s">
        <v>13</v>
      </c>
      <c r="C17" s="2" t="s">
        <v>22</v>
      </c>
      <c r="E17" s="2" t="str" cm="1">
        <f t="array" ref="E17">_xll.PBD(C17,"HQ Country","","USD","","")</f>
        <v>United States</v>
      </c>
      <c r="F17" s="2" t="str" cm="1">
        <f t="array" ref="F17">_xll.PBD(C17,"Website","","USD","","")</f>
        <v>www.generalatlantic.com</v>
      </c>
      <c r="G17" s="6" cm="1">
        <f t="array" ref="G17">_xll.PBD(C17,"Assets Under Management","","USD","","")</f>
        <v>108000000000</v>
      </c>
      <c r="H17" s="18" cm="1">
        <f t="array" ref="H17">_xll.PBD(C17,"Dry Powder","","USD","","")</f>
        <v>4006817051.1550298</v>
      </c>
      <c r="J17" s="2" t="s">
        <v>410</v>
      </c>
      <c r="O17" s="6"/>
    </row>
    <row r="18" spans="2:15" s="2" customFormat="1" x14ac:dyDescent="0.25">
      <c r="B18" s="2" t="s">
        <v>62</v>
      </c>
      <c r="C18" s="2" t="s">
        <v>81</v>
      </c>
      <c r="D18" s="2" t="s">
        <v>42</v>
      </c>
      <c r="E18" s="2" t="str" cm="1">
        <f t="array" ref="E18">_xll.PBD(C18,"HQ Country","","USD","","")</f>
        <v>Brazil</v>
      </c>
      <c r="F18" s="2" t="str" cm="1">
        <f t="array" ref="F18">_xll.PBD(C18,"Website","","USD","","")</f>
        <v>www.greenrock.vc</v>
      </c>
      <c r="G18" s="6" cm="1">
        <f t="array" ref="G18">_xll.PBD(C18,"Assets Under Management","","USD","","")</f>
        <v>36272537.336531773</v>
      </c>
      <c r="H18" s="18" t="e" cm="1">
        <f t="array" ref="H18">_xll.PBD(C18,"Dry Powder","","USD","","")</f>
        <v>#N/A</v>
      </c>
      <c r="J18" s="2" t="s">
        <v>48</v>
      </c>
      <c r="K18" s="2" t="s">
        <v>110</v>
      </c>
      <c r="L18" s="2" t="s">
        <v>112</v>
      </c>
      <c r="M18" s="2" t="s">
        <v>111</v>
      </c>
      <c r="N18" s="2" t="s">
        <v>113</v>
      </c>
      <c r="O18" s="6"/>
    </row>
    <row r="19" spans="2:15" s="2" customFormat="1" x14ac:dyDescent="0.25">
      <c r="B19" s="2" t="s">
        <v>69</v>
      </c>
      <c r="C19" s="2" t="s">
        <v>141</v>
      </c>
      <c r="D19" s="2" t="s">
        <v>100</v>
      </c>
      <c r="E19" s="2" t="str" cm="1">
        <f t="array" ref="E19">_xll.PBD(C19,"HQ Country","","USD","","")</f>
        <v>Brazil</v>
      </c>
      <c r="F19" s="2" t="str" cm="1">
        <f t="array" ref="F19">_xll.PBD(C19,"Website","","USD","","")</f>
        <v>www.gruposolum.com.br</v>
      </c>
      <c r="G19" s="6" t="e" cm="1">
        <f t="array" ref="G19">_xll.PBD(C19,"Assets Under Management","","USD","","")</f>
        <v>#N/A</v>
      </c>
      <c r="H19" s="18" t="e" cm="1">
        <f t="array" ref="H19">_xll.PBD(C19,"Dry Powder","","USD","","")</f>
        <v>#N/A</v>
      </c>
      <c r="J19" s="2" t="e">
        <v>#N/A</v>
      </c>
      <c r="O19" s="6"/>
    </row>
    <row r="20" spans="2:15" s="2" customFormat="1" x14ac:dyDescent="0.25">
      <c r="B20" s="2" t="s">
        <v>16</v>
      </c>
      <c r="C20" s="2" t="s">
        <v>25</v>
      </c>
      <c r="D20" s="2" t="s">
        <v>100</v>
      </c>
      <c r="E20" s="2" t="str" cm="1">
        <f t="array" ref="E20">_xll.PBD(C20,"HQ Country","","USD","","")</f>
        <v>United States</v>
      </c>
      <c r="F20" s="2" t="str" cm="1">
        <f t="array" ref="F20">_xll.PBD(C20,"Website","","USD","","")</f>
        <v>www.hig.com</v>
      </c>
      <c r="G20" s="6" cm="1">
        <f t="array" ref="G20">_xll.PBD(C20,"Assets Under Management","","USD","","")</f>
        <v>70000000000</v>
      </c>
      <c r="H20" s="18" cm="1">
        <f t="array" ref="H20">_xll.PBD(C20,"Dry Powder","","USD","","")</f>
        <v>13690424512.564131</v>
      </c>
      <c r="J20" s="2" t="s">
        <v>411</v>
      </c>
      <c r="O20" s="6"/>
    </row>
    <row r="21" spans="2:15" s="2" customFormat="1" x14ac:dyDescent="0.25">
      <c r="B21" s="2" t="s">
        <v>63</v>
      </c>
      <c r="C21" s="2" t="s">
        <v>82</v>
      </c>
      <c r="D21" s="2" t="s">
        <v>42</v>
      </c>
      <c r="E21" s="2" t="str" cm="1">
        <f t="array" ref="E21">_xll.PBD(C21,"HQ Country","","USD","","")</f>
        <v>United States</v>
      </c>
      <c r="F21" s="2" t="str" cm="1">
        <f t="array" ref="F21">_xll.PBD(C21,"Website","","USD","","")</f>
        <v>www.headline.com</v>
      </c>
      <c r="G21" s="6" cm="1">
        <f t="array" ref="G21">_xll.PBD(C21,"Assets Under Management","","USD","","")</f>
        <v>4000000000</v>
      </c>
      <c r="H21" s="18" cm="1">
        <f t="array" ref="H21">_xll.PBD(C21,"Dry Powder","","USD","","")</f>
        <v>318156000</v>
      </c>
      <c r="J21" s="2" t="s">
        <v>412</v>
      </c>
      <c r="O21" s="6"/>
    </row>
    <row r="22" spans="2:15" s="2" customFormat="1" x14ac:dyDescent="0.25">
      <c r="B22" s="2" t="s">
        <v>14</v>
      </c>
      <c r="C22" s="2" t="s">
        <v>23</v>
      </c>
      <c r="E22" s="2" t="str" cm="1">
        <f t="array" ref="E22">_xll.PBD(C22,"HQ Country","","USD","","")</f>
        <v>Brazil</v>
      </c>
      <c r="F22" s="2" t="str" cm="1">
        <f t="array" ref="F22">_xll.PBD(C22,"Website","","USD","","")</f>
        <v>www.ig4capital.com</v>
      </c>
      <c r="G22" s="6" cm="1">
        <f t="array" ref="G22">_xll.PBD(C22,"Assets Under Management","","USD","","")</f>
        <v>311663640</v>
      </c>
      <c r="H22" s="18" t="e" cm="1">
        <f t="array" ref="H22">_xll.PBD(C22,"Dry Powder","","USD","","")</f>
        <v>#N/A</v>
      </c>
      <c r="J22" s="2" t="s">
        <v>413</v>
      </c>
      <c r="O22" s="6"/>
    </row>
    <row r="23" spans="2:15" s="2" customFormat="1" x14ac:dyDescent="0.25">
      <c r="B23" s="2" t="s">
        <v>64</v>
      </c>
      <c r="C23" s="2" t="s">
        <v>83</v>
      </c>
      <c r="D23" s="2" t="s">
        <v>42</v>
      </c>
      <c r="E23" s="2" t="str" cm="1">
        <f t="array" ref="E23">_xll.PBD(C23,"HQ Country","","USD","","")</f>
        <v>Brazil</v>
      </c>
      <c r="F23" s="2" t="str" cm="1">
        <f t="array" ref="F23">_xll.PBD(C23,"Website","","USD","","")</f>
        <v>www.igahventures.com</v>
      </c>
      <c r="G23" s="6" cm="1">
        <f t="array" ref="G23">_xll.PBD(C23,"Assets Under Management","","USD","","")</f>
        <v>320000000</v>
      </c>
      <c r="H23" s="18" t="e" cm="1">
        <f t="array" ref="H23">_xll.PBD(C23,"Dry Powder","","USD","","")</f>
        <v>#N/A</v>
      </c>
      <c r="J23" s="2" t="s">
        <v>105</v>
      </c>
      <c r="K23" s="2" t="s">
        <v>121</v>
      </c>
      <c r="L23" s="2" t="s">
        <v>123</v>
      </c>
      <c r="M23" s="2" t="s">
        <v>122</v>
      </c>
      <c r="N23" s="2" t="s">
        <v>124</v>
      </c>
      <c r="O23" s="6"/>
    </row>
    <row r="24" spans="2:15" s="2" customFormat="1" x14ac:dyDescent="0.25">
      <c r="B24" s="2" t="s">
        <v>65</v>
      </c>
      <c r="C24" s="2" t="s">
        <v>84</v>
      </c>
      <c r="D24" s="2" t="s">
        <v>100</v>
      </c>
      <c r="E24" s="2" t="str" cm="1">
        <f t="array" ref="E24">_xll.PBD(C24,"HQ Country","","USD","","")</f>
        <v>Brazil</v>
      </c>
      <c r="F24" s="2" t="str" cm="1">
        <f t="array" ref="F24">_xll.PBD(C24,"Website","","USD","","")</f>
        <v>www.investtech.com.br</v>
      </c>
      <c r="G24" s="6" cm="1">
        <f t="array" ref="G24">_xll.PBD(C24,"Assets Under Management","","USD","","")</f>
        <v>92313607.521473333</v>
      </c>
      <c r="H24" s="18" t="e" cm="1">
        <f t="array" ref="H24">_xll.PBD(C24,"Dry Powder","","USD","","")</f>
        <v>#N/A</v>
      </c>
      <c r="J24" s="2" t="s">
        <v>105</v>
      </c>
      <c r="K24" s="2" t="s">
        <v>114</v>
      </c>
      <c r="L24" s="2" t="s">
        <v>115</v>
      </c>
      <c r="M24" s="2" t="s">
        <v>116</v>
      </c>
      <c r="N24" s="2" t="s">
        <v>117</v>
      </c>
      <c r="O24" s="6"/>
    </row>
    <row r="25" spans="2:15" s="2" customFormat="1" x14ac:dyDescent="0.25">
      <c r="B25" s="2" t="s">
        <v>66</v>
      </c>
      <c r="C25" s="2" t="s">
        <v>85</v>
      </c>
      <c r="D25" s="2" t="s">
        <v>42</v>
      </c>
      <c r="E25" s="2" t="str" cm="1">
        <f t="array" ref="E25">_xll.PBD(C25,"HQ Country","","USD","","")</f>
        <v>Brazil</v>
      </c>
      <c r="F25" s="2" t="str" cm="1">
        <f t="array" ref="F25">_xll.PBD(C25,"Website","","USD","","")</f>
        <v>www.kamaroopin.com</v>
      </c>
      <c r="G25" s="6" t="e" cm="1">
        <f t="array" ref="G25">_xll.PBD(C25,"Assets Under Management","","USD","","")</f>
        <v>#N/A</v>
      </c>
      <c r="H25" s="18" t="e" cm="1">
        <f t="array" ref="H25">_xll.PBD(C25,"Dry Powder","","USD","","")</f>
        <v>#N/A</v>
      </c>
      <c r="J25" s="2" t="e">
        <v>#N/A</v>
      </c>
      <c r="O25" s="6"/>
    </row>
    <row r="26" spans="2:15" s="2" customFormat="1" x14ac:dyDescent="0.25">
      <c r="B26" s="2" t="s">
        <v>30</v>
      </c>
      <c r="C26" s="2" t="s">
        <v>41</v>
      </c>
      <c r="D26" s="2" t="s">
        <v>42</v>
      </c>
      <c r="E26" s="2" t="str" cm="1">
        <f t="array" ref="E26">_xll.PBD(C26,"HQ Country","","USD","","")</f>
        <v>Brazil</v>
      </c>
      <c r="F26" s="2" t="str" cm="1">
        <f t="array" ref="F26">_xll.PBD(C26,"Website","","USD","","")</f>
        <v>www.kaszek.com</v>
      </c>
      <c r="G26" s="6" cm="1">
        <f t="array" ref="G26">_xll.PBD(C26,"Assets Under Management","","USD","","")</f>
        <v>1000000000</v>
      </c>
      <c r="H26" s="18" t="e" cm="1">
        <f t="array" ref="H26">_xll.PBD(C26,"Dry Powder","","USD","","")</f>
        <v>#N/A</v>
      </c>
      <c r="J26" s="2" t="s">
        <v>48</v>
      </c>
      <c r="O26" s="6"/>
    </row>
    <row r="27" spans="2:15" s="2" customFormat="1" x14ac:dyDescent="0.25">
      <c r="B27" s="2" t="s">
        <v>28</v>
      </c>
      <c r="C27" s="2" t="s">
        <v>36</v>
      </c>
      <c r="E27" s="2" t="str" cm="1">
        <f t="array" ref="E27">_xll.PBD(C27,"HQ Country","","USD","","")</f>
        <v>Brazil</v>
      </c>
      <c r="F27" s="2" t="str" cm="1">
        <f t="array" ref="F27">_xll.PBD(C27,"Website","","USD","","")</f>
        <v>www.kinea.com.br</v>
      </c>
      <c r="G27" s="6" cm="1">
        <f t="array" ref="G27">_xll.PBD(C27,"Assets Under Management","","USD","","")</f>
        <v>26533361061.672989</v>
      </c>
      <c r="H27" s="18" t="e" cm="1">
        <f t="array" ref="H27">_xll.PBD(C27,"Dry Powder","","USD","","")</f>
        <v>#N/A</v>
      </c>
      <c r="J27" s="2" t="e">
        <v>#N/A</v>
      </c>
      <c r="O27" s="6"/>
    </row>
    <row r="28" spans="2:15" s="2" customFormat="1" x14ac:dyDescent="0.25">
      <c r="B28" s="2" t="s">
        <v>15</v>
      </c>
      <c r="C28" s="2" t="s">
        <v>24</v>
      </c>
      <c r="E28" s="2" t="str" cm="1">
        <f t="array" ref="E28">_xll.PBD(C28,"HQ Country","","USD","","")</f>
        <v>United States</v>
      </c>
      <c r="F28" s="2" t="str" cm="1">
        <f t="array" ref="F28">_xll.PBD(C28,"Website","","USD","","")</f>
        <v>www.lcatterton.com</v>
      </c>
      <c r="G28" s="6" cm="1">
        <f t="array" ref="G28">_xll.PBD(C28,"Assets Under Management","","USD","","")</f>
        <v>29585000000</v>
      </c>
      <c r="H28" s="18" cm="1">
        <f t="array" ref="H28">_xll.PBD(C28,"Dry Powder","","USD","","")</f>
        <v>3933975039.25631</v>
      </c>
      <c r="J28" s="2" t="s">
        <v>414</v>
      </c>
      <c r="O28" s="6"/>
    </row>
    <row r="29" spans="2:15" s="2" customFormat="1" x14ac:dyDescent="0.25">
      <c r="B29" s="2" t="s">
        <v>52</v>
      </c>
      <c r="C29" s="2" t="s">
        <v>72</v>
      </c>
      <c r="D29" s="2" t="s">
        <v>101</v>
      </c>
      <c r="E29" s="2" t="str" cm="1">
        <f t="array" ref="E29">_xll.PBD(C29,"HQ Country","","USD","","")</f>
        <v>United Kingdom</v>
      </c>
      <c r="F29" s="2" t="str" cm="1">
        <f t="array" ref="F29">_xll.PBD(C29,"Website","","USD","","")</f>
        <v>www.lightrock.com</v>
      </c>
      <c r="G29" s="6" cm="1">
        <f t="array" ref="G29">_xll.PBD(C29,"Assets Under Management","","USD","","")</f>
        <v>5500000000</v>
      </c>
      <c r="H29" s="18" t="e" cm="1">
        <f t="array" ref="H29">_xll.PBD(C29,"Dry Powder","","USD","","")</f>
        <v>#N/A</v>
      </c>
      <c r="J29" s="2" t="s">
        <v>415</v>
      </c>
      <c r="O29" s="6"/>
    </row>
    <row r="30" spans="2:15" s="2" customFormat="1" x14ac:dyDescent="0.25">
      <c r="B30" s="2" t="s">
        <v>67</v>
      </c>
      <c r="C30" s="2" t="s">
        <v>86</v>
      </c>
      <c r="D30" s="2" t="s">
        <v>100</v>
      </c>
      <c r="E30" s="2" t="str" cm="1">
        <f t="array" ref="E30">_xll.PBD(C30,"HQ Country","","USD","","")</f>
        <v>Brazil</v>
      </c>
      <c r="F30" s="2" t="str" cm="1">
        <f t="array" ref="F30">_xll.PBD(C30,"Website","","USD","","")</f>
        <v>meroscapital.com</v>
      </c>
      <c r="G30" s="6" t="e" cm="1">
        <f t="array" ref="G30">_xll.PBD(C30,"Assets Under Management","","USD","","")</f>
        <v>#N/A</v>
      </c>
      <c r="H30" s="18" t="e" cm="1">
        <f t="array" ref="H30">_xll.PBD(C30,"Dry Powder","","USD","","")</f>
        <v>#N/A</v>
      </c>
      <c r="J30" s="2" t="e">
        <v>#N/A</v>
      </c>
      <c r="O30" s="6"/>
    </row>
    <row r="31" spans="2:15" s="2" customFormat="1" x14ac:dyDescent="0.25">
      <c r="B31" s="2" t="s">
        <v>31</v>
      </c>
      <c r="C31" s="2" t="s">
        <v>43</v>
      </c>
      <c r="D31" s="2" t="s">
        <v>42</v>
      </c>
      <c r="E31" s="2" t="str" cm="1">
        <f t="array" ref="E31">_xll.PBD(C31,"HQ Country","","USD","","")</f>
        <v>Brazil</v>
      </c>
      <c r="F31" s="2" t="str" cm="1">
        <f t="array" ref="F31">_xll.PBD(C31,"Website","","USD","","")</f>
        <v>www.monashees.com</v>
      </c>
      <c r="G31" s="6" cm="1">
        <f t="array" ref="G31">_xll.PBD(C31,"Assets Under Management","","USD","","")</f>
        <v>715000000</v>
      </c>
      <c r="H31" s="18" t="e" cm="1">
        <f t="array" ref="H31">_xll.PBD(C31,"Dry Powder","","USD","","")</f>
        <v>#N/A</v>
      </c>
      <c r="J31" s="2" t="s">
        <v>48</v>
      </c>
      <c r="O31" s="6"/>
    </row>
    <row r="32" spans="2:15" s="2" customFormat="1" x14ac:dyDescent="0.25">
      <c r="B32" s="2" t="s">
        <v>87</v>
      </c>
      <c r="C32" s="2" t="s">
        <v>88</v>
      </c>
      <c r="D32" s="2" t="s">
        <v>42</v>
      </c>
      <c r="E32" s="2" t="str" cm="1">
        <f t="array" ref="E32">_xll.PBD(C32,"HQ Country","","USD","","")</f>
        <v>Brazil</v>
      </c>
      <c r="F32" s="2" t="str" cm="1">
        <f t="array" ref="F32">_xll.PBD(C32,"Website","","USD","","")</f>
        <v>www.oriacapital.com.br</v>
      </c>
      <c r="G32" s="6" cm="1">
        <f t="array" ref="G32">_xll.PBD(C32,"Assets Under Management","","USD","","")</f>
        <v>272044030.02398831</v>
      </c>
      <c r="H32" s="18" t="e" cm="1">
        <f t="array" ref="H32">_xll.PBD(C32,"Dry Powder","","USD","","")</f>
        <v>#N/A</v>
      </c>
      <c r="J32" s="2" t="s">
        <v>48</v>
      </c>
      <c r="K32" s="2" t="s">
        <v>118</v>
      </c>
      <c r="L32" s="2" t="s">
        <v>112</v>
      </c>
      <c r="M32" s="2" t="s">
        <v>119</v>
      </c>
      <c r="N32" s="2" t="s">
        <v>120</v>
      </c>
      <c r="O32" s="6"/>
    </row>
    <row r="33" spans="2:15" s="2" customFormat="1" x14ac:dyDescent="0.25">
      <c r="B33" s="2" t="s">
        <v>17</v>
      </c>
      <c r="C33" s="2" t="s">
        <v>18</v>
      </c>
      <c r="D33" s="2" t="s">
        <v>100</v>
      </c>
      <c r="E33" s="2" t="str" cm="1">
        <f t="array" ref="E33">_xll.PBD(C33,"HQ Country","","USD","","")</f>
        <v>Brazil</v>
      </c>
      <c r="F33" s="2" t="str" cm="1">
        <f t="array" ref="F33">_xll.PBD(C33,"Website","","USD","","")</f>
        <v>www.patria.com</v>
      </c>
      <c r="G33" s="6" cm="1">
        <f t="array" ref="G33">_xll.PBD(C33,"Assets Under Management","","USD","","")</f>
        <v>45000000000</v>
      </c>
      <c r="H33" s="18" cm="1">
        <f t="array" ref="H33">_xll.PBD(C33,"Dry Powder","","USD","","")</f>
        <v>798548151.98688996</v>
      </c>
      <c r="J33" s="2" t="s">
        <v>48</v>
      </c>
      <c r="O33" s="6"/>
    </row>
    <row r="34" spans="2:15" s="2" customFormat="1" x14ac:dyDescent="0.25">
      <c r="B34" s="2" t="s">
        <v>68</v>
      </c>
      <c r="C34" s="2" t="s">
        <v>89</v>
      </c>
      <c r="D34" s="2" t="s">
        <v>100</v>
      </c>
      <c r="E34" s="2" t="str" cm="1">
        <f t="array" ref="E34">_xll.PBD(C34,"HQ Country","","USD","","")</f>
        <v>United States</v>
      </c>
      <c r="F34" s="2" t="str" cm="1">
        <f t="array" ref="F34">_xll.PBD(C34,"Website","","USD","","")</f>
        <v>www.riverwoodcapital.com</v>
      </c>
      <c r="G34" s="6" cm="1">
        <f t="array" ref="G34">_xll.PBD(C34,"Assets Under Management","","USD","","")</f>
        <v>6256000000</v>
      </c>
      <c r="H34" s="18" cm="1">
        <f t="array" ref="H34">_xll.PBD(C34,"Dry Powder","","USD","","")</f>
        <v>1368000000</v>
      </c>
      <c r="J34" s="2" t="s">
        <v>416</v>
      </c>
      <c r="O34" s="6"/>
    </row>
    <row r="35" spans="2:15" s="2" customFormat="1" x14ac:dyDescent="0.25">
      <c r="B35" s="2" t="s">
        <v>53</v>
      </c>
      <c r="C35" s="2" t="s">
        <v>73</v>
      </c>
      <c r="D35" s="2" t="s">
        <v>101</v>
      </c>
      <c r="E35" s="2" t="str" cm="1">
        <f t="array" ref="E35">_xll.PBD(C35,"HQ Country","","USD","","")</f>
        <v>Brazil</v>
      </c>
      <c r="F35" s="2" t="str" cm="1">
        <f t="array" ref="F35">_xll.PBD(C35,"Website","","USD","","")</f>
        <v>www.shiftcapital.com.br</v>
      </c>
      <c r="G35" s="6" cm="1">
        <f t="array" ref="G35">_xll.PBD(C35,"Assets Under Management","","USD","","")</f>
        <v>9068134.3341329414</v>
      </c>
      <c r="H35" s="18" t="e" cm="1">
        <f t="array" ref="H35">_xll.PBD(C35,"Dry Powder","","USD","","")</f>
        <v>#N/A</v>
      </c>
      <c r="J35" s="2" t="s">
        <v>105</v>
      </c>
      <c r="O35" s="6"/>
    </row>
    <row r="36" spans="2:15" s="2" customFormat="1" x14ac:dyDescent="0.25">
      <c r="B36" s="2" t="s">
        <v>54</v>
      </c>
      <c r="C36" s="2" t="s">
        <v>74</v>
      </c>
      <c r="D36" s="2" t="s">
        <v>101</v>
      </c>
      <c r="E36" s="2" t="str" cm="1">
        <f t="array" ref="E36">_xll.PBD(C36,"HQ Country","","USD","","")</f>
        <v>United States</v>
      </c>
      <c r="F36" s="2" t="str" cm="1">
        <f t="array" ref="F36">_xll.PBD(C36,"Website","","USD","","")</f>
        <v>www.sigulerguff.com</v>
      </c>
      <c r="G36" s="6" cm="1">
        <f t="array" ref="G36">_xll.PBD(C36,"Assets Under Management","","USD","","")</f>
        <v>16869200000</v>
      </c>
      <c r="H36" s="18" cm="1">
        <f t="array" ref="H36">_xll.PBD(C36,"Dry Powder","","USD","","")</f>
        <v>3171392734.8533502</v>
      </c>
      <c r="J36" s="2" t="s">
        <v>417</v>
      </c>
      <c r="O36" s="6"/>
    </row>
    <row r="37" spans="2:15" s="2" customFormat="1" x14ac:dyDescent="0.25">
      <c r="B37" s="2" t="s">
        <v>44</v>
      </c>
      <c r="C37" s="2" t="s">
        <v>45</v>
      </c>
      <c r="E37" s="2" t="str" cm="1">
        <f t="array" ref="E37">_xll.PBD(C37,"HQ Country","","USD","","")</f>
        <v>United Kingdom</v>
      </c>
      <c r="F37" s="2" t="str" cm="1">
        <f t="array" ref="F37">_xll.PBD(C37,"Website","","USD","","")</f>
        <v>visionfund.com</v>
      </c>
      <c r="G37" s="6" cm="1">
        <f t="array" ref="G37">_xll.PBD(C37,"Assets Under Management","","USD","","")</f>
        <v>60920000000</v>
      </c>
      <c r="H37" s="18" cm="1">
        <f t="array" ref="H37">_xll.PBD(C37,"Dry Powder","","USD","","")</f>
        <v>0</v>
      </c>
      <c r="J37" s="2" t="e">
        <v>#N/A</v>
      </c>
      <c r="O37" s="6"/>
    </row>
    <row r="38" spans="2:15" s="2" customFormat="1" x14ac:dyDescent="0.25">
      <c r="B38" s="2" t="s">
        <v>33</v>
      </c>
      <c r="C38" s="2" t="s">
        <v>47</v>
      </c>
      <c r="E38" s="2" t="str" cm="1">
        <f t="array" ref="E38">_xll.PBD(C38,"HQ Country","","USD","","")</f>
        <v>Chile</v>
      </c>
      <c r="F38" s="2" t="str" cm="1">
        <f t="array" ref="F38">_xll.PBD(C38,"Website","","USD","","")</f>
        <v>www.southerncrossgroup.com</v>
      </c>
      <c r="G38" s="6" cm="1">
        <f t="array" ref="G38">_xll.PBD(C38,"Assets Under Management","","USD","","")</f>
        <v>1202195810</v>
      </c>
      <c r="H38" s="18" cm="1">
        <f t="array" ref="H38">_xll.PBD(C38,"Dry Powder","","USD","","")</f>
        <v>49482079.32124</v>
      </c>
      <c r="J38" s="2" t="s">
        <v>48</v>
      </c>
      <c r="O38" s="6"/>
    </row>
    <row r="39" spans="2:15" s="2" customFormat="1" x14ac:dyDescent="0.25">
      <c r="B39" s="2" t="s">
        <v>70</v>
      </c>
      <c r="C39" s="2" t="s">
        <v>90</v>
      </c>
      <c r="D39" s="2" t="s">
        <v>100</v>
      </c>
      <c r="E39" s="2" t="str" cm="1">
        <f t="array" ref="E39">_xll.PBD(C39,"HQ Country","","USD","","")</f>
        <v>Brazil</v>
      </c>
      <c r="F39" s="2" t="str" cm="1">
        <f t="array" ref="F39">_xll.PBD(C39,"Website","","USD","","")</f>
        <v>spectrainvest.com</v>
      </c>
      <c r="G39" s="6" cm="1">
        <f t="array" ref="G39">_xll.PBD(C39,"Assets Under Management","","USD","","")</f>
        <v>1269538806.7786119</v>
      </c>
      <c r="H39" s="18" cm="1">
        <f t="array" ref="H39">_xll.PBD(C39,"Dry Powder","","USD","","")</f>
        <v>164792528.79744604</v>
      </c>
      <c r="J39" s="2" t="str" cm="1">
        <f t="array" ref="J39">_xll.PBD(C39,"Geographic Preferences","","USD","","")</f>
        <v>Central America, Mexico, South America</v>
      </c>
      <c r="O39" s="6"/>
    </row>
    <row r="40" spans="2:15" s="2" customFormat="1" x14ac:dyDescent="0.25">
      <c r="B40" s="2" t="s">
        <v>37</v>
      </c>
      <c r="C40" s="2" t="s">
        <v>38</v>
      </c>
      <c r="E40" s="2" t="str" cm="1">
        <f t="array" ref="E40">_xll.PBD(C40,"HQ Country","","USD","","")</f>
        <v>Brazil</v>
      </c>
      <c r="F40" s="2" t="str" cm="1">
        <f t="array" ref="F40">_xll.PBD(C40,"Website","","USD","","")</f>
        <v>tarpon.com.br</v>
      </c>
      <c r="G40" s="6" cm="1">
        <f t="array" ref="G40">_xll.PBD(C40,"Assets Under Management","","USD","","")</f>
        <v>181362686.68265885</v>
      </c>
      <c r="H40" s="18" t="e" cm="1">
        <f t="array" ref="H40">_xll.PBD(C40,"Dry Powder","","USD","","")</f>
        <v>#N/A</v>
      </c>
      <c r="J40" s="2" t="str" cm="1">
        <f t="array" ref="J40">_xll.PBD(C40,"Geographic Preferences","","USD","","")</f>
        <v>Brazil</v>
      </c>
      <c r="O40" s="6"/>
    </row>
    <row r="41" spans="2:15" s="2" customFormat="1" x14ac:dyDescent="0.25">
      <c r="B41" s="2" t="s">
        <v>26</v>
      </c>
      <c r="C41" s="2" t="s">
        <v>27</v>
      </c>
      <c r="E41" s="2" t="str" cm="1">
        <f t="array" ref="E41">_xll.PBD(C41,"HQ Country","","USD","","")</f>
        <v>United States</v>
      </c>
      <c r="F41" s="2" t="str" cm="1">
        <f t="array" ref="F41">_xll.PBD(C41,"Website","","USD","","")</f>
        <v>www.carlyle.com</v>
      </c>
      <c r="G41" s="6" cm="1">
        <f t="array" ref="G41">_xll.PBD(C41,"Assets Under Management","","USD","","")</f>
        <v>453000000000</v>
      </c>
      <c r="H41" s="18" cm="1">
        <f t="array" ref="H41">_xll.PBD(C41,"Dry Powder","","USD","","")</f>
        <v>37225983697.347229</v>
      </c>
      <c r="J41" s="2" t="str" cm="1">
        <f t="array" ref="J41">_xll.PBD(C41,"Geographic Preferences","","USD","","")</f>
        <v>Asia, Europe, Middle East, North America, South America, United States</v>
      </c>
      <c r="O41" s="6"/>
    </row>
    <row r="42" spans="2:15" s="2" customFormat="1" x14ac:dyDescent="0.25">
      <c r="B42" s="2" t="s">
        <v>91</v>
      </c>
      <c r="C42" s="2" t="s">
        <v>92</v>
      </c>
      <c r="D42" s="2" t="s">
        <v>100</v>
      </c>
      <c r="E42" s="2" t="str" cm="1">
        <f t="array" ref="E42">_xll.PBD(C42,"HQ Country","","USD","","")</f>
        <v>Brazil</v>
      </c>
      <c r="F42" s="2" t="str" cm="1">
        <f t="array" ref="F42">_xll.PBD(C42,"Website","","USD","","")</f>
        <v>www.treecorpinvest.com</v>
      </c>
      <c r="G42" s="6" cm="1">
        <f t="array" ref="G42">_xll.PBD(C42,"Assets Under Management","","USD","","")</f>
        <v>362725373.3653177</v>
      </c>
      <c r="H42" s="18" cm="1">
        <f t="array" ref="H42">_xll.PBD(C42,"Dry Powder","","USD","","")</f>
        <v>29050952.2414179</v>
      </c>
      <c r="J42" s="2" t="str" cm="1">
        <f t="array" ref="J42">_xll.PBD(C42,"Geographic Preferences","","USD","","")</f>
        <v>Brazil</v>
      </c>
      <c r="O42" s="6"/>
    </row>
    <row r="43" spans="2:15" s="2" customFormat="1" x14ac:dyDescent="0.25">
      <c r="B43" s="2" t="s">
        <v>98</v>
      </c>
      <c r="C43" s="2" t="s">
        <v>99</v>
      </c>
      <c r="D43" s="2" t="s">
        <v>42</v>
      </c>
      <c r="E43" s="2" t="str" cm="1">
        <f t="array" ref="E43">_xll.PBD(C43,"HQ Country","","USD","","")</f>
        <v>United States</v>
      </c>
      <c r="F43" s="2" t="str" cm="1">
        <f t="array" ref="F43">_xll.PBD(C43,"Website","","USD","","")</f>
        <v>www.valorcapitalgroup.com</v>
      </c>
      <c r="G43" s="6" cm="1">
        <f t="array" ref="G43">_xll.PBD(C43,"Assets Under Management","","USD","","")</f>
        <v>2000000000</v>
      </c>
      <c r="H43" s="18" t="e" cm="1">
        <f t="array" ref="H43">_xll.PBD(C43,"Dry Powder","","USD","","")</f>
        <v>#N/A</v>
      </c>
      <c r="J43" s="2" t="str" cm="1">
        <f t="array" ref="J43">_xll.PBD(C43,"Geographic Preferences","","USD","","")</f>
        <v>Brazil, United States</v>
      </c>
      <c r="O43" s="6"/>
    </row>
    <row r="44" spans="2:15" s="2" customFormat="1" x14ac:dyDescent="0.25">
      <c r="B44" s="2" t="s">
        <v>11</v>
      </c>
      <c r="C44" s="2" t="s">
        <v>20</v>
      </c>
      <c r="D44" s="2" t="s">
        <v>100</v>
      </c>
      <c r="E44" s="2" t="str" cm="1">
        <f t="array" ref="E44">_xll.PBD(C44,"HQ Country","","USD","","")</f>
        <v>Brazil</v>
      </c>
      <c r="F44" s="2" t="str" cm="1">
        <f t="array" ref="F44">_xll.PBD(C44,"Website","","USD","","")</f>
        <v>www.vincipartners.com</v>
      </c>
      <c r="G44" s="6" cm="1">
        <f t="array" ref="G44">_xll.PBD(C44,"Assets Under Management","","USD","","")</f>
        <v>86500000000</v>
      </c>
      <c r="H44" s="18" cm="1">
        <f t="array" ref="H44">_xll.PBD(C44,"Dry Powder","","USD","","")</f>
        <v>31694560</v>
      </c>
      <c r="J44" s="2" t="str" cm="1">
        <f t="array" ref="J44">_xll.PBD(C44,"Geographic Preferences","","USD","","")</f>
        <v>Brazil</v>
      </c>
      <c r="O44" s="6"/>
    </row>
    <row r="45" spans="2:15" s="2" customFormat="1" x14ac:dyDescent="0.25">
      <c r="B45" s="2" t="s">
        <v>96</v>
      </c>
      <c r="C45" s="2" t="s">
        <v>97</v>
      </c>
      <c r="E45" s="2" t="str" cm="1">
        <f t="array" ref="E45">_xll.PBD(C45,"HQ Country","","USD","","")</f>
        <v>Brazil</v>
      </c>
      <c r="F45" s="2" t="str" cm="1">
        <f t="array" ref="F45">_xll.PBD(C45,"Website","","USD","","")</f>
        <v>www.votorantim.com.br</v>
      </c>
      <c r="G45" s="6" t="e" cm="1">
        <f t="array" ref="G45">_xll.PBD(C45,"Assets Under Management","","USD","","")</f>
        <v>#N/A</v>
      </c>
      <c r="H45" s="18" t="e" cm="1">
        <f t="array" ref="H45">_xll.PBD(C45,"Dry Powder","","USD","","")</f>
        <v>#N/A</v>
      </c>
      <c r="J45" s="2" t="e" cm="1">
        <f t="array" ref="J45">_xll.PBD(C45,"Geographic Preferences","","USD","","")</f>
        <v>#N/A</v>
      </c>
      <c r="O45" s="6"/>
    </row>
    <row r="46" spans="2:15" s="2" customFormat="1" x14ac:dyDescent="0.25">
      <c r="B46" s="2" t="s">
        <v>71</v>
      </c>
      <c r="C46" s="2" t="s">
        <v>93</v>
      </c>
      <c r="D46" s="2" t="s">
        <v>100</v>
      </c>
      <c r="E46" s="2" t="str" cm="1">
        <f t="array" ref="E46">_xll.PBD(C46,"HQ Country","","USD","","")</f>
        <v>Brazil</v>
      </c>
      <c r="F46" s="2" t="str" cm="1">
        <f t="array" ref="F46">_xll.PBD(C46,"Website","","USD","","")</f>
        <v>www.x8invest.ventures</v>
      </c>
      <c r="G46" s="6" cm="1">
        <f t="array" ref="G46">_xll.PBD(C46,"Assets Under Management","","USD","","")</f>
        <v>66741468.699218459</v>
      </c>
      <c r="H46" s="18" t="e" cm="1">
        <f t="array" ref="H46">_xll.PBD(C46,"Dry Powder","","USD","","")</f>
        <v>#N/A</v>
      </c>
      <c r="J46" s="2" t="str" cm="1">
        <f t="array" ref="J46">_xll.PBD(C46,"Geographic Preferences","","USD","","")</f>
        <v>Brazil</v>
      </c>
      <c r="O46" s="6"/>
    </row>
    <row r="47" spans="2:15" s="2" customFormat="1" x14ac:dyDescent="0.25">
      <c r="B47" s="2" t="s">
        <v>40</v>
      </c>
      <c r="C47" s="2" t="s">
        <v>39</v>
      </c>
      <c r="D47" s="2" t="s">
        <v>100</v>
      </c>
      <c r="E47" s="2" t="str" cm="1">
        <f t="array" ref="E47">_xll.PBD(C47,"HQ Country","","USD","","")</f>
        <v>Brazil</v>
      </c>
      <c r="F47" s="2" t="str" cm="1">
        <f t="array" ref="F47">_xll.PBD(C47,"Website","","USD","","")</f>
        <v>www.xpi.com.br</v>
      </c>
      <c r="G47" s="6" t="e" cm="1">
        <f t="array" ref="G47">_xll.PBD(C47,"Assets Under Management","","USD","","")</f>
        <v>#N/A</v>
      </c>
      <c r="H47" s="18" t="e" cm="1">
        <f t="array" ref="H47">_xll.PBD(C47,"Dry Powder","","USD","","")</f>
        <v>#N/A</v>
      </c>
      <c r="J47" s="2" t="e" cm="1">
        <f t="array" ref="J47">_xll.PBD(C47,"Geographic Preferences","","USD","","")</f>
        <v>#N/A</v>
      </c>
      <c r="O47" s="6"/>
    </row>
    <row r="48" spans="2:15" x14ac:dyDescent="0.25">
      <c r="B48" s="2" t="s">
        <v>169</v>
      </c>
      <c r="C48" s="2" t="s">
        <v>170</v>
      </c>
      <c r="E48" s="2" t="str" cm="1">
        <f t="array" ref="E48">_xll.PBD(C48,"HQ Country","","USD","","")</f>
        <v>United States</v>
      </c>
      <c r="F48" s="2" t="str" cm="1">
        <f t="array" ref="F48">_xll.PBD(C48,"Website","","USD","","")</f>
        <v>aconinvestments.com</v>
      </c>
      <c r="G48" s="6" cm="1">
        <f t="array" ref="G48">_xll.PBD(C48,"Assets Under Management","","USD","","")</f>
        <v>7200000000</v>
      </c>
      <c r="H48" s="18" t="e" cm="1">
        <f t="array" ref="H48">_xll.PBD(C48,"Dry Powder","","USD","","")</f>
        <v>#N/A</v>
      </c>
      <c r="J48" s="2" t="str" cm="1">
        <f t="array" ref="J48">_xll.PBD(C48,"Geographic Preferences","","USD","","")</f>
        <v>Central America, Europe, South America, United States</v>
      </c>
    </row>
    <row r="49" spans="2:15" x14ac:dyDescent="0.25">
      <c r="B49" s="2" t="s">
        <v>171</v>
      </c>
      <c r="C49" s="2" t="s">
        <v>186</v>
      </c>
      <c r="D49" s="2" t="s">
        <v>100</v>
      </c>
      <c r="E49" s="2" t="str" cm="1">
        <f t="array" ref="E49">_xll.PBD(C49,"HQ Country","","USD","","")</f>
        <v>Brazil</v>
      </c>
      <c r="F49" s="2" t="str" cm="1">
        <f t="array" ref="F49">_xll.PBD(C49,"Website","","USD","","")</f>
        <v>www.principiacp.com</v>
      </c>
      <c r="G49" s="6" t="e" cm="1">
        <f t="array" ref="G49">_xll.PBD(C49,"Assets Under Management","","USD","","")</f>
        <v>#N/A</v>
      </c>
      <c r="H49" s="18" cm="1">
        <f t="array" ref="H49">_xll.PBD(C49,"Dry Powder","","USD","","")</f>
        <v>38568537.719449997</v>
      </c>
      <c r="J49" s="2" t="str" cm="1">
        <f t="array" ref="J49">_xll.PBD(C49,"Geographic Preferences","","USD","","")</f>
        <v>Brazil</v>
      </c>
      <c r="O49" s="6"/>
    </row>
    <row r="50" spans="2:15" x14ac:dyDescent="0.25">
      <c r="B50" s="2" t="s">
        <v>172</v>
      </c>
      <c r="C50" s="2" t="s">
        <v>183</v>
      </c>
      <c r="D50" s="2" t="s">
        <v>100</v>
      </c>
      <c r="E50" s="2" t="str" cm="1">
        <f t="array" ref="E50">_xll.PBD(C50,"HQ Country","","USD","","")</f>
        <v>Argentina</v>
      </c>
      <c r="F50" s="2" t="str" cm="1">
        <f t="array" ref="F50">_xll.PBD(C50,"Website","","USD","","")</f>
        <v>www.victoriacp.com</v>
      </c>
      <c r="G50" s="6" cm="1">
        <f t="array" ref="G50">_xll.PBD(C50,"Assets Under Management","","USD","","")</f>
        <v>826000000</v>
      </c>
      <c r="H50" s="18" cm="1">
        <f t="array" ref="H50">_xll.PBD(C50,"Dry Powder","","USD","","")</f>
        <v>38568537.719449997</v>
      </c>
      <c r="J50" s="2" t="str" cm="1">
        <f t="array" ref="J50">_xll.PBD(C50,"Geographic Preferences","","USD","","")</f>
        <v>South America</v>
      </c>
    </row>
    <row r="51" spans="2:15" x14ac:dyDescent="0.25">
      <c r="B51" s="2" t="s">
        <v>173</v>
      </c>
      <c r="C51" t="s">
        <v>174</v>
      </c>
      <c r="D51" s="2" t="s">
        <v>100</v>
      </c>
      <c r="E51" s="2" t="str" cm="1">
        <f t="array" ref="E51">_xll.PBD(C51,"HQ Country","","USD","","")</f>
        <v>United States</v>
      </c>
      <c r="F51" s="2" t="str" cm="1">
        <f t="array" ref="F51">_xll.PBD(C51,"Website","","USD","","")</f>
        <v>www.australispartners.com</v>
      </c>
      <c r="G51" s="6" cm="1">
        <f t="array" ref="G51">_xll.PBD(C51,"Assets Under Management","","USD","","")</f>
        <v>588000000</v>
      </c>
      <c r="H51" s="18" cm="1">
        <f t="array" ref="H51">_xll.PBD(C51,"Dry Powder","","USD","","")</f>
        <v>0</v>
      </c>
      <c r="J51" s="2" t="str" cm="1">
        <f t="array" ref="J51">_xll.PBD(C51,"Geographic Preferences","","USD","","")</f>
        <v>Chile, Colombia, Mexico, Peru</v>
      </c>
    </row>
    <row r="52" spans="2:15" x14ac:dyDescent="0.25">
      <c r="B52" s="2" t="s">
        <v>175</v>
      </c>
      <c r="C52" s="2" t="s">
        <v>184</v>
      </c>
      <c r="D52" t="s">
        <v>199</v>
      </c>
      <c r="E52" s="2" t="str" cm="1">
        <f t="array" ref="E52">_xll.PBD(C52,"HQ Country","","USD","","")</f>
        <v>Brazil</v>
      </c>
      <c r="F52" s="2" t="str" cm="1">
        <f t="array" ref="F52">_xll.PBD(C52,"Website","","USD","","")</f>
        <v>www.enseadafo.com.br</v>
      </c>
      <c r="G52" s="6" t="e" cm="1">
        <f t="array" ref="G52">_xll.PBD(C52,"Assets Under Management","","USD","","")</f>
        <v>#N/A</v>
      </c>
      <c r="H52" s="18" t="e" cm="1">
        <f t="array" ref="H52">_xll.PBD(C52,"Dry Powder","","USD","","")</f>
        <v>#N/A</v>
      </c>
      <c r="J52" s="2" t="e" cm="1">
        <f t="array" ref="J52">_xll.PBD(C52,"Geographic Preferences","","USD","","")</f>
        <v>#N/A</v>
      </c>
      <c r="O52" s="6"/>
    </row>
    <row r="53" spans="2:15" x14ac:dyDescent="0.25">
      <c r="B53" s="2" t="s">
        <v>176</v>
      </c>
      <c r="C53" s="2" t="s">
        <v>185</v>
      </c>
      <c r="E53" s="2" t="str" cm="1">
        <f t="array" ref="E53">_xll.PBD(C53,"HQ Country","","USD","","")</f>
        <v>Canada</v>
      </c>
      <c r="F53" s="2" t="str" cm="1">
        <f t="array" ref="F53">_xll.PBD(C53,"Website","","USD","","")</f>
        <v>bn.brookfield.com</v>
      </c>
      <c r="G53" s="6" cm="1">
        <f t="array" ref="G53">_xll.PBD(C53,"Assets Under Management","","USD","","")</f>
        <v>731543879464.97803</v>
      </c>
      <c r="H53" s="18" cm="1">
        <f t="array" ref="H53">_xll.PBD(C53,"Dry Powder","","USD","","")</f>
        <v>68632932206.963837</v>
      </c>
      <c r="J53" s="2" t="str" cm="1">
        <f t="array" ref="J53">_xll.PBD(C53,"Geographic Preferences","","USD","","")</f>
        <v>Asia, Canada, Europe, Middle East, North America, South America, United States</v>
      </c>
    </row>
    <row r="54" spans="2:15" x14ac:dyDescent="0.25">
      <c r="B54" s="2" t="s">
        <v>177</v>
      </c>
      <c r="C54" t="s">
        <v>178</v>
      </c>
      <c r="E54" s="2" t="str" cm="1">
        <f t="array" ref="E54">_xll.PBD(C54,"HQ Country","","USD","","")</f>
        <v>Brazil</v>
      </c>
      <c r="F54" s="2" t="str" cm="1">
        <f t="array" ref="F54">_xll.PBD(C54,"Website","","USD","","")</f>
        <v>www.finhealth.com.br</v>
      </c>
      <c r="G54" s="6" cm="1">
        <f t="array" ref="G54">_xll.PBD(C54,"Assets Under Management","","USD","","")</f>
        <v>253907761.3557224</v>
      </c>
      <c r="H54" s="18" t="e" cm="1">
        <f t="array" ref="H54">_xll.PBD(C54,"Dry Powder","","USD","","")</f>
        <v>#N/A</v>
      </c>
      <c r="J54" s="2" t="str" cm="1">
        <f t="array" ref="J54">_xll.PBD(C54,"Geographic Preferences","","USD","","")</f>
        <v>South America</v>
      </c>
      <c r="O54" s="6"/>
    </row>
    <row r="55" spans="2:15" x14ac:dyDescent="0.25">
      <c r="B55" s="2" t="s">
        <v>179</v>
      </c>
      <c r="C55" t="s">
        <v>180</v>
      </c>
      <c r="D55" t="s">
        <v>199</v>
      </c>
      <c r="E55" s="2" t="str" cm="1">
        <f t="array" ref="E55">_xll.PBD(C55,"HQ Country","","USD","","")</f>
        <v>Brazil</v>
      </c>
      <c r="F55" s="2" t="str" cm="1">
        <f t="array" ref="F55">_xll.PBD(C55,"Website","","USD","","")</f>
        <v>www.ght4.com</v>
      </c>
      <c r="G55" s="6" t="e" cm="1">
        <f t="array" ref="G55">_xll.PBD(C55,"Assets Under Management","","USD","","")</f>
        <v>#N/A</v>
      </c>
      <c r="H55" s="18" t="e" cm="1">
        <f t="array" ref="H55">_xll.PBD(C55,"Dry Powder","","USD","","")</f>
        <v>#N/A</v>
      </c>
      <c r="J55" s="2" t="e" cm="1">
        <f t="array" ref="J55">_xll.PBD(C55,"Geographic Preferences","","USD","","")</f>
        <v>#N/A</v>
      </c>
      <c r="O55" s="6"/>
    </row>
    <row r="56" spans="2:15" x14ac:dyDescent="0.25">
      <c r="B56" s="2" t="s">
        <v>181</v>
      </c>
      <c r="C56" t="s">
        <v>182</v>
      </c>
      <c r="E56" s="2" t="str" cm="1">
        <f t="array" ref="E56">_xll.PBD(C56,"HQ Country","","USD","","")</f>
        <v>Brazil</v>
      </c>
      <c r="F56" s="2" t="str" cm="1">
        <f t="array" ref="F56">_xll.PBD(C56,"Website","","USD","","")</f>
        <v>lazulipartners.com.br</v>
      </c>
      <c r="G56" s="6" t="e" cm="1">
        <f t="array" ref="G56">_xll.PBD(C56,"Assets Under Management","","USD","","")</f>
        <v>#N/A</v>
      </c>
      <c r="H56" s="18" t="e" cm="1">
        <f t="array" ref="H56">_xll.PBD(C56,"Dry Powder","","USD","","")</f>
        <v>#N/A</v>
      </c>
      <c r="J56" s="2" t="e" cm="1">
        <f t="array" ref="J56">_xll.PBD(C56,"Geographic Preferences","","USD","","")</f>
        <v>#N/A</v>
      </c>
      <c r="O56" s="6"/>
    </row>
    <row r="57" spans="2:15" x14ac:dyDescent="0.25">
      <c r="B57" t="str" cm="1">
        <f t="array" ref="B57">_xll.PBD(C57,"Name","","USD","","")</f>
        <v>Kortex Ventures</v>
      </c>
      <c r="C57" t="s">
        <v>188</v>
      </c>
      <c r="D57" t="s">
        <v>42</v>
      </c>
      <c r="E57" s="2" t="str" cm="1">
        <f t="array" ref="E57">_xll.PBD(C57,"HQ Country","","USD","","")</f>
        <v>Brazil</v>
      </c>
      <c r="F57" s="2" t="str" cm="1">
        <f t="array" ref="F57">_xll.PBD(C57,"Website","","USD","","")</f>
        <v>kortexventures.com</v>
      </c>
      <c r="G57" s="6" t="e" cm="1">
        <f t="array" ref="G57">_xll.PBD(C57,"Assets Under Management","","USD","","")</f>
        <v>#N/A</v>
      </c>
      <c r="H57" s="18" t="e" cm="1">
        <f t="array" ref="H57">_xll.PBD(C57,"Dry Powder","","USD","","")</f>
        <v>#N/A</v>
      </c>
      <c r="J57" s="2" t="str" cm="1">
        <f t="array" ref="J57">_xll.PBD(C57,"Geographic Preferences","","USD","","")</f>
        <v>Brazil</v>
      </c>
    </row>
    <row r="58" spans="2:15" x14ac:dyDescent="0.25">
      <c r="B58" t="str" cm="1">
        <f t="array" ref="B58">_xll.PBD(C58,"Name","","USD","","")</f>
        <v>ARENA Capital</v>
      </c>
      <c r="C58" t="s">
        <v>189</v>
      </c>
      <c r="D58" t="s">
        <v>42</v>
      </c>
      <c r="E58" s="2" t="str" cm="1">
        <f t="array" ref="E58">_xll.PBD(C58,"HQ Country","","USD","","")</f>
        <v>United Arab Emirates</v>
      </c>
      <c r="F58" s="2" t="str" cm="1">
        <f t="array" ref="F58">_xll.PBD(C58,"Website","","USD","","")</f>
        <v>www.arenacapital.com</v>
      </c>
      <c r="G58" s="6" t="e" cm="1">
        <f t="array" ref="G58">_xll.PBD(C58,"Assets Under Management","","USD","","")</f>
        <v>#N/A</v>
      </c>
      <c r="H58" s="18" t="e" cm="1">
        <f t="array" ref="H58">_xll.PBD(C58,"Dry Powder","","USD","","")</f>
        <v>#N/A</v>
      </c>
      <c r="J58" s="2" t="e" cm="1">
        <f t="array" ref="J58">_xll.PBD(C58,"Geographic Preferences","","USD","","")</f>
        <v>#N/A</v>
      </c>
    </row>
    <row r="59" spans="2:15" x14ac:dyDescent="0.25">
      <c r="B59" t="str" cm="1">
        <f t="array" ref="B59">_xll.PBD(C59,"Name","","USD","","")</f>
        <v>Coruja Capital</v>
      </c>
      <c r="C59" t="s">
        <v>190</v>
      </c>
      <c r="D59" t="s">
        <v>100</v>
      </c>
      <c r="E59" s="2" t="str" cm="1">
        <f t="array" ref="E59">_xll.PBD(C59,"HQ Country","","USD","","")</f>
        <v>Brazil</v>
      </c>
      <c r="F59" s="2" t="str" cm="1">
        <f t="array" ref="F59">_xll.PBD(C59,"Website","","USD","","")</f>
        <v>corujacapital.com</v>
      </c>
      <c r="G59" s="6" t="e" cm="1">
        <f t="array" ref="G59">_xll.PBD(C59,"Assets Under Management","","USD","","")</f>
        <v>#N/A</v>
      </c>
      <c r="H59" s="18" t="e" cm="1">
        <f t="array" ref="H59">_xll.PBD(C59,"Dry Powder","","USD","","")</f>
        <v>#N/A</v>
      </c>
      <c r="J59" s="2" t="e" cm="1">
        <f t="array" ref="J59">_xll.PBD(C59,"Geographic Preferences","","USD","","")</f>
        <v>#N/A</v>
      </c>
    </row>
    <row r="60" spans="2:15" x14ac:dyDescent="0.25">
      <c r="B60" t="str" cm="1">
        <f t="array" ref="B60">_xll.PBD(C60,"Name","","USD","","")</f>
        <v>Raio Capital</v>
      </c>
      <c r="C60" t="s">
        <v>191</v>
      </c>
      <c r="D60" t="s">
        <v>42</v>
      </c>
      <c r="E60" s="2" t="str" cm="1">
        <f t="array" ref="E60">_xll.PBD(C60,"HQ Country","","USD","","")</f>
        <v>Brazil</v>
      </c>
      <c r="F60" s="2" t="str" cm="1">
        <f t="array" ref="F60">_xll.PBD(C60,"Website","","USD","","")</f>
        <v>www.raio.vc</v>
      </c>
      <c r="G60" s="6" t="e" cm="1">
        <f t="array" ref="G60">_xll.PBD(C60,"Assets Under Management","","USD","","")</f>
        <v>#N/A</v>
      </c>
      <c r="H60" s="18" t="e" cm="1">
        <f t="array" ref="H60">_xll.PBD(C60,"Dry Powder","","USD","","")</f>
        <v>#N/A</v>
      </c>
      <c r="J60" s="2" t="str" cm="1">
        <f t="array" ref="J60">_xll.PBD(C60,"Geographic Preferences","","USD","","")</f>
        <v>Brazil</v>
      </c>
    </row>
    <row r="61" spans="2:15" x14ac:dyDescent="0.25">
      <c r="B61" t="str" cm="1">
        <f t="array" ref="B61">_xll.PBD(C61,"Name","","USD","","")</f>
        <v>Unbox Capital</v>
      </c>
      <c r="C61" t="s">
        <v>192</v>
      </c>
      <c r="E61" s="2" t="str" cm="1">
        <f t="array" ref="E61">_xll.PBD(C61,"HQ Country","","USD","","")</f>
        <v>Brazil</v>
      </c>
      <c r="F61" s="2" t="str" cm="1">
        <f t="array" ref="F61">_xll.PBD(C61,"Website","","USD","","")</f>
        <v>unboxcapital.com</v>
      </c>
      <c r="G61" s="6" cm="1">
        <f t="array" ref="G61">_xll.PBD(C61,"Assets Under Management","","USD","","")</f>
        <v>181362686.68265885</v>
      </c>
      <c r="H61" s="18" t="e" cm="1">
        <f t="array" ref="H61">_xll.PBD(C61,"Dry Powder","","USD","","")</f>
        <v>#N/A</v>
      </c>
      <c r="J61" s="2" t="str" cm="1">
        <f t="array" ref="J61">_xll.PBD(C61,"Geographic Preferences","","USD","","")</f>
        <v>Brazil</v>
      </c>
    </row>
    <row r="62" spans="2:15" x14ac:dyDescent="0.25">
      <c r="B62" t="str" cm="1">
        <f t="array" ref="B62">_xll.PBD(C62,"Name","","USD","","")</f>
        <v>Triaxis Capital</v>
      </c>
      <c r="C62" t="s">
        <v>193</v>
      </c>
      <c r="E62" s="2" t="str" cm="1">
        <f t="array" ref="E62">_xll.PBD(C62,"HQ Country","","USD","","")</f>
        <v>Brazil</v>
      </c>
      <c r="F62" s="2" t="str" cm="1">
        <f t="array" ref="F62">_xll.PBD(C62,"Website","","USD","","")</f>
        <v>www.triaxiscapital.com</v>
      </c>
      <c r="G62" s="6" cm="1">
        <f t="array" ref="G62">_xll.PBD(C62,"Assets Under Management","","USD","","")</f>
        <v>79074131.393639252</v>
      </c>
      <c r="H62" s="18" t="e" cm="1">
        <f t="array" ref="H62">_xll.PBD(C62,"Dry Powder","","USD","","")</f>
        <v>#N/A</v>
      </c>
      <c r="J62" s="2" t="str" cm="1">
        <f t="array" ref="J62">_xll.PBD(C62,"Geographic Preferences","","USD","","")</f>
        <v>South America</v>
      </c>
    </row>
    <row r="63" spans="2:15" x14ac:dyDescent="0.25">
      <c r="B63" t="str" cm="1">
        <f t="array" ref="B63">_xll.PBD(C63,"Name","","USD","","")</f>
        <v>Canary (Brazil)</v>
      </c>
      <c r="C63" t="s">
        <v>194</v>
      </c>
      <c r="D63" t="s">
        <v>42</v>
      </c>
      <c r="E63" s="2" t="str" cm="1">
        <f t="array" ref="E63">_xll.PBD(C63,"HQ Country","","USD","","")</f>
        <v>Brazil</v>
      </c>
      <c r="F63" s="2" t="str" cm="1">
        <f t="array" ref="F63">_xll.PBD(C63,"Website","","USD","","")</f>
        <v>www.canary.com.br</v>
      </c>
      <c r="G63" s="6" cm="1">
        <f t="array" ref="G63">_xll.PBD(C63,"Assets Under Management","","USD","","")</f>
        <v>220000000</v>
      </c>
      <c r="H63" s="18" t="e" cm="1">
        <f t="array" ref="H63">_xll.PBD(C63,"Dry Powder","","USD","","")</f>
        <v>#N/A</v>
      </c>
      <c r="J63" s="2" t="str" cm="1">
        <f t="array" ref="J63">_xll.PBD(C63,"Geographic Preferences","","USD","","")</f>
        <v>South America</v>
      </c>
    </row>
    <row r="64" spans="2:15" x14ac:dyDescent="0.25">
      <c r="B64" t="str" cm="1">
        <f t="array" ref="B64">_xll.PBD(C64,"Name","","USD","","")</f>
        <v>Genial Investimentos</v>
      </c>
      <c r="C64" t="s">
        <v>195</v>
      </c>
      <c r="E64" s="2" t="str" cm="1">
        <f t="array" ref="E64">_xll.PBD(C64,"HQ Country","","USD","","")</f>
        <v>Brazil</v>
      </c>
      <c r="F64" s="2" t="str" cm="1">
        <f t="array" ref="F64">_xll.PBD(C64,"Website","","USD","","")</f>
        <v>www.genialinvestimentos.com.br</v>
      </c>
      <c r="G64" s="6" t="e" cm="1">
        <f t="array" ref="G64">_xll.PBD(C64,"Assets Under Management","","USD","","")</f>
        <v>#N/A</v>
      </c>
      <c r="H64" s="18" t="e" cm="1">
        <f t="array" ref="H64">_xll.PBD(C64,"Dry Powder","","USD","","")</f>
        <v>#N/A</v>
      </c>
      <c r="J64" s="2" t="e" cm="1">
        <f t="array" ref="J64">_xll.PBD(C64,"Geographic Preferences","","USD","","")</f>
        <v>#N/A</v>
      </c>
    </row>
    <row r="65" spans="2:14" x14ac:dyDescent="0.25">
      <c r="B65" t="str" cm="1">
        <f t="array" ref="B65">_xll.PBD(C65,"Name","","USD","","")</f>
        <v>Caravela Capital</v>
      </c>
      <c r="C65" t="s">
        <v>196</v>
      </c>
      <c r="D65" t="s">
        <v>42</v>
      </c>
      <c r="E65" s="2" t="str" cm="1">
        <f t="array" ref="E65">_xll.PBD(C65,"HQ Country","","USD","","")</f>
        <v>Brazil</v>
      </c>
      <c r="F65" s="2" t="str" cm="1">
        <f t="array" ref="F65">_xll.PBD(C65,"Website","","USD","","")</f>
        <v>www.caravela.capital</v>
      </c>
      <c r="G65" s="6" cm="1">
        <f t="array" ref="G65">_xll.PBD(C65,"Assets Under Management","","USD","","")</f>
        <v>20000000</v>
      </c>
      <c r="H65" s="18" t="e" cm="1">
        <f t="array" ref="H65">_xll.PBD(C65,"Dry Powder","","USD","","")</f>
        <v>#N/A</v>
      </c>
      <c r="J65" s="2" t="e" cm="1">
        <f t="array" ref="J65">_xll.PBD(C65,"Geographic Preferences","","USD","","")</f>
        <v>#N/A</v>
      </c>
    </row>
    <row r="66" spans="2:14" x14ac:dyDescent="0.25">
      <c r="B66" t="str" cm="1">
        <f t="array" ref="B66">_xll.PBD(C66,"Name","","USD","","")</f>
        <v>FIR Capital</v>
      </c>
      <c r="C66" t="s">
        <v>197</v>
      </c>
      <c r="D66" t="s">
        <v>42</v>
      </c>
      <c r="E66" s="2" t="str" cm="1">
        <f t="array" ref="E66">_xll.PBD(C66,"HQ Country","","USD","","")</f>
        <v>Brazil</v>
      </c>
      <c r="F66" s="2" t="str" cm="1">
        <f t="array" ref="F66">_xll.PBD(C66,"Website","","USD","","")</f>
        <v>www.fircapital.com</v>
      </c>
      <c r="G66" s="6" cm="1">
        <f t="array" ref="G66">_xll.PBD(C66,"Assets Under Management","","USD","","")</f>
        <v>5500000000</v>
      </c>
      <c r="H66" s="18" t="e" cm="1">
        <f t="array" ref="H66">_xll.PBD(C66,"Dry Powder","","USD","","")</f>
        <v>#N/A</v>
      </c>
      <c r="J66" s="2" t="str" cm="1">
        <f t="array" ref="J66">_xll.PBD(C66,"Geographic Preferences","","USD","","")</f>
        <v>Brazil</v>
      </c>
    </row>
    <row r="67" spans="2:14" x14ac:dyDescent="0.25">
      <c r="B67" t="str" cm="1">
        <f t="array" ref="B67">_xll.PBD(C67,"Name","","USD","","")</f>
        <v>Nebraska Capital</v>
      </c>
      <c r="C67" t="s">
        <v>198</v>
      </c>
      <c r="D67" t="s">
        <v>42</v>
      </c>
      <c r="E67" s="2" t="e" cm="1">
        <f t="array" ref="E67">_xll.PBD(C67,"HQ Country","","USD","","")</f>
        <v>#N/A</v>
      </c>
      <c r="F67" s="2" t="e" cm="1">
        <f t="array" ref="F67">_xll.PBD(C67,"Website","","USD","","")</f>
        <v>#N/A</v>
      </c>
      <c r="G67" s="6" t="e" cm="1">
        <f t="array" ref="G67">_xll.PBD(C67,"Assets Under Management","","USD","","")</f>
        <v>#N/A</v>
      </c>
      <c r="H67" s="18" t="e" cm="1">
        <f t="array" ref="H67">_xll.PBD(C67,"Dry Powder","","USD","","")</f>
        <v>#N/A</v>
      </c>
      <c r="J67" s="2" t="e" cm="1">
        <f t="array" ref="J67">_xll.PBD(C67,"Geographic Preferences","","USD","","")</f>
        <v>#N/A</v>
      </c>
    </row>
    <row r="68" spans="2:14" x14ac:dyDescent="0.25">
      <c r="B68" t="str" cm="1">
        <f t="array" ref="B68">_xll.PBD(C68,"Name","","USD","","")</f>
        <v>Tivio Capital</v>
      </c>
      <c r="C68" t="s">
        <v>200</v>
      </c>
      <c r="E68" s="2" t="str" cm="1">
        <f t="array" ref="E68">_xll.PBD(C68,"HQ Country","","USD","","")</f>
        <v>Brazil</v>
      </c>
      <c r="F68" s="2" t="str" cm="1">
        <f t="array" ref="F68">_xll.PBD(C68,"Website","","USD","","")</f>
        <v>tivio.com</v>
      </c>
      <c r="G68" s="6" cm="1">
        <f t="array" ref="G68">_xll.PBD(C68,"Assets Under Management","","USD","","")</f>
        <v>5000000000</v>
      </c>
      <c r="H68" s="18" t="e" cm="1">
        <f t="array" ref="H68">_xll.PBD(C68,"Dry Powder","","USD","","")</f>
        <v>#N/A</v>
      </c>
      <c r="J68" s="2" t="e" cm="1">
        <f t="array" ref="J68">_xll.PBD(C68,"Geographic Preferences","","USD","","")</f>
        <v>#N/A</v>
      </c>
    </row>
    <row r="69" spans="2:14" x14ac:dyDescent="0.25">
      <c r="B69" t="str" cm="1">
        <f t="array" ref="B69">_xll.PBD(C69,"Name","","USD","","")</f>
        <v>MSW Capital</v>
      </c>
      <c r="C69" t="s">
        <v>331</v>
      </c>
      <c r="E69" s="2" t="str" cm="1">
        <f t="array" ref="E69">_xll.PBD(C69,"HQ Country","","USD","","")</f>
        <v>Brazil</v>
      </c>
      <c r="F69" s="2" t="str" cm="1">
        <f t="array" ref="F69">_xll.PBD(C69,"Website","","USD","","")</f>
        <v>www.mswcapital.com.br</v>
      </c>
      <c r="G69" s="6" cm="1">
        <f t="array" ref="G69">_xll.PBD(C69,"Assets Under Management","","USD","","")</f>
        <v>35000000</v>
      </c>
      <c r="H69" s="18" t="e" cm="1">
        <f t="array" ref="H69">_xll.PBD(C69,"Dry Powder","","USD","","")</f>
        <v>#N/A</v>
      </c>
      <c r="J69" s="2" t="str" cm="1">
        <f t="array" ref="J69">_xll.PBD(C69,"Geographic Preferences","","USD","","")</f>
        <v>Brazil</v>
      </c>
    </row>
    <row r="70" spans="2:14" x14ac:dyDescent="0.25">
      <c r="B70" t="str" cm="1">
        <f t="array" ref="B70">_xll.PBD(C70,"Name","","USD","","")</f>
        <v>Valetec Capital</v>
      </c>
      <c r="C70" t="s">
        <v>332</v>
      </c>
      <c r="E70" s="2" t="str" cm="1">
        <f t="array" ref="E70">_xll.PBD(C70,"HQ Country","","USD","","")</f>
        <v>Brazil</v>
      </c>
      <c r="F70" s="2" t="str" cm="1">
        <f t="array" ref="F70">_xll.PBD(C70,"Website","","USD","","")</f>
        <v>www.valetec.com.br</v>
      </c>
      <c r="G70" s="6" cm="1">
        <f t="array" ref="G70">_xll.PBD(C70,"Assets Under Management","","USD","","")</f>
        <v>150000000</v>
      </c>
      <c r="H70" s="18" t="e" cm="1">
        <f t="array" ref="H70">_xll.PBD(C70,"Dry Powder","","USD","","")</f>
        <v>#N/A</v>
      </c>
      <c r="J70" s="2" t="str" cm="1">
        <f t="array" ref="J70">_xll.PBD(C70,"Geographic Preferences","","USD","","")</f>
        <v>South America</v>
      </c>
    </row>
    <row r="71" spans="2:14" x14ac:dyDescent="0.25">
      <c r="B71" t="str" cm="1">
        <f t="array" ref="B71">_xll.PBD(C71,"Name","","USD","","")</f>
        <v>BluStone</v>
      </c>
      <c r="C71" t="s">
        <v>333</v>
      </c>
      <c r="E71" s="2" t="str" cm="1">
        <f t="array" ref="E71">_xll.PBD(C71,"HQ Country","","USD","","")</f>
        <v>Brazil</v>
      </c>
      <c r="F71" s="2" t="str" cm="1">
        <f t="array" ref="F71">_xll.PBD(C71,"Website","","USD","","")</f>
        <v>blustone.capital</v>
      </c>
      <c r="G71" s="6" cm="1">
        <f t="array" ref="G71">_xll.PBD(C71,"Assets Under Management","","USD","","")</f>
        <v>4000000</v>
      </c>
      <c r="H71" s="18" t="e" cm="1">
        <f t="array" ref="H71">_xll.PBD(C71,"Dry Powder","","USD","","")</f>
        <v>#N/A</v>
      </c>
      <c r="J71" t="s">
        <v>334</v>
      </c>
    </row>
    <row r="72" spans="2:14" x14ac:dyDescent="0.25">
      <c r="B72" t="str" cm="1">
        <f t="array" ref="B72">_xll.PBD(C72,"Name","","USD","","")</f>
        <v>G5 Partners</v>
      </c>
      <c r="C72" t="s">
        <v>335</v>
      </c>
      <c r="E72" s="2" t="str" cm="1">
        <f t="array" ref="E72">_xll.PBD(C72,"HQ Country","","USD","","")</f>
        <v>Brazil</v>
      </c>
      <c r="F72" s="2" t="str" cm="1">
        <f t="array" ref="F72">_xll.PBD(C72,"Website","","USD","","")</f>
        <v>www.g5partners.com</v>
      </c>
      <c r="G72" s="6" t="e" cm="1">
        <f t="array" ref="G72">_xll.PBD(C72,"Assets Under Management","","USD","","")</f>
        <v>#N/A</v>
      </c>
      <c r="H72" s="18" t="e" cm="1">
        <f t="array" ref="H72">_xll.PBD(C72,"Dry Powder","","USD","","")</f>
        <v>#N/A</v>
      </c>
      <c r="J72" t="s">
        <v>105</v>
      </c>
    </row>
    <row r="73" spans="2:14" x14ac:dyDescent="0.25">
      <c r="B73" t="str" cm="1">
        <f t="array" ref="B73">_xll.PBD(C73,"Name","","USD","","")</f>
        <v>Kohlberg Kravis Roberts</v>
      </c>
      <c r="C73" t="s">
        <v>336</v>
      </c>
      <c r="D73" t="s">
        <v>100</v>
      </c>
      <c r="E73" s="2" t="str" cm="1">
        <f t="array" ref="E73">_xll.PBD(C73,"HQ Country","","USD","","")</f>
        <v>United States</v>
      </c>
      <c r="F73" s="2" t="str" cm="1">
        <f t="array" ref="F73">_xll.PBD(C73,"Website","","USD","","")</f>
        <v>www.kkr.com</v>
      </c>
      <c r="G73" s="6" cm="1">
        <f t="array" ref="G73">_xll.PBD(C73,"Assets Under Management","","USD","","")</f>
        <v>664319000000</v>
      </c>
      <c r="H73" s="18" cm="1">
        <f t="array" ref="H73">_xll.PBD(C73,"Dry Powder","","USD","","")</f>
        <v>65397797032.370949</v>
      </c>
    </row>
    <row r="74" spans="2:14" x14ac:dyDescent="0.25">
      <c r="B74" t="str" cm="1">
        <f t="array" ref="B74">_xll.PBD(C74,"Name","","USD","","")</f>
        <v>CPP Investments</v>
      </c>
      <c r="C74" t="s">
        <v>337</v>
      </c>
      <c r="E74" s="2" t="str" cm="1">
        <f t="array" ref="E74">_xll.PBD(C74,"HQ Country","","USD","","")</f>
        <v>Canada</v>
      </c>
      <c r="F74" s="2" t="str" cm="1">
        <f t="array" ref="F74">_xll.PBD(C74,"Website","","USD","","")</f>
        <v>www.cppinvestments.com</v>
      </c>
      <c r="G74" s="6" cm="1">
        <f t="array" ref="G74">_xll.PBD(C74,"Assets Under Management","","USD","","")</f>
        <v>659755283941.44128</v>
      </c>
      <c r="H74" s="18" t="e" cm="1">
        <f t="array" ref="H74">_xll.PBD(C74,"Dry Powder","","USD","","")</f>
        <v>#N/A</v>
      </c>
      <c r="K74" t="s">
        <v>338</v>
      </c>
      <c r="L74" t="s">
        <v>339</v>
      </c>
      <c r="M74" t="s">
        <v>340</v>
      </c>
      <c r="N74" t="s">
        <v>341</v>
      </c>
    </row>
    <row r="75" spans="2:14" x14ac:dyDescent="0.25">
      <c r="B75" t="str" cm="1">
        <f t="array" ref="B75">_xll.PBD(C75,"Name","","USD","","")</f>
        <v>Blue like an Orange Sustainable Capital</v>
      </c>
      <c r="C75" t="s">
        <v>342</v>
      </c>
      <c r="E75" s="2" t="str" cm="1">
        <f t="array" ref="E75">_xll.PBD(C75,"HQ Country","","USD","","")</f>
        <v>Luxembourg</v>
      </c>
      <c r="F75" s="2" t="str" cm="1">
        <f t="array" ref="F75">_xll.PBD(C75,"Website","","USD","","")</f>
        <v>www.bluelikeanorangecapital.com</v>
      </c>
      <c r="G75" s="6" cm="1">
        <f t="array" ref="G75">_xll.PBD(C75,"Assets Under Management","","USD","","")</f>
        <v>480000000</v>
      </c>
      <c r="H75" s="18" t="e" cm="1">
        <f t="array" ref="H75">_xll.PBD(C75,"Dry Powder","","USD","","")</f>
        <v>#N/A</v>
      </c>
    </row>
    <row r="76" spans="2:14" x14ac:dyDescent="0.25">
      <c r="B76" t="str" cm="1">
        <f t="array" ref="B76">_xll.PBD(C76,"Name","","USD","","")</f>
        <v>BRZ Investimentos</v>
      </c>
      <c r="C76" t="s">
        <v>343</v>
      </c>
      <c r="E76" s="2" t="str" cm="1">
        <f t="array" ref="E76">_xll.PBD(C76,"HQ Country","","USD","","")</f>
        <v>Brazil</v>
      </c>
      <c r="F76" s="2" t="str" cm="1">
        <f t="array" ref="F76">_xll.PBD(C76,"Website","","USD","","")</f>
        <v>www.brzinvestimentos.com.br</v>
      </c>
      <c r="G76" s="6" t="e" cm="1">
        <f t="array" ref="G76">_xll.PBD(C76,"Assets Under Management","","USD","","")</f>
        <v>#N/A</v>
      </c>
      <c r="H76" s="18" t="e" cm="1">
        <f t="array" ref="H76">_xll.PBD(C76,"Dry Powder","","USD","","")</f>
        <v>#N/A</v>
      </c>
    </row>
    <row r="77" spans="2:14" x14ac:dyDescent="0.25">
      <c r="B77" t="str" cm="1">
        <f t="array" ref="B77">_xll.PBD(C77,"Name","","USD","","")</f>
        <v>Cedro Capital</v>
      </c>
      <c r="C77" t="s">
        <v>345</v>
      </c>
      <c r="E77" s="2" t="str" cm="1">
        <f t="array" ref="E77">_xll.PBD(C77,"HQ Country","","USD","","")</f>
        <v>Brazil</v>
      </c>
      <c r="F77" s="2" t="str" cm="1">
        <f t="array" ref="F77">_xll.PBD(C77,"Website","","USD","","")</f>
        <v>www.cedrocapital.com</v>
      </c>
      <c r="G77" s="6" cm="1">
        <f t="array" ref="G77">_xll.PBD(C77,"Assets Under Management","","USD","","")</f>
        <v>18136268.668265887</v>
      </c>
      <c r="H77" s="18" cm="1">
        <f t="array" ref="H77">_xll.PBD(C77,"Dry Powder","","USD","","")</f>
        <v>3836153.011980128</v>
      </c>
    </row>
    <row r="78" spans="2:14" x14ac:dyDescent="0.25">
      <c r="B78" t="str" cm="1">
        <f t="array" ref="B78">_xll.PBD(C78,"Name","","USD","","")</f>
        <v>Bossa Invest</v>
      </c>
      <c r="C78" t="s">
        <v>346</v>
      </c>
      <c r="E78" s="2" t="str" cm="1">
        <f t="array" ref="E78">_xll.PBD(C78,"HQ Country","","USD","","")</f>
        <v>Brazil</v>
      </c>
      <c r="F78" s="2" t="str" cm="1">
        <f t="array" ref="F78">_xll.PBD(C78,"Website","","USD","","")</f>
        <v>www.bossainvest.com</v>
      </c>
      <c r="G78" s="6" cm="1">
        <f t="array" ref="G78">_xll.PBD(C78,"Assets Under Management","","USD","","")</f>
        <v>90681343.341329426</v>
      </c>
      <c r="H78" s="18" cm="1">
        <f t="array" ref="H78">_xll.PBD(C78,"Dry Powder","","USD","","")</f>
        <v>164741166.86086318</v>
      </c>
    </row>
    <row r="79" spans="2:14" x14ac:dyDescent="0.25">
      <c r="B79" t="str" cm="1">
        <f t="array" ref="B79">_xll.PBD(C79,"Name","","USD","","")</f>
        <v>Iporanga Ventures</v>
      </c>
      <c r="C79" t="s">
        <v>347</v>
      </c>
      <c r="E79" s="2" t="str" cm="1">
        <f t="array" ref="E79">_xll.PBD(C79,"HQ Country","","USD","","")</f>
        <v>Brazil</v>
      </c>
      <c r="F79" s="2" t="str" cm="1">
        <f t="array" ref="F79">_xll.PBD(C79,"Website","","USD","","")</f>
        <v>www.ipo.ventures</v>
      </c>
      <c r="G79" s="6" cm="1">
        <f t="array" ref="G79">_xll.PBD(C79,"Assets Under Management","","USD","","")</f>
        <v>100000000</v>
      </c>
      <c r="H79" s="18" cm="1">
        <f t="array" ref="H79">_xll.PBD(C79,"Dry Powder","","USD","","")</f>
        <v>11600000</v>
      </c>
    </row>
    <row r="80" spans="2:14" x14ac:dyDescent="0.25">
      <c r="B80" t="str" cm="1">
        <f t="array" ref="B80">_xll.PBD(C80,"Name","","USD","","")</f>
        <v>2bCapital</v>
      </c>
      <c r="C80" t="s">
        <v>348</v>
      </c>
      <c r="E80" s="2" t="str" cm="1">
        <f t="array" ref="E80">_xll.PBD(C80,"HQ Country","","USD","","")</f>
        <v>Brazil</v>
      </c>
      <c r="F80" s="2" t="str" cm="1">
        <f t="array" ref="F80">_xll.PBD(C80,"Website","","USD","","")</f>
        <v>www.2bcapital.com.br</v>
      </c>
      <c r="G80" s="6" cm="1">
        <f t="array" ref="G80">_xll.PBD(C80,"Assets Under Management","","USD","","")</f>
        <v>102524326.78170703</v>
      </c>
      <c r="H80" s="18" t="e" cm="1">
        <f t="array" ref="H80">_xll.PBD(C80,"Dry Powder","","USD","","")</f>
        <v>#N/A</v>
      </c>
      <c r="J80" t="s">
        <v>105</v>
      </c>
    </row>
    <row r="81" spans="2:8" x14ac:dyDescent="0.25">
      <c r="B81" t="str" cm="1">
        <f t="array" ref="B81">_xll.PBD(C81,"Name","","USD","","")</f>
        <v>Upload Ventures (Sao Paulo)</v>
      </c>
      <c r="C81" t="s">
        <v>349</v>
      </c>
      <c r="D81" t="s">
        <v>42</v>
      </c>
      <c r="E81" s="2" t="str" cm="1">
        <f t="array" ref="E81">_xll.PBD(C81,"HQ Country","","USD","","")</f>
        <v>Brazil</v>
      </c>
      <c r="F81" s="2" t="str" cm="1">
        <f t="array" ref="F81">_xll.PBD(C81,"Website","","USD","","")</f>
        <v>www.upload.ventures</v>
      </c>
      <c r="G81" s="6" t="e" cm="1">
        <f t="array" ref="G81">_xll.PBD(C81,"Assets Under Management","","USD","","")</f>
        <v>#N/A</v>
      </c>
      <c r="H81" s="18" t="e" cm="1">
        <f t="array" ref="H81">_xll.PBD(C81,"Dry Powder","","USD","","")</f>
        <v>#N/A</v>
      </c>
    </row>
    <row r="82" spans="2:8" x14ac:dyDescent="0.25">
      <c r="B82" t="str" cm="1">
        <f t="array" ref="B82">_xll.PBD(C82,"Name","","USD","","")</f>
        <v>Ecoa Capital</v>
      </c>
      <c r="C82" t="s">
        <v>398</v>
      </c>
      <c r="E82" s="2" t="str" cm="1">
        <f t="array" ref="E82">_xll.PBD(C82,"HQ Country","","USD","","")</f>
        <v>Brazil</v>
      </c>
      <c r="F82" s="2" t="str" cm="1">
        <f t="array" ref="F82">_xll.PBD(C82,"Website","","USD","","")</f>
        <v>www.ecoa.capital</v>
      </c>
      <c r="G82" s="6" t="e" cm="1">
        <f t="array" ref="G82">_xll.PBD(C82,"Assets Under Management","","USD","","")</f>
        <v>#N/A</v>
      </c>
      <c r="H82" s="18" t="e" cm="1">
        <f t="array" ref="H82">_xll.PBD(C82,"Dry Powder","","USD","","")</f>
        <v>#N/A</v>
      </c>
    </row>
    <row r="83" spans="2:8" x14ac:dyDescent="0.25">
      <c r="B83" t="str" cm="1">
        <f t="array" ref="B83">_xll.PBD(C83,"Name","","USD","","")</f>
        <v>3G Capital</v>
      </c>
      <c r="C83" t="s">
        <v>400</v>
      </c>
      <c r="E83" s="2" t="str" cm="1">
        <f t="array" ref="E83">_xll.PBD(C83,"HQ Country","","USD","","")</f>
        <v>United States</v>
      </c>
      <c r="F83" s="2" t="str" cm="1">
        <f t="array" ref="F83">_xll.PBD(C83,"Website","","USD","","")</f>
        <v>www.3g-capital.com</v>
      </c>
      <c r="G83" s="6" cm="1">
        <f t="array" ref="G83">_xll.PBD(C83,"Assets Under Management","","USD","","")</f>
        <v>12423000000</v>
      </c>
      <c r="H83" s="18" t="e" cm="1">
        <f t="array" ref="H83">_xll.PBD(C83,"Dry Powder","","USD","","")</f>
        <v>#N/A</v>
      </c>
    </row>
    <row r="84" spans="2:8" x14ac:dyDescent="0.25">
      <c r="B84" t="str" cm="1">
        <f t="array" ref="B84">_xll.PBD(C84,"Name","","USD","","")</f>
        <v>SPX Capital</v>
      </c>
      <c r="C84" t="s">
        <v>406</v>
      </c>
      <c r="E84" s="2" t="str" cm="1">
        <f t="array" ref="E84">_xll.PBD(C84,"HQ Country","","USD","","")</f>
        <v>Brazil</v>
      </c>
      <c r="F84" s="2" t="str" cm="1">
        <f t="array" ref="F84">_xll.PBD(C84,"Website","","USD","","")</f>
        <v>www.spxcapital.com</v>
      </c>
      <c r="G84" s="6" cm="1">
        <f t="array" ref="G84">_xll.PBD(C84,"Assets Under Management","","USD","","")</f>
        <v>10000000000</v>
      </c>
      <c r="H84" s="18" t="e" cm="1">
        <f t="array" ref="H84">_xll.PBD(C84,"Dry Powder","","USD","","")</f>
        <v>#N/A</v>
      </c>
    </row>
    <row r="85" spans="2:8" x14ac:dyDescent="0.25">
      <c r="B85" t="str" cm="1">
        <f t="array" ref="B85">_xll.PBD(C85,"Name","","USD","","")</f>
        <v>Kaszek</v>
      </c>
      <c r="C85" t="s">
        <v>41</v>
      </c>
      <c r="D85" t="s">
        <v>42</v>
      </c>
      <c r="E85" s="2" t="str" cm="1">
        <f t="array" ref="E85">_xll.PBD(C85,"HQ Country","","USD","","")</f>
        <v>Brazil</v>
      </c>
      <c r="F85" s="2" t="str" cm="1">
        <f t="array" ref="F85">_xll.PBD(C85,"Website","","USD","","")</f>
        <v>www.kaszek.com</v>
      </c>
      <c r="G85" s="6" cm="1">
        <f t="array" ref="G85">_xll.PBD(C85,"Assets Under Management","","USD","","")</f>
        <v>1000000000</v>
      </c>
      <c r="H85" s="18" t="e" cm="1">
        <f t="array" ref="H85">_xll.PBD(C85,"Dry Powder","","USD","","")</f>
        <v>#N/A</v>
      </c>
    </row>
    <row r="86" spans="2:8" x14ac:dyDescent="0.25">
      <c r="B86" t="str" cm="1">
        <f t="array" ref="B86">_xll.PBD(C86,"Name","","USD","","")</f>
        <v>KPTL</v>
      </c>
      <c r="C86" t="s">
        <v>407</v>
      </c>
      <c r="D86" t="s">
        <v>42</v>
      </c>
      <c r="E86" s="2" t="str" cm="1">
        <f t="array" ref="E86">_xll.PBD(C86,"HQ Country","","USD","","")</f>
        <v>Brazil</v>
      </c>
      <c r="F86" s="2" t="str" cm="1">
        <f t="array" ref="F86">_xll.PBD(C86,"Website","","USD","","")</f>
        <v>www.kptl.com.br</v>
      </c>
      <c r="G86" s="6" cm="1">
        <f t="array" ref="G86">_xll.PBD(C86,"Assets Under Management","","USD","","")</f>
        <v>139087044.41693106</v>
      </c>
      <c r="H86" s="18" t="e" cm="1">
        <f t="array" ref="H86">_xll.PBD(C86,"Dry Powder","","USD","","")</f>
        <v>#N/A</v>
      </c>
    </row>
    <row r="87" spans="2:8" x14ac:dyDescent="0.25">
      <c r="B87" t="str" cm="1">
        <f t="array" ref="B87">_xll.PBD(C87,"Name","","USD","","")</f>
        <v>DOMO.VC</v>
      </c>
      <c r="C87" t="s">
        <v>408</v>
      </c>
      <c r="D87" t="s">
        <v>42</v>
      </c>
      <c r="E87" s="2" t="str" cm="1">
        <f t="array" ref="E87">_xll.PBD(C87,"HQ Country","","USD","","")</f>
        <v>Brazil</v>
      </c>
      <c r="F87" s="2" t="str" cm="1">
        <f t="array" ref="F87">_xll.PBD(C87,"Website","","USD","","")</f>
        <v>domo.vc</v>
      </c>
      <c r="G87" s="6" cm="1">
        <f t="array" ref="G87">_xll.PBD(C87,"Assets Under Management","","USD","","")</f>
        <v>96357995.434496626</v>
      </c>
      <c r="H87" s="18" t="e" cm="1">
        <f t="array" ref="H87">_xll.PBD(C87,"Dry Powder","","USD","","")</f>
        <v>#N/A</v>
      </c>
    </row>
    <row r="88" spans="2:8" x14ac:dyDescent="0.25">
      <c r="B88" t="str" cm="1">
        <f t="array" ref="B88">_xll.PBD(C88,"Name","","USD","","")</f>
        <v>#SPECIFYREQUIRED</v>
      </c>
      <c r="E88" s="2" t="str" cm="1">
        <f t="array" ref="E88">_xll.PBD(C88,"HQ Country","","USD","","")</f>
        <v>#SPECIFYREQUIRED</v>
      </c>
      <c r="F88" s="2" t="str" cm="1">
        <f t="array" ref="F88">_xll.PBD(C88,"Website","","USD","","")</f>
        <v>#SPECIFYREQUIRED</v>
      </c>
      <c r="G88" s="6" t="str" cm="1">
        <f t="array" ref="G88">_xll.PBD(C88,"Assets Under Management","","USD","","")</f>
        <v>#SPECIFYREQUIRED</v>
      </c>
      <c r="H88" s="18" t="str" cm="1">
        <f t="array" ref="H88">_xll.PBD(C88,"Dry Powder","","USD","","")</f>
        <v>#SPECIFYREQUIRED</v>
      </c>
    </row>
    <row r="89" spans="2:8" x14ac:dyDescent="0.25">
      <c r="B89" t="str" cm="1">
        <f t="array" ref="B89">_xll.PBD(C89,"Name","","USD","","")</f>
        <v>#SPECIFYREQUIRED</v>
      </c>
      <c r="E89" s="2" t="str" cm="1">
        <f t="array" ref="E89">_xll.PBD(C89,"HQ Country","","USD","","")</f>
        <v>#SPECIFYREQUIRED</v>
      </c>
      <c r="F89" s="2" t="str" cm="1">
        <f t="array" ref="F89">_xll.PBD(C89,"Website","","USD","","")</f>
        <v>#SPECIFYREQUIRED</v>
      </c>
      <c r="G89" s="6" t="str" cm="1">
        <f t="array" ref="G89">_xll.PBD(C89,"Assets Under Management","","USD","","")</f>
        <v>#SPECIFYREQUIRED</v>
      </c>
      <c r="H89" s="18" t="str" cm="1">
        <f t="array" ref="H89">_xll.PBD(C89,"Dry Powder","","USD","","")</f>
        <v>#SPECIFYREQUIRED</v>
      </c>
    </row>
    <row r="90" spans="2:8" x14ac:dyDescent="0.25">
      <c r="B90" t="str" cm="1">
        <f t="array" ref="B90">_xll.PBD(C90,"Name","","USD","","")</f>
        <v>#SPECIFYREQUIRED</v>
      </c>
      <c r="E90" s="2" t="str" cm="1">
        <f t="array" ref="E90">_xll.PBD(C90,"HQ Country","","USD","","")</f>
        <v>#SPECIFYREQUIRED</v>
      </c>
      <c r="F90" s="2" t="str" cm="1">
        <f t="array" ref="F90">_xll.PBD(C90,"Website","","USD","","")</f>
        <v>#SPECIFYREQUIRED</v>
      </c>
      <c r="G90" s="6" t="str" cm="1">
        <f t="array" ref="G90">_xll.PBD(C90,"Assets Under Management","","USD","","")</f>
        <v>#SPECIFYREQUIRED</v>
      </c>
      <c r="H90" s="18" t="str" cm="1">
        <f t="array" ref="H90">_xll.PBD(C90,"Dry Powder","","USD","","")</f>
        <v>#SPECIFYREQUIRED</v>
      </c>
    </row>
    <row r="91" spans="2:8" x14ac:dyDescent="0.25">
      <c r="B91" t="str" cm="1">
        <f t="array" ref="B91">_xll.PBD(C91,"Name","","USD","","")</f>
        <v>#SPECIFYREQUIRED</v>
      </c>
      <c r="E91" s="2" t="str" cm="1">
        <f t="array" ref="E91">_xll.PBD(C91,"HQ Country","","USD","","")</f>
        <v>#SPECIFYREQUIRED</v>
      </c>
      <c r="F91" s="2" t="str" cm="1">
        <f t="array" ref="F91">_xll.PBD(C91,"Website","","USD","","")</f>
        <v>#SPECIFYREQUIRED</v>
      </c>
      <c r="G91" s="6" t="str" cm="1">
        <f t="array" ref="G91">_xll.PBD(C91,"Assets Under Management","","USD","","")</f>
        <v>#SPECIFYREQUIRED</v>
      </c>
      <c r="H91" s="18" t="str" cm="1">
        <f t="array" ref="H91">_xll.PBD(C91,"Dry Powder","","USD","","")</f>
        <v>#SPECIFYREQUIRED</v>
      </c>
    </row>
    <row r="92" spans="2:8" x14ac:dyDescent="0.25">
      <c r="B92" t="str" cm="1">
        <f t="array" ref="B92">_xll.PBD(C92,"Name","","USD","","")</f>
        <v>#SPECIFYREQUIRED</v>
      </c>
      <c r="E92" s="2" t="str" cm="1">
        <f t="array" ref="E92">_xll.PBD(C92,"HQ Country","","USD","","")</f>
        <v>#SPECIFYREQUIRED</v>
      </c>
      <c r="F92" s="2" t="str" cm="1">
        <f t="array" ref="F92">_xll.PBD(C92,"Website","","USD","","")</f>
        <v>#SPECIFYREQUIRED</v>
      </c>
      <c r="G92" s="6" t="str" cm="1">
        <f t="array" ref="G92">_xll.PBD(C92,"Assets Under Management","","USD","","")</f>
        <v>#SPECIFYREQUIRED</v>
      </c>
      <c r="H92" s="18" t="str" cm="1">
        <f t="array" ref="H92">_xll.PBD(C92,"Dry Powder","","USD","","")</f>
        <v>#SPECIFYREQUIRED</v>
      </c>
    </row>
    <row r="93" spans="2:8" x14ac:dyDescent="0.25">
      <c r="B93" t="str" cm="1">
        <f t="array" ref="B93">_xll.PBD(C93,"Name","","USD","","")</f>
        <v>#SPECIFYREQUIRED</v>
      </c>
      <c r="E93" s="2" t="str" cm="1">
        <f t="array" ref="E93">_xll.PBD(C93,"HQ Country","","USD","","")</f>
        <v>#SPECIFYREQUIRED</v>
      </c>
      <c r="F93" s="2" t="str" cm="1">
        <f t="array" ref="F93">_xll.PBD(C93,"Website","","USD","","")</f>
        <v>#SPECIFYREQUIRED</v>
      </c>
      <c r="G93" s="6" t="str" cm="1">
        <f t="array" ref="G93">_xll.PBD(C93,"Assets Under Management","","USD","","")</f>
        <v>#SPECIFYREQUIRED</v>
      </c>
      <c r="H93" s="18" t="str" cm="1">
        <f t="array" ref="H93">_xll.PBD(C93,"Dry Powder","","USD","","")</f>
        <v>#SPECIFYREQUIRED</v>
      </c>
    </row>
    <row r="94" spans="2:8" x14ac:dyDescent="0.25">
      <c r="B94" t="str" cm="1">
        <f t="array" ref="B94">_xll.PBD(C94,"Name","","USD","","")</f>
        <v>#SPECIFYREQUIRED</v>
      </c>
      <c r="E94" s="2" t="str" cm="1">
        <f t="array" ref="E94">_xll.PBD(C94,"HQ Country","","USD","","")</f>
        <v>#SPECIFYREQUIRED</v>
      </c>
      <c r="F94" s="2" t="str" cm="1">
        <f t="array" ref="F94">_xll.PBD(C94,"Website","","USD","","")</f>
        <v>#SPECIFYREQUIRED</v>
      </c>
      <c r="G94" s="6" t="str" cm="1">
        <f t="array" ref="G94">_xll.PBD(C94,"Assets Under Management","","USD","","")</f>
        <v>#SPECIFYREQUIRED</v>
      </c>
      <c r="H94" s="18" t="str" cm="1">
        <f t="array" ref="H94">_xll.PBD(C94,"Dry Powder","","USD","","")</f>
        <v>#SPECIFYREQUIRED</v>
      </c>
    </row>
    <row r="95" spans="2:8" x14ac:dyDescent="0.25">
      <c r="B95" t="str" cm="1">
        <f t="array" ref="B95">_xll.PBD(C95,"Name","","USD","","")</f>
        <v>#SPECIFYREQUIRED</v>
      </c>
      <c r="E95" s="2" t="str" cm="1">
        <f t="array" ref="E95">_xll.PBD(C95,"HQ Country","","USD","","")</f>
        <v>#SPECIFYREQUIRED</v>
      </c>
      <c r="F95" s="2" t="str" cm="1">
        <f t="array" ref="F95">_xll.PBD(C95,"Website","","USD","","")</f>
        <v>#SPECIFYREQUIRED</v>
      </c>
      <c r="G95" s="6" t="str" cm="1">
        <f t="array" ref="G95">_xll.PBD(C95,"Assets Under Management","","USD","","")</f>
        <v>#SPECIFYREQUIRED</v>
      </c>
      <c r="H95" s="18" t="str" cm="1">
        <f t="array" ref="H95">_xll.PBD(C95,"Dry Powder","","USD","","")</f>
        <v>#SPECIFYREQUIRED</v>
      </c>
    </row>
    <row r="96" spans="2:8" x14ac:dyDescent="0.25">
      <c r="B96" t="str" cm="1">
        <f t="array" ref="B96">_xll.PBD(C96,"Name","","USD","","")</f>
        <v>#SPECIFYREQUIRED</v>
      </c>
      <c r="E96" s="2" t="str" cm="1">
        <f t="array" ref="E96">_xll.PBD(C96,"HQ Country","","USD","","")</f>
        <v>#SPECIFYREQUIRED</v>
      </c>
      <c r="F96" s="2" t="str" cm="1">
        <f t="array" ref="F96">_xll.PBD(C96,"Website","","USD","","")</f>
        <v>#SPECIFYREQUIRED</v>
      </c>
      <c r="G96" s="6" t="str" cm="1">
        <f t="array" ref="G96">_xll.PBD(C96,"Assets Under Management","","USD","","")</f>
        <v>#SPECIFYREQUIRED</v>
      </c>
      <c r="H96" s="18" t="str" cm="1">
        <f t="array" ref="H96">_xll.PBD(C96,"Dry Powder","","USD","","")</f>
        <v>#SPECIFYREQUIRED</v>
      </c>
    </row>
    <row r="97" spans="2:8" x14ac:dyDescent="0.25">
      <c r="B97" t="str" cm="1">
        <f t="array" ref="B97">_xll.PBD(C97,"Name","","USD","","")</f>
        <v>#SPECIFYREQUIRED</v>
      </c>
      <c r="E97" s="2" t="str" cm="1">
        <f t="array" ref="E97">_xll.PBD(C97,"HQ Country","","USD","","")</f>
        <v>#SPECIFYREQUIRED</v>
      </c>
      <c r="F97" s="2" t="str" cm="1">
        <f t="array" ref="F97">_xll.PBD(C97,"Website","","USD","","")</f>
        <v>#SPECIFYREQUIRED</v>
      </c>
      <c r="G97" s="6" t="str" cm="1">
        <f t="array" ref="G97">_xll.PBD(C97,"Assets Under Management","","USD","","")</f>
        <v>#SPECIFYREQUIRED</v>
      </c>
      <c r="H97" s="18" t="str" cm="1">
        <f t="array" ref="H97">_xll.PBD(C97,"Dry Powder","","USD","","")</f>
        <v>#SPECIFYREQUIRED</v>
      </c>
    </row>
  </sheetData>
  <autoFilter ref="B2:N47" xr:uid="{7B89B2EE-1118-455F-B46D-C55F330EA758}">
    <sortState xmlns:xlrd2="http://schemas.microsoft.com/office/spreadsheetml/2017/richdata2" ref="B3:N47">
      <sortCondition ref="B2:B47"/>
    </sortState>
  </autoFilter>
  <conditionalFormatting sqref="B1:B1048576">
    <cfRule type="duplicateValues" dxfId="2" priority="1"/>
  </conditionalFormatting>
  <hyperlinks>
    <hyperlink ref="N6" r:id="rId1" xr:uid="{BC8C300C-A151-4179-A572-73F1609B7693}"/>
    <hyperlink ref="M6" r:id="rId2" display="mailto:alberto.guth@angrapartners.com.br" xr:uid="{B6B37586-B798-41EC-B026-BFFC620B6AE1}"/>
    <hyperlink ref="M3" r:id="rId3" display="mailto:ricardo.assef@23scapital.com" xr:uid="{349D79D9-0A31-4571-B723-07B733829DD7}"/>
    <hyperlink ref="M7" r:id="rId4" xr:uid="{31F01556-0855-4DCC-9F04-1E35BB86A60F}"/>
    <hyperlink ref="M8" r:id="rId5" xr:uid="{8ECF0504-0E0B-48F1-A2B2-6CB573535BAC}"/>
    <hyperlink ref="M9" r:id="rId6" xr:uid="{9A27946E-A89D-4246-A6EB-F90561CED797}"/>
    <hyperlink ref="M5" r:id="rId7" xr:uid="{9982F30C-3A0A-4FBE-A1E5-DC391DEE3B00}"/>
    <hyperlink ref="M4" r:id="rId8" xr:uid="{C744ECFA-6E9B-4EF6-BA9A-BE12D7FA8D92}"/>
  </hyperlinks>
  <pageMargins left="0.7" right="0.7" top="0.75" bottom="0.75" header="0.3" footer="0.3"/>
  <legacy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Python Strip Mask</vt:lpstr>
      <vt:lpstr>API removal</vt:lpstr>
      <vt:lpstr>Companies</vt:lpstr>
      <vt:lpstr>Financials</vt:lpstr>
    </vt:vector>
  </TitlesOfParts>
  <Company>Lincoln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Porfirio, Matheus</dc:creator>
  <cp:lastModifiedBy>Porfirio, Matheus</cp:lastModifiedBy>
  <dcterms:created xsi:type="dcterms:W3CDTF">2025-07-03T16:33:30Z</dcterms:created>
  <dcterms:modified xsi:type="dcterms:W3CDTF">2025-07-10T19:08:55Z</dcterms:modified>
</cp:coreProperties>
</file>