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B29815C4-8AE9-6340-80ED-E3312F302D4E}" xr6:coauthVersionLast="47" xr6:coauthVersionMax="47" xr10:uidLastSave="{00000000-0000-0000-0000-000000000000}"/>
  <bookViews>
    <workbookView xWindow="34560" yWindow="-8000" windowWidth="32000" windowHeight="18000" activeTab="1" xr2:uid="{08D7A7D6-6C8C-408B-A0F1-FF308167FC6C}"/>
  </bookViews>
  <sheets>
    <sheet name="PB_CACHE" sheetId="13" state="veryHidden" r:id="rId1"/>
    <sheet name="Python Strip Mask" sheetId="4" r:id="rId2"/>
    <sheet name="Companies" sheetId="1" r:id="rId3"/>
    <sheet name="API removal" sheetId="7" r:id="rId4"/>
    <sheet name="Company Investment Helpers" sheetId="6" r:id="rId5"/>
    <sheet name="Financials" sheetId="2" r:id="rId6"/>
    <sheet name="PB_CACHE_JS" sheetId="8" state="veryHidden" r:id="rId7"/>
    <sheet name="CACHE_CHARTS_JS" sheetId="9" state="veryHidden" r:id="rId8"/>
  </sheets>
  <definedNames>
    <definedName name="_xlnm._FilterDatabase" localSheetId="5" hidden="1">Financials!$B$2:$N$47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 r="D4" i="4" s="1" a="1"/>
  <c r="D4" i="4" s="1"/>
  <c r="F4" i="4"/>
  <c r="H4" i="4"/>
  <c r="K4" i="4"/>
  <c r="L4" i="4"/>
  <c r="C5" i="4"/>
  <c r="G5" i="4" s="1" a="1"/>
  <c r="G5" i="4" s="1"/>
  <c r="D5" i="4" a="1"/>
  <c r="D5" i="4" s="1"/>
  <c r="F5" i="4"/>
  <c r="H5" i="4"/>
  <c r="K5" i="4"/>
  <c r="L5" i="4"/>
  <c r="C6" i="4"/>
  <c r="D6" i="4" s="1" a="1"/>
  <c r="D6" i="4" s="1"/>
  <c r="E6" i="4" a="1"/>
  <c r="E6" i="4" s="1"/>
  <c r="F6" i="4"/>
  <c r="G6" i="4" a="1"/>
  <c r="G6" i="4" s="1"/>
  <c r="H6" i="4"/>
  <c r="K6" i="4"/>
  <c r="L6" i="4"/>
  <c r="C7" i="4"/>
  <c r="D7" i="4" a="1"/>
  <c r="D7" i="4" s="1"/>
  <c r="E7" i="4" a="1"/>
  <c r="E7" i="4" s="1"/>
  <c r="F7" i="4"/>
  <c r="G7" i="4" a="1"/>
  <c r="G7" i="4" s="1"/>
  <c r="H7" i="4"/>
  <c r="K7" i="4"/>
  <c r="L7" i="4"/>
  <c r="C8" i="4"/>
  <c r="D8" i="4" a="1"/>
  <c r="D8" i="4" s="1"/>
  <c r="E8" i="4" a="1"/>
  <c r="E8" i="4" s="1"/>
  <c r="F8" i="4"/>
  <c r="G8" i="4" a="1"/>
  <c r="G8" i="4" s="1"/>
  <c r="H8" i="4"/>
  <c r="K8" i="4"/>
  <c r="L8" i="4"/>
  <c r="C9" i="4"/>
  <c r="D9" i="4" a="1"/>
  <c r="D9" i="4" s="1"/>
  <c r="E9" i="4" a="1"/>
  <c r="E9" i="4" s="1"/>
  <c r="F9" i="4"/>
  <c r="G9" i="4" a="1"/>
  <c r="G9" i="4" s="1"/>
  <c r="H9" i="4"/>
  <c r="K9" i="4"/>
  <c r="L9" i="4"/>
  <c r="L3" i="4"/>
  <c r="K3" i="4"/>
  <c r="H3" i="4"/>
  <c r="F3" i="4"/>
  <c r="C3" i="4"/>
  <c r="D3" i="4" s="1" a="1"/>
  <c r="D3" i="4" s="1"/>
  <c r="C10" i="4"/>
  <c r="G10" i="4" s="1" a="1"/>
  <c r="G10" i="4" s="1"/>
  <c r="F10" i="4"/>
  <c r="H10" i="4"/>
  <c r="K10" i="4"/>
  <c r="L10" i="4"/>
  <c r="C11" i="4"/>
  <c r="BS20" i="6" s="1" a="1"/>
  <c r="BS20" i="6" s="1"/>
  <c r="F11" i="4"/>
  <c r="H11" i="4"/>
  <c r="K11" i="4"/>
  <c r="L11" i="4"/>
  <c r="C12" i="4"/>
  <c r="CA20" i="6" s="1" a="1"/>
  <c r="CA20" i="6" s="1"/>
  <c r="F12" i="4"/>
  <c r="H12" i="4"/>
  <c r="K12" i="4"/>
  <c r="L12" i="4"/>
  <c r="C13" i="4"/>
  <c r="CI20" i="6" s="1" a="1"/>
  <c r="CI20" i="6" s="1"/>
  <c r="D13" i="4" a="1"/>
  <c r="D13" i="4" s="1"/>
  <c r="E13" i="4" a="1"/>
  <c r="E13" i="4" s="1"/>
  <c r="F13" i="4"/>
  <c r="G13" i="4" a="1"/>
  <c r="G13" i="4" s="1"/>
  <c r="H13" i="4"/>
  <c r="K13" i="4"/>
  <c r="L13" i="4"/>
  <c r="C14" i="4"/>
  <c r="CQ20" i="6" s="1" a="1"/>
  <c r="CQ20" i="6" s="1"/>
  <c r="D14" i="4" a="1"/>
  <c r="D14" i="4" s="1"/>
  <c r="E14" i="4" a="1"/>
  <c r="E14" i="4" s="1"/>
  <c r="F14" i="4"/>
  <c r="G14" i="4" a="1"/>
  <c r="G14" i="4"/>
  <c r="H14" i="4"/>
  <c r="K14" i="4"/>
  <c r="L14" i="4"/>
  <c r="C15" i="4"/>
  <c r="CY20" i="6" s="1" a="1"/>
  <c r="CY20" i="6" s="1"/>
  <c r="D15" i="4" a="1"/>
  <c r="D15" i="4" s="1"/>
  <c r="E15" i="4" a="1"/>
  <c r="E15" i="4" s="1"/>
  <c r="F15" i="4"/>
  <c r="G15" i="4" a="1"/>
  <c r="G15" i="4" s="1"/>
  <c r="H15" i="4"/>
  <c r="K15" i="4"/>
  <c r="L15" i="4"/>
  <c r="C16" i="4"/>
  <c r="DG20" i="6" s="1" a="1"/>
  <c r="DG20" i="6" s="1"/>
  <c r="D16" i="4" a="1"/>
  <c r="D16" i="4" s="1"/>
  <c r="E16" i="4" a="1"/>
  <c r="E16" i="4" s="1"/>
  <c r="F16" i="4"/>
  <c r="G16" i="4" a="1"/>
  <c r="G16" i="4" s="1"/>
  <c r="H16" i="4"/>
  <c r="K16" i="4"/>
  <c r="L16" i="4"/>
  <c r="C17" i="4"/>
  <c r="DO20" i="6" s="1" a="1"/>
  <c r="DO20" i="6" s="1"/>
  <c r="D17" i="4" a="1"/>
  <c r="D17" i="4"/>
  <c r="E17" i="4" a="1"/>
  <c r="E17" i="4" s="1"/>
  <c r="F17" i="4"/>
  <c r="G17" i="4" a="1"/>
  <c r="G17" i="4" s="1"/>
  <c r="H17" i="4"/>
  <c r="K17" i="4"/>
  <c r="L17" i="4"/>
  <c r="C18" i="4"/>
  <c r="DW20" i="6" s="1" a="1"/>
  <c r="DW20" i="6" s="1"/>
  <c r="D18" i="4" a="1"/>
  <c r="D18" i="4"/>
  <c r="E18" i="4" a="1"/>
  <c r="E18" i="4" s="1"/>
  <c r="F18" i="4"/>
  <c r="G18" i="4" a="1"/>
  <c r="G18" i="4" s="1"/>
  <c r="H18" i="4"/>
  <c r="K18" i="4"/>
  <c r="L18" i="4"/>
  <c r="C19" i="4"/>
  <c r="EE20" i="6" s="1" a="1"/>
  <c r="EE20" i="6" s="1"/>
  <c r="D19" i="4" a="1"/>
  <c r="D19" i="4"/>
  <c r="E19" i="4" a="1"/>
  <c r="E19" i="4"/>
  <c r="F19" i="4"/>
  <c r="G19" i="4" a="1"/>
  <c r="G19" i="4" s="1"/>
  <c r="H19" i="4"/>
  <c r="K19" i="4"/>
  <c r="L19" i="4"/>
  <c r="C20" i="4"/>
  <c r="EM20" i="6" s="1" a="1"/>
  <c r="EM20" i="6" s="1"/>
  <c r="EN20" i="6" s="1" a="1"/>
  <c r="EN20" i="6" s="1"/>
  <c r="D20" i="4" a="1"/>
  <c r="D20" i="4" s="1"/>
  <c r="E20" i="4" a="1"/>
  <c r="E20" i="4"/>
  <c r="F20" i="4"/>
  <c r="G20" i="4" a="1"/>
  <c r="G20" i="4" s="1"/>
  <c r="H20" i="4"/>
  <c r="K20" i="4"/>
  <c r="L20" i="4"/>
  <c r="C21" i="4"/>
  <c r="EU20" i="6" s="1" a="1"/>
  <c r="EU20" i="6" s="1"/>
  <c r="D21" i="4" a="1"/>
  <c r="D21" i="4" s="1"/>
  <c r="E21" i="4" a="1"/>
  <c r="E21" i="4"/>
  <c r="F21" i="4"/>
  <c r="G21" i="4" a="1"/>
  <c r="G21" i="4" s="1"/>
  <c r="H21" i="4"/>
  <c r="K21" i="4"/>
  <c r="L21" i="4"/>
  <c r="C22" i="4"/>
  <c r="FC20" i="6" s="1" a="1"/>
  <c r="FC20" i="6" s="1"/>
  <c r="D22" i="4" a="1"/>
  <c r="D22" i="4" s="1"/>
  <c r="E22" i="4" a="1"/>
  <c r="E22" i="4" s="1"/>
  <c r="F22" i="4"/>
  <c r="G22" i="4" a="1"/>
  <c r="G22" i="4" s="1"/>
  <c r="H22" i="4"/>
  <c r="K22" i="4"/>
  <c r="L22" i="4"/>
  <c r="C23" i="4"/>
  <c r="FK20" i="6" s="1" a="1"/>
  <c r="FK20" i="6" s="1"/>
  <c r="D23" i="4" a="1"/>
  <c r="D23" i="4" s="1"/>
  <c r="E23" i="4" a="1"/>
  <c r="E23" i="4" s="1"/>
  <c r="F23" i="4"/>
  <c r="G23" i="4" a="1"/>
  <c r="G23" i="4"/>
  <c r="H23" i="4"/>
  <c r="K23" i="4"/>
  <c r="L23" i="4"/>
  <c r="C24" i="4"/>
  <c r="FS20" i="6" s="1" a="1"/>
  <c r="FS20" i="6" s="1"/>
  <c r="D24" i="4" a="1"/>
  <c r="D24" i="4" s="1"/>
  <c r="E24" i="4" a="1"/>
  <c r="E24" i="4" s="1"/>
  <c r="F24" i="4"/>
  <c r="G24" i="4" a="1"/>
  <c r="G24" i="4" s="1"/>
  <c r="H24" i="4"/>
  <c r="K24" i="4"/>
  <c r="L24" i="4"/>
  <c r="C25" i="4"/>
  <c r="GA20" i="6" s="1" a="1"/>
  <c r="GA20" i="6" s="1"/>
  <c r="FZ23" i="6" s="1" a="1"/>
  <c r="FZ23" i="6" s="1"/>
  <c r="D25" i="4" a="1"/>
  <c r="D25" i="4"/>
  <c r="E25" i="4" a="1"/>
  <c r="E25" i="4" s="1"/>
  <c r="F25" i="4"/>
  <c r="G25" i="4" a="1"/>
  <c r="G25" i="4" s="1"/>
  <c r="H25" i="4"/>
  <c r="K25" i="4"/>
  <c r="L25" i="4"/>
  <c r="C26" i="4"/>
  <c r="GI20" i="6" s="1" a="1"/>
  <c r="GI20" i="6" s="1"/>
  <c r="D26" i="4" a="1"/>
  <c r="D26" i="4"/>
  <c r="E26" i="4" a="1"/>
  <c r="E26" i="4" s="1"/>
  <c r="F26" i="4"/>
  <c r="G26" i="4" a="1"/>
  <c r="G26" i="4" s="1"/>
  <c r="H26" i="4"/>
  <c r="K26" i="4"/>
  <c r="L26" i="4"/>
  <c r="C27" i="4"/>
  <c r="GQ20" i="6" s="1" a="1"/>
  <c r="GQ20" i="6" s="1"/>
  <c r="D27" i="4" a="1"/>
  <c r="D27" i="4" s="1"/>
  <c r="E27" i="4" a="1"/>
  <c r="E27" i="4"/>
  <c r="F27" i="4"/>
  <c r="G27" i="4" a="1"/>
  <c r="G27" i="4"/>
  <c r="H27" i="4"/>
  <c r="K27" i="4"/>
  <c r="L27" i="4"/>
  <c r="C28" i="4"/>
  <c r="GY20" i="6" s="1" a="1"/>
  <c r="GY20" i="6" s="1"/>
  <c r="D28" i="4" a="1"/>
  <c r="D28" i="4" s="1"/>
  <c r="E28" i="4" a="1"/>
  <c r="E28" i="4"/>
  <c r="F28" i="4"/>
  <c r="G28" i="4" a="1"/>
  <c r="G28" i="4" s="1"/>
  <c r="H28" i="4"/>
  <c r="K28" i="4"/>
  <c r="L28" i="4"/>
  <c r="C29" i="4"/>
  <c r="HG20" i="6" s="1" a="1"/>
  <c r="HG20" i="6" s="1"/>
  <c r="D29" i="4" a="1"/>
  <c r="D29" i="4" s="1"/>
  <c r="E29" i="4" a="1"/>
  <c r="E29" i="4" s="1"/>
  <c r="F29" i="4"/>
  <c r="G29" i="4" a="1"/>
  <c r="G29" i="4" s="1"/>
  <c r="H29" i="4"/>
  <c r="K29" i="4"/>
  <c r="L29" i="4"/>
  <c r="C30" i="4"/>
  <c r="HO20" i="6" s="1" a="1"/>
  <c r="HO20" i="6" s="1"/>
  <c r="D30" i="4" a="1"/>
  <c r="D30" i="4" s="1"/>
  <c r="E30" i="4" a="1"/>
  <c r="E30" i="4" s="1"/>
  <c r="F30" i="4"/>
  <c r="G30" i="4" a="1"/>
  <c r="G30" i="4" s="1"/>
  <c r="H30" i="4"/>
  <c r="K30" i="4"/>
  <c r="L30" i="4"/>
  <c r="C31" i="4"/>
  <c r="HW20" i="6" s="1" a="1"/>
  <c r="HW20" i="6" s="1"/>
  <c r="D31" i="4" a="1"/>
  <c r="D31" i="4" s="1"/>
  <c r="E31" i="4" a="1"/>
  <c r="E31" i="4" s="1"/>
  <c r="F31" i="4"/>
  <c r="G31" i="4" a="1"/>
  <c r="G31" i="4" s="1"/>
  <c r="H31" i="4"/>
  <c r="K31" i="4"/>
  <c r="L31" i="4"/>
  <c r="C32" i="4"/>
  <c r="IE20" i="6" s="1" a="1"/>
  <c r="IE20" i="6" s="1"/>
  <c r="D32" i="4" a="1"/>
  <c r="D32" i="4" s="1"/>
  <c r="E32" i="4" a="1"/>
  <c r="E32" i="4"/>
  <c r="F32" i="4"/>
  <c r="G32" i="4" a="1"/>
  <c r="G32" i="4" s="1"/>
  <c r="H32" i="4"/>
  <c r="K32" i="4"/>
  <c r="L32" i="4"/>
  <c r="C33" i="4"/>
  <c r="IM20" i="6" s="1" a="1"/>
  <c r="IM20" i="6" s="1"/>
  <c r="IL20" i="6" s="1" a="1"/>
  <c r="IL20" i="6" s="1"/>
  <c r="D33" i="4" a="1"/>
  <c r="D33" i="4" s="1"/>
  <c r="E33" i="4" a="1"/>
  <c r="E33" i="4" s="1"/>
  <c r="F33" i="4"/>
  <c r="G33" i="4" a="1"/>
  <c r="G33" i="4" s="1"/>
  <c r="H33" i="4"/>
  <c r="K33" i="4"/>
  <c r="L33" i="4"/>
  <c r="C34" i="4"/>
  <c r="IU20" i="6" s="1" a="1"/>
  <c r="IU20" i="6" s="1"/>
  <c r="IT20" i="6" s="1" a="1"/>
  <c r="IT20" i="6" s="1"/>
  <c r="D34" i="4" a="1"/>
  <c r="D34" i="4" s="1"/>
  <c r="E34" i="4" a="1"/>
  <c r="E34" i="4" s="1"/>
  <c r="F34" i="4"/>
  <c r="G34" i="4" a="1"/>
  <c r="G34" i="4" s="1"/>
  <c r="H34" i="4"/>
  <c r="K34" i="4"/>
  <c r="L34" i="4"/>
  <c r="C35" i="4"/>
  <c r="JC20" i="6" s="1" a="1"/>
  <c r="JC20" i="6" s="1"/>
  <c r="D35" i="4" a="1"/>
  <c r="D35" i="4" s="1"/>
  <c r="E35" i="4" a="1"/>
  <c r="E35" i="4" s="1"/>
  <c r="F35" i="4"/>
  <c r="G35" i="4" a="1"/>
  <c r="G35" i="4"/>
  <c r="H35" i="4"/>
  <c r="K35" i="4"/>
  <c r="L35" i="4"/>
  <c r="C36" i="4"/>
  <c r="JK20" i="6" s="1" a="1"/>
  <c r="JK20" i="6" s="1"/>
  <c r="JM20" i="6" s="1"/>
  <c r="I36" i="4" s="1" a="1"/>
  <c r="I36" i="4" s="1"/>
  <c r="D36" i="4" a="1"/>
  <c r="D36" i="4" s="1"/>
  <c r="E36" i="4" a="1"/>
  <c r="E36" i="4" s="1"/>
  <c r="F36" i="4"/>
  <c r="G36" i="4" a="1"/>
  <c r="G36" i="4"/>
  <c r="H36" i="4"/>
  <c r="K36" i="4"/>
  <c r="L36" i="4"/>
  <c r="C37" i="4"/>
  <c r="D37" i="4" a="1"/>
  <c r="D37" i="4" s="1"/>
  <c r="E37" i="4" a="1"/>
  <c r="E37" i="4" s="1"/>
  <c r="F37" i="4"/>
  <c r="G37" i="4" a="1"/>
  <c r="G37" i="4" s="1"/>
  <c r="H37" i="4"/>
  <c r="K37" i="4"/>
  <c r="L37" i="4"/>
  <c r="C38" i="4"/>
  <c r="D38" i="4" a="1"/>
  <c r="D38" i="4"/>
  <c r="E38" i="4" a="1"/>
  <c r="E38" i="4" s="1"/>
  <c r="F38" i="4"/>
  <c r="G38" i="4" a="1"/>
  <c r="G38" i="4" s="1"/>
  <c r="H38" i="4"/>
  <c r="K38" i="4"/>
  <c r="L38" i="4"/>
  <c r="C39" i="4"/>
  <c r="KI20" i="6" s="1" a="1"/>
  <c r="KI20" i="6" s="1"/>
  <c r="D39" i="4" a="1"/>
  <c r="D39" i="4" s="1"/>
  <c r="E39" i="4" a="1"/>
  <c r="E39" i="4" s="1"/>
  <c r="F39" i="4"/>
  <c r="G39" i="4" a="1"/>
  <c r="G39" i="4" s="1"/>
  <c r="H39" i="4"/>
  <c r="K39" i="4"/>
  <c r="L39" i="4"/>
  <c r="C40" i="4"/>
  <c r="KQ20" i="6" s="1" a="1"/>
  <c r="KQ20" i="6" s="1"/>
  <c r="D40" i="4" a="1"/>
  <c r="D40" i="4" s="1"/>
  <c r="E40" i="4" a="1"/>
  <c r="E40" i="4" s="1"/>
  <c r="F40" i="4"/>
  <c r="G40" i="4" a="1"/>
  <c r="G40" i="4" s="1"/>
  <c r="H40" i="4"/>
  <c r="K40" i="4"/>
  <c r="L40" i="4"/>
  <c r="C41" i="4"/>
  <c r="KY20" i="6" s="1" a="1"/>
  <c r="KY20" i="6" s="1"/>
  <c r="KX20" i="6" s="1" a="1"/>
  <c r="KX20" i="6" s="1"/>
  <c r="D41" i="4" a="1"/>
  <c r="D41" i="4" s="1"/>
  <c r="E41" i="4" a="1"/>
  <c r="E41" i="4" s="1"/>
  <c r="F41" i="4"/>
  <c r="G41" i="4" a="1"/>
  <c r="G41" i="4" s="1"/>
  <c r="H41" i="4"/>
  <c r="K41" i="4"/>
  <c r="L41" i="4"/>
  <c r="C42" i="4"/>
  <c r="LG20" i="6" s="1" a="1"/>
  <c r="LG20" i="6" s="1"/>
  <c r="D42" i="4" a="1"/>
  <c r="D42" i="4" s="1"/>
  <c r="E42" i="4" a="1"/>
  <c r="E42" i="4" s="1"/>
  <c r="F42" i="4"/>
  <c r="G42" i="4" a="1"/>
  <c r="G42" i="4" s="1"/>
  <c r="H42" i="4"/>
  <c r="K42" i="4"/>
  <c r="L42" i="4"/>
  <c r="C43" i="4"/>
  <c r="LO20" i="6" s="1" a="1"/>
  <c r="LO20" i="6" s="1"/>
  <c r="D43" i="4" a="1"/>
  <c r="D43" i="4" s="1"/>
  <c r="E43" i="4" a="1"/>
  <c r="E43" i="4" s="1"/>
  <c r="F43" i="4"/>
  <c r="G43" i="4" a="1"/>
  <c r="G43" i="4" s="1"/>
  <c r="H43" i="4"/>
  <c r="K43" i="4"/>
  <c r="L43" i="4"/>
  <c r="C44" i="4"/>
  <c r="LW20" i="6" s="1" a="1"/>
  <c r="LW20" i="6" s="1"/>
  <c r="D44" i="4" a="1"/>
  <c r="D44" i="4" s="1"/>
  <c r="E44" i="4" a="1"/>
  <c r="E44" i="4"/>
  <c r="F44" i="4"/>
  <c r="G44" i="4" a="1"/>
  <c r="G44" i="4" s="1"/>
  <c r="H44" i="4"/>
  <c r="K44" i="4"/>
  <c r="L44" i="4"/>
  <c r="C45" i="4"/>
  <c r="ME20" i="6" s="1" a="1"/>
  <c r="ME20" i="6" s="1"/>
  <c r="D45" i="4" a="1"/>
  <c r="D45" i="4" s="1"/>
  <c r="E45" i="4" a="1"/>
  <c r="E45" i="4" s="1"/>
  <c r="F45" i="4"/>
  <c r="G45" i="4" a="1"/>
  <c r="G45" i="4" s="1"/>
  <c r="H45" i="4"/>
  <c r="K45" i="4"/>
  <c r="L45" i="4"/>
  <c r="C46" i="4"/>
  <c r="D46" i="4" a="1"/>
  <c r="D46" i="4" s="1"/>
  <c r="E46" i="4" a="1"/>
  <c r="E46" i="4" s="1"/>
  <c r="F46" i="4"/>
  <c r="G46" i="4" a="1"/>
  <c r="G46" i="4" s="1"/>
  <c r="H46" i="4"/>
  <c r="I46" i="4" a="1"/>
  <c r="I46" i="4" s="1"/>
  <c r="J46" i="4" a="1"/>
  <c r="J46" i="4" s="1"/>
  <c r="K46" i="4"/>
  <c r="L46" i="4"/>
  <c r="C47" i="4"/>
  <c r="D47" i="4" a="1"/>
  <c r="D47" i="4"/>
  <c r="E47" i="4" a="1"/>
  <c r="E47" i="4" s="1"/>
  <c r="F47" i="4"/>
  <c r="G47" i="4" a="1"/>
  <c r="G47" i="4"/>
  <c r="H47" i="4"/>
  <c r="I47" i="4" a="1"/>
  <c r="I47" i="4" s="1"/>
  <c r="J47" i="4" a="1"/>
  <c r="J47" i="4" s="1"/>
  <c r="K47" i="4"/>
  <c r="L47" i="4"/>
  <c r="C48" i="4"/>
  <c r="D48" i="4" a="1"/>
  <c r="D48" i="4" s="1"/>
  <c r="E48" i="4" a="1"/>
  <c r="E48" i="4"/>
  <c r="F48" i="4"/>
  <c r="G48" i="4" a="1"/>
  <c r="G48" i="4" s="1"/>
  <c r="H48" i="4"/>
  <c r="I48" i="4" a="1"/>
  <c r="I48" i="4" s="1"/>
  <c r="J48" i="4" a="1"/>
  <c r="J48" i="4" s="1"/>
  <c r="K48" i="4"/>
  <c r="L48" i="4"/>
  <c r="C49" i="4"/>
  <c r="D49" i="4" a="1"/>
  <c r="D49" i="4" s="1"/>
  <c r="E49" i="4" a="1"/>
  <c r="E49" i="4"/>
  <c r="F49" i="4"/>
  <c r="G49" i="4" a="1"/>
  <c r="G49" i="4" s="1"/>
  <c r="H49" i="4"/>
  <c r="I49" i="4" a="1"/>
  <c r="I49" i="4" s="1"/>
  <c r="J49" i="4" a="1"/>
  <c r="J49" i="4" s="1"/>
  <c r="K49" i="4"/>
  <c r="L49" i="4"/>
  <c r="C50" i="4"/>
  <c r="D50" i="4" a="1"/>
  <c r="D50" i="4"/>
  <c r="E50" i="4" a="1"/>
  <c r="E50" i="4" s="1"/>
  <c r="F50" i="4"/>
  <c r="G50" i="4" a="1"/>
  <c r="G50" i="4" s="1"/>
  <c r="H50" i="4"/>
  <c r="I50" i="4" a="1"/>
  <c r="I50" i="4" s="1"/>
  <c r="J50" i="4" a="1"/>
  <c r="J50" i="4" s="1"/>
  <c r="K50" i="4"/>
  <c r="L50" i="4"/>
  <c r="C51" i="4"/>
  <c r="D51" i="4" a="1"/>
  <c r="D51" i="4" s="1"/>
  <c r="E51" i="4" a="1"/>
  <c r="E51" i="4" s="1"/>
  <c r="F51" i="4"/>
  <c r="G51" i="4" a="1"/>
  <c r="G51" i="4" s="1"/>
  <c r="H51" i="4"/>
  <c r="I51" i="4" a="1"/>
  <c r="I51" i="4" s="1"/>
  <c r="J51" i="4" a="1"/>
  <c r="J51" i="4" s="1"/>
  <c r="K51" i="4"/>
  <c r="L51" i="4"/>
  <c r="C52" i="4"/>
  <c r="D52" i="4" a="1"/>
  <c r="D52" i="4" s="1"/>
  <c r="E52" i="4" a="1"/>
  <c r="E52" i="4"/>
  <c r="F52" i="4"/>
  <c r="G52" i="4" a="1"/>
  <c r="G52" i="4"/>
  <c r="H52" i="4"/>
  <c r="I52" i="4" a="1"/>
  <c r="I52" i="4" s="1"/>
  <c r="J52" i="4" a="1"/>
  <c r="J52" i="4"/>
  <c r="K52" i="4"/>
  <c r="L52" i="4"/>
  <c r="C53" i="4"/>
  <c r="D53" i="4" a="1"/>
  <c r="D53" i="4" s="1"/>
  <c r="E53" i="4" a="1"/>
  <c r="E53" i="4" s="1"/>
  <c r="F53" i="4"/>
  <c r="G53" i="4" a="1"/>
  <c r="G53" i="4" s="1"/>
  <c r="H53" i="4"/>
  <c r="I53" i="4" a="1"/>
  <c r="I53" i="4" s="1"/>
  <c r="J53" i="4" a="1"/>
  <c r="J53" i="4" s="1"/>
  <c r="K53" i="4"/>
  <c r="L53" i="4"/>
  <c r="C54" i="4"/>
  <c r="D54" i="4" a="1"/>
  <c r="D54" i="4" s="1"/>
  <c r="E54" i="4" a="1"/>
  <c r="E54" i="4" s="1"/>
  <c r="F54" i="4"/>
  <c r="G54" i="4" a="1"/>
  <c r="G54" i="4" s="1"/>
  <c r="H54" i="4"/>
  <c r="I54" i="4" a="1"/>
  <c r="I54" i="4" s="1"/>
  <c r="J54" i="4" a="1"/>
  <c r="J54" i="4" s="1"/>
  <c r="K54" i="4"/>
  <c r="L54" i="4"/>
  <c r="C55" i="4"/>
  <c r="D55" i="4" a="1"/>
  <c r="D55" i="4"/>
  <c r="E55" i="4" a="1"/>
  <c r="E55" i="4" s="1"/>
  <c r="F55" i="4"/>
  <c r="G55" i="4" a="1"/>
  <c r="G55" i="4"/>
  <c r="H55" i="4"/>
  <c r="I55" i="4" a="1"/>
  <c r="I55" i="4" s="1"/>
  <c r="J55" i="4" a="1"/>
  <c r="J55" i="4" s="1"/>
  <c r="K55" i="4"/>
  <c r="L55" i="4"/>
  <c r="C56" i="4"/>
  <c r="D56" i="4" a="1"/>
  <c r="D56" i="4" s="1"/>
  <c r="E56" i="4" a="1"/>
  <c r="E56" i="4" s="1"/>
  <c r="F56" i="4"/>
  <c r="G56" i="4" a="1"/>
  <c r="G56" i="4" s="1"/>
  <c r="H56" i="4"/>
  <c r="I56" i="4" a="1"/>
  <c r="I56" i="4" s="1"/>
  <c r="J56" i="4" a="1"/>
  <c r="J56" i="4" s="1"/>
  <c r="K56" i="4"/>
  <c r="L56" i="4"/>
  <c r="C57" i="4"/>
  <c r="D57" i="4" a="1"/>
  <c r="D57" i="4" s="1"/>
  <c r="E57" i="4" a="1"/>
  <c r="E57" i="4" s="1"/>
  <c r="F57" i="4"/>
  <c r="G57" i="4" a="1"/>
  <c r="G57" i="4" s="1"/>
  <c r="H57" i="4"/>
  <c r="I57" i="4" a="1"/>
  <c r="I57" i="4" s="1"/>
  <c r="J57" i="4" a="1"/>
  <c r="J57" i="4"/>
  <c r="K57" i="4"/>
  <c r="L57" i="4"/>
  <c r="C58" i="4"/>
  <c r="D58" i="4" a="1"/>
  <c r="D58" i="4"/>
  <c r="E58" i="4" a="1"/>
  <c r="E58" i="4" s="1"/>
  <c r="F58" i="4"/>
  <c r="G58" i="4" a="1"/>
  <c r="G58" i="4" s="1"/>
  <c r="H58" i="4"/>
  <c r="I58" i="4" a="1"/>
  <c r="I58" i="4" s="1"/>
  <c r="J58" i="4" a="1"/>
  <c r="J58" i="4" s="1"/>
  <c r="K58" i="4"/>
  <c r="L58" i="4"/>
  <c r="C59" i="4"/>
  <c r="D59" i="4" a="1"/>
  <c r="D59" i="4" s="1"/>
  <c r="E59" i="4" a="1"/>
  <c r="E59" i="4" s="1"/>
  <c r="F59" i="4"/>
  <c r="G59" i="4" a="1"/>
  <c r="G59" i="4" s="1"/>
  <c r="H59" i="4"/>
  <c r="I59" i="4" a="1"/>
  <c r="I59" i="4" s="1"/>
  <c r="J59" i="4" a="1"/>
  <c r="J59" i="4" s="1"/>
  <c r="K59" i="4"/>
  <c r="L59" i="4"/>
  <c r="C60" i="4"/>
  <c r="D60" i="4" a="1"/>
  <c r="D60" i="4" s="1"/>
  <c r="E60" i="4" a="1"/>
  <c r="E60" i="4" s="1"/>
  <c r="F60" i="4"/>
  <c r="G60" i="4" a="1"/>
  <c r="G60" i="4" s="1"/>
  <c r="H60" i="4"/>
  <c r="I60" i="4" a="1"/>
  <c r="I60" i="4" s="1"/>
  <c r="J60" i="4" a="1"/>
  <c r="J60" i="4" s="1"/>
  <c r="K60" i="4"/>
  <c r="L60" i="4"/>
  <c r="OH23" i="6" a="1"/>
  <c r="OH23" i="6" s="1"/>
  <c r="KA20" i="6" a="1"/>
  <c r="KA20" i="6" s="1"/>
  <c r="KB20" i="6" s="1" a="1"/>
  <c r="KB20" i="6" s="1"/>
  <c r="JS20" i="6" a="1"/>
  <c r="JS20" i="6" s="1"/>
  <c r="D12" i="4" l="1" a="1"/>
  <c r="D12" i="4" s="1"/>
  <c r="E12" i="4" a="1"/>
  <c r="E12" i="4" s="1"/>
  <c r="G12" i="4" a="1"/>
  <c r="G12" i="4" s="1"/>
  <c r="G11" i="4" a="1"/>
  <c r="G11" i="4" s="1"/>
  <c r="D11" i="4" a="1"/>
  <c r="D11" i="4" s="1"/>
  <c r="E11" i="4" a="1"/>
  <c r="E11" i="4" s="1"/>
  <c r="D10" i="4" a="1"/>
  <c r="D10" i="4" s="1"/>
  <c r="E10" i="4" a="1"/>
  <c r="E10" i="4" s="1"/>
  <c r="BK20" i="6" a="1"/>
  <c r="BK20" i="6" s="1"/>
  <c r="BJ20" i="6" s="1" a="1"/>
  <c r="BJ20" i="6" s="1"/>
  <c r="E5" i="4" a="1"/>
  <c r="E5" i="4" s="1"/>
  <c r="G4" i="4" a="1"/>
  <c r="G4" i="4" s="1"/>
  <c r="E4" i="4" a="1"/>
  <c r="E4" i="4" s="1"/>
  <c r="E3" i="4" a="1"/>
  <c r="E3" i="4" s="1"/>
  <c r="G3" i="4" a="1"/>
  <c r="G3" i="4" s="1"/>
  <c r="KJ20" i="6" a="1"/>
  <c r="KJ20" i="6" s="1"/>
  <c r="KH20" i="6" a="1"/>
  <c r="KH20" i="6" s="1"/>
  <c r="KK20" i="6"/>
  <c r="I39" i="4" s="1" a="1"/>
  <c r="I39" i="4" s="1"/>
  <c r="ED23" i="6" a="1"/>
  <c r="ED23" i="6" s="1"/>
  <c r="EG23" i="6" s="1" a="1"/>
  <c r="EG23" i="6" s="1"/>
  <c r="ED20" i="6" a="1"/>
  <c r="ED20" i="6" s="1"/>
  <c r="EG20" i="6"/>
  <c r="I19" i="4" s="1" a="1"/>
  <c r="I19" i="4" s="1"/>
  <c r="EF20" i="6" a="1"/>
  <c r="EF20" i="6" s="1"/>
  <c r="CB20" i="6" a="1"/>
  <c r="CB20" i="6" s="1"/>
  <c r="BZ20" i="6" a="1"/>
  <c r="BZ20" i="6" s="1"/>
  <c r="CJ20" i="6" a="1"/>
  <c r="CJ20" i="6" s="1"/>
  <c r="CH20" i="6" a="1"/>
  <c r="CH20" i="6" s="1"/>
  <c r="CK20" i="6"/>
  <c r="I13" i="4" s="1" a="1"/>
  <c r="I13" i="4" s="1"/>
  <c r="HP20" i="6" a="1"/>
  <c r="HP20" i="6" s="1"/>
  <c r="HN20" i="6" a="1"/>
  <c r="HN20" i="6" s="1"/>
  <c r="HQ20" i="6"/>
  <c r="I30" i="4" s="1" a="1"/>
  <c r="I30" i="4" s="1"/>
  <c r="JJ23" i="6" a="1"/>
  <c r="JJ23" i="6" s="1"/>
  <c r="JL23" i="6" s="1" a="1"/>
  <c r="JL23" i="6" s="1"/>
  <c r="JJ20" i="6" a="1"/>
  <c r="JJ20" i="6" s="1"/>
  <c r="IN20" i="6" a="1"/>
  <c r="IN20" i="6" s="1"/>
  <c r="LN20" i="6" a="1"/>
  <c r="LN20" i="6" s="1"/>
  <c r="LN23" i="6" a="1"/>
  <c r="LN23" i="6" s="1"/>
  <c r="LQ20" i="6"/>
  <c r="I43" i="4" s="1" a="1"/>
  <c r="I43" i="4" s="1"/>
  <c r="LP20" i="6" a="1"/>
  <c r="LP20" i="6" s="1"/>
  <c r="LV23" i="6" a="1"/>
  <c r="LV23" i="6" s="1"/>
  <c r="LY20" i="6"/>
  <c r="I44" i="4" s="1" a="1"/>
  <c r="I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I42" i="4" s="1" a="1"/>
  <c r="I42" i="4" s="1"/>
  <c r="LF23" i="6" a="1"/>
  <c r="LF23" i="6" s="1"/>
  <c r="NB23" i="6" a="1"/>
  <c r="NB23" i="6" s="1"/>
  <c r="PF23" i="6" a="1"/>
  <c r="PF23" i="6" s="1"/>
  <c r="MG20" i="6"/>
  <c r="I45" i="4" s="1" a="1"/>
  <c r="I45" i="4" s="1"/>
  <c r="MF20" i="6" a="1"/>
  <c r="MF20" i="6" s="1"/>
  <c r="MD20" i="6" a="1"/>
  <c r="MD20" i="6" s="1"/>
  <c r="MD23" i="6" a="1"/>
  <c r="MD23" i="6" s="1"/>
  <c r="KP23" i="6" a="1"/>
  <c r="KP23" i="6" s="1"/>
  <c r="KS20" i="6"/>
  <c r="I40" i="4" s="1" a="1"/>
  <c r="I40" i="4" s="1"/>
  <c r="KP20" i="6" a="1"/>
  <c r="KP20" i="6" s="1"/>
  <c r="KR20" i="6" a="1"/>
  <c r="KR20" i="6" s="1"/>
  <c r="KX23" i="6" a="1"/>
  <c r="KX23" i="6" s="1"/>
  <c r="NJ23" i="6" a="1"/>
  <c r="NJ23" i="6" s="1"/>
  <c r="KZ20" i="6" a="1"/>
  <c r="KZ20" i="6" s="1"/>
  <c r="NR23" i="6" a="1"/>
  <c r="NR23" i="6" s="1"/>
  <c r="OX23" i="6" a="1"/>
  <c r="OX23" i="6" s="1"/>
  <c r="LA20" i="6"/>
  <c r="I41" i="4" s="1" a="1"/>
  <c r="I41" i="4" s="1"/>
  <c r="KH23" i="6" a="1"/>
  <c r="KH23" i="6" s="1"/>
  <c r="MT23" i="6" a="1"/>
  <c r="MT23" i="6" s="1"/>
  <c r="PN23" i="6" a="1"/>
  <c r="PN23" i="6" s="1"/>
  <c r="JT20" i="6" a="1"/>
  <c r="JT20" i="6" s="1"/>
  <c r="JR23" i="6" a="1"/>
  <c r="JR23" i="6" s="1"/>
  <c r="JR20" i="6" a="1"/>
  <c r="JR20" i="6" s="1"/>
  <c r="JU20" i="6"/>
  <c r="I37" i="4" s="1" a="1"/>
  <c r="I37" i="4" s="1"/>
  <c r="FT20" i="6" a="1"/>
  <c r="FT20" i="6" s="1"/>
  <c r="FU20" i="6"/>
  <c r="I24" i="4" s="1" a="1"/>
  <c r="I24" i="4" s="1"/>
  <c r="FR23" i="6" a="1"/>
  <c r="FR23" i="6" s="1"/>
  <c r="FR20" i="6" a="1"/>
  <c r="FR20" i="6" s="1"/>
  <c r="GA23" i="6" a="1"/>
  <c r="GA23" i="6" s="1"/>
  <c r="GD23" i="6" a="1"/>
  <c r="GD23" i="6" s="1"/>
  <c r="GC23" i="6" a="1"/>
  <c r="GC23" i="6" s="1"/>
  <c r="GB23" i="6" a="1"/>
  <c r="GB23" i="6" s="1"/>
  <c r="JE20" i="6"/>
  <c r="I35" i="4" s="1" a="1"/>
  <c r="I35" i="4" s="1"/>
  <c r="JD20" i="6" a="1"/>
  <c r="JD20" i="6" s="1"/>
  <c r="JB23" i="6" a="1"/>
  <c r="JB23" i="6" s="1"/>
  <c r="JB20" i="6" a="1"/>
  <c r="JB20" i="6" s="1"/>
  <c r="GH23" i="6" a="1"/>
  <c r="GH23" i="6" s="1"/>
  <c r="GK20" i="6"/>
  <c r="I26" i="4" s="1" a="1"/>
  <c r="I26" i="4" s="1"/>
  <c r="GJ20" i="6" a="1"/>
  <c r="GJ20" i="6" s="1"/>
  <c r="GH20" i="6" a="1"/>
  <c r="GH20" i="6" s="1"/>
  <c r="HV20" i="6" a="1"/>
  <c r="HV20" i="6" s="1"/>
  <c r="HY20" i="6"/>
  <c r="I31" i="4" s="1" a="1"/>
  <c r="I31" i="4" s="1"/>
  <c r="HV23" i="6" a="1"/>
  <c r="HV23" i="6" s="1"/>
  <c r="HX20" i="6" a="1"/>
  <c r="HX20" i="6" s="1"/>
  <c r="FB23" i="6" a="1"/>
  <c r="FB23" i="6" s="1"/>
  <c r="FE20" i="6"/>
  <c r="I22" i="4" s="1" a="1"/>
  <c r="I22" i="4" s="1"/>
  <c r="FD20" i="6" a="1"/>
  <c r="FD20" i="6" s="1"/>
  <c r="FB20" i="6" a="1"/>
  <c r="FB20" i="6" s="1"/>
  <c r="HH20" i="6" a="1"/>
  <c r="HH20" i="6" s="1"/>
  <c r="HF23" i="6" a="1"/>
  <c r="HF23" i="6" s="1"/>
  <c r="HI20" i="6"/>
  <c r="I29" i="4" s="1" a="1"/>
  <c r="I29" i="4" s="1"/>
  <c r="HF20" i="6" a="1"/>
  <c r="HF20" i="6" s="1"/>
  <c r="FJ23" i="6" a="1"/>
  <c r="FJ23" i="6" s="1"/>
  <c r="FL20" i="6" a="1"/>
  <c r="FL20" i="6" s="1"/>
  <c r="FJ20" i="6" a="1"/>
  <c r="FJ20" i="6" s="1"/>
  <c r="FM20" i="6"/>
  <c r="I23" i="4" s="1" a="1"/>
  <c r="I23" i="4" s="1"/>
  <c r="GS20" i="6"/>
  <c r="I27" i="4" s="1" a="1"/>
  <c r="I27" i="4" s="1"/>
  <c r="GR20" i="6" a="1"/>
  <c r="GR20" i="6" s="1"/>
  <c r="GP23" i="6" a="1"/>
  <c r="GP23" i="6" s="1"/>
  <c r="GP20" i="6" a="1"/>
  <c r="GP20" i="6" s="1"/>
  <c r="ID20" i="6" a="1"/>
  <c r="ID20" i="6" s="1"/>
  <c r="IG20" i="6"/>
  <c r="I32" i="4" s="1" a="1"/>
  <c r="I32" i="4" s="1"/>
  <c r="ID23" i="6" a="1"/>
  <c r="ID23" i="6" s="1"/>
  <c r="IF20" i="6" a="1"/>
  <c r="IF20" i="6" s="1"/>
  <c r="ET20" i="6" a="1"/>
  <c r="ET20" i="6" s="1"/>
  <c r="ET23" i="6" a="1"/>
  <c r="ET23" i="6" s="1"/>
  <c r="EW20" i="6"/>
  <c r="I21" i="4" s="1" a="1"/>
  <c r="I21" i="4" s="1"/>
  <c r="EV20" i="6" a="1"/>
  <c r="EV20" i="6" s="1"/>
  <c r="HA20" i="6"/>
  <c r="I28" i="4" s="1" a="1"/>
  <c r="I28" i="4" s="1"/>
  <c r="GZ20" i="6" a="1"/>
  <c r="GZ20" i="6" s="1"/>
  <c r="GX20" i="6" a="1"/>
  <c r="GX20" i="6" s="1"/>
  <c r="GX23" i="6" a="1"/>
  <c r="GX23" i="6" s="1"/>
  <c r="GB20" i="6" a="1"/>
  <c r="GB20" i="6" s="1"/>
  <c r="FZ20" i="6" a="1"/>
  <c r="FZ20" i="6" s="1"/>
  <c r="KC20" i="6"/>
  <c r="I38" i="4" s="1" a="1"/>
  <c r="I38" i="4" s="1"/>
  <c r="IV20" i="6" a="1"/>
  <c r="IV20" i="6" s="1"/>
  <c r="JZ20" i="6" a="1"/>
  <c r="JZ20" i="6" s="1"/>
  <c r="GC20" i="6"/>
  <c r="I25" i="4" s="1" a="1"/>
  <c r="I25" i="4" s="1"/>
  <c r="IO20" i="6"/>
  <c r="I33" i="4" s="1" a="1"/>
  <c r="I33" i="4" s="1"/>
  <c r="IL23" i="6" a="1"/>
  <c r="IL23" i="6" s="1"/>
  <c r="IW20" i="6"/>
  <c r="I34" i="4" s="1" a="1"/>
  <c r="I34" i="4" s="1"/>
  <c r="JL20" i="6" a="1"/>
  <c r="JL20" i="6" s="1"/>
  <c r="HN23" i="6" a="1"/>
  <c r="HN23" i="6" s="1"/>
  <c r="IT23" i="6" a="1"/>
  <c r="IT23" i="6" s="1"/>
  <c r="JZ23" i="6" a="1"/>
  <c r="JZ23" i="6" s="1"/>
  <c r="CX23" i="6" a="1"/>
  <c r="CX23" i="6" s="1"/>
  <c r="DA20" i="6"/>
  <c r="I15" i="4" s="1" a="1"/>
  <c r="I15" i="4" s="1"/>
  <c r="CX20" i="6" a="1"/>
  <c r="CX20" i="6" s="1"/>
  <c r="CZ20" i="6" a="1"/>
  <c r="CZ20" i="6" s="1"/>
  <c r="DF23" i="6" a="1"/>
  <c r="DF23" i="6" s="1"/>
  <c r="DI20" i="6"/>
  <c r="I16" i="4" s="1" a="1"/>
  <c r="I16" i="4" s="1"/>
  <c r="DH20" i="6" a="1"/>
  <c r="DH20" i="6" s="1"/>
  <c r="DF20" i="6" a="1"/>
  <c r="DF20" i="6" s="1"/>
  <c r="DQ20" i="6"/>
  <c r="I17" i="4" s="1" a="1"/>
  <c r="I17" i="4" s="1"/>
  <c r="DP20" i="6" a="1"/>
  <c r="DP20" i="6" s="1"/>
  <c r="DN20" i="6" a="1"/>
  <c r="DN20" i="6" s="1"/>
  <c r="DN23" i="6" a="1"/>
  <c r="DN23" i="6" s="1"/>
  <c r="DY20" i="6"/>
  <c r="I18" i="4" s="1" a="1"/>
  <c r="I18" i="4" s="1"/>
  <c r="DX20" i="6" a="1"/>
  <c r="DX20" i="6" s="1"/>
  <c r="DV23" i="6" a="1"/>
  <c r="DV23" i="6" s="1"/>
  <c r="DV20" i="6" a="1"/>
  <c r="DV20" i="6" s="1"/>
  <c r="EO20" i="6"/>
  <c r="I20" i="4" s="1" a="1"/>
  <c r="I20" i="4" s="1"/>
  <c r="EL20" i="6" a="1"/>
  <c r="EL20" i="6" s="1"/>
  <c r="EL23" i="6" a="1"/>
  <c r="EL23" i="6" s="1"/>
  <c r="BT20" i="6" a="1"/>
  <c r="BT20" i="6" s="1"/>
  <c r="BR23" i="6" a="1"/>
  <c r="BR23" i="6" s="1"/>
  <c r="BR20" i="6" a="1"/>
  <c r="BR20" i="6" s="1"/>
  <c r="CR20" i="6" a="1"/>
  <c r="CR20" i="6" s="1"/>
  <c r="CP23" i="6" a="1"/>
  <c r="CP23" i="6" s="1"/>
  <c r="CS20" i="6"/>
  <c r="I14" i="4" s="1" a="1"/>
  <c r="I14" i="4" s="1"/>
  <c r="CP20" i="6" a="1"/>
  <c r="CP20" i="6" s="1"/>
  <c r="BJ23" i="6" a="1"/>
  <c r="BJ23" i="6" s="1"/>
  <c r="BL20" i="6" a="1"/>
  <c r="BL20" i="6" s="1"/>
  <c r="BZ23" i="6" a="1"/>
  <c r="BZ23" i="6" s="1"/>
  <c r="CH23" i="6" a="1"/>
  <c r="CH23" i="6" s="1"/>
  <c r="EH23" i="6" l="1"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J23" i="6" a="1"/>
  <c r="DJ23" i="6" s="1"/>
  <c r="DI23" i="6" a="1"/>
  <c r="DI23" i="6" s="1"/>
  <c r="DH23" i="6" a="1"/>
  <c r="DH23" i="6" s="1"/>
  <c r="DG23" i="6" a="1"/>
  <c r="DG23" i="6" s="1"/>
  <c r="DQ23" i="6" a="1"/>
  <c r="DQ23" i="6" s="1"/>
  <c r="DP23" i="6" a="1"/>
  <c r="DP23" i="6" s="1"/>
  <c r="DO23" i="6" a="1"/>
  <c r="DO23" i="6" s="1"/>
  <c r="DR23" i="6" a="1"/>
  <c r="DR23" i="6" s="1"/>
  <c r="CY23" i="6" a="1"/>
  <c r="CY23" i="6" s="1"/>
  <c r="DB23" i="6" a="1"/>
  <c r="DB23" i="6" s="1"/>
  <c r="DA23" i="6" a="1"/>
  <c r="DA23" i="6" s="1"/>
  <c r="CZ23" i="6" a="1"/>
  <c r="CZ23" i="6" s="1"/>
  <c r="DX23" i="6" a="1"/>
  <c r="DX23" i="6" s="1"/>
  <c r="DW23" i="6" a="1"/>
  <c r="DW23" i="6" s="1"/>
  <c r="DZ23" i="6" a="1"/>
  <c r="DZ23" i="6" s="1"/>
  <c r="DY23" i="6" a="1"/>
  <c r="DY23" i="6" s="1"/>
  <c r="EP23" i="6" a="1"/>
  <c r="EP23" i="6" s="1"/>
  <c r="EO23" i="6" a="1"/>
  <c r="EO23" i="6" s="1"/>
  <c r="EN23" i="6" a="1"/>
  <c r="EN23" i="6" s="1"/>
  <c r="EM23" i="6" a="1"/>
  <c r="EM23" i="6" s="1"/>
  <c r="BN23" i="6" a="1"/>
  <c r="BN23" i="6" s="1"/>
  <c r="BK23" i="6" a="1"/>
  <c r="BK23" i="6" s="1"/>
  <c r="BL23" i="6" a="1"/>
  <c r="BL23" i="6" s="1"/>
  <c r="BM23" i="6" s="1" a="1"/>
  <c r="BM23" i="6" s="1"/>
  <c r="CI23" i="6" a="1"/>
  <c r="CI23" i="6" s="1"/>
  <c r="CL23" i="6" a="1"/>
  <c r="CL23" i="6" s="1"/>
  <c r="CJ23" i="6" a="1"/>
  <c r="CJ23" i="6" s="1"/>
  <c r="CK23" i="6" a="1"/>
  <c r="CK23" i="6" s="1"/>
  <c r="CB23" i="6" a="1"/>
  <c r="CB23" i="6" s="1"/>
  <c r="CA23" i="6" a="1"/>
  <c r="CA23" i="6" s="1"/>
  <c r="CC23" i="6" a="1"/>
  <c r="CC23" i="6" s="1"/>
  <c r="CD23" i="6" a="1"/>
  <c r="CD23" i="6" s="1"/>
  <c r="CT23" i="6" a="1"/>
  <c r="CT23" i="6" s="1"/>
  <c r="CS23" i="6" a="1"/>
  <c r="CS23" i="6" s="1"/>
  <c r="CQ23" i="6" a="1"/>
  <c r="CQ23" i="6" s="1"/>
  <c r="CR23" i="6" a="1"/>
  <c r="CR23" i="6" s="1"/>
  <c r="BU23" i="6" a="1"/>
  <c r="BU23" i="6" s="1"/>
  <c r="BT23" i="6" a="1"/>
  <c r="BT23" i="6" s="1"/>
  <c r="BV23" i="6" a="1"/>
  <c r="BV23" i="6" s="1"/>
  <c r="BS23" i="6" a="1"/>
  <c r="BS23" i="6" s="1"/>
  <c r="BK42" i="6" l="1"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I42" i="6" a="1"/>
  <c r="CI42" i="6" s="1"/>
  <c r="CJ42" i="6" a="1"/>
  <c r="CJ42" i="6" s="1"/>
  <c r="CK42" i="6" a="1"/>
  <c r="CK42" i="6" s="1"/>
  <c r="CL42" i="6" a="1"/>
  <c r="CL42" i="6" s="1"/>
  <c r="CQ42" i="6" a="1"/>
  <c r="CQ42" i="6" s="1"/>
  <c r="CR42" i="6" a="1"/>
  <c r="CR42" i="6" s="1"/>
  <c r="CS42" i="6" a="1"/>
  <c r="CS42" i="6" s="1"/>
  <c r="CT42" i="6" a="1"/>
  <c r="CT42" i="6" s="1"/>
  <c r="CY42" i="6" a="1"/>
  <c r="CY42" i="6" s="1"/>
  <c r="CZ42" i="6" a="1"/>
  <c r="CZ42" i="6" s="1"/>
  <c r="DA42" i="6" a="1"/>
  <c r="DA42" i="6" s="1"/>
  <c r="DB42" i="6" a="1"/>
  <c r="DB42" i="6" s="1"/>
  <c r="DG42" i="6" a="1"/>
  <c r="DG42" i="6" s="1"/>
  <c r="DH42" i="6" a="1"/>
  <c r="DH42" i="6" s="1"/>
  <c r="DI42" i="6" a="1"/>
  <c r="DI42" i="6" s="1"/>
  <c r="DJ42" i="6" a="1"/>
  <c r="DJ42" i="6" s="1"/>
  <c r="DO42" i="6" a="1"/>
  <c r="DO42" i="6" s="1"/>
  <c r="DP42" i="6" a="1"/>
  <c r="DP42" i="6" s="1"/>
  <c r="DQ42" i="6" a="1"/>
  <c r="DQ42" i="6" s="1"/>
  <c r="DR42" i="6" a="1"/>
  <c r="DR42" i="6" s="1"/>
  <c r="DW42" i="6" a="1"/>
  <c r="DW42" i="6" s="1"/>
  <c r="DX42" i="6" a="1"/>
  <c r="DX42" i="6"/>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c r="BU43" i="6" a="1"/>
  <c r="BU43" i="6" s="1"/>
  <c r="BV43" i="6" a="1"/>
  <c r="BV43" i="6" s="1"/>
  <c r="CA43" i="6" a="1"/>
  <c r="CA43" i="6" s="1"/>
  <c r="CB43" i="6" a="1"/>
  <c r="CB43" i="6" s="1"/>
  <c r="CC43" i="6" a="1"/>
  <c r="CC43" i="6" s="1"/>
  <c r="CD43" i="6" a="1"/>
  <c r="CD43" i="6" s="1"/>
  <c r="CI43" i="6" a="1"/>
  <c r="CI43" i="6" s="1"/>
  <c r="CJ43" i="6" a="1"/>
  <c r="CJ43" i="6" s="1"/>
  <c r="CK43" i="6" a="1"/>
  <c r="CK43" i="6" s="1"/>
  <c r="CL43" i="6" a="1"/>
  <c r="CL43" i="6" s="1"/>
  <c r="CQ43" i="6" a="1"/>
  <c r="CQ43" i="6" s="1"/>
  <c r="CR43" i="6" a="1"/>
  <c r="CR43" i="6" s="1"/>
  <c r="CS43" i="6" a="1"/>
  <c r="CS43" i="6" s="1"/>
  <c r="CT43" i="6" a="1"/>
  <c r="CT43" i="6" s="1"/>
  <c r="CY43" i="6" a="1"/>
  <c r="CY43" i="6" s="1"/>
  <c r="CZ43" i="6" a="1"/>
  <c r="CZ43" i="6" s="1"/>
  <c r="DA43" i="6" a="1"/>
  <c r="DA43" i="6" s="1"/>
  <c r="DB43" i="6" a="1"/>
  <c r="DB43" i="6" s="1"/>
  <c r="DG43" i="6" a="1"/>
  <c r="DG43" i="6" s="1"/>
  <c r="DH43" i="6" a="1"/>
  <c r="DH43" i="6" s="1"/>
  <c r="DI43" i="6" a="1"/>
  <c r="DI43" i="6" s="1"/>
  <c r="DJ43" i="6" a="1"/>
  <c r="DJ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I44" i="6" a="1"/>
  <c r="CI44" i="6" s="1"/>
  <c r="CJ44" i="6" a="1"/>
  <c r="CJ44" i="6" s="1"/>
  <c r="CK44" i="6" a="1"/>
  <c r="CK44" i="6" s="1"/>
  <c r="CL44" i="6" a="1"/>
  <c r="CL44" i="6" s="1"/>
  <c r="CQ44" i="6" a="1"/>
  <c r="CQ44" i="6" s="1"/>
  <c r="CR44" i="6" a="1"/>
  <c r="CR44" i="6" s="1"/>
  <c r="CS44" i="6" a="1"/>
  <c r="CS44" i="6" s="1"/>
  <c r="CT44" i="6" a="1"/>
  <c r="CT44" i="6" s="1"/>
  <c r="CY44" i="6" a="1"/>
  <c r="CY44" i="6" s="1"/>
  <c r="CZ44" i="6" a="1"/>
  <c r="CZ44" i="6" s="1"/>
  <c r="DA44" i="6" a="1"/>
  <c r="DA44" i="6" s="1"/>
  <c r="DB44" i="6" a="1"/>
  <c r="DB44" i="6" s="1"/>
  <c r="DG44" i="6" a="1"/>
  <c r="DG44" i="6" s="1"/>
  <c r="DH44" i="6" a="1"/>
  <c r="DH44" i="6" s="1"/>
  <c r="DI44" i="6" a="1"/>
  <c r="DI44" i="6" s="1"/>
  <c r="DJ44" i="6" a="1"/>
  <c r="DJ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I45" i="6" a="1"/>
  <c r="CI45" i="6" s="1"/>
  <c r="CJ45" i="6" a="1"/>
  <c r="CJ45" i="6" s="1"/>
  <c r="CK45" i="6" a="1"/>
  <c r="CK45" i="6" s="1"/>
  <c r="CL45" i="6" a="1"/>
  <c r="CL45" i="6" s="1"/>
  <c r="CQ45" i="6" a="1"/>
  <c r="CQ45" i="6" s="1"/>
  <c r="CR45" i="6" a="1"/>
  <c r="CR45" i="6" s="1"/>
  <c r="CS45" i="6" a="1"/>
  <c r="CS45" i="6" s="1"/>
  <c r="CT45" i="6" a="1"/>
  <c r="CT45" i="6" s="1"/>
  <c r="CY45" i="6" a="1"/>
  <c r="CY45" i="6" s="1"/>
  <c r="CZ45" i="6" a="1"/>
  <c r="CZ45" i="6" s="1"/>
  <c r="DA45" i="6" a="1"/>
  <c r="DA45" i="6" s="1"/>
  <c r="DB45" i="6" a="1"/>
  <c r="DB45" i="6" s="1"/>
  <c r="DG45" i="6" a="1"/>
  <c r="DG45" i="6" s="1"/>
  <c r="DH45" i="6" a="1"/>
  <c r="DH45" i="6" s="1"/>
  <c r="DI45" i="6" a="1"/>
  <c r="DI45" i="6" s="1"/>
  <c r="DJ45" i="6" a="1"/>
  <c r="DJ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I46" i="6" a="1"/>
  <c r="CI46" i="6" s="1"/>
  <c r="CJ46" i="6" a="1"/>
  <c r="CJ46" i="6" s="1"/>
  <c r="CK46" i="6" a="1"/>
  <c r="CK46" i="6" s="1"/>
  <c r="CL46" i="6" a="1"/>
  <c r="CL46" i="6" s="1"/>
  <c r="CQ46" i="6" a="1"/>
  <c r="CQ46" i="6" s="1"/>
  <c r="CR46" i="6" a="1"/>
  <c r="CR46" i="6" s="1"/>
  <c r="CS46" i="6" a="1"/>
  <c r="CS46" i="6" s="1"/>
  <c r="CT46" i="6" a="1"/>
  <c r="CT46" i="6" s="1"/>
  <c r="CY46" i="6" a="1"/>
  <c r="CY46" i="6" s="1"/>
  <c r="CZ46" i="6" a="1"/>
  <c r="CZ46" i="6" s="1"/>
  <c r="DA46" i="6" a="1"/>
  <c r="DA46" i="6" s="1"/>
  <c r="DB46" i="6" a="1"/>
  <c r="DB46" i="6" s="1"/>
  <c r="DG46" i="6" a="1"/>
  <c r="DG46" i="6" s="1"/>
  <c r="DH46" i="6" a="1"/>
  <c r="DH46" i="6" s="1"/>
  <c r="DI46" i="6" a="1"/>
  <c r="DI46" i="6" s="1"/>
  <c r="DJ46" i="6" a="1"/>
  <c r="DJ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I47" i="6" a="1"/>
  <c r="CI47" i="6" s="1"/>
  <c r="CJ47" i="6" a="1"/>
  <c r="CJ47" i="6" s="1"/>
  <c r="CK47" i="6" a="1"/>
  <c r="CK47" i="6" s="1"/>
  <c r="CL47" i="6" a="1"/>
  <c r="CL47" i="6" s="1"/>
  <c r="CQ47" i="6" a="1"/>
  <c r="CQ47" i="6" s="1"/>
  <c r="CR47" i="6" a="1"/>
  <c r="CR47" i="6" s="1"/>
  <c r="CS47" i="6" a="1"/>
  <c r="CS47" i="6" s="1"/>
  <c r="CT47" i="6" a="1"/>
  <c r="CT47" i="6" s="1"/>
  <c r="CY47" i="6" a="1"/>
  <c r="CY47" i="6" s="1"/>
  <c r="CZ47" i="6" a="1"/>
  <c r="CZ47" i="6" s="1"/>
  <c r="DA47" i="6" a="1"/>
  <c r="DA47" i="6" s="1"/>
  <c r="DB47" i="6" a="1"/>
  <c r="DB47" i="6" s="1"/>
  <c r="DG47" i="6" a="1"/>
  <c r="DG47" i="6" s="1"/>
  <c r="DH47" i="6" a="1"/>
  <c r="DH47" i="6" s="1"/>
  <c r="DI47" i="6" a="1"/>
  <c r="DI47" i="6" s="1"/>
  <c r="DJ47" i="6" a="1"/>
  <c r="DJ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I48" i="6" a="1"/>
  <c r="CI48" i="6" s="1"/>
  <c r="CJ48" i="6" a="1"/>
  <c r="CJ48" i="6" s="1"/>
  <c r="CK48" i="6" a="1"/>
  <c r="CK48" i="6" s="1"/>
  <c r="CL48" i="6" a="1"/>
  <c r="CL48" i="6" s="1"/>
  <c r="CQ48" i="6" a="1"/>
  <c r="CQ48" i="6" s="1"/>
  <c r="CR48" i="6" a="1"/>
  <c r="CR48" i="6" s="1"/>
  <c r="CS48" i="6" a="1"/>
  <c r="CS48" i="6" s="1"/>
  <c r="CT48" i="6" a="1"/>
  <c r="CT48" i="6" s="1"/>
  <c r="CY48" i="6" a="1"/>
  <c r="CY48" i="6" s="1"/>
  <c r="CZ48" i="6" a="1"/>
  <c r="CZ48" i="6" s="1"/>
  <c r="DA48" i="6" a="1"/>
  <c r="DA48" i="6" s="1"/>
  <c r="DB48" i="6" a="1"/>
  <c r="DB48" i="6" s="1"/>
  <c r="DG48" i="6" a="1"/>
  <c r="DG48" i="6" s="1"/>
  <c r="DH48" i="6" a="1"/>
  <c r="DH48" i="6" s="1"/>
  <c r="DI48" i="6" a="1"/>
  <c r="DI48" i="6" s="1"/>
  <c r="DJ48" i="6" a="1"/>
  <c r="DJ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I49" i="6" a="1"/>
  <c r="CI49" i="6" s="1"/>
  <c r="CJ49" i="6" a="1"/>
  <c r="CJ49" i="6" s="1"/>
  <c r="CK49" i="6" a="1"/>
  <c r="CK49" i="6" s="1"/>
  <c r="CL49" i="6" a="1"/>
  <c r="CL49" i="6" s="1"/>
  <c r="CQ49" i="6" a="1"/>
  <c r="CQ49" i="6" s="1"/>
  <c r="CR49" i="6" a="1"/>
  <c r="CR49" i="6" s="1"/>
  <c r="CS49" i="6" a="1"/>
  <c r="CS49" i="6" s="1"/>
  <c r="CT49" i="6" a="1"/>
  <c r="CT49" i="6" s="1"/>
  <c r="CY49" i="6" a="1"/>
  <c r="CY49" i="6" s="1"/>
  <c r="CZ49" i="6" a="1"/>
  <c r="CZ49" i="6" s="1"/>
  <c r="DA49" i="6" a="1"/>
  <c r="DA49" i="6" s="1"/>
  <c r="DB49" i="6" a="1"/>
  <c r="DB49" i="6" s="1"/>
  <c r="DG49" i="6" a="1"/>
  <c r="DG49" i="6" s="1"/>
  <c r="DH49" i="6" a="1"/>
  <c r="DH49" i="6" s="1"/>
  <c r="DI49" i="6" a="1"/>
  <c r="DI49" i="6" s="1"/>
  <c r="DJ49" i="6" a="1"/>
  <c r="DJ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I50" i="6" a="1"/>
  <c r="CI50" i="6" s="1"/>
  <c r="CJ50" i="6" a="1"/>
  <c r="CJ50" i="6" s="1"/>
  <c r="CK50" i="6" a="1"/>
  <c r="CK50" i="6" s="1"/>
  <c r="CL50" i="6" a="1"/>
  <c r="CL50" i="6" s="1"/>
  <c r="CQ50" i="6" a="1"/>
  <c r="CQ50" i="6" s="1"/>
  <c r="CR50" i="6" a="1"/>
  <c r="CR50" i="6" s="1"/>
  <c r="CS50" i="6" a="1"/>
  <c r="CS50" i="6" s="1"/>
  <c r="CT50" i="6" a="1"/>
  <c r="CT50" i="6" s="1"/>
  <c r="CY50" i="6" a="1"/>
  <c r="CY50" i="6" s="1"/>
  <c r="CZ50" i="6" a="1"/>
  <c r="CZ50" i="6" s="1"/>
  <c r="DA50" i="6" a="1"/>
  <c r="DA50" i="6" s="1"/>
  <c r="DB50" i="6" a="1"/>
  <c r="DB50" i="6" s="1"/>
  <c r="DG50" i="6" a="1"/>
  <c r="DG50" i="6" s="1"/>
  <c r="DH50" i="6" a="1"/>
  <c r="DH50" i="6" s="1"/>
  <c r="DI50" i="6" a="1"/>
  <c r="DI50" i="6" s="1"/>
  <c r="DJ50" i="6" a="1"/>
  <c r="DJ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I51" i="6" a="1"/>
  <c r="CI51" i="6" s="1"/>
  <c r="CJ51" i="6" a="1"/>
  <c r="CJ51" i="6" s="1"/>
  <c r="CK51" i="6" a="1"/>
  <c r="CK51" i="6" s="1"/>
  <c r="CL51" i="6" a="1"/>
  <c r="CL51" i="6" s="1"/>
  <c r="CQ51" i="6" a="1"/>
  <c r="CQ51" i="6" s="1"/>
  <c r="CR51" i="6" a="1"/>
  <c r="CR51" i="6" s="1"/>
  <c r="CS51" i="6" a="1"/>
  <c r="CS51" i="6" s="1"/>
  <c r="CT51" i="6" a="1"/>
  <c r="CT51" i="6" s="1"/>
  <c r="CY51" i="6" a="1"/>
  <c r="CY51" i="6" s="1"/>
  <c r="CZ51" i="6" a="1"/>
  <c r="CZ51" i="6" s="1"/>
  <c r="DA51" i="6" a="1"/>
  <c r="DA51" i="6" s="1"/>
  <c r="DB51" i="6" a="1"/>
  <c r="DB51" i="6" s="1"/>
  <c r="DG51" i="6" a="1"/>
  <c r="DG51" i="6" s="1"/>
  <c r="DH51" i="6" a="1"/>
  <c r="DH51" i="6" s="1"/>
  <c r="DI51" i="6" a="1"/>
  <c r="DI51" i="6" s="1"/>
  <c r="DJ51" i="6" a="1"/>
  <c r="DJ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I52" i="6" a="1"/>
  <c r="CI52" i="6" s="1"/>
  <c r="CJ52" i="6" a="1"/>
  <c r="CJ52" i="6" s="1"/>
  <c r="CK52" i="6" a="1"/>
  <c r="CK52" i="6" s="1"/>
  <c r="CL52" i="6" a="1"/>
  <c r="CL52" i="6" s="1"/>
  <c r="CQ52" i="6" a="1"/>
  <c r="CQ52" i="6" s="1"/>
  <c r="CR52" i="6" a="1"/>
  <c r="CR52" i="6" s="1"/>
  <c r="CS52" i="6" a="1"/>
  <c r="CS52" i="6" s="1"/>
  <c r="CT52" i="6" a="1"/>
  <c r="CT52" i="6" s="1"/>
  <c r="CY52" i="6" a="1"/>
  <c r="CY52" i="6" s="1"/>
  <c r="CZ52" i="6" a="1"/>
  <c r="CZ52" i="6" s="1"/>
  <c r="DA52" i="6" a="1"/>
  <c r="DA52" i="6" s="1"/>
  <c r="DB52" i="6" a="1"/>
  <c r="DB52" i="6" s="1"/>
  <c r="DG52" i="6" a="1"/>
  <c r="DG52" i="6" s="1"/>
  <c r="DH52" i="6" a="1"/>
  <c r="DH52" i="6" s="1"/>
  <c r="DI52" i="6" a="1"/>
  <c r="DI52" i="6" s="1"/>
  <c r="DJ52" i="6" a="1"/>
  <c r="DJ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I53" i="6" a="1"/>
  <c r="CI53" i="6" s="1"/>
  <c r="CJ53" i="6" a="1"/>
  <c r="CJ53" i="6" s="1"/>
  <c r="CK53" i="6" a="1"/>
  <c r="CK53" i="6" s="1"/>
  <c r="CL53" i="6" a="1"/>
  <c r="CL53" i="6" s="1"/>
  <c r="CQ53" i="6" a="1"/>
  <c r="CQ53" i="6" s="1"/>
  <c r="CR53" i="6" a="1"/>
  <c r="CR53" i="6" s="1"/>
  <c r="CS53" i="6" a="1"/>
  <c r="CS53" i="6" s="1"/>
  <c r="CT53" i="6" a="1"/>
  <c r="CT53" i="6" s="1"/>
  <c r="CY53" i="6" a="1"/>
  <c r="CY53" i="6" s="1"/>
  <c r="CZ53" i="6" a="1"/>
  <c r="CZ53" i="6" s="1"/>
  <c r="DA53" i="6" a="1"/>
  <c r="DA53" i="6" s="1"/>
  <c r="DB53" i="6" a="1"/>
  <c r="DB53" i="6" s="1"/>
  <c r="DG53" i="6" a="1"/>
  <c r="DG53" i="6" s="1"/>
  <c r="DH53" i="6" a="1"/>
  <c r="DH53" i="6" s="1"/>
  <c r="DI53" i="6" a="1"/>
  <c r="DI53" i="6" s="1"/>
  <c r="DJ53" i="6" a="1"/>
  <c r="DJ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I54" i="6" a="1"/>
  <c r="CI54" i="6" s="1"/>
  <c r="CJ54" i="6" a="1"/>
  <c r="CJ54" i="6" s="1"/>
  <c r="CK54" i="6" a="1"/>
  <c r="CK54" i="6" s="1"/>
  <c r="CL54" i="6" a="1"/>
  <c r="CL54" i="6" s="1"/>
  <c r="CQ54" i="6" a="1"/>
  <c r="CQ54" i="6" s="1"/>
  <c r="CR54" i="6" a="1"/>
  <c r="CR54" i="6" s="1"/>
  <c r="CS54" i="6" a="1"/>
  <c r="CS54" i="6" s="1"/>
  <c r="CT54" i="6" a="1"/>
  <c r="CT54" i="6" s="1"/>
  <c r="CY54" i="6" a="1"/>
  <c r="CY54" i="6" s="1"/>
  <c r="CZ54" i="6" a="1"/>
  <c r="CZ54" i="6" s="1"/>
  <c r="DA54" i="6" a="1"/>
  <c r="DA54" i="6" s="1"/>
  <c r="DB54" i="6" a="1"/>
  <c r="DB54" i="6" s="1"/>
  <c r="DG54" i="6" a="1"/>
  <c r="DG54" i="6" s="1"/>
  <c r="DH54" i="6" a="1"/>
  <c r="DH54" i="6" s="1"/>
  <c r="DI54" i="6" a="1"/>
  <c r="DI54" i="6" s="1"/>
  <c r="DJ54" i="6" a="1"/>
  <c r="DJ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I55" i="6" a="1"/>
  <c r="CI55" i="6" s="1"/>
  <c r="CJ55" i="6" a="1"/>
  <c r="CJ55" i="6" s="1"/>
  <c r="CK55" i="6" a="1"/>
  <c r="CK55" i="6" s="1"/>
  <c r="CL55" i="6" a="1"/>
  <c r="CL55" i="6" s="1"/>
  <c r="CQ55" i="6" a="1"/>
  <c r="CQ55" i="6" s="1"/>
  <c r="CR55" i="6" a="1"/>
  <c r="CR55" i="6" s="1"/>
  <c r="CS55" i="6" a="1"/>
  <c r="CS55" i="6" s="1"/>
  <c r="CT55" i="6" a="1"/>
  <c r="CT55" i="6" s="1"/>
  <c r="CY55" i="6" a="1"/>
  <c r="CY55" i="6" s="1"/>
  <c r="CZ55" i="6" a="1"/>
  <c r="CZ55" i="6" s="1"/>
  <c r="DA55" i="6" a="1"/>
  <c r="DA55" i="6" s="1"/>
  <c r="DB55" i="6" a="1"/>
  <c r="DB55" i="6" s="1"/>
  <c r="DG55" i="6" a="1"/>
  <c r="DG55" i="6" s="1"/>
  <c r="DH55" i="6" a="1"/>
  <c r="DH55" i="6" s="1"/>
  <c r="DI55" i="6" a="1"/>
  <c r="DI55" i="6" s="1"/>
  <c r="DJ55" i="6" a="1"/>
  <c r="DJ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I56" i="6" a="1"/>
  <c r="CI56" i="6" s="1"/>
  <c r="CJ56" i="6" a="1"/>
  <c r="CJ56" i="6" s="1"/>
  <c r="CK56" i="6" a="1"/>
  <c r="CK56" i="6" s="1"/>
  <c r="CL56" i="6" a="1"/>
  <c r="CL56" i="6" s="1"/>
  <c r="CQ56" i="6" a="1"/>
  <c r="CQ56" i="6" s="1"/>
  <c r="CR56" i="6" a="1"/>
  <c r="CR56" i="6" s="1"/>
  <c r="CS56" i="6" a="1"/>
  <c r="CS56" i="6" s="1"/>
  <c r="CT56" i="6" a="1"/>
  <c r="CT56" i="6" s="1"/>
  <c r="CY56" i="6" a="1"/>
  <c r="CY56" i="6"/>
  <c r="CZ56" i="6" a="1"/>
  <c r="CZ56" i="6" s="1"/>
  <c r="DA56" i="6" a="1"/>
  <c r="DA56" i="6" s="1"/>
  <c r="DB56" i="6" a="1"/>
  <c r="DB56" i="6" s="1"/>
  <c r="DG56" i="6" a="1"/>
  <c r="DG56" i="6" s="1"/>
  <c r="DH56" i="6" a="1"/>
  <c r="DH56" i="6" s="1"/>
  <c r="DI56" i="6" a="1"/>
  <c r="DI56" i="6" s="1"/>
  <c r="DJ56" i="6" a="1"/>
  <c r="DJ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I57" i="6" a="1"/>
  <c r="CI57" i="6" s="1"/>
  <c r="CJ57" i="6" a="1"/>
  <c r="CJ57" i="6" s="1"/>
  <c r="CK57" i="6" a="1"/>
  <c r="CK57" i="6" s="1"/>
  <c r="CL57" i="6" a="1"/>
  <c r="CL57" i="6" s="1"/>
  <c r="CQ57" i="6" a="1"/>
  <c r="CQ57" i="6" s="1"/>
  <c r="CR57" i="6" a="1"/>
  <c r="CR57" i="6" s="1"/>
  <c r="CS57" i="6" a="1"/>
  <c r="CS57" i="6" s="1"/>
  <c r="CT57" i="6" a="1"/>
  <c r="CT57" i="6" s="1"/>
  <c r="CY57" i="6" a="1"/>
  <c r="CY57" i="6" s="1"/>
  <c r="CZ57" i="6" a="1"/>
  <c r="CZ57" i="6" s="1"/>
  <c r="DA57" i="6" a="1"/>
  <c r="DA57" i="6" s="1"/>
  <c r="DB57" i="6" a="1"/>
  <c r="DB57" i="6" s="1"/>
  <c r="DG57" i="6" a="1"/>
  <c r="DG57" i="6" s="1"/>
  <c r="DH57" i="6" a="1"/>
  <c r="DH57" i="6" s="1"/>
  <c r="DI57" i="6" a="1"/>
  <c r="DI57" i="6" s="1"/>
  <c r="DJ57" i="6" a="1"/>
  <c r="DJ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I58" i="6" a="1"/>
  <c r="CI58" i="6" s="1"/>
  <c r="CJ58" i="6" a="1"/>
  <c r="CJ58" i="6" s="1"/>
  <c r="CK58" i="6" a="1"/>
  <c r="CK58" i="6" s="1"/>
  <c r="CL58" i="6" a="1"/>
  <c r="CL58" i="6" s="1"/>
  <c r="CQ58" i="6" a="1"/>
  <c r="CQ58" i="6" s="1"/>
  <c r="CR58" i="6" a="1"/>
  <c r="CR58" i="6" s="1"/>
  <c r="CS58" i="6" a="1"/>
  <c r="CS58" i="6" s="1"/>
  <c r="CT58" i="6" a="1"/>
  <c r="CT58" i="6" s="1"/>
  <c r="CY58" i="6" a="1"/>
  <c r="CY58" i="6" s="1"/>
  <c r="CZ58" i="6" a="1"/>
  <c r="CZ58" i="6" s="1"/>
  <c r="DA58" i="6" a="1"/>
  <c r="DA58" i="6" s="1"/>
  <c r="DB58" i="6" a="1"/>
  <c r="DB58" i="6" s="1"/>
  <c r="DG58" i="6" a="1"/>
  <c r="DG58" i="6" s="1"/>
  <c r="DH58" i="6" a="1"/>
  <c r="DH58" i="6" s="1"/>
  <c r="DI58" i="6" a="1"/>
  <c r="DI58" i="6" s="1"/>
  <c r="DJ58" i="6" a="1"/>
  <c r="DJ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I59" i="6" a="1"/>
  <c r="CI59" i="6" s="1"/>
  <c r="CJ59" i="6" a="1"/>
  <c r="CJ59" i="6" s="1"/>
  <c r="CK59" i="6" a="1"/>
  <c r="CK59" i="6" s="1"/>
  <c r="CL59" i="6" a="1"/>
  <c r="CL59" i="6" s="1"/>
  <c r="CQ59" i="6" a="1"/>
  <c r="CQ59" i="6" s="1"/>
  <c r="CR59" i="6" a="1"/>
  <c r="CR59" i="6" s="1"/>
  <c r="CS59" i="6" a="1"/>
  <c r="CS59" i="6" s="1"/>
  <c r="CT59" i="6" a="1"/>
  <c r="CT59" i="6" s="1"/>
  <c r="CY59" i="6" a="1"/>
  <c r="CY59" i="6" s="1"/>
  <c r="CZ59" i="6" a="1"/>
  <c r="CZ59" i="6" s="1"/>
  <c r="DA59" i="6" a="1"/>
  <c r="DA59" i="6" s="1"/>
  <c r="DB59" i="6" a="1"/>
  <c r="DB59" i="6" s="1"/>
  <c r="DG59" i="6" a="1"/>
  <c r="DG59" i="6" s="1"/>
  <c r="DH59" i="6" a="1"/>
  <c r="DH59" i="6" s="1"/>
  <c r="DI59" i="6" a="1"/>
  <c r="DI59" i="6" s="1"/>
  <c r="DJ59" i="6" a="1"/>
  <c r="DJ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I60" i="6" a="1"/>
  <c r="CI60" i="6" s="1"/>
  <c r="CJ60" i="6" a="1"/>
  <c r="CJ60" i="6" s="1"/>
  <c r="CK60" i="6" a="1"/>
  <c r="CK60" i="6" s="1"/>
  <c r="CL60" i="6" a="1"/>
  <c r="CL60" i="6" s="1"/>
  <c r="CQ60" i="6" a="1"/>
  <c r="CQ60" i="6" s="1"/>
  <c r="CR60" i="6" a="1"/>
  <c r="CR60" i="6" s="1"/>
  <c r="CS60" i="6" a="1"/>
  <c r="CS60" i="6" s="1"/>
  <c r="CT60" i="6" a="1"/>
  <c r="CT60" i="6" s="1"/>
  <c r="CY60" i="6" a="1"/>
  <c r="CY60" i="6" s="1"/>
  <c r="CZ60" i="6" a="1"/>
  <c r="CZ60" i="6" s="1"/>
  <c r="DA60" i="6" a="1"/>
  <c r="DA60" i="6" s="1"/>
  <c r="DB60" i="6" a="1"/>
  <c r="DB60" i="6" s="1"/>
  <c r="DG60" i="6" a="1"/>
  <c r="DG60" i="6" s="1"/>
  <c r="DH60" i="6" a="1"/>
  <c r="DH60" i="6" s="1"/>
  <c r="DI60" i="6" a="1"/>
  <c r="DI60" i="6" s="1"/>
  <c r="DJ60" i="6" a="1"/>
  <c r="DJ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I61" i="6" a="1"/>
  <c r="CI61" i="6" s="1"/>
  <c r="CJ61" i="6" a="1"/>
  <c r="CJ61" i="6" s="1"/>
  <c r="CK61" i="6" a="1"/>
  <c r="CK61" i="6" s="1"/>
  <c r="CL61" i="6" a="1"/>
  <c r="CL61" i="6" s="1"/>
  <c r="CQ61" i="6" a="1"/>
  <c r="CQ61" i="6" s="1"/>
  <c r="CR61" i="6" a="1"/>
  <c r="CR61" i="6" s="1"/>
  <c r="CS61" i="6" a="1"/>
  <c r="CS61" i="6" s="1"/>
  <c r="CT61" i="6" a="1"/>
  <c r="CT61" i="6" s="1"/>
  <c r="CY61" i="6" a="1"/>
  <c r="CY61" i="6" s="1"/>
  <c r="CZ61" i="6" a="1"/>
  <c r="CZ61" i="6" s="1"/>
  <c r="DA61" i="6" a="1"/>
  <c r="DA61" i="6" s="1"/>
  <c r="DB61" i="6" a="1"/>
  <c r="DB61" i="6" s="1"/>
  <c r="DG61" i="6" a="1"/>
  <c r="DG61" i="6" s="1"/>
  <c r="DH61" i="6" a="1"/>
  <c r="DH61" i="6" s="1"/>
  <c r="DI61" i="6" a="1"/>
  <c r="DI61" i="6" s="1"/>
  <c r="DJ61" i="6" a="1"/>
  <c r="DJ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I62" i="6" a="1"/>
  <c r="CI62" i="6" s="1"/>
  <c r="CJ62" i="6" a="1"/>
  <c r="CJ62" i="6" s="1"/>
  <c r="CK62" i="6" a="1"/>
  <c r="CK62" i="6" s="1"/>
  <c r="CL62" i="6" a="1"/>
  <c r="CL62" i="6" s="1"/>
  <c r="CQ62" i="6" a="1"/>
  <c r="CQ62" i="6" s="1"/>
  <c r="CR62" i="6" a="1"/>
  <c r="CR62" i="6" s="1"/>
  <c r="CS62" i="6" a="1"/>
  <c r="CS62" i="6" s="1"/>
  <c r="CT62" i="6" a="1"/>
  <c r="CT62" i="6" s="1"/>
  <c r="CY62" i="6" a="1"/>
  <c r="CY62" i="6" s="1"/>
  <c r="CZ62" i="6" a="1"/>
  <c r="CZ62" i="6" s="1"/>
  <c r="DA62" i="6" a="1"/>
  <c r="DA62" i="6" s="1"/>
  <c r="DB62" i="6" a="1"/>
  <c r="DB62" i="6" s="1"/>
  <c r="DG62" i="6" a="1"/>
  <c r="DG62" i="6" s="1"/>
  <c r="DH62" i="6" a="1"/>
  <c r="DH62" i="6" s="1"/>
  <c r="DI62" i="6" a="1"/>
  <c r="DI62" i="6" s="1"/>
  <c r="DJ62" i="6" a="1"/>
  <c r="DJ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I63" i="6" a="1"/>
  <c r="CI63" i="6" s="1"/>
  <c r="CJ63" i="6" a="1"/>
  <c r="CJ63" i="6" s="1"/>
  <c r="CK63" i="6" a="1"/>
  <c r="CK63" i="6" s="1"/>
  <c r="CL63" i="6" a="1"/>
  <c r="CL63" i="6" s="1"/>
  <c r="CQ63" i="6" a="1"/>
  <c r="CQ63" i="6" s="1"/>
  <c r="CR63" i="6" a="1"/>
  <c r="CR63" i="6" s="1"/>
  <c r="CS63" i="6" a="1"/>
  <c r="CS63" i="6" s="1"/>
  <c r="CT63" i="6" a="1"/>
  <c r="CT63" i="6" s="1"/>
  <c r="CY63" i="6" a="1"/>
  <c r="CY63" i="6" s="1"/>
  <c r="CZ63" i="6" a="1"/>
  <c r="CZ63" i="6" s="1"/>
  <c r="DA63" i="6" a="1"/>
  <c r="DA63" i="6" s="1"/>
  <c r="DB63" i="6" a="1"/>
  <c r="DB63" i="6" s="1"/>
  <c r="DG63" i="6" a="1"/>
  <c r="DG63" i="6" s="1"/>
  <c r="DH63" i="6" a="1"/>
  <c r="DH63" i="6" s="1"/>
  <c r="DI63" i="6" a="1"/>
  <c r="DI63" i="6" s="1"/>
  <c r="DJ63" i="6" a="1"/>
  <c r="DJ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I64" i="6" a="1"/>
  <c r="CI64" i="6" s="1"/>
  <c r="CJ64" i="6" a="1"/>
  <c r="CJ64" i="6" s="1"/>
  <c r="CK64" i="6" a="1"/>
  <c r="CK64" i="6" s="1"/>
  <c r="CL64" i="6" a="1"/>
  <c r="CL64" i="6" s="1"/>
  <c r="CQ64" i="6" a="1"/>
  <c r="CQ64" i="6" s="1"/>
  <c r="CR64" i="6" a="1"/>
  <c r="CR64" i="6" s="1"/>
  <c r="CS64" i="6" a="1"/>
  <c r="CS64" i="6" s="1"/>
  <c r="CT64" i="6" a="1"/>
  <c r="CT64" i="6" s="1"/>
  <c r="CY64" i="6" a="1"/>
  <c r="CY64" i="6" s="1"/>
  <c r="CZ64" i="6" a="1"/>
  <c r="CZ64" i="6" s="1"/>
  <c r="DA64" i="6" a="1"/>
  <c r="DA64" i="6" s="1"/>
  <c r="DB64" i="6" a="1"/>
  <c r="DB64" i="6" s="1"/>
  <c r="DG64" i="6" a="1"/>
  <c r="DG64" i="6" s="1"/>
  <c r="DH64" i="6" a="1"/>
  <c r="DH64" i="6" s="1"/>
  <c r="DI64" i="6" a="1"/>
  <c r="DI64" i="6" s="1"/>
  <c r="DJ64" i="6" a="1"/>
  <c r="DJ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I65" i="6" a="1"/>
  <c r="CI65" i="6" s="1"/>
  <c r="CJ65" i="6" a="1"/>
  <c r="CJ65" i="6" s="1"/>
  <c r="CK65" i="6" a="1"/>
  <c r="CK65" i="6" s="1"/>
  <c r="CL65" i="6" a="1"/>
  <c r="CL65" i="6" s="1"/>
  <c r="CQ65" i="6" a="1"/>
  <c r="CQ65" i="6" s="1"/>
  <c r="CR65" i="6" a="1"/>
  <c r="CR65" i="6" s="1"/>
  <c r="CS65" i="6" a="1"/>
  <c r="CS65" i="6" s="1"/>
  <c r="CT65" i="6" a="1"/>
  <c r="CT65" i="6" s="1"/>
  <c r="CY65" i="6" a="1"/>
  <c r="CY65" i="6" s="1"/>
  <c r="CZ65" i="6" a="1"/>
  <c r="CZ65" i="6" s="1"/>
  <c r="DA65" i="6" a="1"/>
  <c r="DA65" i="6" s="1"/>
  <c r="DB65" i="6" a="1"/>
  <c r="DB65" i="6" s="1"/>
  <c r="DG65" i="6" a="1"/>
  <c r="DG65" i="6" s="1"/>
  <c r="DH65" i="6" a="1"/>
  <c r="DH65" i="6" s="1"/>
  <c r="DI65" i="6" a="1"/>
  <c r="DI65" i="6" s="1"/>
  <c r="DJ65" i="6" a="1"/>
  <c r="DJ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I66" i="6" a="1"/>
  <c r="CI66" i="6" s="1"/>
  <c r="CJ66" i="6" a="1"/>
  <c r="CJ66" i="6" s="1"/>
  <c r="CK66" i="6" a="1"/>
  <c r="CK66" i="6" s="1"/>
  <c r="CL66" i="6" a="1"/>
  <c r="CL66" i="6" s="1"/>
  <c r="CQ66" i="6" a="1"/>
  <c r="CQ66" i="6" s="1"/>
  <c r="CR66" i="6" a="1"/>
  <c r="CR66" i="6" s="1"/>
  <c r="CS66" i="6" a="1"/>
  <c r="CS66" i="6" s="1"/>
  <c r="CT66" i="6" a="1"/>
  <c r="CT66" i="6" s="1"/>
  <c r="CY66" i="6" a="1"/>
  <c r="CY66" i="6" s="1"/>
  <c r="CZ66" i="6" a="1"/>
  <c r="CZ66" i="6" s="1"/>
  <c r="DA66" i="6" a="1"/>
  <c r="DA66" i="6" s="1"/>
  <c r="DB66" i="6" a="1"/>
  <c r="DB66" i="6" s="1"/>
  <c r="DG66" i="6" a="1"/>
  <c r="DG66" i="6" s="1"/>
  <c r="DH66" i="6" a="1"/>
  <c r="DH66" i="6" s="1"/>
  <c r="DI66" i="6" a="1"/>
  <c r="DI66" i="6" s="1"/>
  <c r="DJ66" i="6" a="1"/>
  <c r="DJ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I67" i="6" a="1"/>
  <c r="CI67" i="6" s="1"/>
  <c r="CJ67" i="6" a="1"/>
  <c r="CJ67" i="6" s="1"/>
  <c r="CK67" i="6" a="1"/>
  <c r="CK67" i="6" s="1"/>
  <c r="CL67" i="6" a="1"/>
  <c r="CL67" i="6" s="1"/>
  <c r="CQ67" i="6" a="1"/>
  <c r="CQ67" i="6" s="1"/>
  <c r="CR67" i="6" a="1"/>
  <c r="CR67" i="6" s="1"/>
  <c r="CS67" i="6" a="1"/>
  <c r="CS67" i="6" s="1"/>
  <c r="CT67" i="6" a="1"/>
  <c r="CT67" i="6" s="1"/>
  <c r="CY67" i="6" a="1"/>
  <c r="CY67" i="6" s="1"/>
  <c r="CZ67" i="6" a="1"/>
  <c r="CZ67" i="6" s="1"/>
  <c r="DA67" i="6" a="1"/>
  <c r="DA67" i="6" s="1"/>
  <c r="DB67" i="6" a="1"/>
  <c r="DB67" i="6" s="1"/>
  <c r="DG67" i="6" a="1"/>
  <c r="DG67" i="6" s="1"/>
  <c r="DH67" i="6" a="1"/>
  <c r="DH67" i="6" s="1"/>
  <c r="DI67" i="6" a="1"/>
  <c r="DI67" i="6" s="1"/>
  <c r="DJ67" i="6" a="1"/>
  <c r="DJ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I68" i="6" a="1"/>
  <c r="CI68" i="6" s="1"/>
  <c r="CJ68" i="6" a="1"/>
  <c r="CJ68" i="6" s="1"/>
  <c r="CK68" i="6" a="1"/>
  <c r="CK68" i="6" s="1"/>
  <c r="CL68" i="6" a="1"/>
  <c r="CL68" i="6" s="1"/>
  <c r="CQ68" i="6" a="1"/>
  <c r="CQ68" i="6" s="1"/>
  <c r="CR68" i="6" a="1"/>
  <c r="CR68" i="6" s="1"/>
  <c r="CS68" i="6" a="1"/>
  <c r="CS68" i="6" s="1"/>
  <c r="CT68" i="6" a="1"/>
  <c r="CT68" i="6" s="1"/>
  <c r="CY68" i="6" a="1"/>
  <c r="CY68" i="6" s="1"/>
  <c r="CZ68" i="6" a="1"/>
  <c r="CZ68" i="6" s="1"/>
  <c r="DA68" i="6" a="1"/>
  <c r="DA68" i="6" s="1"/>
  <c r="DB68" i="6" a="1"/>
  <c r="DB68" i="6" s="1"/>
  <c r="DG68" i="6" a="1"/>
  <c r="DG68" i="6" s="1"/>
  <c r="DH68" i="6" a="1"/>
  <c r="DH68" i="6" s="1"/>
  <c r="DI68" i="6" a="1"/>
  <c r="DI68" i="6" s="1"/>
  <c r="DJ68" i="6" a="1"/>
  <c r="DJ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I69" i="6" a="1"/>
  <c r="CI69" i="6" s="1"/>
  <c r="CJ69" i="6" a="1"/>
  <c r="CJ69" i="6" s="1"/>
  <c r="CK69" i="6" a="1"/>
  <c r="CK69" i="6" s="1"/>
  <c r="CL69" i="6" a="1"/>
  <c r="CL69" i="6" s="1"/>
  <c r="CQ69" i="6" a="1"/>
  <c r="CQ69" i="6" s="1"/>
  <c r="CR69" i="6" a="1"/>
  <c r="CR69" i="6" s="1"/>
  <c r="CS69" i="6" a="1"/>
  <c r="CS69" i="6" s="1"/>
  <c r="CT69" i="6" a="1"/>
  <c r="CT69" i="6" s="1"/>
  <c r="CY69" i="6" a="1"/>
  <c r="CY69" i="6" s="1"/>
  <c r="CZ69" i="6" a="1"/>
  <c r="CZ69" i="6" s="1"/>
  <c r="DA69" i="6" a="1"/>
  <c r="DA69" i="6" s="1"/>
  <c r="DB69" i="6" a="1"/>
  <c r="DB69" i="6" s="1"/>
  <c r="DG69" i="6" a="1"/>
  <c r="DG69" i="6" s="1"/>
  <c r="DH69" i="6" a="1"/>
  <c r="DH69" i="6" s="1"/>
  <c r="DI69" i="6" a="1"/>
  <c r="DI69" i="6" s="1"/>
  <c r="DJ69" i="6" a="1"/>
  <c r="DJ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I70" i="6" a="1"/>
  <c r="CI70" i="6" s="1"/>
  <c r="CJ70" i="6" a="1"/>
  <c r="CJ70" i="6" s="1"/>
  <c r="CK70" i="6" a="1"/>
  <c r="CK70" i="6" s="1"/>
  <c r="CL70" i="6" a="1"/>
  <c r="CL70" i="6" s="1"/>
  <c r="CQ70" i="6" a="1"/>
  <c r="CQ70" i="6" s="1"/>
  <c r="CR70" i="6" a="1"/>
  <c r="CR70" i="6" s="1"/>
  <c r="CS70" i="6" a="1"/>
  <c r="CS70" i="6" s="1"/>
  <c r="CT70" i="6" a="1"/>
  <c r="CT70" i="6" s="1"/>
  <c r="CY70" i="6" a="1"/>
  <c r="CY70" i="6" s="1"/>
  <c r="CZ70" i="6" a="1"/>
  <c r="CZ70" i="6" s="1"/>
  <c r="DA70" i="6" a="1"/>
  <c r="DA70" i="6" s="1"/>
  <c r="DB70" i="6" a="1"/>
  <c r="DB70" i="6" s="1"/>
  <c r="DG70" i="6" a="1"/>
  <c r="DG70" i="6" s="1"/>
  <c r="DH70" i="6" a="1"/>
  <c r="DH70" i="6" s="1"/>
  <c r="DI70" i="6" a="1"/>
  <c r="DI70" i="6" s="1"/>
  <c r="DJ70" i="6" a="1"/>
  <c r="DJ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G71" i="6" a="1"/>
  <c r="DG71" i="6" s="1"/>
  <c r="DH71" i="6" a="1"/>
  <c r="DH71" i="6" s="1"/>
  <c r="DI71" i="6" a="1"/>
  <c r="DI71" i="6" s="1"/>
  <c r="DJ71" i="6" a="1"/>
  <c r="DJ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G72" i="6" a="1"/>
  <c r="DG72" i="6" s="1"/>
  <c r="DH72" i="6" a="1"/>
  <c r="DH72" i="6" s="1"/>
  <c r="DI72" i="6" a="1"/>
  <c r="DI72" i="6" s="1"/>
  <c r="DJ72" i="6" a="1"/>
  <c r="DJ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G73" i="6" a="1"/>
  <c r="DG73" i="6" s="1"/>
  <c r="DH73" i="6" a="1"/>
  <c r="DH73" i="6" s="1"/>
  <c r="DI73" i="6" a="1"/>
  <c r="DI73" i="6" s="1"/>
  <c r="DJ73" i="6" a="1"/>
  <c r="DJ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G74" i="6" a="1"/>
  <c r="DG74" i="6" s="1"/>
  <c r="DH74" i="6" a="1"/>
  <c r="DH74" i="6" s="1"/>
  <c r="DI74" i="6" a="1"/>
  <c r="DI74" i="6" s="1"/>
  <c r="DJ74" i="6" a="1"/>
  <c r="DJ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G75" i="6" a="1"/>
  <c r="DG75" i="6" s="1"/>
  <c r="DH75" i="6" a="1"/>
  <c r="DH75" i="6" s="1"/>
  <c r="DI75" i="6" a="1"/>
  <c r="DI75" i="6" s="1"/>
  <c r="DJ75" i="6" a="1"/>
  <c r="DJ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G76" i="6" a="1"/>
  <c r="DG76" i="6" s="1"/>
  <c r="DH76" i="6" a="1"/>
  <c r="DH76" i="6" s="1"/>
  <c r="DI76" i="6" a="1"/>
  <c r="DI76" i="6"/>
  <c r="DJ76" i="6" a="1"/>
  <c r="DJ76" i="6" s="1"/>
  <c r="DO76" i="6" a="1"/>
  <c r="DO76" i="6" s="1"/>
  <c r="DP76" i="6" a="1"/>
  <c r="DP76" i="6" s="1"/>
  <c r="DQ76" i="6" a="1"/>
  <c r="DQ76" i="6" s="1"/>
  <c r="DR76" i="6" a="1"/>
  <c r="DR76" i="6" s="1"/>
  <c r="DW76" i="6" a="1"/>
  <c r="DW76" i="6" s="1"/>
  <c r="DX76" i="6" a="1"/>
  <c r="DX76" i="6"/>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G77" i="6" a="1"/>
  <c r="DG77" i="6" s="1"/>
  <c r="DH77" i="6" a="1"/>
  <c r="DH77" i="6" s="1"/>
  <c r="DI77" i="6" a="1"/>
  <c r="DI77" i="6" s="1"/>
  <c r="DJ77" i="6" a="1"/>
  <c r="DJ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G78" i="6" a="1"/>
  <c r="DG78" i="6" s="1"/>
  <c r="DH78" i="6" a="1"/>
  <c r="DH78" i="6" s="1"/>
  <c r="DI78" i="6" a="1"/>
  <c r="DI78" i="6" s="1"/>
  <c r="DJ78" i="6" a="1"/>
  <c r="DJ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G79" i="6" a="1"/>
  <c r="DG79" i="6" s="1"/>
  <c r="DH79" i="6" a="1"/>
  <c r="DH79" i="6" s="1"/>
  <c r="DI79" i="6" a="1"/>
  <c r="DI79" i="6" s="1"/>
  <c r="DJ79" i="6" a="1"/>
  <c r="DJ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G80" i="6" a="1"/>
  <c r="DG80" i="6" s="1"/>
  <c r="DH80" i="6" a="1"/>
  <c r="DH80" i="6" s="1"/>
  <c r="DI80" i="6" a="1"/>
  <c r="DI80" i="6" s="1"/>
  <c r="DJ80" i="6" a="1"/>
  <c r="DJ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c r="CT81" i="6" a="1"/>
  <c r="CT81" i="6" s="1"/>
  <c r="CY81" i="6" a="1"/>
  <c r="CY81" i="6" s="1"/>
  <c r="CZ81" i="6" a="1"/>
  <c r="CZ81" i="6" s="1"/>
  <c r="DA81" i="6" a="1"/>
  <c r="DA81" i="6" s="1"/>
  <c r="DB81" i="6" a="1"/>
  <c r="DB81" i="6" s="1"/>
  <c r="DG81" i="6" a="1"/>
  <c r="DG81" i="6" s="1"/>
  <c r="DH81" i="6" a="1"/>
  <c r="DH81" i="6" s="1"/>
  <c r="DI81" i="6" a="1"/>
  <c r="DI81" i="6" s="1"/>
  <c r="DJ81" i="6" a="1"/>
  <c r="DJ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G82" i="6" a="1"/>
  <c r="DG82" i="6" s="1"/>
  <c r="DH82" i="6" a="1"/>
  <c r="DH82" i="6" s="1"/>
  <c r="DI82" i="6" a="1"/>
  <c r="DI82" i="6" s="1"/>
  <c r="DJ82" i="6" a="1"/>
  <c r="DJ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G83" i="6" a="1"/>
  <c r="DG83" i="6" s="1"/>
  <c r="DH83" i="6" a="1"/>
  <c r="DH83" i="6" s="1"/>
  <c r="DI83" i="6" a="1"/>
  <c r="DI83" i="6" s="1"/>
  <c r="DJ83" i="6" a="1"/>
  <c r="DJ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G84" i="6" a="1"/>
  <c r="DG84" i="6" s="1"/>
  <c r="DH84" i="6" a="1"/>
  <c r="DH84" i="6" s="1"/>
  <c r="DI84" i="6" a="1"/>
  <c r="DI84" i="6" s="1"/>
  <c r="DJ84" i="6" a="1"/>
  <c r="DJ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G85" i="6" a="1"/>
  <c r="DG85" i="6" s="1"/>
  <c r="DH85" i="6" a="1"/>
  <c r="DH85" i="6" s="1"/>
  <c r="DI85" i="6" a="1"/>
  <c r="DI85" i="6" s="1"/>
  <c r="DJ85" i="6" a="1"/>
  <c r="DJ85" i="6" s="1"/>
  <c r="DO85" i="6" a="1"/>
  <c r="DO85" i="6" s="1"/>
  <c r="DP85" i="6" a="1"/>
  <c r="DP85" i="6" s="1"/>
  <c r="DQ85" i="6" a="1"/>
  <c r="DQ85" i="6" s="1"/>
  <c r="DR85" i="6" a="1"/>
  <c r="DR85" i="6" s="1"/>
  <c r="DW85" i="6" a="1"/>
  <c r="DW85" i="6" s="1"/>
  <c r="DX85" i="6" a="1"/>
  <c r="DX85" i="6" s="1"/>
  <c r="DY85" i="6" a="1"/>
  <c r="DY85" i="6" s="1"/>
  <c r="DZ85" i="6" a="1"/>
  <c r="DZ85" i="6"/>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G86" i="6" a="1"/>
  <c r="DG86" i="6" s="1"/>
  <c r="DH86" i="6" a="1"/>
  <c r="DH86" i="6" s="1"/>
  <c r="DI86" i="6" a="1"/>
  <c r="DI86" i="6" s="1"/>
  <c r="DJ86" i="6" a="1"/>
  <c r="DJ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G87" i="6" a="1"/>
  <c r="DG87" i="6" s="1"/>
  <c r="DH87" i="6" a="1"/>
  <c r="DH87" i="6" s="1"/>
  <c r="DI87" i="6" a="1"/>
  <c r="DI87" i="6" s="1"/>
  <c r="DJ87" i="6" a="1"/>
  <c r="DJ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G88" i="6" a="1"/>
  <c r="DG88" i="6" s="1"/>
  <c r="DH88" i="6" a="1"/>
  <c r="DH88" i="6" s="1"/>
  <c r="DI88" i="6" a="1"/>
  <c r="DI88" i="6" s="1"/>
  <c r="DJ88" i="6" a="1"/>
  <c r="DJ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G89" i="6" a="1"/>
  <c r="DG89" i="6" s="1"/>
  <c r="DH89" i="6" a="1"/>
  <c r="DH89" i="6" s="1"/>
  <c r="DI89" i="6" a="1"/>
  <c r="DI89" i="6" s="1"/>
  <c r="DJ89" i="6" a="1"/>
  <c r="DJ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G90" i="6" a="1"/>
  <c r="DG90" i="6" s="1"/>
  <c r="DH90" i="6" a="1"/>
  <c r="DH90" i="6" s="1"/>
  <c r="DI90" i="6" a="1"/>
  <c r="DI90" i="6" s="1"/>
  <c r="DJ90" i="6" a="1"/>
  <c r="DJ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G91" i="6" a="1"/>
  <c r="DG91" i="6" s="1"/>
  <c r="DH91" i="6" a="1"/>
  <c r="DH91" i="6" s="1"/>
  <c r="DI91" i="6" a="1"/>
  <c r="DI91" i="6" s="1"/>
  <c r="DJ91" i="6" a="1"/>
  <c r="DJ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G92" i="6" a="1"/>
  <c r="DG92" i="6" s="1"/>
  <c r="DH92" i="6" a="1"/>
  <c r="DH92" i="6" s="1"/>
  <c r="DI92" i="6" a="1"/>
  <c r="DI92" i="6" s="1"/>
  <c r="DJ92" i="6" a="1"/>
  <c r="DJ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c r="LA92" i="6" a="1"/>
  <c r="LA92" i="6" s="1"/>
  <c r="LB92" i="6" a="1"/>
  <c r="LB92" i="6" s="1"/>
  <c r="LG92" i="6" a="1"/>
  <c r="LG92" i="6" s="1"/>
  <c r="LH92" i="6" a="1"/>
  <c r="LH92" i="6" s="1"/>
  <c r="LI92" i="6" a="1"/>
  <c r="LI92" i="6" s="1"/>
  <c r="LJ92" i="6" a="1"/>
  <c r="LJ92" i="6" s="1"/>
  <c r="LO92" i="6" a="1"/>
  <c r="LO92" i="6"/>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G93" i="6" a="1"/>
  <c r="DG93" i="6" s="1"/>
  <c r="DH93" i="6" a="1"/>
  <c r="DH93" i="6" s="1"/>
  <c r="DI93" i="6" a="1"/>
  <c r="DI93" i="6" s="1"/>
  <c r="DJ93" i="6" a="1"/>
  <c r="DJ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G94" i="6" a="1"/>
  <c r="DG94" i="6" s="1"/>
  <c r="DH94" i="6" a="1"/>
  <c r="DH94" i="6" s="1"/>
  <c r="DI94" i="6" a="1"/>
  <c r="DI94" i="6" s="1"/>
  <c r="DJ94" i="6" a="1"/>
  <c r="DJ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G95" i="6" a="1"/>
  <c r="DG95" i="6" s="1"/>
  <c r="DH95" i="6" a="1"/>
  <c r="DH95" i="6" s="1"/>
  <c r="DI95" i="6" a="1"/>
  <c r="DI95" i="6" s="1"/>
  <c r="DJ95" i="6" a="1"/>
  <c r="DJ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G96" i="6" a="1"/>
  <c r="DG96" i="6" s="1"/>
  <c r="DH96" i="6" a="1"/>
  <c r="DH96" i="6" s="1"/>
  <c r="DI96" i="6" a="1"/>
  <c r="DI96" i="6" s="1"/>
  <c r="DJ96" i="6" a="1"/>
  <c r="DJ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G97" i="6" a="1"/>
  <c r="DG97" i="6" s="1"/>
  <c r="DH97" i="6" a="1"/>
  <c r="DH97" i="6" s="1"/>
  <c r="DI97" i="6" a="1"/>
  <c r="DI97" i="6" s="1"/>
  <c r="DJ97" i="6" a="1"/>
  <c r="DJ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G98" i="6" a="1"/>
  <c r="DG98" i="6" s="1"/>
  <c r="DH98" i="6" a="1"/>
  <c r="DH98" i="6" s="1"/>
  <c r="DI98" i="6" a="1"/>
  <c r="DI98" i="6" s="1"/>
  <c r="DJ98" i="6" a="1"/>
  <c r="DJ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G99" i="6" a="1"/>
  <c r="DG99" i="6" s="1"/>
  <c r="DH99" i="6" a="1"/>
  <c r="DH99" i="6" s="1"/>
  <c r="DI99" i="6" a="1"/>
  <c r="DI99" i="6" s="1"/>
  <c r="DJ99" i="6" a="1"/>
  <c r="DJ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G100" i="6" a="1"/>
  <c r="DG100" i="6" s="1"/>
  <c r="DH100" i="6" a="1"/>
  <c r="DH100" i="6" s="1"/>
  <c r="DI100" i="6" a="1"/>
  <c r="DI100" i="6" s="1"/>
  <c r="DJ100" i="6" a="1"/>
  <c r="DJ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G101" i="6" a="1"/>
  <c r="DG101" i="6" s="1"/>
  <c r="DH101" i="6" a="1"/>
  <c r="DH101" i="6" s="1"/>
  <c r="DI101" i="6" a="1"/>
  <c r="DI101" i="6" s="1"/>
  <c r="DJ101" i="6" a="1"/>
  <c r="DJ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G102" i="6" a="1"/>
  <c r="DG102" i="6" s="1"/>
  <c r="DH102" i="6" a="1"/>
  <c r="DH102" i="6" s="1"/>
  <c r="DI102" i="6" a="1"/>
  <c r="DI102" i="6" s="1"/>
  <c r="DJ102" i="6" a="1"/>
  <c r="DJ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G103" i="6" a="1"/>
  <c r="DG103" i="6" s="1"/>
  <c r="DH103" i="6" a="1"/>
  <c r="DH103" i="6" s="1"/>
  <c r="DI103" i="6" a="1"/>
  <c r="DI103" i="6" s="1"/>
  <c r="DJ103" i="6" a="1"/>
  <c r="DJ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G104" i="6" a="1"/>
  <c r="DG104" i="6" s="1"/>
  <c r="DH104" i="6" a="1"/>
  <c r="DH104" i="6" s="1"/>
  <c r="DI104" i="6" a="1"/>
  <c r="DI104" i="6" s="1"/>
  <c r="DJ104" i="6" a="1"/>
  <c r="DJ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G105" i="6" a="1"/>
  <c r="DG105" i="6" s="1"/>
  <c r="DH105" i="6" a="1"/>
  <c r="DH105" i="6" s="1"/>
  <c r="DI105" i="6" a="1"/>
  <c r="DI105" i="6" s="1"/>
  <c r="DJ105" i="6" a="1"/>
  <c r="DJ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G106" i="6" a="1"/>
  <c r="DG106" i="6" s="1"/>
  <c r="DH106" i="6" a="1"/>
  <c r="DH106" i="6" s="1"/>
  <c r="DI106" i="6" a="1"/>
  <c r="DI106" i="6" s="1"/>
  <c r="DJ106" i="6" a="1"/>
  <c r="DJ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G107" i="6" a="1"/>
  <c r="DG107" i="6" s="1"/>
  <c r="DH107" i="6" a="1"/>
  <c r="DH107" i="6" s="1"/>
  <c r="DI107" i="6" a="1"/>
  <c r="DI107" i="6" s="1"/>
  <c r="DJ107" i="6" a="1"/>
  <c r="DJ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G108" i="6" a="1"/>
  <c r="DG108" i="6" s="1"/>
  <c r="DH108" i="6" a="1"/>
  <c r="DH108" i="6" s="1"/>
  <c r="DI108" i="6" a="1"/>
  <c r="DI108" i="6" s="1"/>
  <c r="DJ108" i="6" a="1"/>
  <c r="DJ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G109" i="6" a="1"/>
  <c r="DG109" i="6" s="1"/>
  <c r="DH109" i="6" a="1"/>
  <c r="DH109" i="6" s="1"/>
  <c r="DI109" i="6" a="1"/>
  <c r="DI109" i="6" s="1"/>
  <c r="DJ109" i="6" a="1"/>
  <c r="DJ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G110" i="6" a="1"/>
  <c r="DG110" i="6" s="1"/>
  <c r="DH110" i="6" a="1"/>
  <c r="DH110" i="6" s="1"/>
  <c r="DI110" i="6" a="1"/>
  <c r="DI110" i="6" s="1"/>
  <c r="DJ110" i="6" a="1"/>
  <c r="DJ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G111" i="6" a="1"/>
  <c r="DG111" i="6" s="1"/>
  <c r="DH111" i="6" a="1"/>
  <c r="DH111" i="6" s="1"/>
  <c r="DI111" i="6" a="1"/>
  <c r="DI111" i="6" s="1"/>
  <c r="DJ111" i="6" a="1"/>
  <c r="DJ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G112" i="6" a="1"/>
  <c r="DG112" i="6" s="1"/>
  <c r="DH112" i="6" a="1"/>
  <c r="DH112" i="6" s="1"/>
  <c r="DI112" i="6" a="1"/>
  <c r="DI112" i="6" s="1"/>
  <c r="DJ112" i="6" a="1"/>
  <c r="DJ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G113" i="6" a="1"/>
  <c r="DG113" i="6" s="1"/>
  <c r="DH113" i="6" a="1"/>
  <c r="DH113" i="6" s="1"/>
  <c r="DI113" i="6" a="1"/>
  <c r="DI113" i="6" s="1"/>
  <c r="DJ113" i="6" a="1"/>
  <c r="DJ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G114" i="6" a="1"/>
  <c r="DG114" i="6" s="1"/>
  <c r="DH114" i="6" a="1"/>
  <c r="DH114" i="6" s="1"/>
  <c r="DI114" i="6" a="1"/>
  <c r="DI114" i="6" s="1"/>
  <c r="DJ114" i="6" a="1"/>
  <c r="DJ114" i="6" s="1"/>
  <c r="DO114" i="6" a="1"/>
  <c r="DO114" i="6" s="1"/>
  <c r="DP114" i="6" a="1"/>
  <c r="DP114" i="6" s="1"/>
  <c r="DQ114" i="6" a="1"/>
  <c r="DQ114" i="6" s="1"/>
  <c r="DR114" i="6" a="1"/>
  <c r="DR114" i="6"/>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G115" i="6" a="1"/>
  <c r="DG115" i="6" s="1"/>
  <c r="DH115" i="6" a="1"/>
  <c r="DH115" i="6" s="1"/>
  <c r="DI115" i="6" a="1"/>
  <c r="DI115" i="6" s="1"/>
  <c r="DJ115" i="6" a="1"/>
  <c r="DJ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G116" i="6" a="1"/>
  <c r="DG116" i="6" s="1"/>
  <c r="DH116" i="6" a="1"/>
  <c r="DH116" i="6" s="1"/>
  <c r="DI116" i="6" a="1"/>
  <c r="DI116" i="6" s="1"/>
  <c r="DJ116" i="6" a="1"/>
  <c r="DJ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G117" i="6" a="1"/>
  <c r="DG117" i="6" s="1"/>
  <c r="DH117" i="6" a="1"/>
  <c r="DH117" i="6" s="1"/>
  <c r="DI117" i="6" a="1"/>
  <c r="DI117" i="6" s="1"/>
  <c r="DJ117" i="6" a="1"/>
  <c r="DJ117" i="6" s="1"/>
  <c r="DO117" i="6" a="1"/>
  <c r="DO117" i="6" s="1"/>
  <c r="DP117" i="6" a="1"/>
  <c r="DP117" i="6" s="1"/>
  <c r="DQ117" i="6" a="1"/>
  <c r="DQ117" i="6" s="1"/>
  <c r="DR117" i="6" a="1"/>
  <c r="DR117" i="6" s="1"/>
  <c r="DW117" i="6" a="1"/>
  <c r="DW117" i="6"/>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G118" i="6" a="1"/>
  <c r="DG118" i="6" s="1"/>
  <c r="DH118" i="6" a="1"/>
  <c r="DH118" i="6" s="1"/>
  <c r="DI118" i="6" a="1"/>
  <c r="DI118" i="6" s="1"/>
  <c r="DJ118" i="6" a="1"/>
  <c r="DJ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G119" i="6" a="1"/>
  <c r="DG119" i="6" s="1"/>
  <c r="DH119" i="6" a="1"/>
  <c r="DH119" i="6" s="1"/>
  <c r="DI119" i="6" a="1"/>
  <c r="DI119" i="6" s="1"/>
  <c r="DJ119" i="6" a="1"/>
  <c r="DJ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G120" i="6" a="1"/>
  <c r="DG120" i="6" s="1"/>
  <c r="DH120" i="6" a="1"/>
  <c r="DH120" i="6" s="1"/>
  <c r="DI120" i="6" a="1"/>
  <c r="DI120" i="6" s="1"/>
  <c r="DJ120" i="6" a="1"/>
  <c r="DJ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G121" i="6" a="1"/>
  <c r="DG121" i="6" s="1"/>
  <c r="DH121" i="6" a="1"/>
  <c r="DH121" i="6" s="1"/>
  <c r="DI121" i="6" a="1"/>
  <c r="DI121" i="6" s="1"/>
  <c r="DJ121" i="6" a="1"/>
  <c r="DJ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G122" i="6" a="1"/>
  <c r="DG122" i="6" s="1"/>
  <c r="DH122" i="6" a="1"/>
  <c r="DH122" i="6" s="1"/>
  <c r="DI122" i="6" a="1"/>
  <c r="DI122" i="6" s="1"/>
  <c r="DJ122" i="6" a="1"/>
  <c r="DJ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G123" i="6" a="1"/>
  <c r="DG123" i="6" s="1"/>
  <c r="DH123" i="6" a="1"/>
  <c r="DH123" i="6" s="1"/>
  <c r="DI123" i="6" a="1"/>
  <c r="DI123" i="6" s="1"/>
  <c r="DJ123" i="6" a="1"/>
  <c r="DJ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G124" i="6" a="1"/>
  <c r="DG124" i="6" s="1"/>
  <c r="DH124" i="6" a="1"/>
  <c r="DH124" i="6" s="1"/>
  <c r="DI124" i="6" a="1"/>
  <c r="DI124" i="6" s="1"/>
  <c r="DJ124" i="6" a="1"/>
  <c r="DJ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G125" i="6" a="1"/>
  <c r="DG125" i="6" s="1"/>
  <c r="DH125" i="6" a="1"/>
  <c r="DH125" i="6" s="1"/>
  <c r="DI125" i="6" a="1"/>
  <c r="DI125" i="6" s="1"/>
  <c r="DJ125" i="6" a="1"/>
  <c r="DJ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G126" i="6" a="1"/>
  <c r="DG126" i="6" s="1"/>
  <c r="DH126" i="6" a="1"/>
  <c r="DH126" i="6" s="1"/>
  <c r="DI126" i="6" a="1"/>
  <c r="DI126" i="6" s="1"/>
  <c r="DJ126" i="6" a="1"/>
  <c r="DJ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G127" i="6" a="1"/>
  <c r="DG127" i="6" s="1"/>
  <c r="DH127" i="6" a="1"/>
  <c r="DH127" i="6" s="1"/>
  <c r="DI127" i="6" a="1"/>
  <c r="DI127" i="6" s="1"/>
  <c r="DJ127" i="6" a="1"/>
  <c r="DJ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G128" i="6" a="1"/>
  <c r="DG128" i="6"/>
  <c r="DH128" i="6" a="1"/>
  <c r="DH128" i="6" s="1"/>
  <c r="DI128" i="6" a="1"/>
  <c r="DI128" i="6" s="1"/>
  <c r="DJ128" i="6" a="1"/>
  <c r="DJ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G129" i="6" a="1"/>
  <c r="DG129" i="6" s="1"/>
  <c r="DH129" i="6" a="1"/>
  <c r="DH129" i="6" s="1"/>
  <c r="DI129" i="6" a="1"/>
  <c r="DI129" i="6" s="1"/>
  <c r="DJ129" i="6" a="1"/>
  <c r="DJ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G130" i="6" a="1"/>
  <c r="DG130" i="6" s="1"/>
  <c r="DH130" i="6" a="1"/>
  <c r="DH130" i="6" s="1"/>
  <c r="DI130" i="6" a="1"/>
  <c r="DI130" i="6" s="1"/>
  <c r="DJ130" i="6" a="1"/>
  <c r="DJ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G131" i="6" a="1"/>
  <c r="DG131" i="6" s="1"/>
  <c r="DH131" i="6" a="1"/>
  <c r="DH131" i="6" s="1"/>
  <c r="DI131" i="6" a="1"/>
  <c r="DI131" i="6" s="1"/>
  <c r="DJ131" i="6" a="1"/>
  <c r="DJ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G132" i="6" a="1"/>
  <c r="DG132" i="6" s="1"/>
  <c r="DH132" i="6" a="1"/>
  <c r="DH132" i="6" s="1"/>
  <c r="DI132" i="6" a="1"/>
  <c r="DI132" i="6" s="1"/>
  <c r="DJ132" i="6" a="1"/>
  <c r="DJ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G133" i="6" a="1"/>
  <c r="DG133" i="6" s="1"/>
  <c r="DH133" i="6" a="1"/>
  <c r="DH133" i="6" s="1"/>
  <c r="DI133" i="6" a="1"/>
  <c r="DI133" i="6" s="1"/>
  <c r="DJ133" i="6" a="1"/>
  <c r="DJ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G134" i="6" a="1"/>
  <c r="DG134" i="6" s="1"/>
  <c r="DH134" i="6" a="1"/>
  <c r="DH134" i="6" s="1"/>
  <c r="DI134" i="6" a="1"/>
  <c r="DI134" i="6" s="1"/>
  <c r="DJ134" i="6" a="1"/>
  <c r="DJ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G135" i="6" a="1"/>
  <c r="DG135" i="6" s="1"/>
  <c r="DH135" i="6" a="1"/>
  <c r="DH135" i="6" s="1"/>
  <c r="DI135" i="6" a="1"/>
  <c r="DI135" i="6" s="1"/>
  <c r="DJ135" i="6" a="1"/>
  <c r="DJ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G136" i="6" a="1"/>
  <c r="DG136" i="6" s="1"/>
  <c r="DH136" i="6" a="1"/>
  <c r="DH136" i="6" s="1"/>
  <c r="DI136" i="6" a="1"/>
  <c r="DI136" i="6" s="1"/>
  <c r="DJ136" i="6" a="1"/>
  <c r="DJ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G137" i="6" a="1"/>
  <c r="DG137" i="6" s="1"/>
  <c r="DH137" i="6" a="1"/>
  <c r="DH137" i="6" s="1"/>
  <c r="DI137" i="6" a="1"/>
  <c r="DI137" i="6" s="1"/>
  <c r="DJ137" i="6" a="1"/>
  <c r="DJ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G138" i="6" a="1"/>
  <c r="DG138" i="6" s="1"/>
  <c r="DH138" i="6" a="1"/>
  <c r="DH138" i="6" s="1"/>
  <c r="DI138" i="6" a="1"/>
  <c r="DI138" i="6" s="1"/>
  <c r="DJ138" i="6" a="1"/>
  <c r="DJ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G139" i="6" a="1"/>
  <c r="DG139" i="6" s="1"/>
  <c r="DH139" i="6" a="1"/>
  <c r="DH139" i="6" s="1"/>
  <c r="DI139" i="6" a="1"/>
  <c r="DI139" i="6" s="1"/>
  <c r="DJ139" i="6" a="1"/>
  <c r="DJ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G140" i="6" a="1"/>
  <c r="DG140" i="6" s="1"/>
  <c r="DH140" i="6" a="1"/>
  <c r="DH140" i="6" s="1"/>
  <c r="DI140" i="6" a="1"/>
  <c r="DI140" i="6" s="1"/>
  <c r="DJ140" i="6" a="1"/>
  <c r="DJ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G141" i="6" a="1"/>
  <c r="DG141" i="6" s="1"/>
  <c r="DH141" i="6" a="1"/>
  <c r="DH141" i="6" s="1"/>
  <c r="DI141" i="6" a="1"/>
  <c r="DI141" i="6" s="1"/>
  <c r="DJ141" i="6" a="1"/>
  <c r="DJ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c r="FK199" i="6" a="1"/>
  <c r="FK199" i="6" s="1"/>
  <c r="FL199" i="6" a="1"/>
  <c r="FL199" i="6" s="1"/>
  <c r="FM199" i="6" a="1"/>
  <c r="FM199" i="6" s="1"/>
  <c r="FN199" i="6" a="1"/>
  <c r="FN199" i="6" s="1"/>
  <c r="FS199" i="6" a="1"/>
  <c r="FS199" i="6" s="1"/>
  <c r="FT199" i="6" a="1"/>
  <c r="FT199" i="6" s="1"/>
  <c r="FU199" i="6" a="1"/>
  <c r="FU199" i="6"/>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c r="HQ204" i="6" a="1"/>
  <c r="HQ204" i="6" s="1"/>
  <c r="HR204" i="6" a="1"/>
  <c r="HR204" i="6" s="1"/>
  <c r="HW204" i="6" a="1"/>
  <c r="HW204" i="6" s="1"/>
  <c r="HX204" i="6" a="1"/>
  <c r="HX204" i="6" s="1"/>
  <c r="HY204" i="6" a="1"/>
  <c r="HY204" i="6" s="1"/>
  <c r="HZ204" i="6" a="1"/>
  <c r="HZ204" i="6" s="1"/>
  <c r="IE204" i="6" a="1"/>
  <c r="IE204" i="6" s="1"/>
  <c r="IF204" i="6" a="1"/>
  <c r="IF204" i="6" s="1"/>
  <c r="IG204" i="6" a="1"/>
  <c r="IG204" i="6"/>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c r="JS206" i="6" a="1"/>
  <c r="JS206" i="6" s="1"/>
  <c r="JT206" i="6" a="1"/>
  <c r="JT206" i="6" s="1"/>
  <c r="JU206" i="6" a="1"/>
  <c r="JU206" i="6" s="1"/>
  <c r="JV206" i="6" a="1"/>
  <c r="JV206" i="6" s="1"/>
  <c r="KA206" i="6" a="1"/>
  <c r="KA206" i="6" s="1"/>
  <c r="KB206" i="6" a="1"/>
  <c r="KB206" i="6"/>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c r="GL220" i="6" a="1"/>
  <c r="GL220" i="6" s="1"/>
  <c r="GQ220" i="6" a="1"/>
  <c r="GQ220" i="6" s="1"/>
  <c r="GR220" i="6" a="1"/>
  <c r="GR220" i="6" s="1"/>
  <c r="GS220" i="6" a="1"/>
  <c r="GS220" i="6"/>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c r="IO222" i="6" a="1"/>
  <c r="IO222" i="6"/>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L24" i="6" a="1"/>
  <c r="BL24" i="6" s="1"/>
  <c r="BM24" i="6" s="1" a="1"/>
  <c r="BM24" i="6" s="1"/>
  <c r="BN25" i="6" a="1"/>
  <c r="BN25" i="6" s="1"/>
  <c r="BL26" i="6" a="1"/>
  <c r="BL26" i="6" s="1"/>
  <c r="BM26" i="6" s="1" a="1"/>
  <c r="BM26" i="6" s="1"/>
  <c r="BK24" i="6" a="1"/>
  <c r="BK24" i="6" s="1"/>
  <c r="BK28" i="6" a="1"/>
  <c r="BK28" i="6" s="1"/>
  <c r="BK26" i="6" a="1"/>
  <c r="BK26" i="6" s="1"/>
  <c r="BL27" i="6" a="1"/>
  <c r="BL27" i="6" s="1"/>
  <c r="BL25" i="6" a="1"/>
  <c r="BL25" i="6" s="1"/>
  <c r="BM25" i="6" s="1" a="1"/>
  <c r="BM25" i="6" s="1"/>
  <c r="BK25" i="6" a="1"/>
  <c r="BK25"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N24" i="6" a="1"/>
  <c r="BN24"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26" i="6" a="1"/>
  <c r="BN26"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DH24" i="6" a="1"/>
  <c r="DH24" i="6" s="1"/>
  <c r="DI24" i="6" a="1"/>
  <c r="DI24" i="6" s="1"/>
  <c r="DI25" i="6" a="1"/>
  <c r="DI25" i="6" s="1"/>
  <c r="DG25" i="6" a="1"/>
  <c r="DG25" i="6" s="1"/>
  <c r="DH25" i="6" a="1"/>
  <c r="DH25" i="6" s="1"/>
  <c r="DH26" i="6" a="1"/>
  <c r="DH26" i="6" s="1"/>
  <c r="DJ25" i="6" a="1"/>
  <c r="DJ25" i="6" s="1"/>
  <c r="DG27" i="6" a="1"/>
  <c r="DG27" i="6" s="1"/>
  <c r="DG28" i="6" a="1"/>
  <c r="DG28" i="6" s="1"/>
  <c r="DG24" i="6" a="1"/>
  <c r="DG24" i="6" s="1"/>
  <c r="DI27" i="6" a="1"/>
  <c r="DI27" i="6" s="1"/>
  <c r="DJ28" i="6" a="1"/>
  <c r="DJ28" i="6" s="1"/>
  <c r="DG26" i="6" a="1"/>
  <c r="DG26" i="6" s="1"/>
  <c r="DJ24" i="6" a="1"/>
  <c r="DJ24" i="6" s="1"/>
  <c r="DI26" i="6" a="1"/>
  <c r="DI26" i="6" s="1"/>
  <c r="DJ27" i="6" a="1"/>
  <c r="DJ27" i="6" s="1"/>
  <c r="DJ26" i="6" a="1"/>
  <c r="DJ26" i="6" s="1"/>
  <c r="DI28" i="6" a="1"/>
  <c r="DI28" i="6" s="1"/>
  <c r="DG29" i="6" a="1"/>
  <c r="DG29" i="6" s="1"/>
  <c r="DG30" i="6" a="1"/>
  <c r="DG30" i="6" s="1"/>
  <c r="DG31" i="6" a="1"/>
  <c r="DG31" i="6" s="1"/>
  <c r="DH27" i="6" a="1"/>
  <c r="DH27" i="6" s="1"/>
  <c r="DH29" i="6" a="1"/>
  <c r="DH29" i="6" s="1"/>
  <c r="DH30" i="6" a="1"/>
  <c r="DH30" i="6" s="1"/>
  <c r="DH31" i="6" a="1"/>
  <c r="DH31" i="6" s="1"/>
  <c r="DI29" i="6" a="1"/>
  <c r="DI29" i="6" s="1"/>
  <c r="DI30" i="6" a="1"/>
  <c r="DI30" i="6" s="1"/>
  <c r="DJ31" i="6" a="1"/>
  <c r="DJ31" i="6" s="1"/>
  <c r="DJ32" i="6" a="1"/>
  <c r="DJ32" i="6" s="1"/>
  <c r="DJ33" i="6" a="1"/>
  <c r="DJ33" i="6" s="1"/>
  <c r="DH28" i="6" a="1"/>
  <c r="DH28" i="6" s="1"/>
  <c r="DJ29" i="6" a="1"/>
  <c r="DJ29" i="6" s="1"/>
  <c r="DJ30" i="6" a="1"/>
  <c r="DJ30" i="6" s="1"/>
  <c r="DG33" i="6" a="1"/>
  <c r="DG33" i="6" s="1"/>
  <c r="DG34" i="6" a="1"/>
  <c r="DG34" i="6" s="1"/>
  <c r="DG32" i="6" a="1"/>
  <c r="DG32" i="6" s="1"/>
  <c r="DH33" i="6" a="1"/>
  <c r="DH33" i="6" s="1"/>
  <c r="DI31" i="6" a="1"/>
  <c r="DI31" i="6" s="1"/>
  <c r="DH34" i="6" a="1"/>
  <c r="DH34" i="6" s="1"/>
  <c r="DI36" i="6" a="1"/>
  <c r="DI36" i="6" s="1"/>
  <c r="DI37" i="6" a="1"/>
  <c r="DI37" i="6" s="1"/>
  <c r="DI34" i="6" a="1"/>
  <c r="DI34" i="6" s="1"/>
  <c r="DG35" i="6" a="1"/>
  <c r="DG35" i="6" s="1"/>
  <c r="DJ34" i="6" a="1"/>
  <c r="DJ34" i="6" s="1"/>
  <c r="DH35" i="6" a="1"/>
  <c r="DH35" i="6" s="1"/>
  <c r="DJ36" i="6" a="1"/>
  <c r="DJ36" i="6" s="1"/>
  <c r="DJ37" i="6" a="1"/>
  <c r="DJ37" i="6" s="1"/>
  <c r="DI33" i="6" a="1"/>
  <c r="DI33" i="6" s="1"/>
  <c r="DH32" i="6" a="1"/>
  <c r="DH32" i="6" s="1"/>
  <c r="DI35" i="6" a="1"/>
  <c r="DI35" i="6" s="1"/>
  <c r="DG36" i="6" a="1"/>
  <c r="DG36" i="6" s="1"/>
  <c r="DG37" i="6" a="1"/>
  <c r="DG37" i="6" s="1"/>
  <c r="DI32" i="6" a="1"/>
  <c r="DI32" i="6" s="1"/>
  <c r="DJ35" i="6" a="1"/>
  <c r="DJ35" i="6" s="1"/>
  <c r="DH38" i="6" a="1"/>
  <c r="DH38" i="6" s="1"/>
  <c r="DH39" i="6" a="1"/>
  <c r="DH39" i="6" s="1"/>
  <c r="DH40" i="6" a="1"/>
  <c r="DH40" i="6" s="1"/>
  <c r="DH36" i="6" a="1"/>
  <c r="DH36" i="6" s="1"/>
  <c r="DI38" i="6" a="1"/>
  <c r="DI38" i="6" s="1"/>
  <c r="DJ38" i="6" a="1"/>
  <c r="DJ38" i="6" s="1"/>
  <c r="DI39" i="6" a="1"/>
  <c r="DI39" i="6" s="1"/>
  <c r="DI40" i="6" a="1"/>
  <c r="DI40" i="6" s="1"/>
  <c r="DJ39" i="6" a="1"/>
  <c r="DJ39" i="6" s="1"/>
  <c r="DJ40" i="6" a="1"/>
  <c r="DJ40" i="6" s="1"/>
  <c r="DJ41" i="6" a="1"/>
  <c r="DJ41" i="6" s="1"/>
  <c r="DH37" i="6" a="1"/>
  <c r="DH37" i="6" s="1"/>
  <c r="DG38" i="6" a="1"/>
  <c r="DG38" i="6" s="1"/>
  <c r="DG39" i="6" a="1"/>
  <c r="DG39" i="6" s="1"/>
  <c r="DG40" i="6" a="1"/>
  <c r="DG40" i="6" s="1"/>
  <c r="DG41" i="6" a="1"/>
  <c r="DG41" i="6" s="1"/>
  <c r="DH41" i="6" a="1"/>
  <c r="DH41" i="6" s="1"/>
  <c r="DI41" i="6" a="1"/>
  <c r="DI41"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CJ24" i="6" a="1"/>
  <c r="CJ24" i="6" s="1"/>
  <c r="CK24" i="6" a="1"/>
  <c r="CK24" i="6" s="1"/>
  <c r="CJ25" i="6" a="1"/>
  <c r="CJ25" i="6" s="1"/>
  <c r="CL24" i="6" a="1"/>
  <c r="CL24" i="6" s="1"/>
  <c r="CJ26" i="6" a="1"/>
  <c r="CJ26" i="6" s="1"/>
  <c r="CI25" i="6" a="1"/>
  <c r="CI25" i="6" s="1"/>
  <c r="CK25" i="6" a="1"/>
  <c r="CK25" i="6" s="1"/>
  <c r="CI26" i="6" a="1"/>
  <c r="CI26" i="6" s="1"/>
  <c r="CI27" i="6" a="1"/>
  <c r="CI27" i="6" s="1"/>
  <c r="CI28" i="6" a="1"/>
  <c r="CI28" i="6" s="1"/>
  <c r="CI24" i="6" a="1"/>
  <c r="CI24" i="6" s="1"/>
  <c r="CL26" i="6" a="1"/>
  <c r="CL26" i="6" s="1"/>
  <c r="CK26" i="6" a="1"/>
  <c r="CK26" i="6" s="1"/>
  <c r="CL27" i="6" a="1"/>
  <c r="CL27" i="6" s="1"/>
  <c r="CK28" i="6" a="1"/>
  <c r="CK28" i="6" s="1"/>
  <c r="CL25" i="6" a="1"/>
  <c r="CL25" i="6" s="1"/>
  <c r="CK27" i="6" a="1"/>
  <c r="CK27" i="6" s="1"/>
  <c r="CJ27" i="6" a="1"/>
  <c r="CJ27" i="6" s="1"/>
  <c r="CI30" i="6" a="1"/>
  <c r="CI30" i="6" s="1"/>
  <c r="CI31" i="6" a="1"/>
  <c r="CI31" i="6" s="1"/>
  <c r="CI29" i="6" a="1"/>
  <c r="CI29" i="6" s="1"/>
  <c r="CJ30" i="6" a="1"/>
  <c r="CJ30" i="6" s="1"/>
  <c r="CJ31" i="6" a="1"/>
  <c r="CJ31" i="6" s="1"/>
  <c r="CJ29" i="6" a="1"/>
  <c r="CJ29" i="6" s="1"/>
  <c r="CK29" i="6" a="1"/>
  <c r="CK29" i="6" s="1"/>
  <c r="CK30" i="6" a="1"/>
  <c r="CK30" i="6" s="1"/>
  <c r="CJ28" i="6" a="1"/>
  <c r="CJ28" i="6" s="1"/>
  <c r="CK32" i="6" a="1"/>
  <c r="CK32" i="6" s="1"/>
  <c r="CL32" i="6" a="1"/>
  <c r="CL32" i="6" s="1"/>
  <c r="CL33" i="6" a="1"/>
  <c r="CL33" i="6" s="1"/>
  <c r="CL34" i="6" a="1"/>
  <c r="CL34" i="6" s="1"/>
  <c r="CI33" i="6" a="1"/>
  <c r="CI33" i="6" s="1"/>
  <c r="CI34" i="6" a="1"/>
  <c r="CI34" i="6" s="1"/>
  <c r="CL29" i="6" a="1"/>
  <c r="CL29" i="6" s="1"/>
  <c r="CL30" i="6" a="1"/>
  <c r="CL30" i="6" s="1"/>
  <c r="CJ33" i="6" a="1"/>
  <c r="CJ33" i="6" s="1"/>
  <c r="CI32" i="6" a="1"/>
  <c r="CI32" i="6" s="1"/>
  <c r="CK34" i="6" a="1"/>
  <c r="CK34" i="6" s="1"/>
  <c r="CK36" i="6" a="1"/>
  <c r="CK36" i="6" s="1"/>
  <c r="CK37" i="6" a="1"/>
  <c r="CK37" i="6" s="1"/>
  <c r="CJ32" i="6" a="1"/>
  <c r="CJ32" i="6" s="1"/>
  <c r="CI35" i="6" a="1"/>
  <c r="CI35" i="6" s="1"/>
  <c r="CL36" i="6" a="1"/>
  <c r="CL36" i="6" s="1"/>
  <c r="CL37" i="6" a="1"/>
  <c r="CL37" i="6" s="1"/>
  <c r="CJ35" i="6" a="1"/>
  <c r="CJ35" i="6" s="1"/>
  <c r="CK31" i="6" a="1"/>
  <c r="CK31" i="6" s="1"/>
  <c r="CI36" i="6" a="1"/>
  <c r="CI36" i="6" s="1"/>
  <c r="CI37" i="6" a="1"/>
  <c r="CI37" i="6" s="1"/>
  <c r="CL28" i="6" a="1"/>
  <c r="CL28" i="6" s="1"/>
  <c r="CL31" i="6" a="1"/>
  <c r="CL31" i="6" s="1"/>
  <c r="CK33" i="6" a="1"/>
  <c r="CK33" i="6" s="1"/>
  <c r="CK35" i="6" a="1"/>
  <c r="CK35" i="6" s="1"/>
  <c r="CK38" i="6" a="1"/>
  <c r="CK38" i="6" s="1"/>
  <c r="CJ36" i="6" a="1"/>
  <c r="CJ36" i="6" s="1"/>
  <c r="CL38" i="6" a="1"/>
  <c r="CL38" i="6" s="1"/>
  <c r="CJ39" i="6" a="1"/>
  <c r="CJ39" i="6" s="1"/>
  <c r="CJ40" i="6" a="1"/>
  <c r="CJ40" i="6" s="1"/>
  <c r="CK39" i="6" a="1"/>
  <c r="CK39" i="6" s="1"/>
  <c r="CK40" i="6" a="1"/>
  <c r="CK40" i="6" s="1"/>
  <c r="CL35" i="6" a="1"/>
  <c r="CL35" i="6" s="1"/>
  <c r="CJ37" i="6" a="1"/>
  <c r="CJ37" i="6" s="1"/>
  <c r="CI38" i="6" a="1"/>
  <c r="CI38" i="6" s="1"/>
  <c r="CL39" i="6" a="1"/>
  <c r="CL39" i="6" s="1"/>
  <c r="CL40" i="6" a="1"/>
  <c r="CL40" i="6" s="1"/>
  <c r="CK41" i="6" a="1"/>
  <c r="CK41" i="6" s="1"/>
  <c r="CL41" i="6" a="1"/>
  <c r="CL41" i="6" s="1"/>
  <c r="CJ34" i="6" a="1"/>
  <c r="CJ34" i="6" s="1"/>
  <c r="CI39" i="6" a="1"/>
  <c r="CI39" i="6" s="1"/>
  <c r="CI40" i="6" a="1"/>
  <c r="CI40" i="6" s="1"/>
  <c r="CJ38" i="6" a="1"/>
  <c r="CJ38" i="6" s="1"/>
  <c r="CI41" i="6" a="1"/>
  <c r="CI41" i="6" s="1"/>
  <c r="CJ41" i="6" a="1"/>
  <c r="CJ41"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BU20" i="6" l="1"/>
  <c r="I11" i="4" s="1" a="1"/>
  <c r="I11" i="4" s="1"/>
  <c r="CC20" i="6"/>
  <c r="I12" i="4" s="1" a="1"/>
  <c r="I12" i="4" s="1"/>
  <c r="BM20" i="6"/>
  <c r="I10" i="4" s="1" a="1"/>
  <c r="I10" i="4" s="1"/>
  <c r="MI20" i="6" a="1"/>
  <c r="MI20" i="6" s="1"/>
  <c r="J45" i="4" s="1" a="1"/>
  <c r="J45" i="4" s="1"/>
  <c r="MA20" i="6" a="1"/>
  <c r="MA20" i="6" s="1"/>
  <c r="J44" i="4" s="1" a="1"/>
  <c r="J44" i="4" s="1"/>
  <c r="KM20" i="6" a="1"/>
  <c r="KM20" i="6" s="1"/>
  <c r="J39" i="4" s="1" a="1"/>
  <c r="J39" i="4" s="1"/>
  <c r="LS20" i="6" a="1"/>
  <c r="LS20" i="6" s="1"/>
  <c r="J43" i="4" s="1" a="1"/>
  <c r="J43" i="4" s="1"/>
  <c r="LK20" i="6" a="1"/>
  <c r="LK20" i="6" s="1"/>
  <c r="J42" i="4" s="1" a="1"/>
  <c r="J42" i="4" s="1"/>
  <c r="KU20" i="6" a="1"/>
  <c r="KU20" i="6" s="1"/>
  <c r="J40" i="4" s="1" a="1"/>
  <c r="J40" i="4" s="1"/>
  <c r="LC20" i="6" a="1"/>
  <c r="LC20" i="6" s="1"/>
  <c r="J41" i="4" s="1" a="1"/>
  <c r="J41" i="4" s="1"/>
  <c r="JG20" i="6" a="1"/>
  <c r="JG20" i="6" s="1"/>
  <c r="J35" i="4" s="1" a="1"/>
  <c r="J35" i="4" s="1"/>
  <c r="GU20" i="6" a="1"/>
  <c r="GU20" i="6" s="1"/>
  <c r="J27" i="4" s="1" a="1"/>
  <c r="J27" i="4" s="1"/>
  <c r="IY20" i="6" a="1"/>
  <c r="IY20" i="6" s="1"/>
  <c r="J34" i="4" s="1" a="1"/>
  <c r="J34" i="4" s="1"/>
  <c r="GM20" i="6" a="1"/>
  <c r="GM20" i="6" s="1"/>
  <c r="J26" i="4" s="1" a="1"/>
  <c r="J26" i="4" s="1"/>
  <c r="IQ20" i="6" a="1"/>
  <c r="IQ20" i="6" s="1"/>
  <c r="J33" i="4" s="1" a="1"/>
  <c r="J33" i="4" s="1"/>
  <c r="GE20" i="6" a="1"/>
  <c r="GE20" i="6" s="1"/>
  <c r="J25" i="4" s="1" a="1"/>
  <c r="J25" i="4" s="1"/>
  <c r="EY20" i="6" a="1"/>
  <c r="EY20" i="6" s="1"/>
  <c r="J21" i="4" s="1" a="1"/>
  <c r="J21" i="4" s="1"/>
  <c r="II20" i="6" a="1"/>
  <c r="II20" i="6" s="1"/>
  <c r="J32" i="4" s="1" a="1"/>
  <c r="J32" i="4" s="1"/>
  <c r="FW20" i="6" a="1"/>
  <c r="FW20" i="6" s="1"/>
  <c r="J24" i="4" s="1" a="1"/>
  <c r="J24" i="4" s="1"/>
  <c r="IA20" i="6" a="1"/>
  <c r="IA20" i="6" s="1"/>
  <c r="J31" i="4" s="1" a="1"/>
  <c r="J31" i="4" s="1"/>
  <c r="FO20" i="6" a="1"/>
  <c r="FO20" i="6" s="1"/>
  <c r="J23" i="4" s="1" a="1"/>
  <c r="J23" i="4" s="1"/>
  <c r="KE20" i="6" a="1"/>
  <c r="KE20" i="6" s="1"/>
  <c r="J38" i="4" s="1" a="1"/>
  <c r="J38" i="4" s="1"/>
  <c r="HS20" i="6" a="1"/>
  <c r="HS20" i="6" s="1"/>
  <c r="J30" i="4" s="1" a="1"/>
  <c r="J30" i="4" s="1"/>
  <c r="JW20" i="6" a="1"/>
  <c r="JW20" i="6" s="1"/>
  <c r="J37" i="4" s="1" a="1"/>
  <c r="J37" i="4" s="1"/>
  <c r="HK20" i="6" a="1"/>
  <c r="HK20" i="6" s="1"/>
  <c r="J29" i="4" s="1" a="1"/>
  <c r="J29" i="4" s="1"/>
  <c r="JO20" i="6" a="1"/>
  <c r="JO20" i="6" s="1"/>
  <c r="J36" i="4" s="1" a="1"/>
  <c r="J36" i="4" s="1"/>
  <c r="HC20" i="6" a="1"/>
  <c r="HC20" i="6" s="1"/>
  <c r="J28" i="4" s="1" a="1"/>
  <c r="J28" i="4" s="1"/>
  <c r="FG20" i="6" a="1"/>
  <c r="FG20" i="6" s="1"/>
  <c r="J22" i="4" s="1" a="1"/>
  <c r="J22" i="4" s="1"/>
  <c r="DS20" i="6" a="1"/>
  <c r="DS20" i="6" s="1"/>
  <c r="J17" i="4" s="1" a="1"/>
  <c r="J17" i="4" s="1"/>
  <c r="DK20" i="6" a="1"/>
  <c r="DK20" i="6" s="1"/>
  <c r="J16" i="4" s="1" a="1"/>
  <c r="J16" i="4" s="1"/>
  <c r="DC20" i="6" a="1"/>
  <c r="DC20" i="6" s="1"/>
  <c r="J15" i="4" s="1" a="1"/>
  <c r="J15" i="4" s="1"/>
  <c r="EQ20" i="6" a="1"/>
  <c r="EQ20" i="6" s="1"/>
  <c r="J20" i="4" s="1" a="1"/>
  <c r="J20" i="4" s="1"/>
  <c r="EA20" i="6" a="1"/>
  <c r="EA20" i="6" s="1"/>
  <c r="J18" i="4" s="1" a="1"/>
  <c r="J18" i="4" s="1"/>
  <c r="EI20" i="6" a="1"/>
  <c r="EI20" i="6" s="1"/>
  <c r="J19" i="4" s="1" a="1"/>
  <c r="J19" i="4" s="1"/>
  <c r="BW20" i="6" a="1"/>
  <c r="BW20" i="6" s="1"/>
  <c r="J11" i="4" s="1" a="1"/>
  <c r="J11" i="4" s="1"/>
  <c r="BO20" i="6" a="1"/>
  <c r="BO20" i="6" s="1"/>
  <c r="J10" i="4" s="1" a="1"/>
  <c r="J10" i="4" s="1"/>
  <c r="CE20" i="6" a="1"/>
  <c r="CE20" i="6" s="1"/>
  <c r="J12" i="4" s="1" a="1"/>
  <c r="J12" i="4" s="1"/>
  <c r="CM20" i="6" a="1"/>
  <c r="CM20" i="6" s="1"/>
  <c r="J13" i="4" s="1" a="1"/>
  <c r="J13" i="4" s="1"/>
  <c r="CU20" i="6" a="1"/>
  <c r="CU20" i="6" s="1"/>
  <c r="J14" i="4" s="1" a="1"/>
  <c r="J14"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D1" i="4" s="1"/>
  <c r="E1" i="4" s="1"/>
  <c r="F1" i="4" s="1"/>
  <c r="G1" i="4" s="1"/>
  <c r="H1" i="4" s="1"/>
  <c r="I1" i="4" s="1"/>
  <c r="J1" i="4" s="1"/>
  <c r="K1" i="4" s="1"/>
  <c r="L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J518" i="1" a="1"/>
  <c r="K701" i="1" a="1"/>
  <c r="D694" i="1" a="1"/>
  <c r="J60" i="2" a="1"/>
  <c r="I701" i="1" a="1"/>
  <c r="B717" i="1" a="1"/>
  <c r="E490" i="1" a="1"/>
  <c r="B763" i="1" a="1"/>
  <c r="I527" i="1" a="1"/>
  <c r="J488" i="1" a="1"/>
  <c r="D658" i="1" a="1"/>
  <c r="J645" i="1" a="1"/>
  <c r="E623" i="1" a="1"/>
  <c r="D638" i="1" a="1"/>
  <c r="D711" i="1" a="1"/>
  <c r="J581" i="1" a="1"/>
  <c r="B768" i="1" a="1"/>
  <c r="E682" i="1" a="1"/>
  <c r="B609" i="1" a="1"/>
  <c r="D664" i="1" a="1"/>
  <c r="J415" i="1" a="1"/>
  <c r="B51" i="1" a="1"/>
  <c r="D673" i="1" a="1"/>
  <c r="K554" i="1" a="1"/>
  <c r="B423" i="1" a="1"/>
  <c r="K251" i="1" a="1"/>
  <c r="D471" i="1" a="1"/>
  <c r="E636" i="1" a="1"/>
  <c r="I684" i="1" a="1"/>
  <c r="B393" i="1" a="1"/>
  <c r="I516" i="1" a="1"/>
  <c r="E491" i="1" a="1"/>
  <c r="E587" i="1" a="1"/>
  <c r="J398" i="1" a="1"/>
  <c r="D393" i="1" a="1"/>
  <c r="K636" i="1" a="1"/>
  <c r="E557" i="1" a="1"/>
  <c r="B38" i="1" a="1"/>
  <c r="I456" i="1" a="1"/>
  <c r="K646" i="1" a="1"/>
  <c r="K624" i="1" a="1"/>
  <c r="D620" i="1" a="1"/>
  <c r="D669" i="1" a="1"/>
  <c r="B245" i="1" a="1"/>
  <c r="D596" i="1" a="1"/>
  <c r="B684" i="1" a="1"/>
  <c r="K533" i="1" a="1"/>
  <c r="K582" i="1" a="1"/>
  <c r="K264" i="1" a="1"/>
  <c r="D492" i="1" a="1"/>
  <c r="E632" i="1" a="1"/>
  <c r="D342" i="1" a="1"/>
  <c r="K393" i="1" a="1"/>
  <c r="K528" i="1" a="1"/>
  <c r="J707" i="1" a="1"/>
  <c r="B494" i="1" a="1"/>
  <c r="I591" i="1" a="1"/>
  <c r="D348" i="1" a="1"/>
  <c r="J206" i="1" a="1"/>
  <c r="J502" i="1" a="1"/>
  <c r="J659" i="1" a="1"/>
  <c r="J692" i="1" a="1"/>
  <c r="B403" i="1" a="1"/>
  <c r="D452" i="1" a="1"/>
  <c r="K716" i="1" a="1"/>
  <c r="D659" i="1" a="1"/>
  <c r="I687" i="1" a="1"/>
  <c r="E626" i="1" a="1"/>
  <c r="I686" i="1" a="1"/>
  <c r="K757" i="1" a="1"/>
  <c r="B745" i="1" a="1"/>
  <c r="B734" i="1" a="1"/>
  <c r="I264" i="1" a="1"/>
  <c r="J146" i="1" a="1"/>
  <c r="E663" i="1" a="1"/>
  <c r="E776" i="1" a="1"/>
  <c r="D239" i="1" a="1"/>
  <c r="I536" i="1" a="1"/>
  <c r="J611" i="1" a="1"/>
  <c r="E401" i="1" a="1"/>
  <c r="K567" i="1" a="1"/>
  <c r="J705" i="1" a="1"/>
  <c r="J465" i="1" a="1"/>
  <c r="I443" i="1" a="1"/>
  <c r="B416" i="1" a="1"/>
  <c r="J239" i="1" a="1"/>
  <c r="E386" i="1" a="1"/>
  <c r="E756" i="1" a="1"/>
  <c r="K344" i="1" a="1"/>
  <c r="B576" i="1" a="1"/>
  <c r="K709" i="1" a="1"/>
  <c r="B622" i="1" a="1"/>
  <c r="I583" i="1" a="1"/>
  <c r="K363" i="1" a="1"/>
  <c r="E709" i="1" a="1"/>
  <c r="J563" i="1" a="1"/>
  <c r="B533" i="1" a="1"/>
  <c r="E329" i="1" a="1"/>
  <c r="I694" i="1" a="1"/>
  <c r="J376" i="1" a="1"/>
  <c r="E532" i="1" a="1"/>
  <c r="I252" i="1" a="1"/>
  <c r="I302" i="1" a="1"/>
  <c r="K752" i="1" a="1"/>
  <c r="D179" i="1" a="1"/>
  <c r="K169" i="1" a="1"/>
  <c r="D453" i="1" a="1"/>
  <c r="D351" i="1" a="1"/>
  <c r="D85" i="1" a="1"/>
  <c r="K509" i="1" a="1"/>
  <c r="K650" i="1" a="1"/>
  <c r="J66" i="2" a="1"/>
  <c r="K461" i="1" a="1"/>
  <c r="E603" i="1" a="1"/>
  <c r="E366" i="1" a="1"/>
  <c r="D676" i="1" a="1"/>
  <c r="B607" i="1" a="1"/>
  <c r="J706" i="1" a="1"/>
  <c r="D571" i="1" a="1"/>
  <c r="E702" i="1" a="1"/>
  <c r="D323" i="1" a="1"/>
  <c r="K409" i="1" a="1"/>
  <c r="K4" i="1" a="1"/>
  <c r="B700" i="1" a="1"/>
  <c r="K323" i="1" a="1"/>
  <c r="K307" i="1" a="1"/>
  <c r="K546" i="1" a="1"/>
  <c r="K609" i="1" a="1"/>
  <c r="I593" i="1" a="1"/>
  <c r="D540" i="1" a="1"/>
  <c r="D670" i="1" a="1"/>
  <c r="E764" i="1" a="1"/>
  <c r="J630" i="1" a="1"/>
  <c r="K643" i="1" a="1"/>
  <c r="B707" i="1" a="1"/>
  <c r="J711" i="1" a="1"/>
  <c r="B300" i="1" a="1"/>
  <c r="I395" i="1" a="1"/>
  <c r="D655" i="1" a="1"/>
  <c r="J51" i="2" a="1"/>
  <c r="E525" i="1" a="1"/>
  <c r="J451" i="1" a="1"/>
  <c r="B596" i="1" a="1"/>
  <c r="B661" i="1" a="1"/>
  <c r="J341" i="1" a="1"/>
  <c r="J593" i="1" a="1"/>
  <c r="I705" i="1" a="1"/>
  <c r="I563" i="1" a="1"/>
  <c r="I403" i="1" a="1"/>
  <c r="I397" i="1" a="1"/>
  <c r="K645" i="1" a="1"/>
  <c r="I511" i="1" a="1"/>
  <c r="E363" i="1" a="1"/>
  <c r="E712" i="1" a="1"/>
  <c r="I328" i="1" a="1"/>
  <c r="B417" i="1" a="1"/>
  <c r="I656" i="1" a="1"/>
  <c r="D282" i="1" a="1"/>
  <c r="D755" i="1" a="1"/>
  <c r="I777" i="1" a="1"/>
  <c r="K446" i="1" a="1"/>
  <c r="J654" i="1" a="1"/>
  <c r="I765" i="1" a="1"/>
  <c r="E268" i="1" a="1"/>
  <c r="E773" i="1" a="1"/>
  <c r="J406" i="1" a="1"/>
  <c r="K563" i="1" a="1"/>
  <c r="B532" i="1" a="1"/>
  <c r="J247" i="1" a="1"/>
  <c r="E706" i="1" a="1"/>
  <c r="J679" i="1" a="1"/>
  <c r="K581" i="1" a="1"/>
  <c r="J69" i="2" a="1"/>
  <c r="E777" i="1" a="1"/>
  <c r="I364" i="1" a="1"/>
  <c r="B395" i="1" a="1"/>
  <c r="D705" i="1" a="1"/>
  <c r="D678" i="1" a="1"/>
  <c r="K396" i="1" a="1"/>
  <c r="I577" i="1" a="1"/>
  <c r="D777" i="1" a="1"/>
  <c r="J491" i="1" a="1"/>
  <c r="D577" i="1" a="1"/>
  <c r="D165" i="1" a="1"/>
  <c r="J615" i="1" a="1"/>
  <c r="E677" i="1" a="1"/>
  <c r="B581" i="1" a="1"/>
  <c r="D444" i="1" a="1"/>
  <c r="E673" i="1" a="1"/>
  <c r="I231" i="1" a="1"/>
  <c r="B465" i="1" a="1"/>
  <c r="I283" i="1" a="1"/>
  <c r="J620" i="1" a="1"/>
  <c r="I599" i="1" a="1"/>
  <c r="K576" i="1" a="1"/>
  <c r="I663" i="1" a="1"/>
  <c r="B582" i="1" a="1"/>
  <c r="K704" i="1" a="1"/>
  <c r="D760" i="1" a="1"/>
  <c r="J331" i="1" a="1"/>
  <c r="K634" i="1" a="1"/>
  <c r="D587" i="1" a="1"/>
  <c r="J597" i="1" a="1"/>
  <c r="J641" i="1" a="1"/>
  <c r="I659" i="1" a="1"/>
  <c r="E399" i="1" a="1"/>
  <c r="B253" i="1" a="1"/>
  <c r="D622" i="1" a="1"/>
  <c r="B450" i="1" a="1"/>
  <c r="K770" i="1" a="1"/>
  <c r="J632" i="1" a="1"/>
  <c r="D604" i="1" a="1"/>
  <c r="B352" i="1" a="1"/>
  <c r="J579" i="1" a="1"/>
  <c r="J766" i="1" a="1"/>
  <c r="B274" i="1" a="1"/>
  <c r="K335" i="1" a="1"/>
  <c r="I756" i="1" a="1"/>
  <c r="B409" i="1" a="1"/>
  <c r="D423" i="1" a="1"/>
  <c r="D699" i="1" a="1"/>
  <c r="K596" i="1" a="1"/>
  <c r="J716" i="1" a="1"/>
  <c r="D588" i="1" a="1"/>
  <c r="I499" i="1" a="1"/>
  <c r="K495" i="1" a="1"/>
  <c r="D459" i="1" a="1"/>
  <c r="I227" i="1" a="1"/>
  <c r="E203" i="1" a="1"/>
  <c r="D745" i="1" a="1"/>
  <c r="K700" i="1" a="1"/>
  <c r="E403" i="1" a="1"/>
  <c r="E670" i="1" a="1"/>
  <c r="B394" i="1" a="1"/>
  <c r="E375" i="1" a="1"/>
  <c r="I83" i="1" a="1"/>
  <c r="I740" i="1" a="1"/>
  <c r="J764" i="1" a="1"/>
  <c r="K674" i="1" a="1"/>
  <c r="I778" i="1" a="1"/>
  <c r="D548" i="1" a="1"/>
  <c r="D355" i="1" a="1"/>
  <c r="D332" i="1" a="1"/>
  <c r="J634" i="1" a="1"/>
  <c r="J521" i="1" a="1"/>
  <c r="J431" i="1" a="1"/>
  <c r="J653" i="1" a="1"/>
  <c r="J63" i="2" a="1"/>
  <c r="E633" i="1" a="1"/>
  <c r="E495" i="1" a="1"/>
  <c r="B760" i="1" a="1"/>
  <c r="D463" i="1" a="1"/>
  <c r="E775" i="1" a="1"/>
  <c r="J499" i="1" a="1"/>
  <c r="K766" i="1" a="1"/>
  <c r="J709" i="1" a="1"/>
  <c r="D568" i="1" a="1"/>
  <c r="D714" i="1" a="1"/>
  <c r="K714" i="1" a="1"/>
  <c r="D591" i="1" a="1"/>
  <c r="K628" i="1" a="1"/>
  <c r="E642" i="1" a="1"/>
  <c r="J471" i="1" a="1"/>
  <c r="K711" i="1" a="1"/>
  <c r="I646" i="1" a="1"/>
  <c r="D401" i="1" a="1"/>
  <c r="I715" i="1" a="1"/>
  <c r="K774" i="1" a="1"/>
  <c r="J516" i="1" a="1"/>
  <c r="I472" i="1" a="1"/>
  <c r="I547" i="1" a="1"/>
  <c r="D775" i="1" a="1"/>
  <c r="D338" i="1" a="1"/>
  <c r="K417" i="1" a="1"/>
  <c r="B542" i="1" a="1"/>
  <c r="J225" i="1" a="1"/>
  <c r="I770" i="1" a="1"/>
  <c r="I648" i="1" a="1"/>
  <c r="I495" i="1" a="1"/>
  <c r="K522" i="1" a="1"/>
  <c r="E604" i="1" a="1"/>
  <c r="E478" i="1" a="1"/>
  <c r="I718" i="1" a="1"/>
  <c r="B597" i="1" a="1"/>
  <c r="E448" i="1" a="1"/>
  <c r="J362" i="1" a="1"/>
  <c r="I406" i="1" a="1"/>
  <c r="K403" i="1" a="1"/>
  <c r="K473" i="1" a="1"/>
  <c r="K658" i="1" a="1"/>
  <c r="J462" i="1" a="1"/>
  <c r="J174" i="1" a="1"/>
  <c r="E480" i="1" a="1"/>
  <c r="D682" i="1" a="1"/>
  <c r="E647" i="1" a="1"/>
  <c r="E717" i="1" a="1"/>
  <c r="B515" i="1" a="1"/>
  <c r="E466" i="1" a="1"/>
  <c r="J759" i="1" a="1"/>
  <c r="B537" i="1" a="1"/>
  <c r="I641" i="1" a="1"/>
  <c r="K238" i="1" a="1"/>
  <c r="K741" i="1" a="1"/>
  <c r="I350" i="1" a="1"/>
  <c r="I749" i="1" a="1"/>
  <c r="K593" i="1" a="1"/>
  <c r="B258" i="1" a="1"/>
  <c r="D695" i="1" a="1"/>
  <c r="E728" i="1" a="1"/>
  <c r="D4" i="1" a="1"/>
  <c r="B492" i="1" a="1"/>
  <c r="B619" i="1" a="1"/>
  <c r="B400" i="1" a="1"/>
  <c r="K661" i="1" a="1"/>
  <c r="J353" i="1" a="1"/>
  <c r="J673" i="1" a="1"/>
  <c r="I691" i="1" a="1"/>
  <c r="J537" i="1" a="1"/>
  <c r="J486" i="1" a="1"/>
  <c r="K738" i="1" a="1"/>
  <c r="E614" i="1" a="1"/>
  <c r="B662" i="1" a="1"/>
  <c r="J432" i="1" a="1"/>
  <c r="B150" i="1" a="1"/>
  <c r="K273" i="1" a="1"/>
  <c r="E339" i="1" a="1"/>
  <c r="E482" i="1" a="1"/>
  <c r="I297" i="1" a="1"/>
  <c r="I341" i="1" a="1"/>
  <c r="E593" i="1" a="1"/>
  <c r="K521" i="1" a="1"/>
  <c r="K430" i="1" a="1"/>
  <c r="D513" i="1" a="1"/>
  <c r="D421" i="1" a="1"/>
  <c r="B571" i="1" a="1"/>
  <c r="E353" i="1" a="1"/>
  <c r="B504" i="1" a="1"/>
  <c r="E160" i="1" a="1"/>
  <c r="B764" i="1" a="1"/>
  <c r="I523" i="1" a="1"/>
  <c r="K523" i="1" a="1"/>
  <c r="E581" i="1" a="1"/>
  <c r="D640" i="1" a="1"/>
  <c r="J693" i="1" a="1"/>
  <c r="D467" i="1" a="1"/>
  <c r="B472" i="1" a="1"/>
  <c r="K547" i="1" a="1"/>
  <c r="K712" i="1" a="1"/>
  <c r="B260" i="1" a="1"/>
  <c r="D454" i="1" a="1"/>
  <c r="J553" i="1" a="1"/>
  <c r="B538" i="1" a="1"/>
  <c r="I775" i="1" a="1"/>
  <c r="D691" i="1" a="1"/>
  <c r="J403" i="1" a="1"/>
  <c r="D508" i="1" a="1"/>
  <c r="J640" i="1" a="1"/>
  <c r="E688" i="1" a="1"/>
  <c r="K604" i="1" a="1"/>
  <c r="I478" i="1" a="1"/>
  <c r="B331" i="1" a="1"/>
  <c r="I680" i="1" a="1"/>
  <c r="J761" i="1" a="1"/>
  <c r="K457" i="1" a="1"/>
  <c r="B749" i="1" a="1"/>
  <c r="B484" i="1" a="1"/>
  <c r="J613" i="1" a="1"/>
  <c r="D663" i="1" a="1"/>
  <c r="J542" i="1" a="1"/>
  <c r="I630" i="1" a="1"/>
  <c r="D152" i="1" a="1"/>
  <c r="J721" i="1" a="1"/>
  <c r="E558" i="1" a="1"/>
  <c r="B774" i="1" a="1"/>
  <c r="D575" i="1" a="1"/>
  <c r="K606" i="1" a="1"/>
  <c r="I288" i="1" a="1"/>
  <c r="K98" i="1" a="1"/>
  <c r="I678" i="1" a="1"/>
  <c r="J539" i="1" a="1"/>
  <c r="E335" i="1" a="1"/>
  <c r="B693" i="1" a="1"/>
  <c r="E457" i="1" a="1"/>
  <c r="B507" i="1" a="1"/>
  <c r="B460" i="1" a="1"/>
  <c r="B621" i="1" a="1"/>
  <c r="E583" i="1" a="1"/>
  <c r="I767" i="1" a="1"/>
  <c r="E201" i="1" a="1"/>
  <c r="D193" i="1" a="1"/>
  <c r="J697" i="1" a="1"/>
  <c r="J260" i="1" a="1"/>
  <c r="B181" i="1" a="1"/>
  <c r="E503" i="1" a="1"/>
  <c r="K228" i="1" a="1"/>
  <c r="D778" i="1" a="1"/>
  <c r="K649" i="1" a="1"/>
  <c r="D598" i="1" a="1"/>
  <c r="E591" i="1" a="1"/>
  <c r="D590" i="1" a="1"/>
  <c r="I259" i="1" a="1"/>
  <c r="K694" i="1" a="1"/>
  <c r="I600" i="1" a="1"/>
  <c r="I427" i="1" a="1"/>
  <c r="J638" i="1" a="1"/>
  <c r="E473" i="1" a="1"/>
  <c r="J400" i="1" a="1"/>
  <c r="J332" i="1" a="1"/>
  <c r="E539" i="1" a="1"/>
  <c r="J715" i="1" a="1"/>
  <c r="E694" i="1" a="1"/>
  <c r="K566" i="1" a="1"/>
  <c r="J548" i="1" a="1"/>
  <c r="E615" i="1" a="1"/>
  <c r="E504" i="1" a="1"/>
  <c r="B620" i="1" a="1"/>
  <c r="E405" i="1" a="1"/>
  <c r="E469" i="1" a="1"/>
  <c r="I612" i="1" a="1"/>
  <c r="D218" i="1" a="1"/>
  <c r="I658" i="1" a="1"/>
  <c r="K620" i="1" a="1"/>
  <c r="B649" i="1" a="1"/>
  <c r="E760" i="1" a="1"/>
  <c r="K618" i="1" a="1"/>
  <c r="J475" i="1" a="1"/>
  <c r="E619" i="1" a="1"/>
  <c r="B612" i="1" a="1"/>
  <c r="J366" i="1" a="1"/>
  <c r="K653" i="1" a="1"/>
  <c r="I672" i="1" a="1"/>
  <c r="E708" i="1" a="1"/>
  <c r="I619" i="1" a="1"/>
  <c r="K525" i="1" a="1"/>
  <c r="J646" i="1" a="1"/>
  <c r="E152" i="1" a="1"/>
  <c r="K671" i="1" a="1"/>
  <c r="D718" i="1" a="1"/>
  <c r="E428" i="1" a="1"/>
  <c r="J409" i="1" a="1"/>
  <c r="J648" i="1" a="1"/>
  <c r="D626" i="1" a="1"/>
  <c r="J340" i="1" a="1"/>
  <c r="K673" i="1" a="1"/>
  <c r="B57" i="1" a="1"/>
  <c r="B630" i="1" a="1"/>
  <c r="D599" i="1" a="1"/>
  <c r="B512" i="1" a="1"/>
  <c r="D181" i="1" a="1"/>
  <c r="D449" i="1" a="1"/>
  <c r="I721" i="1" a="1"/>
  <c r="I623" i="1" a="1"/>
  <c r="I435" i="1" a="1"/>
  <c r="D507" i="1" a="1"/>
  <c r="D98" i="1" a="1"/>
  <c r="I714" i="1" a="1"/>
  <c r="B568" i="1" a="1"/>
  <c r="D647" i="1" a="1"/>
  <c r="K670" i="1" a="1"/>
  <c r="D702" i="1" a="1"/>
  <c r="J596" i="1" a="1"/>
  <c r="I674" i="1" a="1"/>
  <c r="J381" i="1" a="1"/>
  <c r="B297" i="1" a="1"/>
  <c r="B229" i="1" a="1"/>
  <c r="J372" i="1" a="1"/>
  <c r="I296" i="1" a="1"/>
  <c r="K654" i="1" a="1"/>
  <c r="K482" i="1" a="1"/>
  <c r="J610" i="1" a="1"/>
  <c r="K400" i="1" a="1"/>
  <c r="J777" i="1" a="1"/>
  <c r="E554" i="1" a="1"/>
  <c r="J598" i="1" a="1"/>
  <c r="K222" i="1" a="1"/>
  <c r="E285" i="1" a="1"/>
  <c r="D329" i="1" a="1"/>
  <c r="E456" i="1" a="1"/>
  <c r="I716" i="1" a="1"/>
  <c r="J637" i="1" a="1"/>
  <c r="I747" i="1" a="1"/>
  <c r="D246" i="1" a="1"/>
  <c r="B766" i="1" a="1"/>
  <c r="J757" i="1" a="1"/>
  <c r="D766" i="1" a="1"/>
  <c r="D221" i="1" a="1"/>
  <c r="K778" i="1" a="1"/>
  <c r="E553" i="1" a="1"/>
  <c r="K597" i="1" a="1"/>
  <c r="K590" i="1" a="1"/>
  <c r="J64" i="2" a="1"/>
  <c r="K577" i="1" a="1"/>
  <c r="J561" i="1" a="1"/>
  <c r="D283" i="1" a="1"/>
  <c r="E598" i="1" a="1"/>
  <c r="K708" i="1" a="1"/>
  <c r="D486" i="1" a="1"/>
  <c r="K761" i="1" a="1"/>
  <c r="E608" i="1" a="1"/>
  <c r="E332" i="1" a="1"/>
  <c r="I414" i="1" a="1"/>
  <c r="D634" i="1" a="1"/>
  <c r="J45" i="2" a="1"/>
  <c r="K772" i="1" a="1"/>
  <c r="J478" i="1" a="1"/>
  <c r="K551" i="1" a="1"/>
  <c r="D649" i="1" a="1"/>
  <c r="E661" i="1" a="1"/>
  <c r="J750" i="1" a="1"/>
  <c r="I279" i="1" a="1"/>
  <c r="D748" i="1" a="1"/>
  <c r="E524" i="1" a="1"/>
  <c r="E660" i="1" a="1"/>
  <c r="E288" i="1" a="1"/>
  <c r="B660" i="1" a="1"/>
  <c r="B690" i="1" a="1"/>
  <c r="E690" i="1" a="1"/>
  <c r="J778" i="1" a="1"/>
  <c r="J552" i="1" a="1"/>
  <c r="K529" i="1" a="1"/>
  <c r="J624" i="1" a="1"/>
  <c r="K355" i="1" a="1"/>
  <c r="K475" i="1" a="1"/>
  <c r="J393" i="1" a="1"/>
  <c r="E582" i="1" a="1"/>
  <c r="I467" i="1" a="1"/>
  <c r="I750" i="1" a="1"/>
  <c r="E707" i="1" a="1"/>
  <c r="J691" i="1" a="1"/>
  <c r="B626" i="1" a="1"/>
  <c r="J78" i="1" a="1"/>
  <c r="I597" i="1" a="1"/>
  <c r="K678" i="1" a="1"/>
  <c r="K615" i="1" a="1"/>
  <c r="K362" i="1" a="1"/>
  <c r="J520" i="1" a="1"/>
  <c r="B502" i="1" a="1"/>
  <c r="I551" i="1" a="1"/>
  <c r="J649" i="1" a="1"/>
  <c r="D533" i="1" a="1"/>
  <c r="B775" i="1" a="1"/>
  <c r="B699" i="1" a="1"/>
  <c r="I369" i="1" a="1"/>
  <c r="B474" i="1" a="1"/>
  <c r="K679" i="1" a="1"/>
  <c r="J58" i="1" a="1"/>
  <c r="I677" i="1" a="1"/>
  <c r="K611" i="1" a="1"/>
  <c r="E202" i="1" a="1"/>
  <c r="E458" i="1" a="1"/>
  <c r="J487" i="1" a="1"/>
  <c r="E369" i="1" a="1"/>
  <c r="J288" i="1" a="1"/>
  <c r="D671" i="1" a="1"/>
  <c r="E568" i="1" a="1"/>
  <c r="J718" i="1" a="1"/>
  <c r="I720" i="1" a="1"/>
  <c r="I512" i="1" a="1"/>
  <c r="J494" i="1" a="1"/>
  <c r="E753" i="1" a="1"/>
  <c r="K505" i="1" a="1"/>
  <c r="E382" i="1" a="1"/>
  <c r="J274" i="1" a="1"/>
  <c r="D430" i="1" a="1"/>
  <c r="B664" i="1" a="1"/>
  <c r="D641" i="1" a="1"/>
  <c r="B674" i="1" a="1"/>
  <c r="J687" i="1" a="1"/>
  <c r="B704" i="1" a="1"/>
  <c r="J53" i="2" a="1"/>
  <c r="J176" i="1" a="1"/>
  <c r="I758" i="1" a="1"/>
  <c r="B521" i="1" a="1"/>
  <c r="K622" i="1" a="1"/>
  <c r="B722" i="1" a="1"/>
  <c r="J517" i="1" a="1"/>
  <c r="E489" i="1" a="1"/>
  <c r="J532" i="1" a="1"/>
  <c r="E620" i="1" a="1"/>
  <c r="D657" i="1" a="1"/>
  <c r="D607" i="1" a="1"/>
  <c r="E4" i="1" a="1"/>
  <c r="I595" i="1" a="1"/>
  <c r="D296" i="1" a="1"/>
  <c r="K17" i="1" a="1"/>
  <c r="K759" i="1" a="1"/>
  <c r="J754" i="1" a="1"/>
  <c r="D268" i="1" a="1"/>
  <c r="J599" i="1" a="1"/>
  <c r="D716" i="1" a="1"/>
  <c r="D318" i="1" a="1"/>
  <c r="E362" i="1" a="1"/>
  <c r="E377" i="1" a="1"/>
  <c r="K508" i="1" a="1"/>
  <c r="E481" i="1" a="1"/>
  <c r="D264" i="1" a="1"/>
  <c r="E765" i="1" a="1"/>
  <c r="I662" i="1" a="1"/>
  <c r="I278" i="1" a="1"/>
  <c r="B598" i="1" a="1"/>
  <c r="B656" i="1" a="1"/>
  <c r="K680" i="1" a="1"/>
  <c r="D432" i="1" a="1"/>
  <c r="K358" i="1" a="1"/>
  <c r="I218" i="1" a="1"/>
  <c r="J154" i="1" a="1"/>
  <c r="E355" i="1" a="1"/>
  <c r="E316" i="1" a="1"/>
  <c r="B363" i="1" a="1"/>
  <c r="K237" i="1" a="1"/>
  <c r="I221" i="1" a="1"/>
  <c r="K717" i="1" a="1"/>
  <c r="E418" i="1" a="1"/>
  <c r="K544" i="1" a="1"/>
  <c r="E622" i="1" a="1"/>
  <c r="E206" i="1" a="1"/>
  <c r="K616" i="1" a="1"/>
  <c r="B510" i="1" a="1"/>
  <c r="J60" i="1" a="1"/>
  <c r="D128" i="1" a="1"/>
  <c r="E621" i="1" a="1"/>
  <c r="I713" i="1" a="1"/>
  <c r="I269" i="1" a="1"/>
  <c r="I760" i="1" a="1"/>
  <c r="E391" i="1" a="1"/>
  <c r="J569" i="1" a="1"/>
  <c r="D387" i="1" a="1"/>
  <c r="K768" i="1" a="1"/>
  <c r="K677" i="1" a="1"/>
  <c r="E579" i="1" a="1"/>
  <c r="J377" i="1" a="1"/>
  <c r="E319" i="1" a="1"/>
  <c r="K314" i="1" a="1"/>
  <c r="I645" i="1" a="1"/>
  <c r="K329" i="1" a="1"/>
  <c r="B311" i="1" a="1"/>
  <c r="D602" i="1" a="1"/>
  <c r="I708" i="1" a="1"/>
  <c r="J56" i="2" a="1"/>
  <c r="J667" i="1" a="1"/>
  <c r="K599" i="1" a="1"/>
  <c r="B752" i="1" a="1"/>
  <c r="K435" i="1" a="1"/>
  <c r="K372" i="1" a="1"/>
  <c r="K327" i="1" a="1"/>
  <c r="I706" i="1" a="1"/>
  <c r="K421" i="1" a="1"/>
  <c r="D303" i="1" a="1"/>
  <c r="J474" i="1" a="1"/>
  <c r="B539" i="1" a="1"/>
  <c r="K775" i="1" a="1"/>
  <c r="I410" i="1" a="1"/>
  <c r="J643" i="1" a="1"/>
  <c r="D756" i="1" a="1"/>
  <c r="I573" i="1" a="1"/>
  <c r="D529" i="1" a="1"/>
  <c r="J700" i="1" a="1"/>
  <c r="E720" i="1" a="1"/>
  <c r="J529" i="1" a="1"/>
  <c r="D326" i="1" a="1"/>
  <c r="K561" i="1" a="1"/>
  <c r="E538" i="1" a="1"/>
  <c r="I685" i="1" a="1"/>
  <c r="K465" i="1" a="1"/>
  <c r="K444" i="1" a="1"/>
  <c r="K277" i="1" a="1"/>
  <c r="E566" i="1" a="1"/>
  <c r="D487" i="1" a="1"/>
  <c r="E187" i="1" a="1"/>
  <c r="B682" i="1" a="1"/>
  <c r="K378" i="1" a="1"/>
  <c r="J450" i="1" a="1"/>
  <c r="K248" i="1" a="1"/>
  <c r="I342" i="1" a="1"/>
  <c r="E542" i="1" a="1"/>
  <c r="J160" i="1" a="1"/>
  <c r="B283" i="1" a="1"/>
  <c r="J452" i="1" a="1"/>
  <c r="K241" i="1" a="1"/>
  <c r="B3" i="1" a="1"/>
  <c r="B366" i="1" a="1"/>
  <c r="E175" i="1" a="1"/>
  <c r="J434" i="1" a="1"/>
  <c r="J46" i="2" a="1"/>
  <c r="B703" i="1" a="1"/>
  <c r="K707" i="1" a="1"/>
  <c r="I521" i="1" a="1"/>
  <c r="D405" i="1" a="1"/>
  <c r="D722" i="1" a="1"/>
  <c r="J551" i="1" a="1"/>
  <c r="E669" i="1" a="1"/>
  <c r="J685" i="1" a="1"/>
  <c r="K715" i="1" a="1"/>
  <c r="I585" i="1" a="1"/>
  <c r="I393" i="1" a="1"/>
  <c r="E453" i="1" a="1"/>
  <c r="I460" i="1" a="1"/>
  <c r="E333" i="1" a="1"/>
  <c r="E409" i="1" a="1"/>
  <c r="D400" i="1" a="1"/>
  <c r="B336" i="1" a="1"/>
  <c r="K632" i="1" a="1"/>
  <c r="D769" i="1" a="1"/>
  <c r="B523" i="1" a="1"/>
  <c r="I717" i="1" a="1"/>
  <c r="K511" i="1" a="1"/>
  <c r="E408" i="1" a="1"/>
  <c r="J419" i="1" a="1"/>
  <c r="J407" i="1" a="1"/>
  <c r="K686" i="1" a="1"/>
  <c r="D653" i="1" a="1"/>
  <c r="K253" i="1" a="1"/>
  <c r="I633" i="1" a="1"/>
  <c r="D395" i="1" a="1"/>
  <c r="D536" i="1" a="1"/>
  <c r="I130" i="1" a="1"/>
  <c r="B464" i="1" a="1"/>
  <c r="D761" i="1" a="1"/>
  <c r="K524" i="1" a="1"/>
  <c r="B451" i="1" a="1"/>
  <c r="D509" i="1" a="1"/>
  <c r="B276" i="1" a="1"/>
  <c r="E429" i="1" a="1"/>
  <c r="I540" i="1" a="1"/>
  <c r="I557" i="1" a="1"/>
  <c r="B771" i="1" a="1"/>
  <c r="B692" i="1" a="1"/>
  <c r="J352" i="1" a="1"/>
  <c r="K267" i="1" a="1"/>
  <c r="E376" i="1" a="1"/>
  <c r="K659" i="1" a="1"/>
  <c r="K440" i="1" a="1"/>
  <c r="B222" i="1" a="1"/>
  <c r="K285" i="1" a="1"/>
  <c r="J208" i="1" a="1"/>
  <c r="B613" i="1" a="1"/>
  <c r="E263" i="1" a="1"/>
  <c r="I666" i="1" a="1"/>
  <c r="J228" i="1" a="1"/>
  <c r="D552" i="1" a="1"/>
  <c r="I697" i="1" a="1"/>
  <c r="D528" i="1" a="1"/>
  <c r="B648" i="1" a="1"/>
  <c r="J489" i="1" a="1"/>
  <c r="E611" i="1" a="1"/>
  <c r="B551" i="1" a="1"/>
  <c r="D630" i="1" a="1"/>
  <c r="B235" i="1" a="1"/>
  <c r="D366" i="1" a="1"/>
  <c r="J642" i="1" a="1"/>
  <c r="J650" i="1" a="1"/>
  <c r="I488" i="1" a="1"/>
  <c r="E393" i="1" a="1"/>
  <c r="J70" i="2" a="1"/>
  <c r="I324" i="1" a="1"/>
  <c r="K124" i="1" a="1"/>
  <c r="I657" i="1" a="1"/>
  <c r="B547" i="1" a="1"/>
  <c r="B716" i="1" a="1"/>
  <c r="E700" i="1" a="1"/>
  <c r="B658" i="1" a="1"/>
  <c r="K303" i="1" a="1"/>
  <c r="I249" i="1" a="1"/>
  <c r="K40" i="1" a="1"/>
  <c r="E607" i="1" a="1"/>
  <c r="I772" i="1" a="1"/>
  <c r="J633" i="1" a="1"/>
  <c r="B688" i="1" a="1"/>
  <c r="K762" i="1" a="1"/>
  <c r="E374" i="1" a="1"/>
  <c r="I400" i="1" a="1"/>
  <c r="K386" i="1" a="1"/>
  <c r="D403" i="1" a="1"/>
  <c r="K447" i="1" a="1"/>
  <c r="I416" i="1" a="1"/>
  <c r="B611" i="1" a="1"/>
  <c r="D276" i="1" a="1"/>
  <c r="K399" i="1" a="1"/>
  <c r="E672" i="1" a="1"/>
  <c r="E767" i="1" a="1"/>
  <c r="D465" i="1" a="1"/>
  <c r="J43" i="2" a="1"/>
  <c r="B385" i="1" a="1"/>
  <c r="J200" i="1" a="1"/>
  <c r="J424" i="1" a="1"/>
  <c r="D288" i="1" a="1"/>
  <c r="E238" i="1" a="1"/>
  <c r="E766" i="1" a="1"/>
  <c r="K612" i="1" a="1"/>
  <c r="J699" i="1" a="1"/>
  <c r="D436" i="1" a="1"/>
  <c r="K331" i="1" a="1"/>
  <c r="I292" i="1" a="1"/>
  <c r="J448" i="1" a="1"/>
  <c r="D758" i="1" a="1"/>
  <c r="E763" i="1" a="1"/>
  <c r="D581" i="1" a="1"/>
  <c r="J674" i="1" a="1"/>
  <c r="D639" i="1" a="1"/>
  <c r="I722" i="1" a="1"/>
  <c r="J506" i="1" a="1"/>
  <c r="B536" i="1" a="1"/>
  <c r="I405" i="1" a="1"/>
  <c r="E662" i="1" a="1"/>
  <c r="J257" i="1" a="1"/>
  <c r="I58" i="1" a="1"/>
  <c r="K381" i="1" a="1"/>
  <c r="J568" i="1" a="1"/>
  <c r="I380" i="1" a="1"/>
  <c r="I629" i="1" a="1"/>
  <c r="J42" i="2" a="1"/>
  <c r="I606" i="1" a="1"/>
  <c r="K434" i="1" a="1"/>
  <c r="E648" i="1" a="1"/>
  <c r="I688" i="1" a="1"/>
  <c r="D206" i="1" a="1"/>
  <c r="J493" i="1" a="1"/>
  <c r="I494" i="1" a="1"/>
  <c r="D29" i="1" a="1"/>
  <c r="J500" i="1" a="1"/>
  <c r="J380" i="1" a="1"/>
  <c r="B681" i="1" a="1"/>
  <c r="J220" i="1" a="1"/>
  <c r="K691" i="1" a="1"/>
  <c r="B496" i="1" a="1"/>
  <c r="J688" i="1" a="1"/>
  <c r="B709" i="1" a="1"/>
  <c r="D712" i="1" a="1"/>
  <c r="E630" i="1" a="1"/>
  <c r="J513" i="1" a="1"/>
  <c r="D475" i="1" a="1"/>
  <c r="J672" i="1" a="1"/>
  <c r="E505" i="1" a="1"/>
  <c r="J61" i="2" a="1"/>
  <c r="I682" i="1" a="1"/>
  <c r="J50" i="2" a="1"/>
  <c r="D623" i="1" a="1"/>
  <c r="D525" i="1" a="1"/>
  <c r="B493" i="1" a="1"/>
  <c r="E693" i="1" a="1"/>
  <c r="E755" i="1" a="1"/>
  <c r="B659" i="1" a="1"/>
  <c r="K667" i="1" a="1"/>
  <c r="E600" i="1" a="1"/>
  <c r="B599" i="1" a="1"/>
  <c r="E722" i="1" a="1"/>
  <c r="I693" i="1" a="1"/>
  <c r="E413" i="1" a="1"/>
  <c r="K702" i="1" a="1"/>
  <c r="B231" i="1" a="1"/>
  <c r="D302" i="1" a="1"/>
  <c r="E247" i="1" a="1"/>
  <c r="D624" i="1" a="1"/>
  <c r="B583" i="1" a="1"/>
  <c r="E484" i="1" a="1"/>
  <c r="I450" i="1" a="1"/>
  <c r="D704" i="1" a="1"/>
  <c r="J567" i="1" a="1"/>
  <c r="K431" i="1" a="1"/>
  <c r="I247" i="1" a="1"/>
  <c r="J39" i="2" a="1"/>
  <c r="I762" i="1" a="1"/>
  <c r="D362" i="1" a="1"/>
  <c r="K448" i="1" a="1"/>
  <c r="D269" i="1" a="1"/>
  <c r="D408" i="1" a="1"/>
  <c r="D593" i="1" a="1"/>
  <c r="E493" i="1" a="1"/>
  <c r="J316" i="1" a="1"/>
  <c r="B455" i="1" a="1"/>
  <c r="K255" i="1" a="1"/>
  <c r="E606" i="1" a="1"/>
  <c r="J753" i="1" a="1"/>
  <c r="B765" i="1" a="1"/>
  <c r="B244" i="1" a="1"/>
  <c r="D610" i="1" a="1"/>
  <c r="K765" i="1" a="1"/>
  <c r="J619" i="1" a="1"/>
  <c r="J662" i="1" a="1"/>
  <c r="D611" i="1" a="1"/>
  <c r="E616" i="1" a="1"/>
  <c r="K672" i="1" a="1"/>
  <c r="J540" i="1" a="1"/>
  <c r="K617" i="1" a="1"/>
  <c r="J509" i="1" a="1"/>
  <c r="I537" i="1" a="1"/>
  <c r="B614" i="1" a="1"/>
  <c r="K311" i="1" a="1"/>
  <c r="K305" i="1" a="1"/>
  <c r="D660" i="1" a="1"/>
  <c r="E754" i="1" a="1"/>
  <c r="K424" i="1" a="1"/>
  <c r="J428" i="1" a="1"/>
  <c r="B299" i="1" a="1"/>
  <c r="E454" i="1" a="1"/>
  <c r="K336" i="1" a="1"/>
  <c r="D255" i="1" a="1"/>
  <c r="K350" i="1" a="1"/>
  <c r="K328" i="1" a="1"/>
  <c r="J677" i="1" a="1"/>
  <c r="J62" i="2" a="1"/>
  <c r="K575" i="1" a="1"/>
  <c r="J576" i="1" a="1"/>
  <c r="I466" i="1" a="1"/>
  <c r="B473" i="1" a="1"/>
  <c r="B407" i="1" a="1"/>
  <c r="J771" i="1" a="1"/>
  <c r="I559" i="1" a="1"/>
  <c r="D101" i="1" a="1"/>
  <c r="I508" i="1" a="1"/>
  <c r="D424" i="1" a="1"/>
  <c r="K603" i="1" a="1"/>
  <c r="K648" i="1" a="1"/>
  <c r="E512" i="1" a="1"/>
  <c r="I476" i="1" a="1"/>
  <c r="J328" i="1" a="1"/>
  <c r="B288" i="1" a="1"/>
  <c r="D451" i="1" a="1"/>
  <c r="E435" i="1" a="1"/>
  <c r="I500" i="1" a="1"/>
  <c r="J224" i="1" a="1"/>
  <c r="B309" i="1" a="1"/>
  <c r="D180" i="1" a="1"/>
  <c r="E721" i="1" a="1"/>
  <c r="D242" i="1" a="1"/>
  <c r="J320" i="1" a="1"/>
  <c r="D522" i="1" a="1"/>
  <c r="I430" i="1" a="1"/>
  <c r="K186" i="1" a="1"/>
  <c r="D489" i="1" a="1"/>
  <c r="D215" i="1" a="1"/>
  <c r="I439" i="1" a="1"/>
  <c r="K763" i="1" a="1"/>
  <c r="B546" i="1" a="1"/>
  <c r="D618" i="1" a="1"/>
  <c r="E402" i="1" a="1"/>
  <c r="E47" i="1" a="1"/>
  <c r="J196" i="1" a="1"/>
  <c r="J592" i="1" a="1"/>
  <c r="I379" i="1" a="1"/>
  <c r="I474" i="1" a="1"/>
  <c r="J575" i="1" a="1"/>
  <c r="I639" i="1" a="1"/>
  <c r="B377" i="1" a="1"/>
  <c r="J566" i="1" a="1"/>
  <c r="D600" i="1" a="1"/>
  <c r="I636" i="1" a="1"/>
  <c r="I582" i="1" a="1"/>
  <c r="B58" i="1" a="1"/>
  <c r="B748" i="1" a="1"/>
  <c r="E513" i="1" a="1"/>
  <c r="K68" i="1" a="1"/>
  <c r="E434" i="1" a="1"/>
  <c r="D458" i="1" a="1"/>
  <c r="K463" i="1" a="1"/>
  <c r="I504" i="1" a="1"/>
  <c r="B603" i="1" a="1"/>
  <c r="B389" i="1" a="1"/>
  <c r="E37" i="1" a="1"/>
  <c r="J313" i="1" a="1"/>
  <c r="D612" i="1" a="1"/>
  <c r="B243" i="1" a="1"/>
  <c r="J639" i="1" a="1"/>
  <c r="J722" i="1" a="1"/>
  <c r="J636" i="1" a="1"/>
  <c r="B679" i="1" a="1"/>
  <c r="I755" i="1" a="1"/>
  <c r="I210" i="1" a="1"/>
  <c r="J55" i="2" a="1"/>
  <c r="I438" i="1" a="1"/>
  <c r="E462" i="1" a="1"/>
  <c r="K500" i="1" a="1"/>
  <c r="D661" i="1" a="1"/>
  <c r="E546" i="1" a="1"/>
  <c r="E446" i="1" a="1"/>
  <c r="I141" i="1" a="1"/>
  <c r="J647" i="1" a="1"/>
  <c r="B587" i="1" a="1"/>
  <c r="B685" i="1" a="1"/>
  <c r="J49" i="2" a="1"/>
  <c r="J720" i="1" a="1"/>
  <c r="J52" i="2" a="1"/>
  <c r="D185" i="1" a="1"/>
  <c r="D582" i="1" a="1"/>
  <c r="B387" i="1" a="1"/>
  <c r="J535" i="1" a="1"/>
  <c r="J276" i="1" a="1"/>
  <c r="B566" i="1" a="1"/>
  <c r="D480" i="1" a="1"/>
  <c r="E735" i="1" a="1"/>
  <c r="I669" i="1" a="1"/>
  <c r="B686" i="1" a="1"/>
  <c r="I457" i="1" a="1"/>
  <c r="E541" i="1" a="1"/>
  <c r="B640" i="1" a="1"/>
  <c r="E705" i="1" a="1"/>
  <c r="B500" i="1" a="1"/>
  <c r="K690" i="1" a="1"/>
  <c r="B666" i="1" a="1"/>
  <c r="D551" i="1" a="1"/>
  <c r="I703" i="1" a="1"/>
  <c r="E349" i="1" a="1"/>
  <c r="E259" i="1" a="1"/>
  <c r="I490" i="1" a="1"/>
  <c r="D58" i="1" a="1"/>
  <c r="D482" i="1" a="1"/>
  <c r="E518" i="1" a="1"/>
  <c r="J473" i="1" a="1"/>
  <c r="J283" i="1" a="1"/>
  <c r="D254" i="1" a="1"/>
  <c r="I337" i="1" a="1"/>
  <c r="E440" i="1" a="1"/>
  <c r="I152" i="1" a="1"/>
  <c r="J467" i="1" a="1"/>
  <c r="I581" i="1" a="1"/>
  <c r="J690" i="1" a="1"/>
  <c r="K600" i="1" a="1"/>
  <c r="I603" i="1" a="1"/>
  <c r="I48" i="1" a="1"/>
  <c r="B396" i="1" a="1"/>
  <c r="I519" i="1" a="1"/>
  <c r="K519" i="1" a="1"/>
  <c r="D511" i="1" a="1"/>
  <c r="B411" i="1" a="1"/>
  <c r="E17" i="1" a="1"/>
  <c r="K689" i="1" a="1"/>
  <c r="I565" i="1" a="1"/>
  <c r="E431" i="1" a="1"/>
  <c r="I640" i="1" a="1"/>
  <c r="D450" i="1" a="1"/>
  <c r="I373" i="1" a="1"/>
  <c r="I150" i="1" a="1"/>
  <c r="J508" i="1" a="1"/>
  <c r="D381" i="1" a="1"/>
  <c r="E666" i="1" a="1"/>
  <c r="D690" i="1" a="1"/>
  <c r="B406" i="1" a="1"/>
  <c r="E272" i="1" a="1"/>
  <c r="I298" i="1" a="1"/>
  <c r="D212" i="1" a="1"/>
  <c r="B154" i="1" a="1"/>
  <c r="D693" i="1" a="1"/>
  <c r="I667" i="1" a="1"/>
  <c r="I609" i="1" a="1"/>
  <c r="E421" i="1" a="1"/>
  <c r="K518" i="1" a="1"/>
  <c r="K247" i="1" a="1"/>
  <c r="D685" i="1" a="1"/>
  <c r="D314" i="1" a="1"/>
  <c r="J495" i="1" a="1"/>
  <c r="I632" i="1" a="1"/>
  <c r="B190" i="1" a="1"/>
  <c r="I449" i="1" a="1"/>
  <c r="K553" i="1" a="1"/>
  <c r="K720" i="1" a="1"/>
  <c r="I637" i="1" a="1"/>
  <c r="I771" i="1" a="1"/>
  <c r="B672" i="1" a="1"/>
  <c r="B548" i="1" a="1"/>
  <c r="K692" i="1" a="1"/>
  <c r="J524" i="1" a="1"/>
  <c r="I587" i="1" a="1"/>
  <c r="D637" i="1" a="1"/>
  <c r="K506" i="1" a="1"/>
  <c r="J682" i="1" a="1"/>
  <c r="I502" i="1" a="1"/>
  <c r="E68" i="1" a="1"/>
  <c r="B246" i="1" a="1"/>
  <c r="K591" i="1" a="1"/>
  <c r="J583" i="1" a="1"/>
  <c r="E654" i="1" a="1"/>
  <c r="D643" i="1" a="1"/>
  <c r="B381" i="1" a="1"/>
  <c r="D414" i="1" a="1"/>
  <c r="J622" i="1" a="1"/>
  <c r="D353" i="1" a="1"/>
  <c r="B310" i="1" a="1"/>
  <c r="B754" i="1" a="1"/>
  <c r="J714" i="1" a="1"/>
  <c r="J394" i="1" a="1"/>
  <c r="J629" i="1" a="1"/>
  <c r="J504" i="1" a="1"/>
  <c r="I4" i="1" a="1"/>
  <c r="B701" i="1" a="1"/>
  <c r="D26" i="1" a="1"/>
  <c r="D614" i="1" a="1"/>
  <c r="K630" i="1" a="1"/>
  <c r="I699" i="1" a="1"/>
  <c r="I423" i="1" a="1"/>
  <c r="I407" i="1" a="1"/>
  <c r="J607" i="1" a="1"/>
  <c r="D494" i="1" a="1"/>
  <c r="B677" i="1" a="1"/>
  <c r="B527" i="1" a="1"/>
  <c r="J254" i="1" a="1"/>
  <c r="E144" i="1" a="1"/>
  <c r="E383" i="1" a="1"/>
  <c r="J405" i="1" a="1"/>
  <c r="D220" i="1" a="1"/>
  <c r="I465" i="1" a="1"/>
  <c r="E655" i="1" a="1"/>
  <c r="K657" i="1" a="1"/>
  <c r="E432" i="1" a="1"/>
  <c r="D617" i="1" a="1"/>
  <c r="D656" i="1" a="1"/>
  <c r="B197" i="1" a="1"/>
  <c r="I454" i="1" a="1"/>
  <c r="E487" i="1" a="1"/>
  <c r="I552" i="1" a="1"/>
  <c r="E463" i="1" a="1"/>
  <c r="D504" i="1" a="1"/>
  <c r="B705" i="1" a="1"/>
  <c r="B481" i="1" a="1"/>
  <c r="K557" i="1" a="1"/>
  <c r="B467" i="1" a="1"/>
  <c r="B362" i="1" a="1"/>
  <c r="I542" i="1" a="1"/>
  <c r="I263" i="1" a="1"/>
  <c r="I214" i="1" a="1"/>
  <c r="D469" i="1" a="1"/>
  <c r="E711" i="1" a="1"/>
  <c r="E547" i="1" a="1"/>
  <c r="D616" i="1" a="1"/>
  <c r="B332" i="1" a="1"/>
  <c r="J663" i="1" a="1"/>
  <c r="B618" i="1" a="1"/>
  <c r="J429" i="1" a="1"/>
  <c r="J763" i="1" a="1"/>
  <c r="I402" i="1" a="1"/>
  <c r="I487" i="1" a="1"/>
  <c r="B269" i="1" a="1"/>
  <c r="D313" i="1" a="1"/>
  <c r="K395" i="1" a="1"/>
  <c r="J59" i="2" a="1"/>
  <c r="K265" i="1" a="1"/>
  <c r="B567" i="1" a="1"/>
  <c r="K25" i="1" a="1"/>
  <c r="K773" i="1" a="1"/>
  <c r="E597" i="1" a="1"/>
  <c r="D675" i="1" a="1"/>
  <c r="E667" i="1" a="1"/>
  <c r="B509" i="1" a="1"/>
  <c r="B149" i="1" a="1"/>
  <c r="J127" i="1" a="1"/>
  <c r="B476" i="1" a="1"/>
  <c r="B720" i="1" a="1"/>
  <c r="I649" i="1" a="1"/>
  <c r="D567" i="1" a="1"/>
  <c r="J533" i="1" a="1"/>
  <c r="E171" i="1" a="1"/>
  <c r="J758" i="1" a="1"/>
  <c r="J684" i="1" a="1"/>
  <c r="D629" i="1" a="1"/>
  <c r="J600" i="1" a="1"/>
  <c r="K633" i="1" a="1"/>
  <c r="E507" i="1" a="1"/>
  <c r="B364" i="1" a="1"/>
  <c r="B24" i="1" a="1"/>
  <c r="J54" i="2" a="1"/>
  <c r="B715" i="1" a="1"/>
  <c r="D524" i="1" a="1"/>
  <c r="B530" i="1" a="1"/>
  <c r="K320" i="1" a="1"/>
  <c r="E221" i="1" a="1"/>
  <c r="B550" i="1" a="1"/>
  <c r="J350" i="1" a="1"/>
  <c r="K149" i="1" a="1"/>
  <c r="E685" i="1" a="1"/>
  <c r="I618" i="1" a="1"/>
  <c r="D715" i="1" a="1"/>
  <c r="I655" i="1" a="1"/>
  <c r="J455" i="1" a="1"/>
  <c r="K397" i="1" a="1"/>
  <c r="E373" i="1" a="1"/>
  <c r="E657" i="1" a="1"/>
  <c r="K688" i="1" a="1"/>
  <c r="B671" i="1" a="1"/>
  <c r="E551" i="1" a="1"/>
  <c r="I510" i="1" a="1"/>
  <c r="J560" i="1" a="1"/>
  <c r="D105" i="1" a="1"/>
  <c r="E452" i="1" a="1"/>
  <c r="B378" i="1" a="1"/>
  <c r="J512" i="1" a="1"/>
  <c r="D619" i="1" a="1"/>
  <c r="J686" i="1" a="1"/>
  <c r="D520" i="1" a="1"/>
  <c r="I417" i="1" a="1"/>
  <c r="D358" i="1" a="1"/>
  <c r="D603" i="1" a="1"/>
  <c r="K750" i="1" a="1"/>
  <c r="K289" i="1" a="1"/>
  <c r="D440" i="1" a="1"/>
  <c r="D666" i="1" a="1"/>
  <c r="K771" i="1" a="1"/>
  <c r="J40" i="2" a="1"/>
  <c r="K464" i="1" a="1"/>
  <c r="I548" i="1" a="1"/>
  <c r="I175" i="1" a="1"/>
  <c r="B431" i="1" a="1"/>
  <c r="D409" i="1" a="1"/>
  <c r="E768" i="1" a="1"/>
  <c r="I103" i="1" a="1"/>
  <c r="D749" i="1" a="1"/>
  <c r="E113" i="1" a="1"/>
  <c r="K436" i="1" a="1"/>
  <c r="D646" i="1" a="1"/>
  <c r="K587" i="1" a="1"/>
  <c r="E146" i="1" a="1"/>
  <c r="E628" i="1" a="1"/>
  <c r="E474" i="1" a="1"/>
  <c r="I179" i="1" a="1"/>
  <c r="J164" i="1" a="1"/>
  <c r="E27" i="1" a="1"/>
  <c r="D235" i="1" a="1"/>
  <c r="K286" i="1" a="1"/>
  <c r="D448" i="1" a="1"/>
  <c r="I391" i="1" a="1"/>
  <c r="D309" i="1" a="1"/>
  <c r="E358" i="1" a="1"/>
  <c r="K164" i="1" a="1"/>
  <c r="I574" i="1" a="1"/>
  <c r="B323" i="1" a="1"/>
  <c r="I377" i="1" a="1"/>
  <c r="K107" i="1" a="1"/>
  <c r="I389" i="1" a="1"/>
  <c r="I404" i="1" a="1"/>
  <c r="E653" i="1" a="1"/>
  <c r="J375" i="1" a="1"/>
  <c r="B361" i="1" a="1"/>
  <c r="B308" i="1" a="1"/>
  <c r="E423" i="1" a="1"/>
  <c r="J41" i="2" a="1"/>
  <c r="J772" i="1" a="1"/>
  <c r="D583" i="1" a="1"/>
  <c r="E687" i="1" a="1"/>
  <c r="I533" i="1" a="1"/>
  <c r="E378" i="1" a="1"/>
  <c r="D96" i="1" a="1"/>
  <c r="I615" i="1" a="1"/>
  <c r="J219" i="1" a="1"/>
  <c r="I64" i="1" a="1"/>
  <c r="J612" i="1" a="1"/>
  <c r="D633" i="1" a="1"/>
  <c r="I57" i="1" a="1"/>
  <c r="D627" i="1" a="1"/>
  <c r="J374" i="1" a="1"/>
  <c r="E596" i="1" a="1"/>
  <c r="D530" i="1" a="1"/>
  <c r="J410" i="1" a="1"/>
  <c r="B263" i="1" a="1"/>
  <c r="J484" i="1" a="1"/>
  <c r="E128" i="1" a="1"/>
  <c r="D68" i="1" a="1"/>
  <c r="I265" i="1" a="1"/>
  <c r="B306" i="1" a="1"/>
  <c r="J765" i="1" a="1"/>
  <c r="E396" i="1" a="1"/>
  <c r="I355" i="1" a="1"/>
  <c r="D159" i="1" a="1"/>
  <c r="I441" i="1" a="1"/>
  <c r="J514" i="1" a="1"/>
  <c r="E252" i="1" a="1"/>
  <c r="D770" i="1" a="1"/>
  <c r="D558" i="1" a="1"/>
  <c r="K769" i="1" a="1"/>
  <c r="D539" i="1" a="1"/>
  <c r="B138" i="1" a="1"/>
  <c r="B654" i="1" a="1"/>
  <c r="J536" i="1" a="1"/>
  <c r="B637" i="1" a="1"/>
  <c r="I622" i="1" a="1"/>
  <c r="D759" i="1" a="1"/>
  <c r="D648" i="1" a="1"/>
  <c r="B215" i="1" a="1"/>
  <c r="E618" i="1" a="1"/>
  <c r="D538" i="1" a="1"/>
  <c r="E638" i="1" a="1"/>
  <c r="E58" i="1" a="1"/>
  <c r="I336" i="1" a="1"/>
  <c r="K456" i="1" a="1"/>
  <c r="E738" i="1" a="1"/>
  <c r="E180" i="1" a="1"/>
  <c r="J587" i="1" a="1"/>
  <c r="E523" i="1" a="1"/>
  <c r="D370" i="1" a="1"/>
  <c r="J482" i="1" a="1"/>
  <c r="I200" i="1" a="1"/>
  <c r="B573" i="1" a="1"/>
  <c r="I462" i="1" a="1"/>
  <c r="B341" i="1" a="1"/>
  <c r="I270" i="1" a="1"/>
  <c r="K536" i="1" a="1"/>
  <c r="D739" i="1" a="1"/>
  <c r="D684" i="1" a="1"/>
  <c r="K282" i="1" a="1"/>
  <c r="K278" i="1" a="1"/>
  <c r="B290" i="1" a="1"/>
  <c r="K552" i="1" a="1"/>
  <c r="K353" i="1" a="1"/>
  <c r="J318" i="1" a="1"/>
  <c r="I493" i="1" a="1"/>
  <c r="J444" i="1" a="1"/>
  <c r="E98" i="1" a="1"/>
  <c r="I506" i="1" a="1"/>
  <c r="B750" i="1" a="1"/>
  <c r="K199" i="1" a="1"/>
  <c r="D549" i="1" a="1"/>
  <c r="B534" i="1" a="1"/>
  <c r="J436" i="1" a="1"/>
  <c r="B95" i="1" a="1"/>
  <c r="I451" i="1" a="1"/>
  <c r="I287" i="1" a="1"/>
  <c r="K407" i="1" a="1"/>
  <c r="K664" i="1" a="1"/>
  <c r="K598" i="1" a="1"/>
  <c r="K484" i="1" a="1"/>
  <c r="E464" i="1" a="1"/>
  <c r="K641" i="1" a="1"/>
  <c r="B632" i="1" a="1"/>
  <c r="D315" i="1" a="1"/>
  <c r="I191" i="1" a="1"/>
  <c r="J106" i="1" a="1"/>
  <c r="B561" i="1" a="1"/>
  <c r="B376" i="1" a="1"/>
  <c r="I753" i="1" a="1"/>
  <c r="B508" i="1" a="1"/>
  <c r="K184" i="1" a="1"/>
  <c r="K189" i="1" a="1"/>
  <c r="B695" i="1" a="1"/>
  <c r="D689" i="1" a="1"/>
  <c r="J391" i="1" a="1"/>
  <c r="D553" i="1" a="1"/>
  <c r="D139" i="1" a="1"/>
  <c r="B185" i="1" a="1"/>
  <c r="J601" i="1" a="1"/>
  <c r="D136" i="1" a="1"/>
  <c r="E44" i="1" a="1"/>
  <c r="D382" i="1" a="1"/>
  <c r="E747" i="1" a="1"/>
  <c r="K483" i="1" a="1"/>
  <c r="B638" i="1" a="1"/>
  <c r="K90" i="1" a="1"/>
  <c r="E649" i="1" a="1"/>
  <c r="K215" i="1" a="1"/>
  <c r="B535" i="1" a="1"/>
  <c r="K75" i="1" a="1"/>
  <c r="H69" i="2" a="1"/>
  <c r="D247" i="1" a="1"/>
  <c r="I568" i="1" a="1"/>
  <c r="D431" i="1" a="1"/>
  <c r="D156" i="1" a="1"/>
  <c r="B155" i="1" a="1"/>
  <c r="D225" i="1" a="1"/>
  <c r="J243" i="1" a="1"/>
  <c r="I370" i="1" a="1"/>
  <c r="B758" i="1" a="1"/>
  <c r="K298" i="1" a="1"/>
  <c r="D354" i="1" a="1"/>
  <c r="J427" i="1" a="1"/>
  <c r="J295" i="1" a="1"/>
  <c r="B580" i="1" a="1"/>
  <c r="B278" i="1" a="1"/>
  <c r="J388" i="1" a="1"/>
  <c r="I575" i="1" a="1"/>
  <c r="I384" i="1" a="1"/>
  <c r="J315" i="1" a="1"/>
  <c r="E770" i="1" a="1"/>
  <c r="K685" i="1" a="1"/>
  <c r="J590" i="1" a="1"/>
  <c r="D642" i="1" a="1"/>
  <c r="D767" i="1" a="1"/>
  <c r="J655" i="1" a="1"/>
  <c r="J626" i="1" a="1"/>
  <c r="B624" i="1" a="1"/>
  <c r="K699" i="1" a="1"/>
  <c r="J217" i="1" a="1"/>
  <c r="E684" i="1" a="1"/>
  <c r="D764" i="1" a="1"/>
  <c r="D497" i="1" a="1"/>
  <c r="I256" i="1" a="1"/>
  <c r="K490" i="1" a="1"/>
  <c r="I598" i="1" a="1"/>
  <c r="E501" i="1" a="1"/>
  <c r="B338" i="1" a="1"/>
  <c r="J326" i="1" a="1"/>
  <c r="K425" i="1" a="1"/>
  <c r="I368" i="1" a="1"/>
  <c r="I413" i="1" a="1"/>
  <c r="E714" i="1" a="1"/>
  <c r="D674" i="1" a="1"/>
  <c r="I444" i="1" a="1"/>
  <c r="K197" i="1" a="1"/>
  <c r="D336" i="1" a="1"/>
  <c r="J547" i="1" a="1"/>
  <c r="K272" i="1" a="1"/>
  <c r="K432" i="1" a="1"/>
  <c r="E519" i="1" a="1"/>
  <c r="J735" i="1" a="1"/>
  <c r="B655" i="1" a="1"/>
  <c r="J623" i="1" a="1"/>
  <c r="I464" i="1" a="1"/>
  <c r="D677" i="1" a="1"/>
  <c r="K579" i="1" a="1"/>
  <c r="J658" i="1" a="1"/>
  <c r="B495" i="1" a="1"/>
  <c r="I180" i="1" a="1"/>
  <c r="K530" i="1" a="1"/>
  <c r="D299" i="1" a="1"/>
  <c r="I122" i="1" a="1"/>
  <c r="J442" i="1" a="1"/>
  <c r="J65" i="2" a="1"/>
  <c r="J358" i="1" a="1"/>
  <c r="D365" i="1" a="1"/>
  <c r="E240" i="1" a="1"/>
  <c r="B65" i="1" a="1"/>
  <c r="D706" i="1" a="1"/>
  <c r="J472" i="1" a="1"/>
  <c r="E701" i="1" a="1"/>
  <c r="B342" i="1" a="1"/>
  <c r="J748" i="1" a="1"/>
  <c r="K491" i="1" a="1"/>
  <c r="J324" i="1" a="1"/>
  <c r="J68" i="2" a="1"/>
  <c r="I461" i="1" a="1"/>
  <c r="K718" i="1" a="1"/>
  <c r="I544" i="1" a="1"/>
  <c r="B78" i="1" a="1"/>
  <c r="D774" i="1" a="1"/>
  <c r="B68" i="1" a="1"/>
  <c r="D396" i="1" a="1"/>
  <c r="B595" i="1" a="1"/>
  <c r="J387" i="1" a="1"/>
  <c r="E287" i="1" a="1"/>
  <c r="E724" i="1" a="1"/>
  <c r="I170" i="1" a="1"/>
  <c r="E328" i="1" a="1"/>
  <c r="E110" i="1" a="1"/>
  <c r="B228" i="1" a="1"/>
  <c r="K526" i="1" a="1"/>
  <c r="K607" i="1" a="1"/>
  <c r="E450" i="1" a="1"/>
  <c r="B408" i="1" a="1"/>
  <c r="K155" i="1" a="1"/>
  <c r="I68" i="1" a="1"/>
  <c r="B174" i="1" a="1"/>
  <c r="B751" i="1" a="1"/>
  <c r="K384" i="1" a="1"/>
  <c r="K541" i="1" a="1"/>
  <c r="D751" i="1" a="1"/>
  <c r="I281" i="1" a="1"/>
  <c r="D289" i="1" a="1"/>
  <c r="J334" i="1" a="1"/>
  <c r="B772" i="1" a="1"/>
  <c r="B776" i="1" a="1"/>
  <c r="E656" i="1" a="1"/>
  <c r="I610" i="1" a="1"/>
  <c r="D335" i="1" a="1"/>
  <c r="B152" i="1" a="1"/>
  <c r="K224" i="1" a="1"/>
  <c r="I538" i="1" a="1"/>
  <c r="I277" i="1" a="1"/>
  <c r="E237" i="1" a="1"/>
  <c r="K626" i="1" a="1"/>
  <c r="J15" i="1" a="1"/>
  <c r="E676" i="1" a="1"/>
  <c r="E635" i="1" a="1"/>
  <c r="D245" i="1" a="1"/>
  <c r="B135" i="1" a="1"/>
  <c r="B415" i="1" a="1"/>
  <c r="B706" i="1" a="1"/>
  <c r="E675" i="1" a="1"/>
  <c r="D753" i="1" a="1"/>
  <c r="E550" i="1" a="1"/>
  <c r="B133" i="1" a="1"/>
  <c r="E96" i="1" a="1"/>
  <c r="I202" i="1" a="1"/>
  <c r="E134" i="1" a="1"/>
  <c r="E395" i="1" a="1"/>
  <c r="B560" i="1" a="1"/>
  <c r="B216" i="1" a="1"/>
  <c r="J511" i="1" a="1"/>
  <c r="E749" i="1" a="1"/>
  <c r="B7" i="1" a="1"/>
  <c r="B421" i="1" a="1"/>
  <c r="E172" i="1" a="1"/>
  <c r="D103" i="1" a="1"/>
  <c r="I561" i="1" a="1"/>
  <c r="I617" i="1" a="1"/>
  <c r="K38" i="1" a="1"/>
  <c r="J139" i="1" a="1"/>
  <c r="J678" i="1" a="1"/>
  <c r="K174" i="1" a="1"/>
  <c r="I258" i="1" a="1"/>
  <c r="B741" i="1" a="1"/>
  <c r="E166" i="1" a="1"/>
  <c r="B390" i="1" a="1"/>
  <c r="B627" i="1" a="1"/>
  <c r="G47" i="2" a="1"/>
  <c r="I437" i="1" a="1"/>
  <c r="G82" i="2" a="1"/>
  <c r="K283" i="1" a="1"/>
  <c r="D47" i="1" a="1"/>
  <c r="B575" i="1" a="1"/>
  <c r="J628" i="1" a="1"/>
  <c r="E461" i="1" a="1"/>
  <c r="J144" i="1" a="1"/>
  <c r="J746" i="1" a="1"/>
  <c r="D114" i="1" a="1"/>
  <c r="K731" i="1" a="1"/>
  <c r="K443" i="1" a="1"/>
  <c r="K746" i="1" a="1"/>
  <c r="E385" i="1" a="1"/>
  <c r="D278" i="1" a="1"/>
  <c r="K676" i="1" a="1"/>
  <c r="B623" i="1" a="1"/>
  <c r="I421" i="1" a="1"/>
  <c r="I517" i="1" a="1"/>
  <c r="K468" i="1" a="1"/>
  <c r="B499" i="1" a="1"/>
  <c r="J443" i="1" a="1"/>
  <c r="B398" i="1" a="1"/>
  <c r="I643" i="1" a="1"/>
  <c r="J490" i="1" a="1"/>
  <c r="B293" i="1" a="1"/>
  <c r="K666" i="1" a="1"/>
  <c r="D8" i="1" a="1"/>
  <c r="B491" i="1" a="1"/>
  <c r="B557" i="1" a="1"/>
  <c r="J595" i="1" a="1"/>
  <c r="J67" i="1" a="1"/>
  <c r="D736" i="1" a="1"/>
  <c r="D290" i="1" a="1"/>
  <c r="I571" i="1" a="1"/>
  <c r="I638" i="1" a="1"/>
  <c r="D438" i="1" a="1"/>
  <c r="E3" i="1" a="1"/>
  <c r="K499" i="1" a="1"/>
  <c r="E318" i="1" a="1"/>
  <c r="J661" i="1" a="1"/>
  <c r="D369" i="1" a="1"/>
  <c r="B676" i="1" a="1"/>
  <c r="J585" i="1" a="1"/>
  <c r="I434" i="1" a="1"/>
  <c r="I458" i="1" a="1"/>
  <c r="K487" i="1" a="1"/>
  <c r="K243" i="1" a="1"/>
  <c r="I624" i="1" a="1"/>
  <c r="K147" i="1" a="1"/>
  <c r="E230" i="1" a="1"/>
  <c r="K610" i="1" a="1"/>
  <c r="I692" i="1" a="1"/>
  <c r="E510" i="1" a="1"/>
  <c r="K595" i="1" a="1"/>
  <c r="I586" i="1" a="1"/>
  <c r="E704" i="1" a="1"/>
  <c r="K377" i="1" a="1"/>
  <c r="D747" i="1" a="1"/>
  <c r="I492" i="1" a="1"/>
  <c r="B761" i="1" a="1"/>
  <c r="D628" i="1" a="1"/>
  <c r="E588" i="1" a="1"/>
  <c r="I346" i="1" a="1"/>
  <c r="K469" i="1" a="1"/>
  <c r="K408" i="1" a="1"/>
  <c r="B371" i="1" a="1"/>
  <c r="E612" i="1" a="1"/>
  <c r="K510" i="1" a="1"/>
  <c r="J67" i="2" a="1"/>
  <c r="K640" i="1" a="1"/>
  <c r="J249" i="1" a="1"/>
  <c r="K660" i="1" a="1"/>
  <c r="E419" i="1" a="1"/>
  <c r="I371" i="1" a="1"/>
  <c r="I303" i="1" a="1"/>
  <c r="K39" i="1" a="1"/>
  <c r="J668" i="1" a="1"/>
  <c r="J323" i="1" a="1"/>
  <c r="B757" i="1" a="1"/>
  <c r="B399" i="1" a="1"/>
  <c r="E659" i="1" a="1"/>
  <c r="I707" i="1" a="1"/>
  <c r="J515" i="1" a="1"/>
  <c r="J729" i="1" a="1"/>
  <c r="K168" i="1" a="1"/>
  <c r="E105" i="1" a="1"/>
  <c r="E24" i="1" a="1"/>
  <c r="D418" i="1" a="1"/>
  <c r="E282" i="1" a="1"/>
  <c r="D385" i="1" a="1"/>
  <c r="B15" i="1" a="1"/>
  <c r="J13" i="1" a="1"/>
  <c r="J627" i="1" a="1"/>
  <c r="K652" i="1" a="1"/>
  <c r="K330" i="1" a="1"/>
  <c r="K391" i="1" a="1"/>
  <c r="B157" i="1" a="1"/>
  <c r="D564" i="1" a="1"/>
  <c r="G68" i="2" a="1"/>
  <c r="J657" i="1" a="1"/>
  <c r="E494" i="1" a="1"/>
  <c r="I314" i="1" a="1"/>
  <c r="K684" i="1" a="1"/>
  <c r="K78" i="1" a="1"/>
  <c r="K219" i="1" a="1"/>
  <c r="J527" i="1" a="1"/>
  <c r="I475" i="1" a="1"/>
  <c r="D574" i="1" a="1"/>
  <c r="B64" i="1" a="1"/>
  <c r="B77" i="1" a="1"/>
  <c r="J470" i="1" a="1"/>
  <c r="B691" i="1" a="1"/>
  <c r="J621" i="1" a="1"/>
  <c r="D189" i="1" a="1"/>
  <c r="D310" i="1" a="1"/>
  <c r="I409" i="1" a="1"/>
  <c r="B441" i="1" a="1"/>
  <c r="B675" i="1" a="1"/>
  <c r="I711" i="1" a="1"/>
  <c r="J497" i="1" a="1"/>
  <c r="B680" i="1" a="1"/>
  <c r="D757" i="1" a="1"/>
  <c r="B615" i="1" a="1"/>
  <c r="E439" i="1" a="1"/>
  <c r="D752" i="1" a="1"/>
  <c r="E646" i="1" a="1"/>
  <c r="E664" i="1" a="1"/>
  <c r="K254" i="1" a="1"/>
  <c r="D367" i="1" a="1"/>
  <c r="I386" i="1" a="1"/>
  <c r="I455" i="1" a="1"/>
  <c r="E380" i="1" a="1"/>
  <c r="B438" i="1" a="1"/>
  <c r="E298" i="1" a="1"/>
  <c r="K134" i="1" a="1"/>
  <c r="B163" i="1" a="1"/>
  <c r="B646" i="1" a="1"/>
  <c r="I709" i="1" a="1"/>
  <c r="B402" i="1" a="1"/>
  <c r="J43" i="1" a="1"/>
  <c r="B777" i="1" a="1"/>
  <c r="K637" i="1" a="1"/>
  <c r="J660" i="1" a="1"/>
  <c r="J321" i="1" a="1"/>
  <c r="I401" i="1" a="1"/>
  <c r="D557" i="1" a="1"/>
  <c r="I773" i="1" a="1"/>
  <c r="D478" i="1" a="1"/>
  <c r="B425" i="1" a="1"/>
  <c r="E610" i="1" a="1"/>
  <c r="E200" i="1" a="1"/>
  <c r="I558" i="1" a="1"/>
  <c r="I172" i="1" a="1"/>
  <c r="J240" i="1" a="1"/>
  <c r="K144" i="1" a="1"/>
  <c r="J9" i="1" a="1"/>
  <c r="J703" i="1" a="1"/>
  <c r="I334" i="1" a="1"/>
  <c r="B35" i="1" a="1"/>
  <c r="D773" i="1" a="1"/>
  <c r="K730" i="1" a="1"/>
  <c r="D364" i="1" a="1"/>
  <c r="J501" i="1" a="1"/>
  <c r="E400" i="1" a="1"/>
  <c r="J680" i="1" a="1"/>
  <c r="D703" i="1" a="1"/>
  <c r="B522" i="1" a="1"/>
  <c r="E639" i="1" a="1"/>
  <c r="J492" i="1" a="1"/>
  <c r="I315" i="1" a="1"/>
  <c r="B176" i="1" a="1"/>
  <c r="J172" i="1" a="1"/>
  <c r="B10" i="1" a="1"/>
  <c r="K623" i="1" a="1"/>
  <c r="I181" i="1" a="1"/>
  <c r="B90" i="1" a="1"/>
  <c r="K8" i="1" a="1"/>
  <c r="K261" i="1" a="1"/>
  <c r="I471" i="1" a="1"/>
  <c r="D192" i="1" a="1"/>
  <c r="E106" i="1" a="1"/>
  <c r="J201" i="1" a="1"/>
  <c r="B136" i="1" a="1"/>
  <c r="J97" i="1" a="1"/>
  <c r="I186" i="1" a="1"/>
  <c r="E531" i="1" a="1"/>
  <c r="D108" i="1" a="1"/>
  <c r="E317" i="1" a="1"/>
  <c r="K67" i="1" a="1"/>
  <c r="J198" i="1" a="1"/>
  <c r="E416" i="1" a="1"/>
  <c r="D266" i="1" a="1"/>
  <c r="B418" i="1" a="1"/>
  <c r="D173" i="1" a="1"/>
  <c r="G34" i="2" a="1"/>
  <c r="F5" i="2" a="1"/>
  <c r="D333" i="1" a="1"/>
  <c r="J507" i="1" a="1"/>
  <c r="J454" i="1" a="1"/>
  <c r="I505" i="1" a="1"/>
  <c r="D345" i="1" a="1"/>
  <c r="D123" i="1" a="1"/>
  <c r="D546" i="1" a="1"/>
  <c r="I491" i="1" a="1"/>
  <c r="K190" i="1" a="1"/>
  <c r="I204" i="1" a="1"/>
  <c r="B252" i="1" a="1"/>
  <c r="K682" i="1" a="1"/>
  <c r="D510" i="1" a="1"/>
  <c r="K198" i="1" a="1"/>
  <c r="B220" i="1" a="1"/>
  <c r="D347" i="1" a="1"/>
  <c r="K472" i="1" a="1"/>
  <c r="D713" i="1" a="1"/>
  <c r="I54" i="1" a="1"/>
  <c r="J304" i="1" a="1"/>
  <c r="E79" i="1" a="1"/>
  <c r="B343" i="1" a="1"/>
  <c r="K231" i="1" a="1"/>
  <c r="D330" i="1" a="1"/>
  <c r="B383" i="1" a="1"/>
  <c r="D316" i="1" a="1"/>
  <c r="J564" i="1" a="1"/>
  <c r="B663" i="1" a="1"/>
  <c r="I757" i="1" a="1"/>
  <c r="J268" i="1" a="1"/>
  <c r="E691" i="1" a="1"/>
  <c r="I529" i="1" a="1"/>
  <c r="D521" i="1" a="1"/>
  <c r="K227" i="1" a="1"/>
  <c r="K172" i="1" a="1"/>
  <c r="E617" i="1" a="1"/>
  <c r="I520" i="1" a="1"/>
  <c r="K439" i="1" a="1"/>
  <c r="B273" i="1" a="1"/>
  <c r="D416" i="1" a="1"/>
  <c r="D411" i="1" a="1"/>
  <c r="K520" i="1" a="1"/>
  <c r="J292" i="1" a="1"/>
  <c r="J430" i="1" a="1"/>
  <c r="B456" i="1" a="1"/>
  <c r="K455" i="1" a="1"/>
  <c r="K462" i="1" a="1"/>
  <c r="E509" i="1" a="1"/>
  <c r="D307" i="1" a="1"/>
  <c r="K170" i="1" a="1"/>
  <c r="K223" i="1" a="1"/>
  <c r="B4" i="1" a="1"/>
  <c r="K388" i="1" a="1"/>
  <c r="J519" i="1" a="1"/>
  <c r="J412" i="1" a="1"/>
  <c r="I621" i="1" a="1"/>
  <c r="B266" i="1" a="1"/>
  <c r="B606" i="1" a="1"/>
  <c r="D667" i="1" a="1"/>
  <c r="I761" i="1" a="1"/>
  <c r="J77" i="1" a="1"/>
  <c r="E208" i="1" a="1"/>
  <c r="K142" i="1" a="1"/>
  <c r="E731" i="1" a="1"/>
  <c r="J458" i="1" a="1"/>
  <c r="I555" i="1" a="1"/>
  <c r="J31" i="1" a="1"/>
  <c r="G41" i="2" a="1"/>
  <c r="B657" i="1" a="1"/>
  <c r="D191" i="1" a="1"/>
  <c r="I626" i="1" a="1"/>
  <c r="D21" i="1" a="1"/>
  <c r="J244" i="1" a="1"/>
  <c r="E410" i="1" a="1"/>
  <c r="K349" i="1" a="1"/>
  <c r="J606" i="1" a="1"/>
  <c r="B427" i="1" a="1"/>
  <c r="E671" i="1" a="1"/>
  <c r="D654" i="1" a="1"/>
  <c r="I752" i="1" a="1"/>
  <c r="B346" i="1" a="1"/>
  <c r="D506" i="1" a="1"/>
  <c r="D273" i="1" a="1"/>
  <c r="B617" i="1" a="1"/>
  <c r="I382" i="1" a="1"/>
  <c r="J58" i="2" a="1"/>
  <c r="D697" i="1" a="1"/>
  <c r="I367" i="1" a="1"/>
  <c r="B334" i="1" a="1"/>
  <c r="E52" i="1" a="1"/>
  <c r="E46" i="1" a="1"/>
  <c r="K85" i="1" a="1"/>
  <c r="I257" i="1" a="1"/>
  <c r="J7" i="1" a="1"/>
  <c r="K250" i="1" a="1"/>
  <c r="B486" i="1" a="1"/>
  <c r="B60" i="1" a="1"/>
  <c r="I66" i="1" a="1"/>
  <c r="B520" i="1" a="1"/>
  <c r="I291" i="1" a="1"/>
  <c r="D415" i="1" a="1"/>
  <c r="J271" i="1" a="1"/>
  <c r="B634" i="1" a="1"/>
  <c r="I712" i="1" a="1"/>
  <c r="B708" i="1" a="1"/>
  <c r="J550" i="1" a="1"/>
  <c r="I482" i="1" a="1"/>
  <c r="J285" i="1" a="1"/>
  <c r="K721" i="1" a="1"/>
  <c r="E242" i="1" a="1"/>
  <c r="K466" i="1" a="1"/>
  <c r="D650" i="1" a="1"/>
  <c r="K263" i="1" a="1"/>
  <c r="K428" i="1" a="1"/>
  <c r="J541" i="1" a="1"/>
  <c r="J704" i="1" a="1"/>
  <c r="K527" i="1" a="1"/>
  <c r="J296" i="1" a="1"/>
  <c r="D166" i="1" a="1"/>
  <c r="J549" i="1" a="1"/>
  <c r="I140" i="1" a="1"/>
  <c r="I232" i="1" a="1"/>
  <c r="E59" i="1" a="1"/>
  <c r="K306" i="1" a="1"/>
  <c r="I560" i="1" a="1"/>
  <c r="B232" i="1" a="1"/>
  <c r="E710" i="1" a="1"/>
  <c r="E476" i="1" a="1"/>
  <c r="D503" i="1" a="1"/>
  <c r="J222" i="1" a="1"/>
  <c r="E30" i="1" a="1"/>
  <c r="B386" i="1" a="1"/>
  <c r="D683" i="1" a="1"/>
  <c r="J281" i="1" a="1"/>
  <c r="B256" i="1" a="1"/>
  <c r="J441" i="1" a="1"/>
  <c r="J103" i="1" a="1"/>
  <c r="K651" i="1" a="1"/>
  <c r="J503" i="1" a="1"/>
  <c r="I553" i="1" a="1"/>
  <c r="J72" i="1" a="1"/>
  <c r="D125" i="1" a="1"/>
  <c r="E299" i="1" a="1"/>
  <c r="K555" i="1" a="1"/>
  <c r="K77" i="1" a="1"/>
  <c r="I683" i="1" a="1"/>
  <c r="D585" i="1" a="1"/>
  <c r="D579" i="1" a="1"/>
  <c r="K351" i="1" a="1"/>
  <c r="E205" i="1" a="1"/>
  <c r="B773" i="1" a="1"/>
  <c r="E443" i="1" a="1"/>
  <c r="J373" i="1" a="1"/>
  <c r="D461" i="1" a="1"/>
  <c r="D298" i="1" a="1"/>
  <c r="B711" i="1" a="1"/>
  <c r="K340" i="1" a="1"/>
  <c r="D265" i="1" a="1"/>
  <c r="I518" i="1" a="1"/>
  <c r="B430" i="1" a="1"/>
  <c r="I157" i="1" a="1"/>
  <c r="E248" i="1" a="1"/>
  <c r="E465" i="1" a="1"/>
  <c r="K246" i="1" a="1"/>
  <c r="J294" i="1" a="1"/>
  <c r="B321" i="1" a="1"/>
  <c r="K342" i="1" a="1"/>
  <c r="I604" i="1" a="1"/>
  <c r="B239" i="1" a="1"/>
  <c r="B743" i="1" a="1"/>
  <c r="D710" i="1" a="1"/>
  <c r="E506" i="1" a="1"/>
  <c r="K217" i="1" a="1"/>
  <c r="I628" i="1" a="1"/>
  <c r="B233" i="1" a="1"/>
  <c r="E194" i="1" a="1"/>
  <c r="I275" i="1" a="1"/>
  <c r="J664" i="1" a="1"/>
  <c r="E307" i="1" a="1"/>
  <c r="I26" i="1" a="1"/>
  <c r="D735" i="1" a="1"/>
  <c r="D349" i="1" a="1"/>
  <c r="J726" i="1" a="1"/>
  <c r="D468" i="1" a="1"/>
  <c r="B490" i="1" a="1"/>
  <c r="J676" i="1" a="1"/>
  <c r="J439" i="1" a="1"/>
  <c r="K310" i="1" a="1"/>
  <c r="J309" i="1" a="1"/>
  <c r="E544" i="1" a="1"/>
  <c r="E170" i="1" a="1"/>
  <c r="B489" i="1" a="1"/>
  <c r="E634" i="1" a="1"/>
  <c r="K573" i="1" a="1"/>
  <c r="K235" i="1" a="1"/>
  <c r="E296" i="1" a="1"/>
  <c r="B424" i="1" a="1"/>
  <c r="B340" i="1" a="1"/>
  <c r="J231" i="1" a="1"/>
  <c r="D64" i="1" a="1"/>
  <c r="I340" i="1" a="1"/>
  <c r="K655" i="1" a="1"/>
  <c r="J261" i="1" a="1"/>
  <c r="I576" i="1" a="1"/>
  <c r="D473" i="1" a="1"/>
  <c r="J71" i="1" a="1"/>
  <c r="D196" i="1" a="1"/>
  <c r="J577" i="1" a="1"/>
  <c r="I526" i="1" a="1"/>
  <c r="J24" i="1" a="1"/>
  <c r="I276" i="1" a="1"/>
  <c r="B172" i="1" a="1"/>
  <c r="J163" i="1" a="1"/>
  <c r="E372" i="1" a="1"/>
  <c r="I726" i="1" a="1"/>
  <c r="B195" i="1" a="1"/>
  <c r="J399" i="1" a="1"/>
  <c r="K196" i="1" a="1"/>
  <c r="E555" i="1" a="1"/>
  <c r="D743" i="1" a="1"/>
  <c r="K50" i="1" a="1"/>
  <c r="I28" i="1" a="1"/>
  <c r="E90" i="2" a="1"/>
  <c r="D696" i="1" a="1"/>
  <c r="E41" i="1" a="1"/>
  <c r="D698" i="1" a="1"/>
  <c r="J446" i="1" a="1"/>
  <c r="I323" i="1" a="1"/>
  <c r="E75" i="1" a="1"/>
  <c r="I289" i="1" a="1"/>
  <c r="J44" i="2" a="1"/>
  <c r="E352" i="1" a="1"/>
  <c r="J59" i="1" a="1"/>
  <c r="J571" i="1" a="1"/>
  <c r="I532" i="1" a="1"/>
  <c r="D771" i="1" a="1"/>
  <c r="D22" i="1" a="1"/>
  <c r="B636" i="1" a="1"/>
  <c r="I436" i="1" a="1"/>
  <c r="E130" i="1" a="1"/>
  <c r="I255" i="1" a="1"/>
  <c r="E678" i="1" a="1"/>
  <c r="J209" i="1" a="1"/>
  <c r="B226" i="1" a="1"/>
  <c r="D490" i="1" a="1"/>
  <c r="I429" i="1" a="1"/>
  <c r="E267" i="1" a="1"/>
  <c r="D328" i="1" a="1"/>
  <c r="J543" i="1" a="1"/>
  <c r="E750" i="1" a="1"/>
  <c r="B188" i="1" a="1"/>
  <c r="K96" i="1" a="1"/>
  <c r="B369" i="1" a="1"/>
  <c r="D93" i="1" a="1"/>
  <c r="I608" i="1" a="1"/>
  <c r="E164" i="1" a="1"/>
  <c r="D608" i="1" a="1"/>
  <c r="J253" i="1" a="1"/>
  <c r="D754" i="1" a="1"/>
  <c r="D460" i="1" a="1"/>
  <c r="B652" i="1" a="1"/>
  <c r="I219" i="1" a="1"/>
  <c r="K262" i="1" a="1"/>
  <c r="B601" i="1" a="1"/>
  <c r="D717" i="1" a="1"/>
  <c r="K79" i="1" a="1"/>
  <c r="K33" i="1" a="1"/>
  <c r="K137" i="1" a="1"/>
  <c r="E650" i="1" a="1"/>
  <c r="I228" i="1" a="1"/>
  <c r="I91" i="1" a="1"/>
  <c r="E321" i="1" a="1"/>
  <c r="K375" i="1" a="1"/>
  <c r="J522" i="1" a="1"/>
  <c r="D435" i="1" a="1"/>
  <c r="D519" i="1" a="1"/>
  <c r="J158" i="1" a="1"/>
  <c r="I111" i="1" a="1"/>
  <c r="K756" i="1" a="1"/>
  <c r="J582" i="1" a="1"/>
  <c r="B585" i="1" a="1"/>
  <c r="E508" i="1" a="1"/>
  <c r="K642" i="1" a="1"/>
  <c r="D300" i="1" a="1"/>
  <c r="K550" i="1" a="1"/>
  <c r="E637" i="1" a="1"/>
  <c r="D502" i="1" a="1"/>
  <c r="B23" i="1" a="1"/>
  <c r="D331" i="1" a="1"/>
  <c r="D563" i="1" a="1"/>
  <c r="B429" i="1" a="1"/>
  <c r="D60" i="1" a="1"/>
  <c r="I132" i="1" a="1"/>
  <c r="D609" i="1" a="1"/>
  <c r="J382" i="1" a="1"/>
  <c r="E235" i="1" a="1"/>
  <c r="B189" i="1" a="1"/>
  <c r="E367" i="1" a="1"/>
  <c r="D728" i="1" a="1"/>
  <c r="K214" i="1" a="1"/>
  <c r="B261" i="1" a="1"/>
  <c r="D99" i="1" a="1"/>
  <c r="K748" i="1" a="1"/>
  <c r="K291" i="1" a="1"/>
  <c r="K635" i="1" a="1"/>
  <c r="J177" i="1" a="1"/>
  <c r="D232" i="1" a="1"/>
  <c r="E361" i="1" a="1"/>
  <c r="D376" i="1" a="1"/>
  <c r="E739" i="1" a="1"/>
  <c r="J47" i="2" a="1"/>
  <c r="J346" i="1" a="1"/>
  <c r="J148" i="1" a="1"/>
  <c r="B350" i="1" a="1"/>
  <c r="D243" i="1" a="1"/>
  <c r="K191" i="1" a="1"/>
  <c r="E415" i="1" a="1"/>
  <c r="K543" i="1" a="1"/>
  <c r="I524" i="1" a="1"/>
  <c r="B641" i="1" a="1"/>
  <c r="I331" i="1" a="1"/>
  <c r="I498" i="1" a="1"/>
  <c r="J408" i="1" a="1"/>
  <c r="K460" i="1" a="1"/>
  <c r="K290" i="1" a="1"/>
  <c r="I344" i="1" a="1"/>
  <c r="I71" i="1" a="1"/>
  <c r="K326" i="1" a="1"/>
  <c r="K297" i="1" a="1"/>
  <c r="J559" i="1" a="1"/>
  <c r="E159" i="1" a="1"/>
  <c r="J272" i="1" a="1"/>
  <c r="J717" i="1" a="1"/>
  <c r="E190" i="1" a="1"/>
  <c r="I480" i="1" a="1"/>
  <c r="J669" i="1" a="1"/>
  <c r="E449" i="1" a="1"/>
  <c r="B579" i="1" a="1"/>
  <c r="D734" i="1" a="1"/>
  <c r="E308" i="1" a="1"/>
  <c r="B552" i="1" a="1"/>
  <c r="K449" i="1" a="1"/>
  <c r="J86" i="1" a="1"/>
  <c r="K542" i="1" a="1"/>
  <c r="B643" i="1" a="1"/>
  <c r="K130" i="1" a="1"/>
  <c r="E665" i="1" a="1"/>
  <c r="I634" i="1" a="1"/>
  <c r="D687" i="1" a="1"/>
  <c r="K751" i="1" a="1"/>
  <c r="I155" i="1" a="1"/>
  <c r="J258" i="1" a="1"/>
  <c r="E191" i="1" a="1"/>
  <c r="D104" i="1" a="1"/>
  <c r="B87" i="1" a="1"/>
  <c r="J402" i="1" a="1"/>
  <c r="J14" i="1" a="1"/>
  <c r="D15" i="1" a="1"/>
  <c r="D37" i="1" a="1"/>
  <c r="B21" i="1" a="1"/>
  <c r="K333" i="1" a="1"/>
  <c r="I661" i="1" a="1"/>
  <c r="E157" i="1" a="1"/>
  <c r="K394" i="1" a="1"/>
  <c r="K308" i="1" a="1"/>
  <c r="K225" i="1" a="1"/>
  <c r="E97" i="1" a="1"/>
  <c r="J65" i="1" a="1"/>
  <c r="K747" i="1" a="1"/>
  <c r="K467" i="1" a="1"/>
  <c r="I744" i="1" a="1"/>
  <c r="J644" i="1" a="1"/>
  <c r="J421" i="1" a="1"/>
  <c r="K14" i="1" a="1"/>
  <c r="E314" i="1" a="1"/>
  <c r="D340" i="1" a="1"/>
  <c r="D216" i="1" a="1"/>
  <c r="B164" i="1" a="1"/>
  <c r="J55" i="1" a="1"/>
  <c r="B98" i="1" a="1"/>
  <c r="K515" i="1" a="1"/>
  <c r="E188" i="1" a="1"/>
  <c r="D341" i="1" a="1"/>
  <c r="J708" i="1" a="1"/>
  <c r="B589" i="1" a="1"/>
  <c r="J617" i="1" a="1"/>
  <c r="B647" i="1" a="1"/>
  <c r="B588" i="1" a="1"/>
  <c r="E528" i="1" a="1"/>
  <c r="D201" i="1" a="1"/>
  <c r="E53" i="1" a="1"/>
  <c r="K489" i="1" a="1"/>
  <c r="B610" i="1" a="1"/>
  <c r="I223" i="1" a="1"/>
  <c r="D407" i="1" a="1"/>
  <c r="J267" i="1" a="1"/>
  <c r="J469" i="1" a="1"/>
  <c r="B14" i="1" a="1"/>
  <c r="D545" i="1" a="1"/>
  <c r="B444" i="1" a="1"/>
  <c r="B645" i="1" a="1"/>
  <c r="B59" i="1" a="1"/>
  <c r="E573" i="1" a="1"/>
  <c r="B210" i="1" a="1"/>
  <c r="E761" i="1" a="1"/>
  <c r="E315" i="1" a="1"/>
  <c r="J544" i="1" a="1"/>
  <c r="B43" i="1" a="1"/>
  <c r="D692" i="1" a="1"/>
  <c r="D512" i="1" a="1"/>
  <c r="B374" i="1" a="1"/>
  <c r="E492" i="1" a="1"/>
  <c r="I240" i="1" a="1"/>
  <c r="D597" i="1" a="1"/>
  <c r="B541" i="1" a="1"/>
  <c r="B405" i="1" a="1"/>
  <c r="D233" i="1" a="1"/>
  <c r="K458" i="1" a="1"/>
  <c r="J591" i="1" a="1"/>
  <c r="I550" i="1" a="1"/>
  <c r="K665" i="1" a="1"/>
  <c r="B482" i="1" a="1"/>
  <c r="I469" i="1" a="1"/>
  <c r="B186" i="1" a="1"/>
  <c r="B384" i="1" a="1"/>
  <c r="D357" i="1" a="1"/>
  <c r="D572" i="1" a="1"/>
  <c r="K114" i="1" a="1"/>
  <c r="I88" i="1" a="1"/>
  <c r="J108" i="1" a="1"/>
  <c r="J314" i="1" a="1"/>
  <c r="J696" i="1" a="1"/>
  <c r="I360" i="1" a="1"/>
  <c r="G26" i="2" a="1"/>
  <c r="J557" i="1" a="1"/>
  <c r="I664" i="1" a="1"/>
  <c r="B428" i="1" a="1"/>
  <c r="E475" i="1" a="1"/>
  <c r="B36" i="1" a="1"/>
  <c r="I392" i="1" a="1"/>
  <c r="D746" i="1" a="1"/>
  <c r="I163" i="1" a="1"/>
  <c r="K160" i="1" a="1"/>
  <c r="J70" i="1" a="1"/>
  <c r="B75" i="1" a="1"/>
  <c r="J12" i="1" a="1"/>
  <c r="E123" i="1" a="1"/>
  <c r="B356" i="1" a="1"/>
  <c r="J534" i="1" a="1"/>
  <c r="J199" i="1" a="1"/>
  <c r="I205" i="1" a="1"/>
  <c r="K203" i="1" a="1"/>
  <c r="K777" i="1" a="1"/>
  <c r="D707" i="1" a="1"/>
  <c r="K200" i="1" a="1"/>
  <c r="E641" i="1" a="1"/>
  <c r="B104" i="1" a="1"/>
  <c r="J280" i="1" a="1"/>
  <c r="D321" i="1" a="1"/>
  <c r="D500" i="1" a="1"/>
  <c r="B616" i="1" a="1"/>
  <c r="I513" i="1" a="1"/>
  <c r="E500" i="1" a="1"/>
  <c r="E270" i="1" a="1"/>
  <c r="E322" i="1" a="1"/>
  <c r="K481" i="1" a="1"/>
  <c r="B436" i="1" a="1"/>
  <c r="I570" i="1" a="1"/>
  <c r="K585" i="1" a="1"/>
  <c r="J604" i="1" a="1"/>
  <c r="B251" i="1" a="1"/>
  <c r="I147" i="1" a="1"/>
  <c r="B591" i="1" a="1"/>
  <c r="J435" i="1" a="1"/>
  <c r="B747" i="1" a="1"/>
  <c r="I702" i="1" a="1"/>
  <c r="E351" i="1" a="1"/>
  <c r="D470" i="1" a="1"/>
  <c r="B209" i="1" a="1"/>
  <c r="K451" i="1" a="1"/>
  <c r="E197" i="1" a="1"/>
  <c r="D515" i="1" a="1"/>
  <c r="D281" i="1" a="1"/>
  <c r="I365" i="1" a="1"/>
  <c r="B668" i="1" a="1"/>
  <c r="D730" i="1" a="1"/>
  <c r="J438" i="1" a="1"/>
  <c r="D135" i="1" a="1"/>
  <c r="I173" i="1" a="1"/>
  <c r="J142" i="1" a="1"/>
  <c r="J468" i="1" a="1"/>
  <c r="K474" i="1" a="1"/>
  <c r="J459" i="1" a="1"/>
  <c r="B694" i="1" a="1"/>
  <c r="J49" i="1" a="1"/>
  <c r="K281" i="1" a="1"/>
  <c r="J277" i="1" a="1"/>
  <c r="E467" i="1" a="1"/>
  <c r="E430" i="1" a="1"/>
  <c r="K274" i="1" a="1"/>
  <c r="B544" i="1" a="1"/>
  <c r="I272" i="1" a="1"/>
  <c r="J776" i="1" a="1"/>
  <c r="K693" i="1" a="1"/>
  <c r="D39" i="1" a="1"/>
  <c r="E609" i="1" a="1"/>
  <c r="I768" i="1" a="1"/>
  <c r="B279" i="1" a="1"/>
  <c r="I515" i="1" a="1"/>
  <c r="E533" i="1" a="1"/>
  <c r="K385" i="1" a="1"/>
  <c r="K423" i="1" a="1"/>
  <c r="D186" i="1" a="1"/>
  <c r="E266" i="1" a="1"/>
  <c r="E643" i="1" a="1"/>
  <c r="E732" i="1" a="1"/>
  <c r="B462" i="1" a="1"/>
  <c r="K338" i="1" a="1"/>
  <c r="D772" i="1" a="1"/>
  <c r="K571" i="1" a="1"/>
  <c r="E81" i="1" a="1"/>
  <c r="B633" i="1" a="1"/>
  <c r="K179" i="1" a="1"/>
  <c r="J505" i="1" a="1"/>
  <c r="B137" i="1" a="1"/>
  <c r="E354" i="1" a="1"/>
  <c r="E562" i="1" a="1"/>
  <c r="J651" i="1" a="1"/>
  <c r="I483" i="1" a="1"/>
  <c r="K95" i="1" a="1"/>
  <c r="B63" i="2" a="1"/>
  <c r="J775" i="1" a="1"/>
  <c r="J90" i="1" a="1"/>
  <c r="J745" i="1" a="1"/>
  <c r="D184" i="1" a="1"/>
  <c r="K507" i="1" a="1"/>
  <c r="D425" i="1" a="1"/>
  <c r="D34" i="1" a="1"/>
  <c r="K324" i="1" a="1"/>
  <c r="I261" i="1" a="1"/>
  <c r="D457" i="1" a="1"/>
  <c r="J145" i="1" a="1"/>
  <c r="K162" i="1" a="1"/>
  <c r="D374" i="1" a="1"/>
  <c r="E534" i="1" a="1"/>
  <c r="D384" i="1" a="1"/>
  <c r="D174" i="1" a="1"/>
  <c r="E441" i="1" a="1"/>
  <c r="I104" i="1" a="1"/>
  <c r="I766" i="1" a="1"/>
  <c r="I590" i="1" a="1"/>
  <c r="J226" i="1" a="1"/>
  <c r="B370" i="1" a="1"/>
  <c r="E697" i="1" a="1"/>
  <c r="J233" i="1" a="1"/>
  <c r="J245" i="1" a="1"/>
  <c r="E692" i="1" a="1"/>
  <c r="B280" i="1" a="1"/>
  <c r="K502" i="1" a="1"/>
  <c r="J269" i="1" a="1"/>
  <c r="I166" i="1" a="1"/>
  <c r="K294" i="1" a="1"/>
  <c r="D532" i="1" a="1"/>
  <c r="I195" i="1" a="1"/>
  <c r="I607" i="1" a="1"/>
  <c r="I396" i="1" a="1"/>
  <c r="K242" i="1" a="1"/>
  <c r="J116" i="1" a="1"/>
  <c r="E11" i="1" a="1"/>
  <c r="B459" i="1" a="1"/>
  <c r="E397" i="1" a="1"/>
  <c r="B248" i="1" a="1"/>
  <c r="I566" i="1" a="1"/>
  <c r="E280" i="1" a="1"/>
  <c r="J614" i="1" a="1"/>
  <c r="D172" i="1" a="1"/>
  <c r="K332" i="1" a="1"/>
  <c r="I250" i="1" a="1"/>
  <c r="E55" i="1" a="1"/>
  <c r="D252" i="1" a="1"/>
  <c r="I198" i="1" a="1"/>
  <c r="D765" i="1" a="1"/>
  <c r="I36" i="1" a="1"/>
  <c r="I422" i="1" a="1"/>
  <c r="D41" i="1" a="1"/>
  <c r="D447" i="1" a="1"/>
  <c r="D505" i="1" a="1"/>
  <c r="K583" i="1" a="1"/>
  <c r="E212" i="1" a="1"/>
  <c r="K735" i="1" a="1"/>
  <c r="K647" i="1" a="1"/>
  <c r="D394" i="1" a="1"/>
  <c r="I243" i="1" a="1"/>
  <c r="J752" i="1" a="1"/>
  <c r="I119" i="1" a="1"/>
  <c r="E236" i="1" a="1"/>
  <c r="D606" i="1" a="1"/>
  <c r="J480" i="1" a="1"/>
  <c r="D439" i="1" a="1"/>
  <c r="I120" i="1" a="1"/>
  <c r="I411" i="1" a="1"/>
  <c r="K73" i="1" a="1"/>
  <c r="J367" i="1" a="1"/>
  <c r="I169" i="1" a="1"/>
  <c r="E239" i="1" a="1"/>
  <c r="E210" i="1" a="1"/>
  <c r="D117" i="1" a="1"/>
  <c r="K234" i="1" a="1"/>
  <c r="B128" i="1" a="1"/>
  <c r="B106" i="1" a="1"/>
  <c r="I238" i="1" a="1"/>
  <c r="B653" i="1" a="1"/>
  <c r="J603" i="1" a="1"/>
  <c r="E297" i="1" a="1"/>
  <c r="J342" i="1" a="1"/>
  <c r="K749" i="1" a="1"/>
  <c r="I101" i="1" a="1"/>
  <c r="E499" i="1" a="1"/>
  <c r="E585" i="1" a="1"/>
  <c r="I217" i="1" a="1"/>
  <c r="K656" i="1" a="1"/>
  <c r="J378" i="1" a="1"/>
  <c r="I159" i="1" a="1"/>
  <c r="E398" i="1" a="1"/>
  <c r="D188" i="1" a="1"/>
  <c r="K412" i="1" a="1"/>
  <c r="K492" i="1" a="1"/>
  <c r="I470" i="1" a="1"/>
  <c r="E276" i="1" a="1"/>
  <c r="E727" i="1" a="1"/>
  <c r="E138" i="1" a="1"/>
  <c r="D77" i="1" a="1"/>
  <c r="E345" i="1" a="1"/>
  <c r="E485" i="1" a="1"/>
  <c r="E640" i="1" a="1"/>
  <c r="B291" i="1" a="1"/>
  <c r="B191" i="1" a="1"/>
  <c r="D412" i="1" a="1"/>
  <c r="E140" i="1" a="1"/>
  <c r="I301" i="1" a="1"/>
  <c r="E83" i="2" a="1"/>
  <c r="B379" i="1" a="1"/>
  <c r="H5" i="2" a="1"/>
  <c r="J214" i="1" a="1"/>
  <c r="I17" i="1" a="1"/>
  <c r="J74" i="1" a="1"/>
  <c r="B123" i="1" a="1"/>
  <c r="D107" i="1" a="1"/>
  <c r="J81" i="1" a="1"/>
  <c r="J525" i="1" a="1"/>
  <c r="H96" i="2" a="1"/>
  <c r="D378" i="1" a="1"/>
  <c r="B453" i="1" a="1"/>
  <c r="B49" i="1" a="1"/>
  <c r="E91" i="2" a="1"/>
  <c r="E92" i="1" a="1"/>
  <c r="G20" i="2" a="1"/>
  <c r="B91" i="1" a="1"/>
  <c r="D157" i="1" a="1"/>
  <c r="D112" i="1" a="1"/>
  <c r="J363" i="1" a="1"/>
  <c r="G57" i="2" a="1"/>
  <c r="E38" i="2" a="1"/>
  <c r="K24" i="1" a="1"/>
  <c r="H81" i="2" a="1"/>
  <c r="J733" i="1" a="1"/>
  <c r="D297" i="1" a="1"/>
  <c r="D413" i="1" a="1"/>
  <c r="E370" i="1" a="1"/>
  <c r="B8" i="1" a="1"/>
  <c r="K760" i="1" a="1"/>
  <c r="D392" i="1" a="1"/>
  <c r="K146" i="1" a="1"/>
  <c r="D122" i="1" a="1"/>
  <c r="E348" i="1" a="1"/>
  <c r="E261" i="1" a="1"/>
  <c r="B487" i="1" a="1"/>
  <c r="K639" i="1" a="1"/>
  <c r="E560" i="1" a="1"/>
  <c r="J252" i="1" a="1"/>
  <c r="I125" i="1" a="1"/>
  <c r="K361" i="1" a="1"/>
  <c r="I318" i="1" a="1"/>
  <c r="E759" i="1" a="1"/>
  <c r="E392" i="1" a="1"/>
  <c r="D501" i="1" a="1"/>
  <c r="J731" i="1" a="1"/>
  <c r="D621" i="1" a="1"/>
  <c r="B746" i="1" a="1"/>
  <c r="J227" i="1" a="1"/>
  <c r="I126" i="1" a="1"/>
  <c r="J48" i="2" a="1"/>
  <c r="J152" i="1" a="1"/>
  <c r="K313" i="1" a="1"/>
  <c r="I37" i="1" a="1"/>
  <c r="J112" i="1" a="1"/>
  <c r="D550" i="1" a="1"/>
  <c r="K776" i="1" a="1"/>
  <c r="I746" i="1" a="1"/>
  <c r="K405" i="1" a="1"/>
  <c r="K450" i="1" a="1"/>
  <c r="K369" i="1" a="1"/>
  <c r="B413" i="1" a="1"/>
  <c r="D613" i="1" a="1"/>
  <c r="I171" i="1" a="1"/>
  <c r="J63" i="1" a="1"/>
  <c r="D499" i="1" a="1"/>
  <c r="D295" i="1" a="1"/>
  <c r="I41" i="1" a="1"/>
  <c r="J122" i="1" a="1"/>
  <c r="I358" i="1" a="1"/>
  <c r="J385" i="1" a="1"/>
  <c r="B753" i="1" a="1"/>
  <c r="I89" i="1" a="1"/>
  <c r="E31" i="1" a="1"/>
  <c r="K105" i="1" a="1"/>
  <c r="D217" i="1" a="1"/>
  <c r="H60" i="2" a="1"/>
  <c r="B165" i="1" a="1"/>
  <c r="K166" i="1" a="1"/>
  <c r="D65" i="1" a="1"/>
  <c r="E274" i="1" a="1"/>
  <c r="J153" i="1" a="1"/>
  <c r="E561" i="1" a="1"/>
  <c r="K379" i="1" a="1"/>
  <c r="J594" i="1" a="1"/>
  <c r="B18" i="1" a="1"/>
  <c r="B168" i="1" a="1"/>
  <c r="D115" i="1" a="1"/>
  <c r="E652" i="1" a="1"/>
  <c r="D234" i="1" a="1"/>
  <c r="I33" i="1" a="1"/>
  <c r="I535" i="1" a="1"/>
  <c r="D665" i="1" a="1"/>
  <c r="G38" i="2" a="1"/>
  <c r="D10" i="1" a="1"/>
  <c r="F96" i="2" a="1"/>
  <c r="F56" i="2" a="1"/>
  <c r="J631" i="1" a="1"/>
  <c r="B466" i="1" a="1"/>
  <c r="H14" i="2" a="1"/>
  <c r="J773" i="1" a="1"/>
  <c r="J85" i="1" a="1"/>
  <c r="J16" i="1" a="1"/>
  <c r="D319" i="1" a="1"/>
  <c r="K171" i="1" a="1"/>
  <c r="H9" i="2" a="1"/>
  <c r="D195" i="1" a="1"/>
  <c r="I113" i="1" a="1"/>
  <c r="K498" i="1" a="1"/>
  <c r="B9" i="1" a="1"/>
  <c r="K221" i="1" a="1"/>
  <c r="J573" i="1" a="1"/>
  <c r="E74" i="1" a="1"/>
  <c r="D720" i="1" a="1"/>
  <c r="D291" i="1" a="1"/>
  <c r="J56" i="1" a="1"/>
  <c r="J740" i="1" a="1"/>
  <c r="I463" i="1" a="1"/>
  <c r="K427" i="1" a="1"/>
  <c r="J190" i="1" a="1"/>
  <c r="J118" i="1" a="1"/>
  <c r="E179" i="1" a="1"/>
  <c r="K319" i="1" a="1"/>
  <c r="D222" i="1" a="1"/>
  <c r="E125" i="1" a="1"/>
  <c r="K398" i="1" a="1"/>
  <c r="D701" i="1" a="1"/>
  <c r="I267" i="1" a="1"/>
  <c r="J284" i="1" a="1"/>
  <c r="B224" i="1" a="1"/>
  <c r="K360" i="1" a="1"/>
  <c r="B458" i="1" a="1"/>
  <c r="E769" i="1" a="1"/>
  <c r="I660" i="1" a="1"/>
  <c r="B719" i="1" a="1"/>
  <c r="B178" i="1" a="1"/>
  <c r="K697" i="1" a="1"/>
  <c r="E552" i="1" a="1"/>
  <c r="E674" i="1" a="1"/>
  <c r="B97" i="1" a="1"/>
  <c r="K345" i="1" a="1"/>
  <c r="I690" i="1" a="1"/>
  <c r="B313" i="1" a="1"/>
  <c r="K638" i="1" a="1"/>
  <c r="J255" i="1" a="1"/>
  <c r="E563" i="1" a="1"/>
  <c r="K258" i="1" a="1"/>
  <c r="B317" i="1" a="1"/>
  <c r="K406" i="1" a="1"/>
  <c r="J298" i="1" a="1"/>
  <c r="J333" i="1" a="1"/>
  <c r="J476" i="1" a="1"/>
  <c r="B469" i="1" a="1"/>
  <c r="B130" i="1" a="1"/>
  <c r="J29" i="1" a="1"/>
  <c r="B11" i="1" a="1"/>
  <c r="J310" i="1" a="1"/>
  <c r="J98" i="1" a="1"/>
  <c r="I144" i="1" a="1"/>
  <c r="B196" i="1" a="1"/>
  <c r="B721" i="1" a="1"/>
  <c r="B529" i="1" a="1"/>
  <c r="J212" i="1" a="1"/>
  <c r="D731" i="1" a="1"/>
  <c r="E569" i="1" a="1"/>
  <c r="B221" i="1" a="1"/>
  <c r="D210" i="1" a="1"/>
  <c r="B505" i="1" a="1"/>
  <c r="J311" i="1" a="1"/>
  <c r="D187" i="1" a="1"/>
  <c r="B147" i="1" a="1"/>
  <c r="B397" i="1" a="1"/>
  <c r="J46" i="1" a="1"/>
  <c r="D531" i="1" a="1"/>
  <c r="D709" i="1" a="1"/>
  <c r="I353" i="1" a="1"/>
  <c r="E536" i="1" a="1"/>
  <c r="E368" i="1" a="1"/>
  <c r="J3" i="1" a="1"/>
  <c r="J580" i="1" a="1"/>
  <c r="E586" i="1" a="1"/>
  <c r="K713" i="1" a="1"/>
  <c r="J723" i="1" a="1"/>
  <c r="E214" i="1" a="1"/>
  <c r="J737" i="1" a="1"/>
  <c r="D141" i="1" a="1"/>
  <c r="I525" i="1" a="1"/>
  <c r="K176" i="1" a="1"/>
  <c r="K259" i="1" a="1"/>
  <c r="J317" i="1" a="1"/>
  <c r="E275" i="1" a="1"/>
  <c r="K477" i="1" a="1"/>
  <c r="B81" i="2" a="1"/>
  <c r="J191" i="1" a="1"/>
  <c r="B437" i="1" a="1"/>
  <c r="D625" i="1" a="1"/>
  <c r="F42" i="2" a="1"/>
  <c r="D82" i="1" a="1"/>
  <c r="I670" i="1" a="1"/>
  <c r="H17" i="2" a="1"/>
  <c r="K454" i="1" a="1"/>
  <c r="I704" i="1" a="1"/>
  <c r="B281" i="1" a="1"/>
  <c r="E422" i="1" a="1"/>
  <c r="K380" i="1" a="1"/>
  <c r="D72" i="1" a="1"/>
  <c r="E85" i="1" a="1"/>
  <c r="I233" i="1" a="1"/>
  <c r="D559" i="1" a="1"/>
  <c r="J724" i="1" a="1"/>
  <c r="K613" i="1" a="1"/>
  <c r="I759" i="1" a="1"/>
  <c r="K516" i="1" a="1"/>
  <c r="E336" i="1" a="1"/>
  <c r="E302" i="1" a="1"/>
  <c r="J68" i="1" a="1"/>
  <c r="K755" i="1" a="1"/>
  <c r="I415" i="1" a="1"/>
  <c r="J701" i="1" a="1"/>
  <c r="E23" i="1" a="1"/>
  <c r="B367" i="1" a="1"/>
  <c r="J234" i="1" a="1"/>
  <c r="D258" i="1" a="1"/>
  <c r="E141" i="1" a="1"/>
  <c r="K138" i="1" a="1"/>
  <c r="B667" i="1" a="1"/>
  <c r="D402" i="1" a="1"/>
  <c r="I447" i="1" a="1"/>
  <c r="J364" i="1" a="1"/>
  <c r="I381" i="1" a="1"/>
  <c r="E679" i="1" a="1"/>
  <c r="E117" i="1" a="1"/>
  <c r="J266" i="1" a="1"/>
  <c r="K280" i="1" a="1"/>
  <c r="E387" i="1" a="1"/>
  <c r="K416" i="1" a="1"/>
  <c r="B296" i="1" a="1"/>
  <c r="E411" i="1" a="1"/>
  <c r="B329" i="1" a="1"/>
  <c r="K208" i="1" a="1"/>
  <c r="B268" i="1" a="1"/>
  <c r="E407" i="1" a="1"/>
  <c r="D422" i="1" a="1"/>
  <c r="J66" i="1" a="1"/>
  <c r="D100" i="1" a="1"/>
  <c r="E305" i="1" a="1"/>
  <c r="J695" i="1" a="1"/>
  <c r="K209" i="1" a="1"/>
  <c r="E161" i="1" a="1"/>
  <c r="B452" i="1" a="1"/>
  <c r="J531" i="1" a="1"/>
  <c r="I564" i="1" a="1"/>
  <c r="J107" i="1" a="1"/>
  <c r="J26" i="1" a="1"/>
  <c r="K742" i="1" a="1"/>
  <c r="B594" i="1" a="1"/>
  <c r="B27" i="1" a="1"/>
  <c r="I448" i="1" a="1"/>
  <c r="J134" i="1" a="1"/>
  <c r="E549" i="1" a="1"/>
  <c r="E11" i="2" a="1"/>
  <c r="I477" i="1" a="1"/>
  <c r="K120" i="1" a="1"/>
  <c r="D560" i="1" a="1"/>
  <c r="D12" i="1" a="1"/>
  <c r="E68" i="2" a="1"/>
  <c r="B211" i="1" a="1"/>
  <c r="J241" i="1" a="1"/>
  <c r="E365" i="1" a="1"/>
  <c r="I75" i="1" a="1"/>
  <c r="I631" i="1" a="1"/>
  <c r="H90" i="2" a="1"/>
  <c r="E88" i="2" a="1"/>
  <c r="B206" i="1" a="1"/>
  <c r="B696" i="1" a="1"/>
  <c r="E22" i="1" a="1"/>
  <c r="E199" i="1" a="1"/>
  <c r="F11" i="2" a="1"/>
  <c r="D183" i="1" a="1"/>
  <c r="E195" i="1" a="1"/>
  <c r="D111" i="1" a="1"/>
  <c r="K117" i="1" a="1"/>
  <c r="E479" i="1" a="1"/>
  <c r="E301" i="1" a="1"/>
  <c r="E414" i="1" a="1"/>
  <c r="J616" i="1" a="1"/>
  <c r="B335" i="1" a="1"/>
  <c r="K321" i="1" a="1"/>
  <c r="J751" i="1" a="1"/>
  <c r="D320" i="1" a="1"/>
  <c r="K148" i="1" a="1"/>
  <c r="I531" i="1" a="1"/>
  <c r="K299" i="1" a="1"/>
  <c r="J437" i="1" a="1"/>
  <c r="K334" i="1" a="1"/>
  <c r="D308" i="1" a="1"/>
  <c r="K256" i="1" a="1"/>
  <c r="I59" i="1" a="1"/>
  <c r="E71" i="1" a="1"/>
  <c r="B103" i="1" a="1"/>
  <c r="I184" i="1" a="1"/>
  <c r="E102" i="1" a="1"/>
  <c r="D686" i="1" a="1"/>
  <c r="D721" i="1" a="1"/>
  <c r="D197" i="1" a="1"/>
  <c r="B322" i="1" a="1"/>
  <c r="B608" i="1" a="1"/>
  <c r="I549" i="1" a="1"/>
  <c r="I190" i="1" a="1"/>
  <c r="E417" i="1" a="1"/>
  <c r="B48" i="1" a="1"/>
  <c r="D311" i="1" a="1"/>
  <c r="K64" i="1" a="1"/>
  <c r="E658" i="1" a="1"/>
  <c r="D294" i="1" a="1"/>
  <c r="E686" i="1" a="1"/>
  <c r="B477" i="1" a="1"/>
  <c r="K279" i="1" a="1"/>
  <c r="B93" i="1" a="1"/>
  <c r="E193" i="1" a="1"/>
  <c r="K426" i="1" a="1"/>
  <c r="J110" i="1" a="1"/>
  <c r="K220" i="1" a="1"/>
  <c r="B448" i="1" a="1"/>
  <c r="G65" i="2" a="1"/>
  <c r="J246" i="1" a="1"/>
  <c r="I316" i="1" a="1"/>
  <c r="F30" i="2" a="1"/>
  <c r="I372" i="1" a="1"/>
  <c r="I366" i="1" a="1"/>
  <c r="I724" i="1" a="1"/>
  <c r="J767" i="1" a="1"/>
  <c r="D275" i="1" a="1"/>
  <c r="E346" i="1" a="1"/>
  <c r="B112" i="1" a="1"/>
  <c r="B349" i="1" a="1"/>
  <c r="D306" i="1" a="1"/>
  <c r="D488" i="1" a="1"/>
  <c r="B267" i="1" a="1"/>
  <c r="B678" i="1" a="1"/>
  <c r="D171" i="1" a="1"/>
  <c r="E651" i="1" a="1"/>
  <c r="I522" i="1" a="1"/>
  <c r="K341" i="1" a="1"/>
  <c r="I614" i="1" a="1"/>
  <c r="D672" i="1" a="1"/>
  <c r="I748" i="1" a="1"/>
  <c r="B333" i="1" a="1"/>
  <c r="K230" i="1" a="1"/>
  <c r="K71" i="1" a="1"/>
  <c r="E526" i="1" a="1"/>
  <c r="J770" i="1" a="1"/>
  <c r="I481" i="1" a="1"/>
  <c r="I230" i="1" a="1"/>
  <c r="B213" i="1" a="1"/>
  <c r="D241" i="1" a="1"/>
  <c r="E294" i="1" a="1"/>
  <c r="D576" i="1" a="1"/>
  <c r="I362" i="1" a="1"/>
  <c r="E745" i="1" a="1"/>
  <c r="E567" i="1" a="1"/>
  <c r="J256" i="1" a="1"/>
  <c r="B554" i="1" a="1"/>
  <c r="K503" i="1" a="1"/>
  <c r="I383" i="1" a="1"/>
  <c r="K143" i="1" a="1"/>
  <c r="D190" i="1" a="1"/>
  <c r="B179" i="1" a="1"/>
  <c r="K740" i="1" a="1"/>
  <c r="B478" i="1" a="1"/>
  <c r="J123" i="1" a="1"/>
  <c r="E527" i="1" a="1"/>
  <c r="B124" i="1" a="1"/>
  <c r="D66" i="1" a="1"/>
  <c r="J602" i="1" a="1"/>
  <c r="K202" i="1" a="1"/>
  <c r="J339" i="1" a="1"/>
  <c r="K459" i="1" a="1"/>
  <c r="D479" i="1" a="1"/>
  <c r="B294" i="1" a="1"/>
  <c r="E46" i="2" a="1"/>
  <c r="J683" i="1" a="1"/>
  <c r="D213" i="1" a="1"/>
  <c r="D434" i="1" a="1"/>
  <c r="K152" i="1" a="1"/>
  <c r="B301" i="1" a="1"/>
  <c r="K631" i="1" a="1"/>
  <c r="E84" i="1" a="1"/>
  <c r="I239" i="1" a="1"/>
  <c r="J584" i="1" a="1"/>
  <c r="I320" i="1" a="1"/>
  <c r="I197" i="1" a="1"/>
  <c r="E97" i="2" a="1"/>
  <c r="E389" i="1" a="1"/>
  <c r="J356" i="1" a="1"/>
  <c r="J713" i="1" a="1"/>
  <c r="G25" i="2" a="1"/>
  <c r="F68" i="2" a="1"/>
  <c r="E155" i="1" a="1"/>
  <c r="G59" i="2" a="1"/>
  <c r="E211" i="1" a="1"/>
  <c r="G31" i="2" a="1"/>
  <c r="B141" i="1" a="1"/>
  <c r="B116" i="1" a="1"/>
  <c r="E64" i="2" a="1"/>
  <c r="E284" i="1" a="1"/>
  <c r="I39" i="1" a="1"/>
  <c r="B320" i="1" a="1"/>
  <c r="D727" i="1" a="1"/>
  <c r="K133" i="1" a="1"/>
  <c r="D175" i="1" a="1"/>
  <c r="J137" i="1" a="1"/>
  <c r="G61" i="2" a="1"/>
  <c r="B225" i="1" a="1"/>
  <c r="E72" i="1" a="1"/>
  <c r="J425" i="1" a="1"/>
  <c r="J289" i="1" a="1"/>
  <c r="K558" i="1" a="1"/>
  <c r="D230" i="1" a="1"/>
  <c r="D92" i="1" a="1"/>
  <c r="K710" i="1" a="1"/>
  <c r="B563" i="1" a="1"/>
  <c r="E29" i="1" a="1"/>
  <c r="E10" i="1" a="1"/>
  <c r="I43" i="1" a="1"/>
  <c r="I49" i="1" a="1"/>
  <c r="E50" i="1" a="1"/>
  <c r="J319" i="1" a="1"/>
  <c r="K288" i="1" a="1"/>
  <c r="B410" i="1" a="1"/>
  <c r="J414" i="1" a="1"/>
  <c r="I774" i="1" a="1"/>
  <c r="E153" i="1" a="1"/>
  <c r="E292" i="1" a="1"/>
  <c r="E559" i="1" a="1"/>
  <c r="J694" i="1" a="1"/>
  <c r="I541" i="1" a="1"/>
  <c r="K486" i="1" a="1"/>
  <c r="K764" i="1" a="1"/>
  <c r="B107" i="1" a="1"/>
  <c r="D360" i="1" a="1"/>
  <c r="B275" i="1" a="1"/>
  <c r="J263" i="1" a="1"/>
  <c r="E245" i="1" a="1"/>
  <c r="E162" i="1" a="1"/>
  <c r="E472" i="1" a="1"/>
  <c r="I242" i="1" a="1"/>
  <c r="D570" i="1" a="1"/>
  <c r="E695" i="1" a="1"/>
  <c r="K216" i="1" a="1"/>
  <c r="E716" i="1" a="1"/>
  <c r="B531" i="1" a="1"/>
  <c r="I764" i="1" a="1"/>
  <c r="B718" i="1" a="1"/>
  <c r="I139" i="1" a="1"/>
  <c r="E404" i="1" a="1"/>
  <c r="K88" i="1" a="1"/>
  <c r="E736" i="1" a="1"/>
  <c r="D428" i="1" a="1"/>
  <c r="D679" i="1" a="1"/>
  <c r="D688" i="1" a="1"/>
  <c r="I378" i="1" a="1"/>
  <c r="J423" i="1" a="1"/>
  <c r="E273" i="1" a="1"/>
  <c r="D466" i="1" a="1"/>
  <c r="E645" i="1" a="1"/>
  <c r="D547" i="1" a="1"/>
  <c r="J47" i="1" a="1"/>
  <c r="I12" i="1" a="1"/>
  <c r="D267" i="1" a="1"/>
  <c r="D287" i="1" a="1"/>
  <c r="I671" i="1" a="1"/>
  <c r="B463" i="1" a="1"/>
  <c r="J464" i="1" a="1"/>
  <c r="E73" i="1" a="1"/>
  <c r="I588" i="1" a="1"/>
  <c r="B223" i="1" a="1"/>
  <c r="K374" i="1" a="1"/>
  <c r="J149" i="1" a="1"/>
  <c r="B549" i="1" a="1"/>
  <c r="B778" i="1" a="1"/>
  <c r="J50" i="1" a="1"/>
  <c r="I388" i="1" a="1"/>
  <c r="D7" i="1" a="1"/>
  <c r="B635" i="1" a="1"/>
  <c r="D389" i="1" a="1"/>
  <c r="K82" i="1" a="1"/>
  <c r="J229" i="1" a="1"/>
  <c r="J347" i="1" a="1"/>
  <c r="K109" i="1" a="1"/>
  <c r="E169" i="1" a="1"/>
  <c r="F62" i="2" a="1"/>
  <c r="I222" i="1" a="1"/>
  <c r="E220" i="1" a="1"/>
  <c r="F50" i="2" a="1"/>
  <c r="J496" i="1" a="1"/>
  <c r="B470" i="1" a="1"/>
  <c r="D253" i="1" a="1"/>
  <c r="J193" i="1" a="1"/>
  <c r="B202" i="1" a="1"/>
  <c r="I592" i="1" a="1"/>
  <c r="B140" i="1" a="1"/>
  <c r="I9" i="1" a="1"/>
  <c r="I602" i="1" a="1"/>
  <c r="B742" i="1" a="1"/>
  <c r="I165" i="1" a="1"/>
  <c r="I236" i="1" a="1"/>
  <c r="I168" i="1" a="1"/>
  <c r="D46" i="1" a="1"/>
  <c r="B75" i="2" a="1"/>
  <c r="K206" i="1" a="1"/>
  <c r="K151" i="1" a="1"/>
  <c r="B725" i="1" a="1"/>
  <c r="E93" i="2" a="1"/>
  <c r="B392" i="1" a="1"/>
  <c r="H91" i="2" a="1"/>
  <c r="J343" i="1" a="1"/>
  <c r="D59" i="1" a="1"/>
  <c r="E13" i="2" a="1"/>
  <c r="B218" i="1" a="1"/>
  <c r="I72" i="1" a="1"/>
  <c r="E94" i="1" a="1"/>
  <c r="B19" i="1" a="1"/>
  <c r="I134" i="1" a="1"/>
  <c r="I589" i="1" a="1"/>
  <c r="B37" i="1" a="1"/>
  <c r="I293" i="1" a="1"/>
  <c r="J666" i="1" a="1"/>
  <c r="I329" i="1" a="1"/>
  <c r="D324" i="1" a="1"/>
  <c r="D350" i="1" a="1"/>
  <c r="K111" i="1" a="1"/>
  <c r="E215" i="1" a="1"/>
  <c r="B669" i="1" a="1"/>
  <c r="K512" i="1" a="1"/>
  <c r="K418" i="1" a="1"/>
  <c r="B524" i="1" a="1"/>
  <c r="I282" i="1" a="1"/>
  <c r="K493" i="1" a="1"/>
  <c r="D204" i="1" a="1"/>
  <c r="D776" i="1" a="1"/>
  <c r="I605" i="1" a="1"/>
  <c r="I24" i="1" a="1"/>
  <c r="E576" i="1" a="1"/>
  <c r="D636" i="1" a="1"/>
  <c r="J147" i="1" a="1"/>
  <c r="K539" i="1" a="1"/>
  <c r="I431" i="1" a="1"/>
  <c r="E324" i="1" a="1"/>
  <c r="I260" i="1" a="1"/>
  <c r="B528" i="1" a="1"/>
  <c r="D566" i="1" a="1"/>
  <c r="J712" i="1" a="1"/>
  <c r="E394" i="1" a="1"/>
  <c r="B372" i="1" a="1"/>
  <c r="E590" i="1" a="1"/>
  <c r="I98" i="1" a="1"/>
  <c r="J370" i="1" a="1"/>
  <c r="E250" i="1" a="1"/>
  <c r="E529" i="1" a="1"/>
  <c r="J671" i="1" a="1"/>
  <c r="I675" i="1" a="1"/>
  <c r="K438" i="1" a="1"/>
  <c r="I754" i="1" a="1"/>
  <c r="E311" i="1" a="1"/>
  <c r="E548" i="1" a="1"/>
  <c r="B443" i="1" a="1"/>
  <c r="I620" i="1" a="1"/>
  <c r="J33" i="1" a="1"/>
  <c r="K736" i="1" a="1"/>
  <c r="K126" i="1" a="1"/>
  <c r="K614" i="1" a="1"/>
  <c r="I216" i="1" a="1"/>
  <c r="E522" i="1" a="1"/>
  <c r="B166" i="1" a="1"/>
  <c r="K452" i="1" a="1"/>
  <c r="K194" i="1" a="1"/>
  <c r="E42" i="1" a="1"/>
  <c r="I167" i="1" a="1"/>
  <c r="B62" i="2" a="1"/>
  <c r="K494" i="1" a="1"/>
  <c r="K5" i="1" a="1"/>
  <c r="E331" i="1" a="1"/>
  <c r="B199" i="1" a="1"/>
  <c r="J4" i="1" a="1"/>
  <c r="J165" i="1" a="1"/>
  <c r="K91" i="1" a="1"/>
  <c r="I695" i="1" a="1"/>
  <c r="D561" i="1" a="1"/>
  <c r="D162" i="1" a="1"/>
  <c r="D257" i="1" a="1"/>
  <c r="G3" i="2" a="1"/>
  <c r="H92" i="2" a="1"/>
  <c r="D126" i="1" a="1"/>
  <c r="I375" i="1" a="1"/>
  <c r="G12" i="2" a="1"/>
  <c r="E50" i="2" a="1"/>
  <c r="J159" i="1" a="1"/>
  <c r="E12" i="2" a="1"/>
  <c r="K177" i="1" a="1"/>
  <c r="B94" i="2" a="1"/>
  <c r="J730" i="1" a="1"/>
  <c r="K18" i="1" a="1"/>
  <c r="E58" i="2" a="1"/>
  <c r="B770" i="1" a="1"/>
  <c r="K302" i="1" a="1"/>
  <c r="B506" i="1" a="1"/>
  <c r="K501" i="1" a="1"/>
  <c r="I32" i="1" a="1"/>
  <c r="J738" i="1" a="1"/>
  <c r="I62" i="1" a="1"/>
  <c r="K442" i="1" a="1"/>
  <c r="I376" i="1" a="1"/>
  <c r="E468" i="1" a="1"/>
  <c r="J210" i="1" a="1"/>
  <c r="E19" i="1" a="1"/>
  <c r="J286" i="1" a="1"/>
  <c r="I154" i="1" a="1"/>
  <c r="I311" i="1" a="1"/>
  <c r="E178" i="1" a="1"/>
  <c r="K56" i="1" a="1"/>
  <c r="K173" i="1" a="1"/>
  <c r="D615" i="1" a="1"/>
  <c r="E729" i="1" a="1"/>
  <c r="E8" i="2" a="1"/>
  <c r="J93" i="1" a="1"/>
  <c r="E7" i="1" a="1"/>
  <c r="D344" i="1" a="1"/>
  <c r="K696" i="1" a="1"/>
  <c r="B642" i="1" a="1"/>
  <c r="I116" i="1" a="1"/>
  <c r="I284" i="1" a="1"/>
  <c r="I245" i="1" a="1"/>
  <c r="J10" i="1" a="1"/>
  <c r="J769" i="1" a="1"/>
  <c r="D251" i="1" a="1"/>
  <c r="I343" i="1" a="1"/>
  <c r="B475" i="1" a="1"/>
  <c r="D322" i="1" a="1"/>
  <c r="E577" i="1" a="1"/>
  <c r="D286" i="1" a="1"/>
  <c r="I514" i="1" a="1"/>
  <c r="E173" i="1" a="1"/>
  <c r="J302" i="1" a="1"/>
  <c r="D51" i="1" a="1"/>
  <c r="J565" i="1" a="1"/>
  <c r="K211" i="1" a="1"/>
  <c r="K26" i="1" a="1"/>
  <c r="K16" i="1" a="1"/>
  <c r="I253" i="1" a="1"/>
  <c r="G50" i="2" a="1"/>
  <c r="B518" i="1" a="1"/>
  <c r="D48" i="1" a="1"/>
  <c r="J461" i="1" a="1"/>
  <c r="D481" i="1" a="1"/>
  <c r="E78" i="1" a="1"/>
  <c r="B511" i="1" a="1"/>
  <c r="K480" i="1" a="1"/>
  <c r="D262" i="1" a="1"/>
  <c r="K102" i="1" a="1"/>
  <c r="H75" i="2" a="1"/>
  <c r="H40" i="2" a="1"/>
  <c r="F61" i="2" a="1"/>
  <c r="K325" i="1" a="1"/>
  <c r="D102" i="1" a="1"/>
  <c r="K244" i="1" a="1"/>
  <c r="J76" i="1" a="1"/>
  <c r="K733" i="1" a="1"/>
  <c r="B670" i="1" a="1"/>
  <c r="I562" i="1" a="1"/>
  <c r="B302" i="1" a="1"/>
  <c r="B277" i="1" a="1"/>
  <c r="K104" i="1" a="1"/>
  <c r="D377" i="1" a="1"/>
  <c r="J5" i="1" a="1"/>
  <c r="D573" i="1" a="1"/>
  <c r="J155" i="1" a="1"/>
  <c r="E599" i="1" a="1"/>
  <c r="D148" i="1" a="1"/>
  <c r="J173" i="1" a="1"/>
  <c r="I47" i="1" a="1"/>
  <c r="I128" i="1" a="1"/>
  <c r="K21" i="1" a="1"/>
  <c r="J635" i="1" a="1"/>
  <c r="D237" i="1" a="1"/>
  <c r="E145" i="1" a="1"/>
  <c r="I53" i="1" a="1"/>
  <c r="K112" i="1" a="1"/>
  <c r="H11" i="2" a="1"/>
  <c r="D410" i="1" a="1"/>
  <c r="I295" i="1" a="1"/>
  <c r="K7" i="1" a="1"/>
  <c r="E264" i="1" a="1"/>
  <c r="B99" i="1" a="1"/>
  <c r="K578" i="1" a="1"/>
  <c r="G27" i="2" a="1"/>
  <c r="G67" i="2" a="1"/>
  <c r="I79" i="1" a="1"/>
  <c r="K181" i="1" a="1"/>
  <c r="I387" i="1" a="1"/>
  <c r="I394" i="1" a="1"/>
  <c r="J736" i="1" a="1"/>
  <c r="I741" i="1" a="1"/>
  <c r="D263" i="1" a="1"/>
  <c r="E572" i="1" a="1"/>
  <c r="J171" i="1" a="1"/>
  <c r="K318" i="1" a="1"/>
  <c r="E249" i="1" a="1"/>
  <c r="B732" i="1" a="1"/>
  <c r="B264" i="1" a="1"/>
  <c r="E192" i="1" a="1"/>
  <c r="B503" i="1" a="1"/>
  <c r="J216" i="1" a="1"/>
  <c r="J17" i="1" a="1"/>
  <c r="K580" i="1" a="1"/>
  <c r="K366" i="1" a="1"/>
  <c r="I220" i="1" a="1"/>
  <c r="I763" i="1" a="1"/>
  <c r="I651" i="1" a="1"/>
  <c r="E204" i="1" a="1"/>
  <c r="J101" i="1" a="1"/>
  <c r="B161" i="1" a="1"/>
  <c r="J762" i="1" a="1"/>
  <c r="B727" i="1" a="1"/>
  <c r="E129" i="1" a="1"/>
  <c r="K410" i="1" a="1"/>
  <c r="E340" i="1" a="1"/>
  <c r="K6" i="1" a="1"/>
  <c r="B200" i="1" a="1"/>
  <c r="J275" i="1" a="1"/>
  <c r="B177" i="1" a="1"/>
  <c r="H80" i="2" a="1"/>
  <c r="J365" i="1" a="1"/>
  <c r="B204" i="1" a="1"/>
  <c r="I92" i="1" a="1"/>
  <c r="E87" i="1" a="1"/>
  <c r="B285" i="1" a="1"/>
  <c r="D301" i="1" a="1"/>
  <c r="E438" i="1" a="1"/>
  <c r="J95" i="1" a="1"/>
  <c r="J742" i="1" a="1"/>
  <c r="K534" i="1" a="1"/>
  <c r="B435" i="1" a="1"/>
  <c r="B66" i="2" a="1"/>
  <c r="D35" i="1" a="1"/>
  <c r="I486" i="1" a="1"/>
  <c r="I244" i="1" a="1"/>
  <c r="E82" i="1" a="1"/>
  <c r="E185" i="1" a="1"/>
  <c r="H28" i="2" a="1"/>
  <c r="D554" i="1" a="1"/>
  <c r="G71" i="2" a="1"/>
  <c r="K629" i="1" a="1"/>
  <c r="F35" i="2" a="1"/>
  <c r="I442" i="1" a="1"/>
  <c r="D542" i="1" a="1"/>
  <c r="J485" i="1" a="1"/>
  <c r="K92" i="1" a="1"/>
  <c r="B723" i="1" a="1"/>
  <c r="B77" i="2" a="1"/>
  <c r="E364" i="1" a="1"/>
  <c r="E55" i="2" a="1"/>
  <c r="B327" i="1" a="1"/>
  <c r="K540" i="1" a="1"/>
  <c r="J185" i="1" a="1"/>
  <c r="K675" i="1" a="1"/>
  <c r="J175" i="1" a="1"/>
  <c r="B73" i="2" a="1"/>
  <c r="K28" i="1" a="1"/>
  <c r="J656" i="1" a="1"/>
  <c r="J18" i="1" a="1"/>
  <c r="D594" i="1" a="1"/>
  <c r="D723" i="1" a="1"/>
  <c r="K127" i="1" a="1"/>
  <c r="B756" i="1" a="1"/>
  <c r="G21" i="2" a="1"/>
  <c r="H8" i="2" a="1"/>
  <c r="I146" i="1" a="1"/>
  <c r="J25" i="1" a="1"/>
  <c r="H4" i="2" a="1"/>
  <c r="E39" i="2" a="1"/>
  <c r="K373" i="1" a="1"/>
  <c r="B95" i="2" a="1"/>
  <c r="B217" i="1" a="1"/>
  <c r="E286" i="1" a="1"/>
  <c r="E23" i="2" a="1"/>
  <c r="K83" i="1" a="1"/>
  <c r="F10" i="2" a="1"/>
  <c r="E260" i="1" a="1"/>
  <c r="I445" i="1" a="1"/>
  <c r="F53" i="2" a="1"/>
  <c r="E73" i="2" a="1"/>
  <c r="B109" i="1" a="1"/>
  <c r="J89" i="1" a="1"/>
  <c r="E741" i="1" a="1"/>
  <c r="J337" i="1" a="1"/>
  <c r="B171" i="1" a="1"/>
  <c r="I29" i="1" a="1"/>
  <c r="B62" i="1" a="1"/>
  <c r="K156" i="1" a="1"/>
  <c r="E327" i="1" a="1"/>
  <c r="J20" i="1" a="1"/>
  <c r="B564" i="1" a="1"/>
  <c r="B227" i="1" a="1"/>
  <c r="E350" i="1" a="1"/>
  <c r="D67" i="1" a="1"/>
  <c r="D390" i="1" a="1"/>
  <c r="F51" i="2" a="1"/>
  <c r="I162" i="1" a="1"/>
  <c r="D379" i="1" a="1"/>
  <c r="E498" i="1" a="1"/>
  <c r="I25" i="1" a="1"/>
  <c r="D420" i="1" a="1"/>
  <c r="K478" i="1" a="1"/>
  <c r="J236" i="1" a="1"/>
  <c r="B600" i="1" a="1"/>
  <c r="H31" i="2" a="1"/>
  <c r="J79" i="1" a="1"/>
  <c r="G10" i="2" a="1"/>
  <c r="I207" i="1" a="1"/>
  <c r="J308" i="1" a="1"/>
  <c r="J325" i="1" a="1"/>
  <c r="B330" i="1" a="1"/>
  <c r="K129" i="1" a="1"/>
  <c r="E85" i="2" a="1"/>
  <c r="J689" i="1" a="1"/>
  <c r="B414" i="1" a="1"/>
  <c r="J510" i="1" a="1"/>
  <c r="E9" i="2" a="1"/>
  <c r="B289" i="1" a="1"/>
  <c r="H87" i="2" a="1"/>
  <c r="J279" i="1" a="1"/>
  <c r="H77" i="2" a="1"/>
  <c r="E65" i="2" a="1"/>
  <c r="F55" i="2" a="1"/>
  <c r="E545" i="1" a="1"/>
  <c r="J675" i="1" a="1"/>
  <c r="E644" i="1" a="1"/>
  <c r="E580" i="1" a="1"/>
  <c r="I580" i="1" a="1"/>
  <c r="E28" i="2" a="1"/>
  <c r="F83" i="2" a="1"/>
  <c r="J8" i="1" a="1"/>
  <c r="E35" i="1" a="1"/>
  <c r="E86" i="1" a="1"/>
  <c r="E20" i="2" a="1"/>
  <c r="E89" i="1" a="1"/>
  <c r="H49" i="2" a="1"/>
  <c r="H66" i="2" a="1"/>
  <c r="J312" i="1" a="1"/>
  <c r="F45" i="2" a="1"/>
  <c r="I681" i="1" a="1"/>
  <c r="B91" i="2" a="1"/>
  <c r="B461" i="1" a="1"/>
  <c r="I300" i="1" a="1"/>
  <c r="E426" i="1" a="1"/>
  <c r="D565" i="1" a="1"/>
  <c r="E70" i="1" a="1"/>
  <c r="K257" i="1" a="1"/>
  <c r="G77" i="2" a="1"/>
  <c r="F20" i="2" a="1"/>
  <c r="J390" i="1" a="1"/>
  <c r="B13" i="1" a="1"/>
  <c r="K683" i="1" a="1"/>
  <c r="K43" i="1" a="1"/>
  <c r="G39" i="2" a="1"/>
  <c r="I45" i="1" a="1"/>
  <c r="E75" i="2" a="1"/>
  <c r="B650" i="1" a="1"/>
  <c r="B738" i="1" a="1"/>
  <c r="E257" i="1" a="1"/>
  <c r="J30" i="1" a="1"/>
  <c r="D231" i="1" a="1"/>
  <c r="K513" i="1" a="1"/>
  <c r="E109" i="1" a="1"/>
  <c r="I572" i="1" a="1"/>
  <c r="D94" i="1" a="1"/>
  <c r="F25" i="2" a="1"/>
  <c r="I44" i="1" a="1"/>
  <c r="K205" i="1" a="1"/>
  <c r="I201" i="1" a="1"/>
  <c r="E74" i="2" a="1"/>
  <c r="D274" i="1" a="1"/>
  <c r="I237" i="1" a="1"/>
  <c r="I67" i="1" a="1"/>
  <c r="K371" i="1" a="1"/>
  <c r="I69" i="1" a="1"/>
  <c r="E168" i="1" a="1"/>
  <c r="D132" i="1" a="1"/>
  <c r="D140" i="1" a="1"/>
  <c r="K61" i="1" a="1"/>
  <c r="K605" i="1" a="1"/>
  <c r="I313" i="1" a="1"/>
  <c r="D464" i="1" a="1"/>
  <c r="D495" i="1" a="1"/>
  <c r="D61" i="1" a="1"/>
  <c r="J237" i="1" a="1"/>
  <c r="D199" i="1" a="1"/>
  <c r="E217" i="1" a="1"/>
  <c r="E63" i="1" a="1"/>
  <c r="D293" i="1" a="1"/>
  <c r="K698" i="1" a="1"/>
  <c r="J349" i="1" a="1"/>
  <c r="I151" i="1" a="1"/>
  <c r="B578" i="1" a="1"/>
  <c r="D28" i="1" a="1"/>
  <c r="B156" i="1" a="1"/>
  <c r="E118" i="1" a="1"/>
  <c r="E227" i="1" a="1"/>
  <c r="B160" i="1" a="1"/>
  <c r="D523" i="1" a="1"/>
  <c r="J83" i="1" a="1"/>
  <c r="D127" i="1" a="1"/>
  <c r="J235" i="1" a="1"/>
  <c r="F16" i="2" a="1"/>
  <c r="E511" i="1" a="1"/>
  <c r="B432" i="1" a="1"/>
  <c r="D462" i="1" a="1"/>
  <c r="I501" i="1" a="1"/>
  <c r="E183" i="1" a="1"/>
  <c r="J395" i="1" a="1"/>
  <c r="I363" i="1" a="1"/>
  <c r="J756" i="1" a="1"/>
  <c r="D724" i="1" a="1"/>
  <c r="E278" i="1" a="1"/>
  <c r="J355" i="1" a="1"/>
  <c r="E80" i="1" a="1"/>
  <c r="J182" i="1" a="1"/>
  <c r="K48" i="1" a="1"/>
  <c r="D49" i="1" a="1"/>
  <c r="I668" i="1" a="1"/>
  <c r="B702" i="1" a="1"/>
  <c r="D477" i="1" a="1"/>
  <c r="B259" i="1" a="1"/>
  <c r="B74" i="1" a="1"/>
  <c r="I107" i="1" a="1"/>
  <c r="B354" i="1" a="1"/>
  <c r="E150" i="1" a="1"/>
  <c r="B212" i="1" a="1"/>
  <c r="I497" i="1" a="1"/>
  <c r="K390" i="1" a="1"/>
  <c r="J556" i="1" a="1"/>
  <c r="B471" i="1" a="1"/>
  <c r="K348" i="1" a="1"/>
  <c r="G69" i="2" a="1"/>
  <c r="E723" i="1" a="1"/>
  <c r="E76" i="2" a="1"/>
  <c r="H78" i="2" a="1"/>
  <c r="D271" i="1" a="1"/>
  <c r="I433" i="1" a="1"/>
  <c r="K739" i="1" a="1"/>
  <c r="K118" i="1" a="1"/>
  <c r="B56" i="1" a="1"/>
  <c r="D167" i="1" a="1"/>
  <c r="D372" i="1" a="1"/>
  <c r="E184" i="1" a="1"/>
  <c r="B337" i="1" a="1"/>
  <c r="I42" i="1" a="1"/>
  <c r="I145" i="1" a="1"/>
  <c r="H83" i="2" a="1"/>
  <c r="J170" i="1" a="1"/>
  <c r="K602" i="1" a="1"/>
  <c r="D256" i="1" a="1"/>
  <c r="J88" i="1" a="1"/>
  <c r="B80" i="1" a="1"/>
  <c r="J64" i="1" a="1"/>
  <c r="J111" i="1" a="1"/>
  <c r="B198" i="1" a="1"/>
  <c r="K131" i="1" a="1"/>
  <c r="J477" i="1" a="1"/>
  <c r="D44" i="1" a="1"/>
  <c r="H70" i="2" a="1"/>
  <c r="K537" i="1" a="1"/>
  <c r="F93" i="2" a="1"/>
  <c r="I60" i="1" a="1"/>
  <c r="I653" i="1" a="1"/>
  <c r="B439" i="1" a="1"/>
  <c r="F26" i="2" a="1"/>
  <c r="F9" i="2" a="1"/>
  <c r="D79" i="1" a="1"/>
  <c r="B731" i="1" a="1"/>
  <c r="I80" i="1" a="1"/>
  <c r="J57" i="1" a="1"/>
  <c r="E149" i="1" a="1"/>
  <c r="D632" i="1" a="1"/>
  <c r="B238" i="1" a="1"/>
  <c r="B605" i="1" a="1"/>
  <c r="I65" i="1" a="1"/>
  <c r="I689" i="1" a="1"/>
  <c r="K122" i="1" a="1"/>
  <c r="D244" i="1" a="1"/>
  <c r="F60" i="2" a="1"/>
  <c r="B729" i="1" a="1"/>
  <c r="D592" i="1" a="1"/>
  <c r="D662" i="1" a="1"/>
  <c r="I196" i="1" a="1"/>
  <c r="D363" i="1" a="1"/>
  <c r="K352" i="1" a="1"/>
  <c r="J558" i="1" a="1"/>
  <c r="D406" i="1" a="1"/>
  <c r="E540" i="1" a="1"/>
  <c r="E420" i="1" a="1"/>
  <c r="D586" i="1" a="1"/>
  <c r="D240" i="1" a="1"/>
  <c r="F38" i="2" a="1"/>
  <c r="E21" i="2" a="1"/>
  <c r="E384" i="1" a="1"/>
  <c r="I273" i="1" a="1"/>
  <c r="I673" i="1" a="1"/>
  <c r="J371" i="1" a="1"/>
  <c r="K154" i="1" a="1"/>
  <c r="B45" i="1" a="1"/>
  <c r="B82" i="1" a="1"/>
  <c r="B144" i="1" a="1"/>
  <c r="K627" i="1" a="1"/>
  <c r="B665" i="1" a="1"/>
  <c r="I52" i="1" a="1"/>
  <c r="B175" i="1" a="1"/>
  <c r="J361" i="1" a="1"/>
  <c r="K125" i="1" a="1"/>
  <c r="B687" i="1" a="1"/>
  <c r="B570" i="1" a="1"/>
  <c r="K669" i="1" a="1"/>
  <c r="D280" i="1" a="1"/>
  <c r="J166" i="1" a="1"/>
  <c r="B348" i="1" a="1"/>
  <c r="D198" i="1" a="1"/>
  <c r="E186" i="1" a="1"/>
  <c r="B358" i="1" a="1"/>
  <c r="D248" i="1" a="1"/>
  <c r="B203" i="1" a="1"/>
  <c r="G72" i="2" a="1"/>
  <c r="I77" i="1" a="1"/>
  <c r="I178" i="1" a="1"/>
  <c r="D496" i="1" a="1"/>
  <c r="I271" i="1" a="1"/>
  <c r="K376" i="1" a="1"/>
  <c r="I192" i="1" a="1"/>
  <c r="E742" i="1" a="1"/>
  <c r="J115" i="1" a="1"/>
  <c r="I385" i="1" a="1"/>
  <c r="B81" i="1" a="1"/>
  <c r="I332" i="1" a="1"/>
  <c r="K535" i="1" a="1"/>
  <c r="I248" i="1" a="1"/>
  <c r="D404" i="1" a="1"/>
  <c r="B100" i="1" a="1"/>
  <c r="D398" i="1" a="1"/>
  <c r="E460" i="1" a="1"/>
  <c r="I309" i="1" a="1"/>
  <c r="K132" i="1" a="1"/>
  <c r="K592" i="1" a="1"/>
  <c r="D312" i="1" a="1"/>
  <c r="B208" i="1" a="1"/>
  <c r="E189" i="1" a="1"/>
  <c r="K479" i="1" a="1"/>
  <c r="D177" i="1" a="1"/>
  <c r="E15" i="2" a="1"/>
  <c r="E624" i="1" a="1"/>
  <c r="I322" i="1" a="1"/>
  <c r="I235" i="1" a="1"/>
  <c r="K382" i="1" a="1"/>
  <c r="B271" i="1" a="1"/>
  <c r="D87" i="1" a="1"/>
  <c r="I246" i="1" a="1"/>
  <c r="K532" i="1" a="1"/>
  <c r="B50" i="1" a="1"/>
  <c r="D229" i="1" a="1"/>
  <c r="K411" i="1" a="1"/>
  <c r="B192" i="1" a="1"/>
  <c r="K514" i="1" a="1"/>
  <c r="K767" i="1" a="1"/>
  <c r="I308" i="1" a="1"/>
  <c r="E258" i="1" a="1"/>
  <c r="F37" i="2" a="1"/>
  <c r="I176" i="1" a="1"/>
  <c r="E337" i="1" a="1"/>
  <c r="K27" i="1" a="1"/>
  <c r="B445" i="1" a="1"/>
  <c r="B526" i="1" a="1"/>
  <c r="I440" i="1" a="1"/>
  <c r="J248" i="1" a="1"/>
  <c r="E174" i="1" a="1"/>
  <c r="B219" i="1" a="1"/>
  <c r="I528" i="1" a="1"/>
  <c r="J109" i="1" a="1"/>
  <c r="I274" i="1" a="1"/>
  <c r="E94" i="2" a="1"/>
  <c r="K192" i="1" a="1"/>
  <c r="J418" i="1" a="1"/>
  <c r="I16" i="1" a="1"/>
  <c r="B120" i="1" a="1"/>
  <c r="K706" i="1" a="1"/>
  <c r="J413" i="1" a="1"/>
  <c r="E111" i="1" a="1"/>
  <c r="E347" i="1" a="1"/>
  <c r="H84" i="2" a="1"/>
  <c r="E78" i="2" a="1"/>
  <c r="E14" i="2" a="1"/>
  <c r="D69" i="1" a="1"/>
  <c r="B80" i="2" a="1"/>
  <c r="H23" i="2" a="1"/>
  <c r="E762" i="1" a="1"/>
  <c r="E256" i="1" a="1"/>
  <c r="E3" i="2" a="1"/>
  <c r="K705" i="1" a="1"/>
  <c r="D89" i="1" a="1"/>
  <c r="B118" i="1" a="1"/>
  <c r="B422" i="1" a="1"/>
  <c r="G87" i="2" a="1"/>
  <c r="K22" i="1" a="1"/>
  <c r="I93" i="1" a="1"/>
  <c r="D19" i="1" a="1"/>
  <c r="I730" i="1" a="1"/>
  <c r="G76" i="2" a="1"/>
  <c r="I428" i="1" a="1"/>
  <c r="K212" i="1" a="1"/>
  <c r="K101" i="1" a="1"/>
  <c r="E87" i="2" a="1"/>
  <c r="F86" i="2" a="1"/>
  <c r="F19" i="2" a="1"/>
  <c r="K497" i="1" a="1"/>
  <c r="B6" i="1" a="1"/>
  <c r="I226" i="1" a="1"/>
  <c r="F39" i="2" a="1"/>
  <c r="D121" i="1" a="1"/>
  <c r="G18" i="2" a="1"/>
  <c r="G86" i="2" a="1"/>
  <c r="B304" i="1" a="1"/>
  <c r="D36" i="1" a="1"/>
  <c r="J401" i="1" a="1"/>
  <c r="B71" i="1" a="1"/>
  <c r="I473" i="1" a="1"/>
  <c r="B380" i="1" a="1"/>
  <c r="E517" i="1" a="1"/>
  <c r="I129" i="1" a="1"/>
  <c r="E36" i="1" a="1"/>
  <c r="K559" i="1" a="1"/>
  <c r="J184" i="1" a="1"/>
  <c r="H19" i="2" a="1"/>
  <c r="J28" i="1" a="1"/>
  <c r="J41" i="1" a="1"/>
  <c r="J44" i="1" a="1"/>
  <c r="G90" i="2" a="1"/>
  <c r="D205" i="1" a="1"/>
  <c r="K100" i="1" a="1"/>
  <c r="D437" i="1" a="1"/>
  <c r="F57" i="2" a="1"/>
  <c r="B744" i="1" a="1"/>
  <c r="D25" i="1" a="1"/>
  <c r="J299" i="1" a="1"/>
  <c r="K121" i="1" a="1"/>
  <c r="D472" i="1" a="1"/>
  <c r="I751" i="1" a="1"/>
  <c r="I569" i="1" a="1"/>
  <c r="H12" i="2" a="1"/>
  <c r="I304" i="1" a="1"/>
  <c r="B201" i="1" a="1"/>
  <c r="E225" i="1" a="1"/>
  <c r="I21" i="1" a="1"/>
  <c r="E122" i="1" a="1"/>
  <c r="B101" i="1" a="1"/>
  <c r="J460" i="1" a="1"/>
  <c r="D399" i="1" a="1"/>
  <c r="D537" i="1" a="1"/>
  <c r="E497" i="1" a="1"/>
  <c r="E226" i="1" a="1"/>
  <c r="I735" i="1" a="1"/>
  <c r="D373" i="1" a="1"/>
  <c r="E107" i="1" a="1"/>
  <c r="B440" i="1" a="1"/>
  <c r="D304" i="1" a="1"/>
  <c r="B359" i="1" a="1"/>
  <c r="E265" i="1" a="1"/>
  <c r="D23" i="1" a="1"/>
  <c r="E147" i="1" a="1"/>
  <c r="E752" i="1" a="1"/>
  <c r="B519" i="1" a="1"/>
  <c r="K213" i="1" a="1"/>
  <c r="I357" i="1" a="1"/>
  <c r="I84" i="1" a="1"/>
  <c r="E27" i="2" a="1"/>
  <c r="B207" i="1" a="1"/>
  <c r="G36" i="2" a="1"/>
  <c r="K12" i="1" a="1"/>
  <c r="E683" i="1" a="1"/>
  <c r="K116" i="1" a="1"/>
  <c r="B85" i="1" a="1"/>
  <c r="I596" i="1" a="1"/>
  <c r="B516" i="1" a="1"/>
  <c r="I424" i="1" a="1"/>
  <c r="I189" i="1" a="1"/>
  <c r="I676" i="1" a="1"/>
  <c r="J354" i="1" a="1"/>
  <c r="D138" i="1" a="1"/>
  <c r="B602" i="1" a="1"/>
  <c r="D55" i="1" a="1"/>
  <c r="J479" i="1" a="1"/>
  <c r="B73" i="1" a="1"/>
  <c r="E91" i="1" a="1"/>
  <c r="J51" i="1" a="1"/>
  <c r="I679" i="1" a="1"/>
  <c r="J625" i="1" a="1"/>
  <c r="K357" i="1" a="1"/>
  <c r="J36" i="1" a="1"/>
  <c r="K560" i="1" a="1"/>
  <c r="K97" i="1" a="1"/>
  <c r="J61" i="1" a="1"/>
  <c r="E20" i="1" a="1"/>
  <c r="D228" i="1" a="1"/>
  <c r="H53" i="2" a="1"/>
  <c r="F87" i="2" a="1"/>
  <c r="D491" i="1" a="1"/>
  <c r="D18" i="1" a="1"/>
  <c r="B319" i="1" a="1"/>
  <c r="B419" i="1" a="1"/>
  <c r="J734" i="1" a="1"/>
  <c r="J422" i="1" a="1"/>
  <c r="J84" i="1" a="1"/>
  <c r="B628" i="1" a="1"/>
  <c r="E424" i="1" a="1"/>
  <c r="K284" i="1" a="1"/>
  <c r="J297" i="1" a="1"/>
  <c r="B572" i="1" a="1"/>
  <c r="D375" i="1" a="1"/>
  <c r="B315" i="1" a="1"/>
  <c r="D441" i="1" a="1"/>
  <c r="J739" i="1" a="1"/>
  <c r="B555" i="1" a="1"/>
  <c r="K322" i="1" a="1"/>
  <c r="B485" i="1" a="1"/>
  <c r="E269" i="1" a="1"/>
  <c r="K404" i="1" a="1"/>
  <c r="K728" i="1" a="1"/>
  <c r="J426" i="1" a="1"/>
  <c r="B673" i="1" a="1"/>
  <c r="E43" i="1" a="1"/>
  <c r="I729" i="1" a="1"/>
  <c r="J447" i="1" a="1"/>
  <c r="J463" i="1" a="1"/>
  <c r="B284" i="1" a="1"/>
  <c r="I398" i="1" a="1"/>
  <c r="B83" i="1" a="1"/>
  <c r="D208" i="1" a="1"/>
  <c r="I105" i="1" a="1"/>
  <c r="E176" i="1" a="1"/>
  <c r="B639" i="1" a="1"/>
  <c r="E313" i="1" a="1"/>
  <c r="I734" i="1" a="1"/>
  <c r="B324" i="1" a="1"/>
  <c r="D90" i="1" a="1"/>
  <c r="I719" i="1" a="1"/>
  <c r="I177" i="1" a="1"/>
  <c r="J259" i="1" a="1"/>
  <c r="G96" i="2" a="1"/>
  <c r="K317" i="1" a="1"/>
  <c r="D223" i="1" a="1"/>
  <c r="I496" i="1" a="1"/>
  <c r="J453" i="1" a="1"/>
  <c r="E334" i="1" a="1"/>
  <c r="B76" i="1" a="1"/>
  <c r="E535" i="1" a="1"/>
  <c r="J416" i="1" a="1"/>
  <c r="I545" i="1" a="1"/>
  <c r="B312" i="1" a="1"/>
  <c r="D356" i="1" a="1"/>
  <c r="I138" i="1" a="1"/>
  <c r="D161" i="1" a="1"/>
  <c r="B714" i="1" a="1"/>
  <c r="D744" i="1" a="1"/>
  <c r="H57" i="2" a="1"/>
  <c r="B139" i="1" a="1"/>
  <c r="E76" i="1" a="1"/>
  <c r="I61" i="1" a="1"/>
  <c r="B59" i="2" a="1"/>
  <c r="G37" i="2" a="1"/>
  <c r="K437" i="1" a="1"/>
  <c r="B89" i="2" a="1"/>
  <c r="B480" i="1" a="1"/>
  <c r="B736" i="1" a="1"/>
  <c r="I359" i="1" a="1"/>
  <c r="I18" i="1" a="1"/>
  <c r="D327" i="1" a="1"/>
  <c r="J586" i="1" a="1"/>
  <c r="E40" i="2" a="1"/>
  <c r="I188" i="1" a="1"/>
  <c r="B53" i="1" a="1"/>
  <c r="J202" i="1" a="1"/>
  <c r="B733" i="1" a="1"/>
  <c r="J75" i="1" a="1"/>
  <c r="B70" i="2" a="1"/>
  <c r="B712" i="1" a="1"/>
  <c r="B483" i="1" a="1"/>
  <c r="D498" i="1" a="1"/>
  <c r="B122" i="1" a="1"/>
  <c r="D631" i="1" a="1"/>
  <c r="E143" i="1" a="1"/>
  <c r="J741" i="1" a="1"/>
  <c r="B68" i="2" a="1"/>
  <c r="E59" i="2" a="1"/>
  <c r="H10" i="2" a="1"/>
  <c r="E165" i="1" a="1"/>
  <c r="D31" i="1" a="1"/>
  <c r="H61" i="2" a="1"/>
  <c r="H85" i="2" a="1"/>
  <c r="I347" i="1" a="1"/>
  <c r="F8" i="2" a="1"/>
  <c r="J205" i="1" a="1"/>
  <c r="F41" i="2" a="1"/>
  <c r="E17" i="2" a="1"/>
  <c r="H65" i="2" a="1"/>
  <c r="B631" i="1" a="1"/>
  <c r="E689" i="1" a="1"/>
  <c r="B205" i="1" a="1"/>
  <c r="B187" i="1" a="1"/>
  <c r="E33" i="1" a="1"/>
  <c r="D742" i="1" a="1"/>
  <c r="J335" i="1" a="1"/>
  <c r="K62" i="1" a="1"/>
  <c r="F40" i="2" a="1"/>
  <c r="E28" i="1" a="1"/>
  <c r="I46" i="1" a="1"/>
  <c r="J293" i="1" a="1"/>
  <c r="K589" i="1" a="1"/>
  <c r="E338" i="1" a="1"/>
  <c r="I745" i="1" a="1"/>
  <c r="J698" i="1" a="1"/>
  <c r="E625" i="1" a="1"/>
  <c r="G95" i="2" a="1"/>
  <c r="H97" i="2" a="1"/>
  <c r="E447" i="1" a="1"/>
  <c r="I290" i="1" a="1"/>
  <c r="B540" i="1" a="1"/>
  <c r="D16" i="1" a="1"/>
  <c r="I99" i="1" a="1"/>
  <c r="E86" i="2" a="1"/>
  <c r="K266" i="1" a="1"/>
  <c r="E483" i="1" a="1"/>
  <c r="K41" i="1" a="1"/>
  <c r="E89" i="2" a="1"/>
  <c r="K94" i="1" a="1"/>
  <c r="D383" i="1" a="1"/>
  <c r="J728" i="1" a="1"/>
  <c r="I153" i="1" a="1"/>
  <c r="K601" i="1" a="1"/>
  <c r="K180" i="1" a="1"/>
  <c r="B683" i="1" a="1"/>
  <c r="H25" i="2" a="1"/>
  <c r="D584" i="1" a="1"/>
  <c r="E66" i="1" a="1"/>
  <c r="B61" i="1" a="1"/>
  <c r="B180" i="1" a="1"/>
  <c r="I3" i="1" a="1"/>
  <c r="E182" i="1" a="1"/>
  <c r="I349" i="1" a="1"/>
  <c r="D483" i="1" a="1"/>
  <c r="E595" i="1" a="1"/>
  <c r="I731" i="1" a="1"/>
  <c r="J23" i="1" a="1"/>
  <c r="H88" i="2" a="1"/>
  <c r="E116" i="1" a="1"/>
  <c r="F34" i="2" a="1"/>
  <c r="G16" i="2" a="1"/>
  <c r="E218" i="1" a="1"/>
  <c r="B569" i="1" a="1"/>
  <c r="D284" i="1" a="1"/>
  <c r="I193" i="1" a="1"/>
  <c r="K115" i="1" a="1"/>
  <c r="B79" i="1" a="1"/>
  <c r="H30" i="2" a="1"/>
  <c r="D224" i="1" a="1"/>
  <c r="K370" i="1" a="1"/>
  <c r="B69" i="1" a="1"/>
  <c r="H95" i="2" a="1"/>
  <c r="D3" i="1" a="1"/>
  <c r="E22" i="2" a="1"/>
  <c r="J132" i="1" a="1"/>
  <c r="I736" i="1" a="1"/>
  <c r="B194" i="1" a="1"/>
  <c r="B70" i="1" a="1"/>
  <c r="K668" i="1" a="1"/>
  <c r="I241" i="1" a="1"/>
  <c r="E44" i="2" a="1"/>
  <c r="K572" i="1" a="1"/>
  <c r="B78" i="2" a="1"/>
  <c r="D56" i="1" a="1"/>
  <c r="D371" i="1" a="1"/>
  <c r="I78" i="1" a="1"/>
  <c r="E19" i="2" a="1"/>
  <c r="I56" i="1" a="1"/>
  <c r="B543" i="1" a="1"/>
  <c r="B57" i="2" a="1"/>
  <c r="H42" i="2" a="1"/>
  <c r="K81" i="1" a="1"/>
  <c r="H51" i="2" a="1"/>
  <c r="D202" i="1" a="1"/>
  <c r="B375" i="1" a="1"/>
  <c r="B32" i="1" a="1"/>
  <c r="H13" i="2" a="1"/>
  <c r="I425" i="1" a="1"/>
  <c r="B214" i="1" a="1"/>
  <c r="H74" i="2" a="1"/>
  <c r="K337" i="1" a="1"/>
  <c r="B87" i="2" a="1"/>
  <c r="I601" i="1" a="1"/>
  <c r="I74" i="1" a="1"/>
  <c r="E54" i="2" a="1"/>
  <c r="D644" i="1" a="1"/>
  <c r="B449" i="1" a="1"/>
  <c r="K364" i="1" a="1"/>
  <c r="E571" i="1" a="1"/>
  <c r="J523" i="1" a="1"/>
  <c r="K3" i="1" a="1"/>
  <c r="E207" i="1" a="1"/>
  <c r="J195" i="1" a="1"/>
  <c r="J357" i="1" a="1"/>
  <c r="K229" i="1" a="1"/>
  <c r="I579" i="1" a="1"/>
  <c r="I251" i="1" a="1"/>
  <c r="I299" i="1" a="1"/>
  <c r="E412" i="1" a="1"/>
  <c r="E772" i="1" a="1"/>
  <c r="E433" i="1" a="1"/>
  <c r="E341" i="1" a="1"/>
  <c r="J747" i="1" a="1"/>
  <c r="K268" i="1" a="1"/>
  <c r="K29" i="1" a="1"/>
  <c r="E124" i="1" a="1"/>
  <c r="J404" i="1" a="1"/>
  <c r="E537" i="1" a="1"/>
  <c r="B262" i="1" a="1"/>
  <c r="E290" i="1" a="1"/>
  <c r="D645" i="1" a="1"/>
  <c r="J417" i="1" a="1"/>
  <c r="I10" i="1" a="1"/>
  <c r="D541" i="1" a="1"/>
  <c r="E388" i="1" a="1"/>
  <c r="B34" i="1" a="1"/>
  <c r="D352" i="1" a="1"/>
  <c r="J136" i="1" a="1"/>
  <c r="J129" i="1" a="1"/>
  <c r="H63" i="2" a="1"/>
  <c r="E32" i="1" a="1"/>
  <c r="K36" i="1" a="1"/>
  <c r="B556" i="1" a="1"/>
  <c r="I611" i="1" a="1"/>
  <c r="B66" i="1" a="1"/>
  <c r="J383" i="1" a="1"/>
  <c r="D543" i="1" a="1"/>
  <c r="I158" i="1" a="1"/>
  <c r="B625" i="1" a="1"/>
  <c r="I50" i="1" a="1"/>
  <c r="I696" i="1" a="1"/>
  <c r="K356" i="1" a="1"/>
  <c r="I23" i="1" a="1"/>
  <c r="E613" i="1" a="1"/>
  <c r="J411" i="1" a="1"/>
  <c r="J305" i="1" a="1"/>
  <c r="K594" i="1" a="1"/>
  <c r="B31" i="1" a="1"/>
  <c r="J37" i="1" a="1"/>
  <c r="D149" i="1" a="1"/>
  <c r="I485" i="1" a="1"/>
  <c r="I294" i="1" a="1"/>
  <c r="J40" i="1" a="1"/>
  <c r="K724" i="1" a="1"/>
  <c r="I710" i="1" a="1"/>
  <c r="K445" i="1" a="1"/>
  <c r="B412" i="1" a="1"/>
  <c r="I117" i="1" a="1"/>
  <c r="E133" i="1" a="1"/>
  <c r="I131" i="1" a="1"/>
  <c r="D285" i="1" a="1"/>
  <c r="I6" i="1" a="1"/>
  <c r="K743" i="1" a="1"/>
  <c r="E629" i="1" a="1"/>
  <c r="J290" i="1" a="1"/>
  <c r="K193" i="1" a="1"/>
  <c r="K108" i="1" a="1"/>
  <c r="D518" i="1" a="1"/>
  <c r="E16" i="1" a="1"/>
  <c r="B442" i="1" a="1"/>
  <c r="D119" i="1" a="1"/>
  <c r="I30" i="1" a="1"/>
  <c r="E262" i="1" a="1"/>
  <c r="K157" i="1" a="1"/>
  <c r="B586" i="1" a="1"/>
  <c r="K183" i="1" a="1"/>
  <c r="D73" i="1" a="1"/>
  <c r="K401" i="1" a="1"/>
  <c r="E84" i="2" a="1"/>
  <c r="I312" i="1" a="1"/>
  <c r="K548" i="1" a="1"/>
  <c r="K55" i="1" a="1"/>
  <c r="E486" i="1" a="1"/>
  <c r="E715" i="1" a="1"/>
  <c r="J34" i="1" a="1"/>
  <c r="B84" i="1" a="1"/>
  <c r="H93" i="2" a="1"/>
  <c r="I15" i="1" a="1"/>
  <c r="D74" i="1" a="1"/>
  <c r="B170" i="1" a="1"/>
  <c r="E320" i="1" a="1"/>
  <c r="D249" i="1" a="1"/>
  <c r="E69" i="1" a="1"/>
  <c r="I109" i="1" a="1"/>
  <c r="H55" i="2" a="1"/>
  <c r="G92" i="2" a="1"/>
  <c r="D45" i="1" a="1"/>
  <c r="B368" i="1" a="1"/>
  <c r="I776" i="1" a="1"/>
  <c r="H21" i="2" a="1"/>
  <c r="E90" i="1" a="1"/>
  <c r="I106" i="1" a="1"/>
  <c r="B728" i="1" a="1"/>
  <c r="I642" i="1" a="1"/>
  <c r="J278" i="1" a="1"/>
  <c r="I136" i="1" a="1"/>
  <c r="E12" i="1" a="1"/>
  <c r="K367" i="1" a="1"/>
  <c r="H52" i="2" a="1"/>
  <c r="B88" i="2" a="1"/>
  <c r="K569" i="1" a="1"/>
  <c r="B63" i="1" a="1"/>
  <c r="E442" i="1" a="1"/>
  <c r="I484" i="1" a="1"/>
  <c r="B247" i="1" a="1"/>
  <c r="D176" i="1" a="1"/>
  <c r="E279" i="1" a="1"/>
  <c r="K37" i="1" a="1"/>
  <c r="K754" i="1" a="1"/>
  <c r="E126" i="1" a="1"/>
  <c r="E312" i="1" a="1"/>
  <c r="E219" i="1" a="1"/>
  <c r="I8" i="1" a="1"/>
  <c r="B604" i="1" a="1"/>
  <c r="J528" i="1" a="1"/>
  <c r="K139" i="1" a="1"/>
  <c r="K47" i="1" a="1"/>
  <c r="K145" i="1" a="1"/>
  <c r="K49" i="1" a="1"/>
  <c r="B357" i="1" a="1"/>
  <c r="K136" i="1" a="1"/>
  <c r="D279" i="1" a="1"/>
  <c r="E67" i="1" a="1"/>
  <c r="B545" i="1" a="1"/>
  <c r="E771" i="1" a="1"/>
  <c r="D737" i="1" a="1"/>
  <c r="B20" i="1" a="1"/>
  <c r="K59" i="1" a="1"/>
  <c r="E103" i="1" a="1"/>
  <c r="D5" i="1" a="1"/>
  <c r="D305" i="1" a="1"/>
  <c r="B234" i="1" a="1"/>
  <c r="I148" i="1" a="1"/>
  <c r="G49" i="2" a="1"/>
  <c r="D725" i="1" a="1"/>
  <c r="B420" i="1" a="1"/>
  <c r="E300" i="1" a="1"/>
  <c r="K316" i="1" a="1"/>
  <c r="E556" i="1" a="1"/>
  <c r="K565" i="1" a="1"/>
  <c r="K359" i="1" a="1"/>
  <c r="E196" i="1" a="1"/>
  <c r="J188" i="1" a="1"/>
  <c r="D605" i="1" a="1"/>
  <c r="J178" i="1" a="1"/>
  <c r="J179" i="1" a="1"/>
  <c r="B514" i="1" a="1"/>
  <c r="D733" i="1" a="1"/>
  <c r="B295" i="1" a="1"/>
  <c r="D732" i="1" a="1"/>
  <c r="J727" i="1" a="1"/>
  <c r="J140" i="1" a="1"/>
  <c r="I121" i="1" a="1"/>
  <c r="E746" i="1" a="1"/>
  <c r="I567" i="1" a="1"/>
  <c r="J262" i="1" a="1"/>
  <c r="J156" i="1" a="1"/>
  <c r="J588" i="1" a="1"/>
  <c r="K429" i="1" a="1"/>
  <c r="D250" i="1" a="1"/>
  <c r="D260" i="1" a="1"/>
  <c r="K270" i="1" a="1"/>
  <c r="B142" i="1" a="1"/>
  <c r="K293" i="1" a="1"/>
  <c r="J449" i="1" a="1"/>
  <c r="G11" i="2" a="1"/>
  <c r="D446" i="1" a="1"/>
  <c r="J555" i="1" a="1"/>
  <c r="E81" i="2" a="1"/>
  <c r="B236" i="1" a="1"/>
  <c r="K734" i="1" a="1"/>
  <c r="B513" i="1" a="1"/>
  <c r="I11" i="1" a="1"/>
  <c r="B735" i="1" a="1"/>
  <c r="K9" i="1" a="1"/>
  <c r="E459" i="1" a="1"/>
  <c r="J608" i="1" a="1"/>
  <c r="I333" i="1" a="1"/>
  <c r="K232" i="1" a="1"/>
  <c r="I118" i="1" a="1"/>
  <c r="D84" i="1" a="1"/>
  <c r="B767" i="1" a="1"/>
  <c r="B257" i="1" a="1"/>
  <c r="I254" i="1" a="1"/>
  <c r="E38" i="1" a="1"/>
  <c r="E565" i="1" a="1"/>
  <c r="E601" i="1" a="1"/>
  <c r="H41" i="2" a="1"/>
  <c r="F67" i="2" a="1"/>
  <c r="D361" i="1" a="1"/>
  <c r="B182" i="1" a="1"/>
  <c r="D729" i="1" a="1"/>
  <c r="B347" i="1" a="1"/>
  <c r="H36" i="2" a="1"/>
  <c r="J386" i="1" a="1"/>
  <c r="B739" i="1" a="1"/>
  <c r="G46" i="2" a="1"/>
  <c r="G60" i="2" a="1"/>
  <c r="K11" i="1" a="1"/>
  <c r="G58" i="2" a="1"/>
  <c r="J291" i="1" a="1"/>
  <c r="K218" i="1" a="1"/>
  <c r="B479" i="1" a="1"/>
  <c r="E774" i="1" a="1"/>
  <c r="B590" i="1" a="1"/>
  <c r="E39" i="1" a="1"/>
  <c r="I507" i="1" a="1"/>
  <c r="J230" i="1" a="1"/>
  <c r="D43" i="1" a="1"/>
  <c r="J330" i="1" a="1"/>
  <c r="B241" i="1" a="1"/>
  <c r="E163" i="1" a="1"/>
  <c r="I338" i="1" a="1"/>
  <c r="E142" i="1" a="1"/>
  <c r="K663" i="1" a="1"/>
  <c r="D493" i="1" a="1"/>
  <c r="I63" i="1" a="1"/>
  <c r="H86" i="2" a="1"/>
  <c r="I432" i="1" a="1"/>
  <c r="H26" i="2" a="1"/>
  <c r="I143" i="1" a="1"/>
  <c r="K119" i="1" a="1"/>
  <c r="I534" i="1" a="1"/>
  <c r="I55" i="1" a="1"/>
  <c r="J392" i="1" a="1"/>
  <c r="F3" i="2" a="1"/>
  <c r="K722" i="1" a="1"/>
  <c r="I124" i="1" a="1"/>
  <c r="E231" i="1" a="1"/>
  <c r="D38" i="1" a="1"/>
  <c r="J35" i="1" a="1"/>
  <c r="J749" i="1" a="1"/>
  <c r="E54" i="1" a="1"/>
  <c r="J719" i="1" a="1"/>
  <c r="B52" i="1" a="1"/>
  <c r="K346" i="1" a="1"/>
  <c r="B132" i="1" a="1"/>
  <c r="K300" i="1" a="1"/>
  <c r="H94" i="2" a="1"/>
  <c r="K51" i="1" a="1"/>
  <c r="J100" i="1" a="1"/>
  <c r="J21" i="1" a="1"/>
  <c r="K188" i="1" a="1"/>
  <c r="B145" i="1" a="1"/>
  <c r="E132" i="1" a="1"/>
  <c r="J238" i="1" a="1"/>
  <c r="E719" i="1" a="1"/>
  <c r="E592" i="1" a="1"/>
  <c r="K58" i="1" a="1"/>
  <c r="K413" i="1" a="1"/>
  <c r="K496" i="1" a="1"/>
  <c r="E61" i="2" a="1"/>
  <c r="I182" i="1" a="1"/>
  <c r="J204" i="1" a="1"/>
  <c r="J221" i="1" a="1"/>
  <c r="E488" i="1" a="1"/>
  <c r="B67" i="1" a="1"/>
  <c r="D76" i="1" a="1"/>
  <c r="B328" i="1" a="1"/>
  <c r="B434" i="1" a="1"/>
  <c r="D32" i="1" a="1"/>
  <c r="J125" i="1" a="1"/>
  <c r="J99" i="1" a="1"/>
  <c r="E120" i="1" a="1"/>
  <c r="K681" i="1" a="1"/>
  <c r="I280" i="1" a="1"/>
  <c r="I286" i="1" a="1"/>
  <c r="I20" i="1" a="1"/>
  <c r="H76" i="2" a="1"/>
  <c r="F77" i="2" a="1"/>
  <c r="B71" i="2" a="1"/>
  <c r="I339" i="1" a="1"/>
  <c r="B498" i="1" a="1"/>
  <c r="F71" i="2" a="1"/>
  <c r="E589" i="1" a="1"/>
  <c r="E359" i="1" a="1"/>
  <c r="B84" i="2" a="1"/>
  <c r="D160" i="1" a="1"/>
  <c r="E436" i="1" a="1"/>
  <c r="I647" i="1" a="1"/>
  <c r="I234" i="1" a="1"/>
  <c r="D118" i="1" a="1"/>
  <c r="I94" i="1" a="1"/>
  <c r="D91" i="1" a="1"/>
  <c r="K414" i="1" a="1"/>
  <c r="J546" i="1" a="1"/>
  <c r="K292" i="1" a="1"/>
  <c r="E734" i="1" a="1"/>
  <c r="D158" i="1" a="1"/>
  <c r="K13" i="1" a="1"/>
  <c r="J578" i="1" a="1"/>
  <c r="B391" i="1" a="1"/>
  <c r="K392" i="1" a="1"/>
  <c r="B22" i="1" a="1"/>
  <c r="D534" i="1" a="1"/>
  <c r="D569" i="1" a="1"/>
  <c r="B697" i="1" a="1"/>
  <c r="D168" i="1" a="1"/>
  <c r="I769" i="1" a="1"/>
  <c r="B255" i="1" a="1"/>
  <c r="D170" i="1" a="1"/>
  <c r="I317" i="1" a="1"/>
  <c r="K195" i="1" a="1"/>
  <c r="K695" i="1" a="1"/>
  <c r="D456" i="1" a="1"/>
  <c r="E283" i="1" a="1"/>
  <c r="J589" i="1" a="1"/>
  <c r="G51" i="2" a="1"/>
  <c r="B55" i="1" a="1"/>
  <c r="B127" i="1" a="1"/>
  <c r="J54" i="1" a="1"/>
  <c r="E758" i="1" a="1"/>
  <c r="D708" i="1" a="1"/>
  <c r="H72" i="2" a="1"/>
  <c r="E574" i="1" a="1"/>
  <c r="J187" i="1" a="1"/>
  <c r="D427" i="1" a="1"/>
  <c r="B558" i="1" a="1"/>
  <c r="J80" i="1" a="1"/>
  <c r="D334" i="1" a="1"/>
  <c r="E718" i="1" a="1"/>
  <c r="E437" i="1" a="1"/>
  <c r="K42" i="1" a="1"/>
  <c r="D14" i="1" a="1"/>
  <c r="K260" i="1" a="1"/>
  <c r="I85" i="1" a="1"/>
  <c r="G75" i="2" a="1"/>
  <c r="E57" i="1" a="1"/>
  <c r="E455" i="1" a="1"/>
  <c r="D30" i="1" a="1"/>
  <c r="E119" i="1" a="1"/>
  <c r="I625" i="1" a="1"/>
  <c r="E42" i="2" a="1"/>
  <c r="D203" i="1" a="1"/>
  <c r="H45" i="2" a="1"/>
  <c r="G23" i="2" a="1"/>
  <c r="I479" i="1" a="1"/>
  <c r="G52" i="2" a="1"/>
  <c r="E751" i="1" a="1"/>
  <c r="D155" i="1" a="1"/>
  <c r="D516" i="1" a="1"/>
  <c r="E25" i="1" a="1"/>
  <c r="D277" i="1" a="1"/>
  <c r="B96" i="1" a="1"/>
  <c r="E233" i="1" a="1"/>
  <c r="I114" i="1" a="1"/>
  <c r="B151" i="1" a="1"/>
  <c r="E209" i="1" a="1"/>
  <c r="B47" i="1" a="1"/>
  <c r="K415" i="1" a="1"/>
  <c r="D741" i="1" a="1"/>
  <c r="K84" i="1" a="1"/>
  <c r="B89" i="1" a="1"/>
  <c r="D50" i="1" a="1"/>
  <c r="I326" i="1" a="1"/>
  <c r="D270" i="1" a="1"/>
  <c r="D129" i="1" a="1"/>
  <c r="J6" i="1" a="1"/>
  <c r="E778" i="1" a="1"/>
  <c r="D151" i="1" a="1"/>
  <c r="J143" i="1" a="1"/>
  <c r="D339" i="1" a="1"/>
  <c r="J119" i="1" a="1"/>
  <c r="I652" i="1" a="1"/>
  <c r="B388" i="1" a="1"/>
  <c r="I327" i="1" a="1"/>
  <c r="I700" i="1" a="1"/>
  <c r="J87" i="1" a="1"/>
  <c r="I556" i="1" a="1"/>
  <c r="J303" i="1" a="1"/>
  <c r="B96" i="2" a="1"/>
  <c r="I194" i="1" a="1"/>
  <c r="E57" i="2" a="1"/>
  <c r="E251" i="1" a="1"/>
  <c r="B26" i="1" a="1"/>
  <c r="J384" i="1" a="1"/>
  <c r="E71" i="2" a="1"/>
  <c r="E289" i="1" a="1"/>
  <c r="I725" i="1" a="1"/>
  <c r="J755" i="1" a="1"/>
  <c r="I742" i="1" a="1"/>
  <c r="E18" i="2" a="1"/>
  <c r="B525" i="1" a="1"/>
  <c r="B159" i="1" a="1"/>
  <c r="B153" i="1" a="1"/>
  <c r="E216" i="1" a="1"/>
  <c r="I108" i="1" a="1"/>
  <c r="K54" i="1" a="1"/>
  <c r="E62" i="2" a="1"/>
  <c r="F81" i="2" a="1"/>
  <c r="E139" i="1" a="1"/>
  <c r="B737" i="1" a="1"/>
  <c r="I737" i="1" a="1"/>
  <c r="E254" i="1" a="1"/>
  <c r="B710" i="1" a="1"/>
  <c r="F27" i="2" a="1"/>
  <c r="B559" i="1" a="1"/>
  <c r="E516" i="1" a="1"/>
  <c r="H33" i="2" a="1"/>
  <c r="D226" i="1" a="1"/>
  <c r="J702" i="1" a="1"/>
  <c r="D485" i="1" a="1"/>
  <c r="H71" i="2" a="1"/>
  <c r="K72" i="1" a="1"/>
  <c r="D150" i="1" a="1"/>
  <c r="I206" i="1" a="1"/>
  <c r="K504" i="1" a="1"/>
  <c r="J466" i="1" a="1"/>
  <c r="E515" i="1" a="1"/>
  <c r="B119" i="1" a="1"/>
  <c r="K608" i="1" a="1"/>
  <c r="G91" i="2" a="1"/>
  <c r="J336" i="1" a="1"/>
  <c r="D768" i="1" a="1"/>
  <c r="E514" i="1" a="1"/>
  <c r="E253" i="1" a="1"/>
  <c r="B488" i="1" a="1"/>
  <c r="D391" i="1" a="1"/>
  <c r="K339" i="1" a="1"/>
  <c r="E18" i="1" a="1"/>
  <c r="D578" i="1" a="1"/>
  <c r="I453" i="1" a="1"/>
  <c r="J322" i="1" a="1"/>
  <c r="J445" i="1" a="1"/>
  <c r="E496" i="1" a="1"/>
  <c r="E69" i="2" a="1"/>
  <c r="F48" i="2" a="1"/>
  <c r="I115" i="1" a="1"/>
  <c r="J186" i="1" a="1"/>
  <c r="E757" i="1" a="1"/>
  <c r="K63" i="1" a="1"/>
  <c r="E713" i="1" a="1"/>
  <c r="F49" i="2" a="1"/>
  <c r="D143" i="1" a="1"/>
  <c r="F85" i="2" a="1"/>
  <c r="B730" i="1" a="1"/>
  <c r="I468" i="1" a="1"/>
  <c r="B286" i="1" a="1"/>
  <c r="I616" i="1" a="1"/>
  <c r="F79" i="2" a="1"/>
  <c r="G45" i="2" a="1"/>
  <c r="B553" i="1" a="1"/>
  <c r="D109" i="1" a="1"/>
  <c r="K309" i="1" a="1"/>
  <c r="B79" i="2" a="1"/>
  <c r="E698" i="1" a="1"/>
  <c r="K204" i="1" a="1"/>
  <c r="K87" i="1" a="1"/>
  <c r="E37" i="2" a="1"/>
  <c r="I325" i="1" a="1"/>
  <c r="D6" i="1" a="1"/>
  <c r="J665" i="1" a="1"/>
  <c r="J300" i="1" a="1"/>
  <c r="D88" i="1" a="1"/>
  <c r="E108" i="1" a="1"/>
  <c r="I187" i="1" a="1"/>
  <c r="J62" i="1" a="1"/>
  <c r="K644" i="1" a="1"/>
  <c r="E668" i="1" a="1"/>
  <c r="D13" i="1" a="1"/>
  <c r="B433" i="1" a="1"/>
  <c r="E10" i="2" a="1"/>
  <c r="K347" i="1" a="1"/>
  <c r="K113" i="1" a="1"/>
  <c r="F36" i="2" a="1"/>
  <c r="F31" i="2" a="1"/>
  <c r="H24" i="2" a="1"/>
  <c r="E41" i="2" a="1"/>
  <c r="J22" i="1" a="1"/>
  <c r="E309" i="1" a="1"/>
  <c r="E578" i="1" a="1"/>
  <c r="E293" i="1" a="1"/>
  <c r="I698" i="1" a="1"/>
  <c r="I161" i="1" a="1"/>
  <c r="B28" i="1" a="1"/>
  <c r="J526" i="1" a="1"/>
  <c r="E229" i="1" a="1"/>
  <c r="I34" i="1" a="1"/>
  <c r="I412" i="1" a="1"/>
  <c r="G35" i="2" a="1"/>
  <c r="J183" i="1" a="1"/>
  <c r="B113" i="1" a="1"/>
  <c r="E177" i="1" a="1"/>
  <c r="K20" i="1" a="1"/>
  <c r="F33" i="2" a="1"/>
  <c r="F91" i="2" a="1"/>
  <c r="G63" i="2" a="1"/>
  <c r="K625" i="1" a="1"/>
  <c r="I419" i="1" a="1"/>
  <c r="H59" i="2" a="1"/>
  <c r="E470" i="1" a="1"/>
  <c r="B74" i="2" a="1"/>
  <c r="E631" i="1" a="1"/>
  <c r="B88" i="1" a="1"/>
  <c r="I127" i="1" a="1"/>
  <c r="E48" i="1" a="1"/>
  <c r="D131" i="1" a="1"/>
  <c r="E360" i="1" a="1"/>
  <c r="J218" i="1" a="1"/>
  <c r="D106" i="1" a="1"/>
  <c r="J282" i="1" a="1"/>
  <c r="I446" i="1" a="1"/>
  <c r="B39" i="1" a="1"/>
  <c r="B454" i="1" a="1"/>
  <c r="K476" i="1" a="1"/>
  <c r="D474" i="1" a="1"/>
  <c r="D514" i="1" a="1"/>
  <c r="B16" i="1" a="1"/>
  <c r="I40" i="1" a="1"/>
  <c r="B25" i="1" a="1"/>
  <c r="K383" i="1" a="1"/>
  <c r="J396" i="1" a="1"/>
  <c r="J609" i="1" a="1"/>
  <c r="D130" i="1" a="1"/>
  <c r="J130" i="1" a="1"/>
  <c r="J181" i="1" a="1"/>
  <c r="D337" i="1" a="1"/>
  <c r="J605" i="1" a="1"/>
  <c r="E64" i="1" a="1"/>
  <c r="J135" i="1" a="1"/>
  <c r="E60" i="1" a="1"/>
  <c r="K249" i="1" a="1"/>
  <c r="B713" i="1" a="1"/>
  <c r="E51" i="2" a="1"/>
  <c r="J126" i="1" a="1"/>
  <c r="H58" i="2" a="1"/>
  <c r="J345" i="1" a="1"/>
  <c r="J457" i="1" a="1"/>
  <c r="B305" i="1" a="1"/>
  <c r="J306" i="1" a="1"/>
  <c r="D380" i="1" a="1"/>
  <c r="H50" i="2" a="1"/>
  <c r="E34" i="2" a="1"/>
  <c r="F64" i="2" a="1"/>
  <c r="K584" i="1" a="1"/>
  <c r="I268" i="1" a="1"/>
  <c r="J131" i="1" a="1"/>
  <c r="G14" i="2" a="1"/>
  <c r="I738" i="1" a="1"/>
  <c r="E100" i="1" a="1"/>
  <c r="E246" i="1" a="1"/>
  <c r="E570" i="1" a="1"/>
  <c r="B426" i="1" a="1"/>
  <c r="D110" i="1" a="1"/>
  <c r="D71" i="1" a="1"/>
  <c r="E45" i="2" a="1"/>
  <c r="G17" i="2" a="1"/>
  <c r="K23" i="1" a="1"/>
  <c r="D17" i="1" a="1"/>
  <c r="D24" i="1" a="1"/>
  <c r="H62" i="2" a="1"/>
  <c r="J211" i="1" a="1"/>
  <c r="I543" i="1" a="1"/>
  <c r="E136" i="1" a="1"/>
  <c r="K315" i="1" a="1"/>
  <c r="J48" i="1" a="1"/>
  <c r="I160" i="1" a="1"/>
  <c r="B110" i="1" a="1"/>
  <c r="D476" i="1" a="1"/>
  <c r="K517" i="1" a="1"/>
  <c r="D261" i="1" a="1"/>
  <c r="J545" i="1" a="1"/>
  <c r="G5" i="2" a="1"/>
  <c r="E25" i="2" a="1"/>
  <c r="E30" i="2" a="1"/>
  <c r="D455" i="1" a="1"/>
  <c r="J338" i="1" a="1"/>
  <c r="B565" i="1" a="1"/>
  <c r="I732" i="1" a="1"/>
  <c r="B316" i="1" a="1"/>
  <c r="D53" i="1" a="1"/>
  <c r="E740" i="1" a="1"/>
  <c r="K725" i="1" a="1"/>
  <c r="I142" i="1" a="1"/>
  <c r="E31" i="2" a="1"/>
  <c r="B105" i="1" a="1"/>
  <c r="F14" i="2" a="1"/>
  <c r="K185" i="1" a="1"/>
  <c r="I156" i="1" a="1"/>
  <c r="I330" i="1" a="1"/>
  <c r="E699" i="1" a="1"/>
  <c r="I203" i="1" a="1"/>
  <c r="G74" i="2" a="1"/>
  <c r="F17" i="2" a="1"/>
  <c r="D207" i="1" a="1"/>
  <c r="E304" i="1" a="1"/>
  <c r="E135" i="1" a="1"/>
  <c r="I149" i="1" a="1"/>
  <c r="B307" i="1" a="1"/>
  <c r="I110" i="1" a="1"/>
  <c r="I212" i="1" a="1"/>
  <c r="I594" i="1" a="1"/>
  <c r="B249" i="1" a="1"/>
  <c r="F82" i="2" a="1"/>
  <c r="B134" i="1" a="1"/>
  <c r="B501" i="1" a="1"/>
  <c r="F23" i="2" a="1"/>
  <c r="I133" i="1" a="1"/>
  <c r="E137" i="1" a="1"/>
  <c r="B497" i="1" a="1"/>
  <c r="B58" i="2" a="1"/>
  <c r="K402" i="1" a="1"/>
  <c r="D144" i="1" a="1"/>
  <c r="B762" i="1" a="1"/>
  <c r="J538" i="1" a="1"/>
  <c r="K99" i="1" a="1"/>
  <c r="E53" i="2" a="1"/>
  <c r="B292" i="1" a="1"/>
  <c r="J96" i="1" a="1"/>
  <c r="K301" i="1" a="1"/>
  <c r="K86" i="1" a="1"/>
  <c r="K233" i="1" a="1"/>
  <c r="H79" i="2" a="1"/>
  <c r="B230" i="1" a="1"/>
  <c r="I335" i="1" a="1"/>
  <c r="E131" i="1" a="1"/>
  <c r="E43" i="2" a="1"/>
  <c r="B759" i="1" a="1"/>
  <c r="E49" i="1" a="1"/>
  <c r="D346" i="1" a="1"/>
  <c r="E62" i="1" a="1"/>
  <c r="K150" i="1" a="1"/>
  <c r="D526" i="1" a="1"/>
  <c r="B146" i="1" a="1"/>
  <c r="E243" i="1" a="1"/>
  <c r="E24" i="2" a="1"/>
  <c r="J94" i="1" a="1"/>
  <c r="D116" i="1" a="1"/>
  <c r="G40" i="2" a="1"/>
  <c r="D388" i="1" a="1"/>
  <c r="K753" i="1" a="1"/>
  <c r="I665" i="1" a="1"/>
  <c r="E5" i="1" a="1"/>
  <c r="I546" i="1" a="1"/>
  <c r="K441" i="1" a="1"/>
  <c r="J774" i="1" a="1"/>
  <c r="I418" i="1" a="1"/>
  <c r="J105" i="1" a="1"/>
  <c r="I420" i="1" a="1"/>
  <c r="B373" i="1" a="1"/>
  <c r="E158" i="1" a="1"/>
  <c r="J250" i="1" a="1"/>
  <c r="K295" i="1" a="1"/>
  <c r="B314" i="1" a="1"/>
  <c r="K287" i="1" a="1"/>
  <c r="K74" i="1" a="1"/>
  <c r="D219" i="1" a="1"/>
  <c r="J92" i="1" a="1"/>
  <c r="J359" i="1" a="1"/>
  <c r="B382" i="1" a="1"/>
  <c r="D211" i="1" a="1"/>
  <c r="B169" i="1" a="1"/>
  <c r="E681" i="1" a="1"/>
  <c r="E605" i="1" a="1"/>
  <c r="E451" i="1" a="1"/>
  <c r="J52" i="1" a="1"/>
  <c r="B65" i="2" a="1"/>
  <c r="J151" i="1" a="1"/>
  <c r="F52" i="2" a="1"/>
  <c r="B33" i="1" a="1"/>
  <c r="G43" i="2" a="1"/>
  <c r="I503" i="1" a="1"/>
  <c r="E51" i="1" a="1"/>
  <c r="F90" i="2" a="1"/>
  <c r="E104" i="1" a="1"/>
  <c r="G88" i="2" a="1"/>
  <c r="J197" i="1" a="1"/>
  <c r="D535" i="1" a="1"/>
  <c r="F43" i="2" a="1"/>
  <c r="B447" i="1" a="1"/>
  <c r="K564" i="1" a="1"/>
  <c r="K140" i="1" a="1"/>
  <c r="D595" i="1" a="1"/>
  <c r="E14" i="1" a="1"/>
  <c r="I199" i="1" a="1"/>
  <c r="D83" i="1" a="1"/>
  <c r="K182" i="1" a="1"/>
  <c r="G9" i="2" a="1"/>
  <c r="J670" i="1" a="1"/>
  <c r="I307" i="1" a="1"/>
  <c r="E575" i="1" a="1"/>
  <c r="J301" i="1" a="1"/>
  <c r="B651" i="1" a="1"/>
  <c r="J530" i="1" a="1"/>
  <c r="E271" i="1" a="1"/>
  <c r="D178" i="1" a="1"/>
  <c r="B237" i="1" a="1"/>
  <c r="F32" i="2" a="1"/>
  <c r="J562" i="1" a="1"/>
  <c r="I459" i="1" a="1"/>
  <c r="I644" i="1" a="1"/>
  <c r="F58" i="2" a="1"/>
  <c r="K167" i="1" a="1"/>
  <c r="D86" i="1" a="1"/>
  <c r="B12" i="1" a="1"/>
  <c r="D236" i="1" a="1"/>
  <c r="G56" i="2" a="1"/>
  <c r="B755" i="1" a="1"/>
  <c r="J360" i="1" a="1"/>
  <c r="K276" i="1" a="1"/>
  <c r="J483" i="1" a="1"/>
  <c r="H68" i="2" a="1"/>
  <c r="D442" i="1" a="1"/>
  <c r="K34" i="1" a="1"/>
  <c r="I95" i="1" a="1"/>
  <c r="E77" i="1" a="1"/>
  <c r="J69" i="1" a="1"/>
  <c r="J82" i="1" a="1"/>
  <c r="B115" i="1" a="1"/>
  <c r="J27" i="1" a="1"/>
  <c r="K187" i="1" a="1"/>
  <c r="E725" i="1" a="1"/>
  <c r="K158" i="1" a="1"/>
  <c r="F78" i="2" a="1"/>
  <c r="E696" i="1" a="1"/>
  <c r="B86" i="1" a="1"/>
  <c r="G79" i="2" a="1"/>
  <c r="I90" i="1" a="1"/>
  <c r="J348" i="1" a="1"/>
  <c r="G83" i="2" a="1"/>
  <c r="D762" i="1" a="1"/>
  <c r="G55" i="2" a="1"/>
  <c r="J121" i="1" a="1"/>
  <c r="J128" i="1" a="1"/>
  <c r="D484" i="1" a="1"/>
  <c r="K296" i="1" a="1"/>
  <c r="E96" i="2" a="1"/>
  <c r="K60" i="1" a="1"/>
  <c r="J681" i="1" a="1"/>
  <c r="B254" i="1" a="1"/>
  <c r="B42" i="1" a="1"/>
  <c r="K161" i="1" a="1"/>
  <c r="I635" i="1" a="1"/>
  <c r="E198" i="1" a="1"/>
  <c r="I209" i="1" a="1"/>
  <c r="B173" i="1" a="1"/>
  <c r="E99" i="1" a="1"/>
  <c r="K65" i="1" a="1"/>
  <c r="K89" i="1" a="1"/>
  <c r="K271" i="1" a="1"/>
  <c r="E6" i="1" a="1"/>
  <c r="K729" i="1" a="1"/>
  <c r="E88" i="1" a="1"/>
  <c r="G80" i="2" a="1"/>
  <c r="J114" i="1" a="1"/>
  <c r="K128" i="1" a="1"/>
  <c r="K53" i="1" a="1"/>
  <c r="K354" i="1" a="1"/>
  <c r="J168" i="1" a="1"/>
  <c r="B30" i="1" a="1"/>
  <c r="E101" i="1" a="1"/>
  <c r="I345" i="1" a="1"/>
  <c r="D517" i="1" a="1"/>
  <c r="I374" i="1" a="1"/>
  <c r="K420" i="1" a="1"/>
  <c r="E427" i="1" a="1"/>
  <c r="B365" i="1" a="1"/>
  <c r="E390" i="1" a="1"/>
  <c r="E127" i="1" a="1"/>
  <c r="K44" i="1" a="1"/>
  <c r="D182" i="1" a="1"/>
  <c r="E167" i="1" a="1"/>
  <c r="E255" i="1" a="1"/>
  <c r="J117" i="1" a="1"/>
  <c r="E295" i="1" a="1"/>
  <c r="B344" i="1" a="1"/>
  <c r="K103" i="1" a="1"/>
  <c r="E371" i="1" a="1"/>
  <c r="D62" i="1" a="1"/>
  <c r="K586" i="1" a="1"/>
  <c r="K252" i="1" a="1"/>
  <c r="D740" i="1" a="1"/>
  <c r="B562" i="1" a="1"/>
  <c r="D95" i="1" a="1"/>
  <c r="D259" i="1" a="1"/>
  <c r="F13" i="2" a="1"/>
  <c r="H67" i="2" a="1"/>
  <c r="E381" i="1" a="1"/>
  <c r="D700" i="1" a="1"/>
  <c r="B40" i="1" a="1"/>
  <c r="B577" i="1" a="1"/>
  <c r="D343" i="1" a="1"/>
  <c r="E703" i="1" a="1"/>
  <c r="D164" i="1" a="1"/>
  <c r="D134" i="1" a="1"/>
  <c r="D652" i="1" a="1"/>
  <c r="J102" i="1" a="1"/>
  <c r="D272" i="1" a="1"/>
  <c r="H15" i="2" a="1"/>
  <c r="K135" i="1" a="1"/>
  <c r="I31" i="1" a="1"/>
  <c r="D443" i="1" a="1"/>
  <c r="J287" i="1" a="1"/>
  <c r="E406" i="1" a="1"/>
  <c r="B740" i="1" a="1"/>
  <c r="F22" i="2" a="1"/>
  <c r="B272" i="1" a="1"/>
  <c r="K275" i="1" a="1"/>
  <c r="I452" i="1" a="1"/>
  <c r="E112" i="1" a="1"/>
  <c r="B282" i="1" a="1"/>
  <c r="I112" i="1" a="1"/>
  <c r="E65" i="1" a="1"/>
  <c r="K538" i="1" a="1"/>
  <c r="I100" i="1" a="1"/>
  <c r="D142" i="1" a="1"/>
  <c r="D146" i="1" a="1"/>
  <c r="K52" i="1" a="1"/>
  <c r="H37" i="2" a="1"/>
  <c r="B457" i="1" a="1"/>
  <c r="I285" i="1" a="1"/>
  <c r="E356" i="1" a="1"/>
  <c r="H73" i="2" a="1"/>
  <c r="E7" i="2" a="1"/>
  <c r="B167" i="1" a="1"/>
  <c r="H3" i="2" a="1"/>
  <c r="J124" i="1" a="1"/>
  <c r="D42" i="1" a="1"/>
  <c r="I727" i="1" a="1"/>
  <c r="E77" i="2" a="1"/>
  <c r="B108" i="1" a="1"/>
  <c r="H32" i="2" a="1"/>
  <c r="B92" i="1" a="1"/>
  <c r="I489" i="1" a="1"/>
  <c r="E530" i="1" a="1"/>
  <c r="G13" i="2" a="1"/>
  <c r="K240" i="1" a="1"/>
  <c r="J167" i="1" a="1"/>
  <c r="D417" i="1" a="1"/>
  <c r="I266" i="1" a="1"/>
  <c r="J725" i="1" a="1"/>
  <c r="B303" i="1" a="1"/>
  <c r="B67" i="2" a="1"/>
  <c r="H22" i="2" a="1"/>
  <c r="B265" i="1" a="1"/>
  <c r="F44" i="2" a="1"/>
  <c r="B644" i="1" a="1"/>
  <c r="I13" i="1" a="1"/>
  <c r="I399" i="1" a="1"/>
  <c r="F63" i="2" a="1"/>
  <c r="E310" i="1" a="1"/>
  <c r="B114" i="1" a="1"/>
  <c r="K178" i="1" a="1"/>
  <c r="E224" i="1" a="1"/>
  <c r="D544" i="1" a="1"/>
  <c r="B125" i="1" a="1"/>
  <c r="F47" i="2" a="1"/>
  <c r="I654" i="1" a="1"/>
  <c r="J32" i="1" a="1"/>
  <c r="E277" i="1" a="1"/>
  <c r="K368" i="1" a="1"/>
  <c r="E26" i="2" a="1"/>
  <c r="B69" i="2" a="1"/>
  <c r="J710" i="1" a="1"/>
  <c r="G64" i="2" a="1"/>
  <c r="E52" i="2" a="1"/>
  <c r="J169" i="1" a="1"/>
  <c r="G22" i="2" a="1"/>
  <c r="B121" i="1" a="1"/>
  <c r="J273" i="1" a="1"/>
  <c r="E222" i="1" a="1"/>
  <c r="K545" i="1" a="1"/>
  <c r="E564" i="1" a="1"/>
  <c r="K574" i="1" a="1"/>
  <c r="I650" i="1" a="1"/>
  <c r="B517" i="1" a="1"/>
  <c r="J180" i="1" a="1"/>
  <c r="K556" i="1" a="1"/>
  <c r="D750" i="1" a="1"/>
  <c r="G30" i="2" a="1"/>
  <c r="I348" i="1" a="1"/>
  <c r="J379" i="1" a="1"/>
  <c r="E223" i="1" a="1"/>
  <c r="D163" i="1" a="1"/>
  <c r="G28" i="2" a="1"/>
  <c r="E82" i="2" a="1"/>
  <c r="D429" i="1" a="1"/>
  <c r="B184" i="1" a="1"/>
  <c r="B92" i="2" a="1"/>
  <c r="D227" i="1" a="1"/>
  <c r="I530" i="1" a="1"/>
  <c r="D763" i="1" a="1"/>
  <c r="K66" i="1" a="1"/>
  <c r="I352" i="1" a="1"/>
  <c r="K153" i="1" a="1"/>
  <c r="I539" i="1" a="1"/>
  <c r="B94" i="1" a="1"/>
  <c r="J498" i="1" a="1"/>
  <c r="K485" i="1" a="1"/>
  <c r="D11" i="1" a="1"/>
  <c r="I408" i="1" a="1"/>
  <c r="D580" i="1" a="1"/>
  <c r="D75" i="1" a="1"/>
  <c r="K562" i="1" a="1"/>
  <c r="D719" i="1" a="1"/>
  <c r="I14" i="1" a="1"/>
  <c r="K31" i="1" a="1"/>
  <c r="D137" i="1" a="1"/>
  <c r="D154" i="1" a="1"/>
  <c r="B446" i="1" a="1"/>
  <c r="K365" i="1" a="1"/>
  <c r="I225" i="1" a="1"/>
  <c r="E60" i="2" a="1"/>
  <c r="G53" i="2" a="1"/>
  <c r="J397" i="1" a="1"/>
  <c r="B111" i="1" a="1"/>
  <c r="I305" i="1" a="1"/>
  <c r="B592" i="1" a="1"/>
  <c r="E63" i="2" a="1"/>
  <c r="E70" i="2" a="1"/>
  <c r="B83" i="2" a="1"/>
  <c r="D555" i="1" a="1"/>
  <c r="F12" i="2" a="1"/>
  <c r="F74" i="2" a="1"/>
  <c r="B61" i="2" a="1"/>
  <c r="I213" i="1" a="1"/>
  <c r="F21" i="2" a="1"/>
  <c r="B72" i="1" a="1"/>
  <c r="I509" i="1" a="1"/>
  <c r="B468" i="1" a="1"/>
  <c r="I310" i="1" a="1"/>
  <c r="B162" i="1" a="1"/>
  <c r="E726" i="1" a="1"/>
  <c r="E80" i="2" a="1"/>
  <c r="G66" i="2" a="1"/>
  <c r="E680" i="1" a="1"/>
  <c r="B126" i="1" a="1"/>
  <c r="I81" i="1" a="1"/>
  <c r="D325" i="1" a="1"/>
  <c r="I356" i="1" a="1"/>
  <c r="B158" i="1" a="1"/>
  <c r="D368" i="1" a="1"/>
  <c r="J652" i="1" a="1"/>
  <c r="J120" i="1" a="1"/>
  <c r="H46" i="2" a="1"/>
  <c r="H47" i="2" a="1"/>
  <c r="J113" i="1" a="1"/>
  <c r="K35" i="1" a="1"/>
  <c r="K70" i="1" a="1"/>
  <c r="E281" i="1" a="1"/>
  <c r="F88" i="2" a="1"/>
  <c r="E502" i="1" a="1"/>
  <c r="B351" i="1" a="1"/>
  <c r="D200" i="1" a="1"/>
  <c r="K69" i="1" a="1"/>
  <c r="J150" i="1" a="1"/>
  <c r="K236" i="1" a="1"/>
  <c r="J440" i="1" a="1"/>
  <c r="I584" i="1" a="1"/>
  <c r="F65" i="2" a="1"/>
  <c r="J38" i="1" a="1"/>
  <c r="F24" i="2" a="1"/>
  <c r="B287" i="1" a="1"/>
  <c r="E594" i="1" a="1"/>
  <c r="D562" i="1" a="1"/>
  <c r="D52" i="1" a="1"/>
  <c r="D169" i="1" a="1"/>
  <c r="D97" i="1" a="1"/>
  <c r="J368" i="1" a="1"/>
  <c r="G78" i="2" a="1"/>
  <c r="J19" i="1" a="1"/>
  <c r="K165" i="1" a="1"/>
  <c r="F54" i="2" a="1"/>
  <c r="B102" i="1" a="1"/>
  <c r="D209" i="1" a="1"/>
  <c r="D40" i="1" a="1"/>
  <c r="I354" i="1" a="1"/>
  <c r="D33" i="1" a="1"/>
  <c r="E241" i="1" a="1"/>
  <c r="D426" i="1" a="1"/>
  <c r="G93" i="2" a="1"/>
  <c r="K419" i="1" a="1"/>
  <c r="D556" i="1" a="1"/>
  <c r="E8" i="1" a="1"/>
  <c r="J351" i="1" a="1"/>
  <c r="J572" i="1" a="1"/>
  <c r="I723" i="1" a="1"/>
  <c r="J57" i="2" a="1"/>
  <c r="K106" i="1" a="1"/>
  <c r="E79" i="2" a="1"/>
  <c r="K549" i="1" a="1"/>
  <c r="K201" i="1" a="1"/>
  <c r="E34" i="1" a="1"/>
  <c r="J242" i="1" a="1"/>
  <c r="E181" i="1" a="1"/>
  <c r="E325" i="1" a="1"/>
  <c r="E56" i="2" a="1"/>
  <c r="G19" i="2" a="1"/>
  <c r="G70" i="2" a="1"/>
  <c r="I38" i="1" a="1"/>
  <c r="B41" i="1" a="1"/>
  <c r="E56" i="1" a="1"/>
  <c r="E584" i="1" a="1"/>
  <c r="D124" i="1" a="1"/>
  <c r="J194" i="1" a="1"/>
  <c r="J329" i="1" a="1"/>
  <c r="H16" i="2" a="1"/>
  <c r="F80" i="2" a="1"/>
  <c r="J162" i="1" a="1"/>
  <c r="J389" i="1" a="1"/>
  <c r="I73" i="1" a="1"/>
  <c r="B5" i="1" a="1"/>
  <c r="B60" i="2" a="1"/>
  <c r="G89" i="2" a="1"/>
  <c r="G7" i="2" a="1"/>
  <c r="J223" i="1" a="1"/>
  <c r="K727" i="1" a="1"/>
  <c r="D668" i="1" a="1"/>
  <c r="G24" i="2" a="1"/>
  <c r="H38" i="2" a="1"/>
  <c r="E6" i="2" a="1"/>
  <c r="H44" i="2" a="1"/>
  <c r="K163" i="1" a="1"/>
  <c r="E213" i="1" a="1"/>
  <c r="E379" i="1" a="1"/>
  <c r="F95" i="2" a="1"/>
  <c r="K422" i="1" a="1"/>
  <c r="F29" i="2" a="1"/>
  <c r="K470" i="1" a="1"/>
  <c r="B44" i="1" a="1"/>
  <c r="E148" i="1" a="1"/>
  <c r="K719" i="1" a="1"/>
  <c r="I306" i="1" a="1"/>
  <c r="J53" i="1" a="1"/>
  <c r="E151" i="1" a="1"/>
  <c r="J192" i="1" a="1"/>
  <c r="H35" i="2" a="1"/>
  <c r="G8" i="2" a="1"/>
  <c r="K93" i="1" a="1"/>
  <c r="I82" i="1" a="1"/>
  <c r="J732" i="1" a="1"/>
  <c r="B86" i="2" a="1"/>
  <c r="I22" i="1" a="1"/>
  <c r="I135" i="1" a="1"/>
  <c r="E32" i="2" a="1"/>
  <c r="F6" i="2" a="1"/>
  <c r="B97" i="2" a="1"/>
  <c r="K30" i="1" a="1"/>
  <c r="E67" i="2" a="1"/>
  <c r="B270" i="1" a="1"/>
  <c r="D527" i="1" a="1"/>
  <c r="B85" i="2" a="1"/>
  <c r="E326" i="1" a="1"/>
  <c r="K723" i="1" a="1"/>
  <c r="K19" i="1" a="1"/>
  <c r="E744" i="1" a="1"/>
  <c r="K619" i="1" a="1"/>
  <c r="E730" i="1" a="1"/>
  <c r="E154" i="1" a="1"/>
  <c r="E83" i="1" a="1"/>
  <c r="B17" i="1" a="1"/>
  <c r="E92" i="2" a="1"/>
  <c r="J203" i="1" a="1"/>
  <c r="D589" i="1" a="1"/>
  <c r="B242" i="1" a="1"/>
  <c r="H29" i="2" a="1"/>
  <c r="J420" i="1" a="1"/>
  <c r="I87" i="1" a="1"/>
  <c r="F18" i="2" a="1"/>
  <c r="F84" i="2" a="1"/>
  <c r="E357" i="1" a="1"/>
  <c r="B326" i="1" a="1"/>
  <c r="J11" i="1" a="1"/>
  <c r="E234" i="1" a="1"/>
  <c r="J760" i="1" a="1"/>
  <c r="G29" i="2" a="1"/>
  <c r="E66" i="2" a="1"/>
  <c r="D153" i="1" a="1"/>
  <c r="B689" i="1" a="1"/>
  <c r="K141" i="1" a="1"/>
  <c r="B318" i="1" a="1"/>
  <c r="E344" i="1" a="1"/>
  <c r="E228" i="1" a="1"/>
  <c r="K123" i="1" a="1"/>
  <c r="I554" i="1" a="1"/>
  <c r="K745" i="1" a="1"/>
  <c r="J433" i="1" a="1"/>
  <c r="H64" i="2" a="1"/>
  <c r="D635" i="1" a="1"/>
  <c r="E26" i="1" a="1"/>
  <c r="K389" i="1" a="1"/>
  <c r="G32" i="2" a="1"/>
  <c r="K110" i="1" a="1"/>
  <c r="E9" i="1" a="1"/>
  <c r="I351" i="1" a="1"/>
  <c r="I739" i="1" a="1"/>
  <c r="D397" i="1" a="1"/>
  <c r="D651" i="1" a="1"/>
  <c r="I137" i="1" a="1"/>
  <c r="J207" i="1" a="1"/>
  <c r="F89" i="2" a="1"/>
  <c r="J570" i="1" a="1"/>
  <c r="B54" i="1" a="1"/>
  <c r="I578" i="1" a="1"/>
  <c r="F46" i="2" a="1"/>
  <c r="B584" i="1" a="1"/>
  <c r="I319" i="1" a="1"/>
  <c r="G15" i="2" a="1"/>
  <c r="K588" i="1" a="1"/>
  <c r="K744" i="1" a="1"/>
  <c r="I321" i="1" a="1"/>
  <c r="J327" i="1" a="1"/>
  <c r="D70" i="1" a="1"/>
  <c r="I728" i="1" a="1"/>
  <c r="I35" i="1" a="1"/>
  <c r="K570" i="1" a="1"/>
  <c r="H18" i="2" a="1"/>
  <c r="K488" i="1" a="1"/>
  <c r="K245" i="1" a="1"/>
  <c r="K758" i="1" a="1"/>
  <c r="H27" i="2" a="1"/>
  <c r="I102" i="1" a="1"/>
  <c r="E35" i="2" a="1"/>
  <c r="E13" i="1" a="1"/>
  <c r="J73" i="1" a="1"/>
  <c r="B250" i="1" a="1"/>
  <c r="E72" i="2" a="1"/>
  <c r="G6" i="2" a="1"/>
  <c r="D726" i="1" a="1"/>
  <c r="B76" i="2" a="1"/>
  <c r="F94" i="2" a="1"/>
  <c r="K80" i="1" a="1"/>
  <c r="D63" i="1" a="1"/>
  <c r="F69" i="2" a="1"/>
  <c r="B724" i="1" a="1"/>
  <c r="D359" i="1" a="1"/>
  <c r="K32" i="1" a="1"/>
  <c r="F15" i="2" a="1"/>
  <c r="G73" i="2" a="1"/>
  <c r="I733" i="1" a="1"/>
  <c r="E748" i="1" a="1"/>
  <c r="I174" i="1" a="1"/>
  <c r="E93" i="1" a="1"/>
  <c r="J189" i="1" a="1"/>
  <c r="G62" i="2" a="1"/>
  <c r="K621" i="1" a="1"/>
  <c r="G97" i="2" a="1"/>
  <c r="I390" i="1" a="1"/>
  <c r="E737" i="1" a="1"/>
  <c r="B129" i="1" a="1"/>
  <c r="E115" i="1" a="1"/>
  <c r="B726" i="1" a="1"/>
  <c r="J768" i="1" a="1"/>
  <c r="J264" i="1" a="1"/>
  <c r="E95" i="2" a="1"/>
  <c r="K15" i="1" a="1"/>
  <c r="B353" i="1" a="1"/>
  <c r="D145" i="1" a="1"/>
  <c r="K57" i="1" a="1"/>
  <c r="B148" i="1" a="1"/>
  <c r="F72" i="2" a="1"/>
  <c r="J265" i="1" a="1"/>
  <c r="G44" i="2" a="1"/>
  <c r="B82" i="2" a="1"/>
  <c r="J481" i="1" a="1"/>
  <c r="I96" i="1" a="1"/>
  <c r="D433" i="1" a="1"/>
  <c r="K269" i="1" a="1"/>
  <c r="E47" i="2" a="1"/>
  <c r="H48" i="2" a="1"/>
  <c r="D738" i="1" a="1"/>
  <c r="E743" i="1" a="1"/>
  <c r="J743" i="1" a="1"/>
  <c r="D147" i="1" a="1"/>
  <c r="K726" i="1" a="1"/>
  <c r="I51" i="1" a="1"/>
  <c r="H39" i="2" a="1"/>
  <c r="H34" i="2" a="1"/>
  <c r="E444" i="1" a="1"/>
  <c r="K312" i="1" a="1"/>
  <c r="D601" i="1" a="1"/>
  <c r="K453" i="1" a="1"/>
  <c r="E95" i="1" a="1"/>
  <c r="D9" i="1" a="1"/>
  <c r="B698" i="1" a="1"/>
  <c r="G94" i="2" a="1"/>
  <c r="E61" i="1" a="1"/>
  <c r="K343" i="1" a="1"/>
  <c r="D680" i="1" a="1"/>
  <c r="I215" i="1" a="1"/>
  <c r="I5" i="1" a="1"/>
  <c r="D681" i="1" a="1"/>
  <c r="E232" i="1" a="1"/>
  <c r="D78" i="1" a="1"/>
  <c r="E477" i="1" a="1"/>
  <c r="B298" i="1" a="1"/>
  <c r="I208" i="1" a="1"/>
  <c r="J42" i="1" a="1"/>
  <c r="E40" i="1" a="1"/>
  <c r="I164" i="1" a="1"/>
  <c r="E521" i="1" a="1"/>
  <c r="E156" i="1" a="1"/>
  <c r="I627" i="1" a="1"/>
  <c r="K304" i="1" a="1"/>
  <c r="F97" i="2" a="1"/>
  <c r="K226" i="1" a="1"/>
  <c r="K175" i="1" a="1"/>
  <c r="J618" i="1" a="1"/>
  <c r="B93" i="2" a="1"/>
  <c r="J744" i="1" a="1"/>
  <c r="D27" i="1" a="1"/>
  <c r="B29" i="1" a="1"/>
  <c r="E627" i="1" a="1"/>
  <c r="J138" i="1" a="1"/>
  <c r="J39" i="1" a="1"/>
  <c r="D419" i="1" a="1"/>
  <c r="B64" i="2" a="1"/>
  <c r="I19" i="1" a="1"/>
  <c r="E342" i="1" a="1"/>
  <c r="K433" i="1" a="1"/>
  <c r="B360" i="1" a="1"/>
  <c r="G42" i="2" a="1"/>
  <c r="B131" i="1" a="1"/>
  <c r="J141" i="1" a="1"/>
  <c r="B143" i="1" a="1"/>
  <c r="B593" i="1" a="1"/>
  <c r="J157" i="1" a="1"/>
  <c r="I76" i="1" a="1"/>
  <c r="B629" i="1" a="1"/>
  <c r="I613" i="1" a="1"/>
  <c r="F28" i="2" a="1"/>
  <c r="H6" i="2" a="1"/>
  <c r="I123" i="1" a="1"/>
  <c r="E244" i="1" a="1"/>
  <c r="D292" i="1" a="1"/>
  <c r="G85" i="2" a="1"/>
  <c r="F76" i="2" a="1"/>
  <c r="J456" i="1" a="1"/>
  <c r="B339" i="1" a="1"/>
  <c r="F59" i="2" a="1"/>
  <c r="I743" i="1" a="1"/>
  <c r="F92" i="2" a="1"/>
  <c r="J344" i="1" a="1"/>
  <c r="F66" i="2" a="1"/>
  <c r="H82" i="2" a="1"/>
  <c r="J91" i="1" a="1"/>
  <c r="G84" i="2" a="1"/>
  <c r="B72" i="2" a="1"/>
  <c r="E303" i="1" a="1"/>
  <c r="K471" i="1" a="1"/>
  <c r="B90" i="2" a="1"/>
  <c r="K10" i="1" a="1"/>
  <c r="E445" i="1" a="1"/>
  <c r="H43" i="2" a="1"/>
  <c r="G4" i="2" a="1"/>
  <c r="I211" i="1" a="1"/>
  <c r="D238" i="1" a="1"/>
  <c r="J215" i="1" a="1"/>
  <c r="E15" i="1" a="1"/>
  <c r="K159" i="1" a="1"/>
  <c r="F75" i="2" a="1"/>
  <c r="D317" i="1" a="1"/>
  <c r="H7" i="2" a="1"/>
  <c r="E543" i="1" a="1"/>
  <c r="K737" i="1" a="1"/>
  <c r="E16" i="2" a="1"/>
  <c r="F7" i="2" a="1"/>
  <c r="B355" i="1" a="1"/>
  <c r="K732" i="1" a="1"/>
  <c r="B183" i="1" a="1"/>
  <c r="D120" i="1" a="1"/>
  <c r="D133" i="1" a="1"/>
  <c r="E36" i="2" a="1"/>
  <c r="H89" i="2" a="1"/>
  <c r="I7" i="1" a="1"/>
  <c r="E49" i="2" a="1"/>
  <c r="D194" i="1" a="1"/>
  <c r="J104" i="1" a="1"/>
  <c r="B240" i="1" a="1"/>
  <c r="I361" i="1" a="1"/>
  <c r="E425" i="1" a="1"/>
  <c r="F73" i="2" a="1"/>
  <c r="K387" i="1" a="1"/>
  <c r="D113" i="1" a="1"/>
  <c r="E29" i="2" a="1"/>
  <c r="I183" i="1" a="1"/>
  <c r="I70" i="1" a="1"/>
  <c r="J270" i="1" a="1"/>
  <c r="D386" i="1" a="1"/>
  <c r="I86" i="1" a="1"/>
  <c r="I426" i="1" a="1"/>
  <c r="J133" i="1" a="1"/>
  <c r="B325" i="1" a="1"/>
  <c r="G54" i="2" a="1"/>
  <c r="I185" i="1" a="1"/>
  <c r="D445" i="1" a="1"/>
  <c r="E733" i="1" a="1"/>
  <c r="K239" i="1" a="1"/>
  <c r="G81" i="2" a="1"/>
  <c r="K45" i="1" a="1"/>
  <c r="H20" i="2" a="1"/>
  <c r="K207" i="1" a="1"/>
  <c r="F4" i="2" a="1"/>
  <c r="K210" i="1" a="1"/>
  <c r="B401" i="1" a="1"/>
  <c r="H56" i="2" a="1"/>
  <c r="E471" i="1" a="1"/>
  <c r="J232" i="1" a="1"/>
  <c r="K568" i="1" a="1"/>
  <c r="G48" i="2" a="1"/>
  <c r="E5" i="2" a="1"/>
  <c r="I224" i="1" a="1"/>
  <c r="E343" i="1" a="1"/>
  <c r="E602" i="1" a="1"/>
  <c r="D54" i="1" a="1"/>
  <c r="E45" i="1" a="1"/>
  <c r="K531" i="1" a="1"/>
  <c r="B404" i="1" a="1"/>
  <c r="B46" i="1" a="1"/>
  <c r="I97" i="1" a="1"/>
  <c r="E21" i="1" a="1"/>
  <c r="E48" i="2" a="1"/>
  <c r="B193" i="1" a="1"/>
  <c r="J213" i="1" a="1"/>
  <c r="D80" i="1" a="1"/>
  <c r="E306" i="1" a="1"/>
  <c r="G33" i="2" a="1"/>
  <c r="J574" i="1" a="1"/>
  <c r="E121" i="1" a="1"/>
  <c r="J251" i="1" a="1"/>
  <c r="D57" i="1" a="1"/>
  <c r="J554" i="1" a="1"/>
  <c r="I27" i="1" a="1"/>
  <c r="I229" i="1" a="1"/>
  <c r="E114" i="1" a="1"/>
  <c r="D81" i="1" a="1"/>
  <c r="J161" i="1" a="1"/>
  <c r="E520" i="1" a="1"/>
  <c r="K687" i="1" a="1"/>
  <c r="E4" i="2" a="1"/>
  <c r="D20" i="1" a="1"/>
  <c r="J369" i="1" a="1"/>
  <c r="B769" i="1" a="1"/>
  <c r="B345" i="1" a="1"/>
  <c r="F70" i="2" a="1"/>
  <c r="K703" i="1" a="1"/>
  <c r="K46" i="1" a="1"/>
  <c r="D214" i="1" a="1"/>
  <c r="B574" i="1" a="1"/>
  <c r="E291" i="1" a="1"/>
  <c r="K662" i="1" a="1"/>
  <c r="K76" i="1" a="1"/>
  <c r="B117" i="1" a="1"/>
  <c r="H54" i="2" a="1"/>
  <c r="E323" i="1" a="1"/>
  <c r="J307" i="1" a="1"/>
  <c r="I262" i="1" a="1"/>
  <c r="J45" i="1" a="1"/>
  <c r="E33" i="2" a="1"/>
  <c r="E330" i="1" a="1"/>
  <c r="E61" i="1" l="1"/>
  <c r="D388" i="1"/>
  <c r="E66" i="2"/>
  <c r="E357" i="1"/>
  <c r="G62" i="2"/>
  <c r="F66" i="2"/>
  <c r="J251" i="1"/>
  <c r="E232" i="1"/>
  <c r="B250" i="1"/>
  <c r="G40" i="2"/>
  <c r="G94" i="2"/>
  <c r="E13" i="1"/>
  <c r="F84" i="2"/>
  <c r="D386" i="1"/>
  <c r="B117" i="1"/>
  <c r="E121" i="1"/>
  <c r="I361" i="1"/>
  <c r="D116" i="1"/>
  <c r="I215" i="1"/>
  <c r="B698" i="1"/>
  <c r="G29" i="2"/>
  <c r="F18" i="2"/>
  <c r="E330" i="1"/>
  <c r="E29" i="2"/>
  <c r="J574" i="1"/>
  <c r="J94" i="1"/>
  <c r="D681" i="1"/>
  <c r="J73" i="1"/>
  <c r="D9" i="1"/>
  <c r="J760" i="1"/>
  <c r="I87" i="1"/>
  <c r="K304" i="1"/>
  <c r="D113" i="1"/>
  <c r="E24" i="2"/>
  <c r="G33" i="2"/>
  <c r="B240" i="1"/>
  <c r="D680" i="1"/>
  <c r="E95" i="1"/>
  <c r="E35" i="2"/>
  <c r="E82" i="2"/>
  <c r="J420" i="1"/>
  <c r="E243" i="1"/>
  <c r="B90" i="2"/>
  <c r="E344" i="1"/>
  <c r="E306" i="1"/>
  <c r="I5" i="1"/>
  <c r="F59" i="2"/>
  <c r="G28" i="2"/>
  <c r="K453" i="1"/>
  <c r="B146" i="1"/>
  <c r="E234" i="1"/>
  <c r="H29" i="2"/>
  <c r="J270" i="1"/>
  <c r="I208" i="1"/>
  <c r="D80" i="1"/>
  <c r="D163" i="1"/>
  <c r="F69" i="2"/>
  <c r="D526" i="1"/>
  <c r="K343" i="1"/>
  <c r="D601" i="1"/>
  <c r="J11" i="1"/>
  <c r="B242" i="1"/>
  <c r="K471" i="1"/>
  <c r="E223" i="1"/>
  <c r="J344" i="1"/>
  <c r="K150" i="1"/>
  <c r="J213" i="1"/>
  <c r="D63" i="1"/>
  <c r="B339" i="1"/>
  <c r="K312" i="1"/>
  <c r="B326" i="1"/>
  <c r="J379" i="1"/>
  <c r="D589" i="1"/>
  <c r="E62" i="1"/>
  <c r="I627" i="1"/>
  <c r="K76" i="1"/>
  <c r="B193" i="1"/>
  <c r="J104" i="1"/>
  <c r="J456" i="1"/>
  <c r="I348" i="1"/>
  <c r="E444" i="1"/>
  <c r="D346" i="1"/>
  <c r="I102" i="1"/>
  <c r="J203" i="1"/>
  <c r="J189" i="1"/>
  <c r="B318" i="1"/>
  <c r="E48" i="2"/>
  <c r="G30" i="2"/>
  <c r="K80" i="1"/>
  <c r="E49" i="1"/>
  <c r="F76" i="2"/>
  <c r="H34" i="2"/>
  <c r="H27" i="2"/>
  <c r="E92" i="2"/>
  <c r="E33" i="2"/>
  <c r="D750" i="1"/>
  <c r="K662" i="1"/>
  <c r="B759" i="1"/>
  <c r="E21" i="1"/>
  <c r="F94" i="2"/>
  <c r="G85" i="2"/>
  <c r="H39" i="2"/>
  <c r="K758" i="1"/>
  <c r="K556" i="1"/>
  <c r="J168" i="1"/>
  <c r="E43" i="2"/>
  <c r="B17" i="1"/>
  <c r="E156" i="1"/>
  <c r="F92" i="2"/>
  <c r="I97" i="1"/>
  <c r="B76" i="2"/>
  <c r="J180" i="1"/>
  <c r="K354" i="1"/>
  <c r="E131" i="1"/>
  <c r="D292" i="1"/>
  <c r="I51" i="1"/>
  <c r="K245" i="1"/>
  <c r="E83" i="1"/>
  <c r="E93" i="1"/>
  <c r="B517" i="1"/>
  <c r="K53" i="1"/>
  <c r="I335" i="1"/>
  <c r="K141" i="1"/>
  <c r="B46" i="1"/>
  <c r="D726" i="1"/>
  <c r="E244" i="1"/>
  <c r="K726" i="1"/>
  <c r="I650" i="1"/>
  <c r="K128" i="1"/>
  <c r="B230" i="1"/>
  <c r="K488" i="1"/>
  <c r="E154" i="1"/>
  <c r="J45" i="1"/>
  <c r="B724" i="1"/>
  <c r="B404" i="1"/>
  <c r="K574" i="1"/>
  <c r="J114" i="1"/>
  <c r="H79" i="2"/>
  <c r="G6" i="2"/>
  <c r="I123" i="1"/>
  <c r="D147" i="1"/>
  <c r="H18" i="2"/>
  <c r="E730" i="1"/>
  <c r="E564" i="1"/>
  <c r="G80" i="2"/>
  <c r="K233" i="1"/>
  <c r="I174" i="1"/>
  <c r="K387" i="1"/>
  <c r="K531" i="1"/>
  <c r="D153" i="1"/>
  <c r="H6" i="2"/>
  <c r="K545" i="1"/>
  <c r="E88" i="1"/>
  <c r="K86" i="1"/>
  <c r="J743" i="1"/>
  <c r="K570" i="1"/>
  <c r="K619" i="1"/>
  <c r="E303" i="1"/>
  <c r="B298" i="1"/>
  <c r="E222" i="1"/>
  <c r="K729" i="1"/>
  <c r="K301" i="1"/>
  <c r="E45" i="1"/>
  <c r="E72" i="2"/>
  <c r="F28" i="2"/>
  <c r="E743" i="1"/>
  <c r="I35" i="1"/>
  <c r="J273" i="1"/>
  <c r="E6" i="1"/>
  <c r="J96" i="1"/>
  <c r="E744" i="1"/>
  <c r="E748" i="1"/>
  <c r="B689" i="1"/>
  <c r="D54" i="1"/>
  <c r="D194" i="1"/>
  <c r="B121" i="1"/>
  <c r="K271" i="1"/>
  <c r="B292" i="1"/>
  <c r="I613" i="1"/>
  <c r="D738" i="1"/>
  <c r="I728" i="1"/>
  <c r="K19" i="1"/>
  <c r="I262" i="1"/>
  <c r="G22" i="2"/>
  <c r="K89" i="1"/>
  <c r="E53" i="2"/>
  <c r="E291" i="1"/>
  <c r="E602" i="1"/>
  <c r="E49" i="2"/>
  <c r="B629" i="1"/>
  <c r="H48" i="2"/>
  <c r="J169" i="1"/>
  <c r="K65" i="1"/>
  <c r="K99" i="1"/>
  <c r="D70" i="1"/>
  <c r="K723" i="1"/>
  <c r="B72" i="2"/>
  <c r="E477" i="1"/>
  <c r="E343" i="1"/>
  <c r="E52" i="2"/>
  <c r="E99" i="1"/>
  <c r="J538" i="1"/>
  <c r="I7" i="1"/>
  <c r="I76" i="1"/>
  <c r="E47" i="2"/>
  <c r="J327" i="1"/>
  <c r="E326" i="1"/>
  <c r="G64" i="2"/>
  <c r="B173" i="1"/>
  <c r="B762" i="1"/>
  <c r="I733" i="1"/>
  <c r="B574" i="1"/>
  <c r="I224" i="1"/>
  <c r="H89" i="2"/>
  <c r="J157" i="1"/>
  <c r="J710" i="1"/>
  <c r="I209" i="1"/>
  <c r="D144" i="1"/>
  <c r="K269" i="1"/>
  <c r="I321" i="1"/>
  <c r="B85" i="2"/>
  <c r="E521" i="1"/>
  <c r="F73" i="2"/>
  <c r="B69" i="2"/>
  <c r="E198" i="1"/>
  <c r="K402" i="1"/>
  <c r="E5" i="2"/>
  <c r="E36" i="2"/>
  <c r="B593" i="1"/>
  <c r="D433" i="1"/>
  <c r="K744" i="1"/>
  <c r="E26" i="2"/>
  <c r="I635" i="1"/>
  <c r="B58" i="2"/>
  <c r="D527" i="1"/>
  <c r="H64" i="2"/>
  <c r="D78" i="1"/>
  <c r="G48" i="2"/>
  <c r="D133" i="1"/>
  <c r="K368" i="1"/>
  <c r="K161" i="1"/>
  <c r="B497" i="1"/>
  <c r="B143" i="1"/>
  <c r="D226" i="1"/>
  <c r="I96" i="1"/>
  <c r="K588" i="1"/>
  <c r="B270" i="1"/>
  <c r="E277" i="1"/>
  <c r="B42" i="1"/>
  <c r="E137" i="1"/>
  <c r="I70" i="1"/>
  <c r="H33" i="2"/>
  <c r="D214" i="1"/>
  <c r="K568" i="1"/>
  <c r="D120" i="1"/>
  <c r="J32" i="1"/>
  <c r="B254" i="1"/>
  <c r="I133" i="1"/>
  <c r="D644" i="1"/>
  <c r="J141" i="1"/>
  <c r="E516" i="1"/>
  <c r="J481" i="1"/>
  <c r="G15" i="2"/>
  <c r="E67" i="2"/>
  <c r="I654" i="1"/>
  <c r="J681" i="1"/>
  <c r="E54" i="2"/>
  <c r="F23" i="2"/>
  <c r="G73" i="2"/>
  <c r="B559" i="1"/>
  <c r="E425" i="1"/>
  <c r="J232" i="1"/>
  <c r="B183" i="1"/>
  <c r="F47" i="2"/>
  <c r="I74" i="1"/>
  <c r="K60" i="1"/>
  <c r="B501" i="1"/>
  <c r="E360" i="1"/>
  <c r="F27" i="2"/>
  <c r="B131" i="1"/>
  <c r="B82" i="2"/>
  <c r="I319" i="1"/>
  <c r="I601" i="1"/>
  <c r="B125" i="1"/>
  <c r="E96" i="2"/>
  <c r="B134" i="1"/>
  <c r="D131" i="1"/>
  <c r="B710" i="1"/>
  <c r="K30" i="1"/>
  <c r="G84" i="2"/>
  <c r="B87" i="2"/>
  <c r="I743" i="1"/>
  <c r="D544" i="1"/>
  <c r="K296" i="1"/>
  <c r="F82" i="2"/>
  <c r="E48" i="1"/>
  <c r="E254" i="1"/>
  <c r="E471" i="1"/>
  <c r="K337" i="1"/>
  <c r="B44" i="1"/>
  <c r="K732" i="1"/>
  <c r="E224" i="1"/>
  <c r="D484" i="1"/>
  <c r="B249" i="1"/>
  <c r="I127" i="1"/>
  <c r="I737" i="1"/>
  <c r="H74" i="2"/>
  <c r="G42" i="2"/>
  <c r="K470" i="1"/>
  <c r="G44" i="2"/>
  <c r="K178" i="1"/>
  <c r="J128" i="1"/>
  <c r="I594" i="1"/>
  <c r="B88" i="1"/>
  <c r="B214" i="1"/>
  <c r="B737" i="1"/>
  <c r="B584" i="1"/>
  <c r="F29" i="2"/>
  <c r="B97" i="2"/>
  <c r="B114" i="1"/>
  <c r="J121" i="1"/>
  <c r="I212" i="1"/>
  <c r="I425" i="1"/>
  <c r="E631" i="1"/>
  <c r="E139" i="1"/>
  <c r="J307" i="1"/>
  <c r="K422" i="1"/>
  <c r="K46" i="1"/>
  <c r="E310" i="1"/>
  <c r="G55" i="2"/>
  <c r="H13" i="2"/>
  <c r="I110" i="1"/>
  <c r="B74" i="2"/>
  <c r="F81" i="2"/>
  <c r="H56" i="2"/>
  <c r="F95" i="2"/>
  <c r="B355" i="1"/>
  <c r="F63" i="2"/>
  <c r="B32" i="1"/>
  <c r="D762" i="1"/>
  <c r="B307" i="1"/>
  <c r="E470" i="1"/>
  <c r="E62" i="2"/>
  <c r="B360" i="1"/>
  <c r="E379" i="1"/>
  <c r="J265" i="1"/>
  <c r="B375" i="1"/>
  <c r="I399" i="1"/>
  <c r="G83" i="2"/>
  <c r="I149" i="1"/>
  <c r="H59" i="2"/>
  <c r="K54" i="1"/>
  <c r="F46" i="2"/>
  <c r="E213" i="1"/>
  <c r="D202" i="1"/>
  <c r="F6" i="2"/>
  <c r="I13" i="1"/>
  <c r="J348" i="1"/>
  <c r="E135" i="1"/>
  <c r="I419" i="1"/>
  <c r="I108" i="1"/>
  <c r="I164" i="1"/>
  <c r="H51" i="2"/>
  <c r="K163" i="1"/>
  <c r="K703" i="1"/>
  <c r="B644" i="1"/>
  <c r="I90" i="1"/>
  <c r="E304" i="1"/>
  <c r="K625" i="1"/>
  <c r="E216" i="1"/>
  <c r="K81" i="1"/>
  <c r="B401" i="1"/>
  <c r="H44" i="2"/>
  <c r="F7" i="2"/>
  <c r="F44" i="2"/>
  <c r="G79" i="2"/>
  <c r="D207" i="1"/>
  <c r="G63" i="2"/>
  <c r="H42" i="2"/>
  <c r="B153" i="1"/>
  <c r="K433" i="1"/>
  <c r="E6" i="2"/>
  <c r="F72" i="2"/>
  <c r="B265" i="1"/>
  <c r="B86" i="1"/>
  <c r="F17" i="2"/>
  <c r="B57" i="2"/>
  <c r="F91" i="2"/>
  <c r="B159" i="1"/>
  <c r="I578" i="1"/>
  <c r="H38" i="2"/>
  <c r="E32" i="2"/>
  <c r="H22" i="2"/>
  <c r="E696" i="1"/>
  <c r="B543" i="1"/>
  <c r="G74" i="2"/>
  <c r="F33" i="2"/>
  <c r="E75" i="2"/>
  <c r="B525" i="1"/>
  <c r="J91" i="1"/>
  <c r="G24" i="2"/>
  <c r="F70" i="2"/>
  <c r="I56" i="1"/>
  <c r="B67" i="2"/>
  <c r="F78" i="2"/>
  <c r="I45" i="1"/>
  <c r="I203" i="1"/>
  <c r="K20" i="1"/>
  <c r="E18" i="2"/>
  <c r="K210" i="1"/>
  <c r="E19" i="2"/>
  <c r="D668" i="1"/>
  <c r="E16" i="2"/>
  <c r="G39" i="2"/>
  <c r="B303" i="1"/>
  <c r="K158" i="1"/>
  <c r="E699" i="1"/>
  <c r="E177" i="1"/>
  <c r="I78" i="1"/>
  <c r="I742" i="1"/>
  <c r="E342" i="1"/>
  <c r="K43" i="1"/>
  <c r="K727" i="1"/>
  <c r="B148" i="1"/>
  <c r="J725" i="1"/>
  <c r="E725" i="1"/>
  <c r="D371" i="1"/>
  <c r="I330" i="1"/>
  <c r="B113" i="1"/>
  <c r="K683" i="1"/>
  <c r="J755" i="1"/>
  <c r="B54" i="1"/>
  <c r="J223" i="1"/>
  <c r="I135" i="1"/>
  <c r="D56" i="1"/>
  <c r="I266" i="1"/>
  <c r="K187" i="1"/>
  <c r="B13" i="1"/>
  <c r="I156" i="1"/>
  <c r="J183" i="1"/>
  <c r="I725" i="1"/>
  <c r="J433" i="1"/>
  <c r="B78" i="2"/>
  <c r="G7" i="2"/>
  <c r="B345" i="1"/>
  <c r="J390" i="1"/>
  <c r="D417" i="1"/>
  <c r="J27" i="1"/>
  <c r="K185" i="1"/>
  <c r="G35" i="2"/>
  <c r="K572" i="1"/>
  <c r="E289" i="1"/>
  <c r="F4" i="2"/>
  <c r="F20" i="2"/>
  <c r="G89" i="2"/>
  <c r="K737" i="1"/>
  <c r="D168" i="1"/>
  <c r="J167" i="1"/>
  <c r="E44" i="2"/>
  <c r="B115" i="1"/>
  <c r="F14" i="2"/>
  <c r="G77" i="2"/>
  <c r="I412" i="1"/>
  <c r="E71" i="2"/>
  <c r="B697" i="1"/>
  <c r="I19" i="1"/>
  <c r="I241" i="1"/>
  <c r="B60" i="2"/>
  <c r="K57" i="1"/>
  <c r="K257" i="1"/>
  <c r="K240" i="1"/>
  <c r="J82" i="1"/>
  <c r="D569" i="1"/>
  <c r="B105" i="1"/>
  <c r="K668" i="1"/>
  <c r="I34" i="1"/>
  <c r="J384" i="1"/>
  <c r="E70" i="1"/>
  <c r="J570" i="1"/>
  <c r="B5" i="1"/>
  <c r="D534" i="1"/>
  <c r="I22" i="1"/>
  <c r="B70" i="1"/>
  <c r="G13" i="2"/>
  <c r="J69" i="1"/>
  <c r="D565" i="1"/>
  <c r="E31" i="2"/>
  <c r="E229" i="1"/>
  <c r="B22" i="1"/>
  <c r="B26" i="1"/>
  <c r="B194" i="1"/>
  <c r="E40" i="1"/>
  <c r="I73" i="1"/>
  <c r="E426" i="1"/>
  <c r="B769" i="1"/>
  <c r="E530" i="1"/>
  <c r="K392" i="1"/>
  <c r="E77" i="1"/>
  <c r="I736" i="1"/>
  <c r="I142" i="1"/>
  <c r="J526" i="1"/>
  <c r="I300" i="1"/>
  <c r="E251" i="1"/>
  <c r="K207" i="1"/>
  <c r="B391" i="1"/>
  <c r="J389" i="1"/>
  <c r="J132" i="1"/>
  <c r="E543" i="1"/>
  <c r="I489" i="1"/>
  <c r="B461" i="1"/>
  <c r="I95" i="1"/>
  <c r="K725" i="1"/>
  <c r="J578" i="1"/>
  <c r="B28" i="1"/>
  <c r="E22" i="2"/>
  <c r="E57" i="2"/>
  <c r="B64" i="2"/>
  <c r="B91" i="2"/>
  <c r="J162" i="1"/>
  <c r="D145" i="1"/>
  <c r="K13" i="1"/>
  <c r="B92" i="1"/>
  <c r="D3" i="1"/>
  <c r="K34" i="1"/>
  <c r="E740" i="1"/>
  <c r="I681" i="1"/>
  <c r="I161" i="1"/>
  <c r="I194" i="1"/>
  <c r="D158" i="1"/>
  <c r="F89" i="2"/>
  <c r="H95" i="2"/>
  <c r="F80" i="2"/>
  <c r="B86" i="2"/>
  <c r="F45" i="2"/>
  <c r="H32" i="2"/>
  <c r="D442" i="1"/>
  <c r="E734" i="1"/>
  <c r="D53" i="1"/>
  <c r="B69" i="1"/>
  <c r="I698" i="1"/>
  <c r="B96" i="2"/>
  <c r="J312" i="1"/>
  <c r="F15" i="2"/>
  <c r="H16" i="2"/>
  <c r="K292" i="1"/>
  <c r="J369" i="1"/>
  <c r="K370" i="1"/>
  <c r="B108" i="1"/>
  <c r="H68" i="2"/>
  <c r="H66" i="2"/>
  <c r="B316" i="1"/>
  <c r="E293" i="1"/>
  <c r="J546" i="1"/>
  <c r="J303" i="1"/>
  <c r="D224" i="1"/>
  <c r="H20" i="2"/>
  <c r="J329" i="1"/>
  <c r="H49" i="2"/>
  <c r="H7" i="2"/>
  <c r="E77" i="2"/>
  <c r="K414" i="1"/>
  <c r="J483" i="1"/>
  <c r="H30" i="2"/>
  <c r="I732" i="1"/>
  <c r="E578" i="1"/>
  <c r="E89" i="1"/>
  <c r="I556" i="1"/>
  <c r="D419" i="1"/>
  <c r="D91" i="1"/>
  <c r="J194" i="1"/>
  <c r="B79" i="1"/>
  <c r="B353" i="1"/>
  <c r="I727" i="1"/>
  <c r="E20" i="2"/>
  <c r="K276" i="1"/>
  <c r="B565" i="1"/>
  <c r="I94" i="1"/>
  <c r="E309" i="1"/>
  <c r="K115" i="1"/>
  <c r="J87" i="1"/>
  <c r="J207" i="1"/>
  <c r="E86" i="1"/>
  <c r="D124" i="1"/>
  <c r="J732" i="1"/>
  <c r="D118" i="1"/>
  <c r="D42" i="1"/>
  <c r="I193" i="1"/>
  <c r="J360" i="1"/>
  <c r="J338" i="1"/>
  <c r="E35" i="1"/>
  <c r="J22" i="1"/>
  <c r="I700" i="1"/>
  <c r="I234" i="1"/>
  <c r="E323" i="1"/>
  <c r="D284" i="1"/>
  <c r="E584" i="1"/>
  <c r="D20" i="1"/>
  <c r="J8" i="1"/>
  <c r="J124" i="1"/>
  <c r="B755" i="1"/>
  <c r="I647" i="1"/>
  <c r="D455" i="1"/>
  <c r="B569" i="1"/>
  <c r="E41" i="2"/>
  <c r="I327" i="1"/>
  <c r="F83" i="2"/>
  <c r="K45" i="1"/>
  <c r="E56" i="1"/>
  <c r="E436" i="1"/>
  <c r="D317" i="1"/>
  <c r="E218" i="1"/>
  <c r="H3" i="2"/>
  <c r="G56" i="2"/>
  <c r="E28" i="2"/>
  <c r="E30" i="2"/>
  <c r="H24" i="2"/>
  <c r="D160" i="1"/>
  <c r="B388" i="1"/>
  <c r="G16" i="2"/>
  <c r="J39" i="1"/>
  <c r="B41" i="1"/>
  <c r="I580" i="1"/>
  <c r="K15" i="1"/>
  <c r="B167" i="1"/>
  <c r="B84" i="2"/>
  <c r="D236" i="1"/>
  <c r="F34" i="2"/>
  <c r="E25" i="2"/>
  <c r="F31" i="2"/>
  <c r="E580" i="1"/>
  <c r="I652" i="1"/>
  <c r="I137" i="1"/>
  <c r="E359" i="1"/>
  <c r="I38" i="1"/>
  <c r="E116" i="1"/>
  <c r="I82" i="1"/>
  <c r="E7" i="2"/>
  <c r="E644" i="1"/>
  <c r="B12" i="1"/>
  <c r="G5" i="2"/>
  <c r="E589" i="1"/>
  <c r="F36" i="2"/>
  <c r="H88" i="2"/>
  <c r="J119" i="1"/>
  <c r="K745" i="1"/>
  <c r="J675" i="1"/>
  <c r="G70" i="2"/>
  <c r="E4" i="2"/>
  <c r="F71" i="2"/>
  <c r="H73" i="2"/>
  <c r="J23" i="1"/>
  <c r="D86" i="1"/>
  <c r="J545" i="1"/>
  <c r="E545" i="1"/>
  <c r="K113" i="1"/>
  <c r="D339" i="1"/>
  <c r="B498" i="1"/>
  <c r="G81" i="2"/>
  <c r="I731" i="1"/>
  <c r="G19" i="2"/>
  <c r="F75" i="2"/>
  <c r="F55" i="2"/>
  <c r="E356" i="1"/>
  <c r="K167" i="1"/>
  <c r="I339" i="1"/>
  <c r="D261" i="1"/>
  <c r="E595" i="1"/>
  <c r="K347" i="1"/>
  <c r="J143" i="1"/>
  <c r="E65" i="2"/>
  <c r="J138" i="1"/>
  <c r="E56" i="2"/>
  <c r="B71" i="2"/>
  <c r="E95" i="2"/>
  <c r="D483" i="1"/>
  <c r="I285" i="1"/>
  <c r="F58" i="2"/>
  <c r="H77" i="2"/>
  <c r="K517" i="1"/>
  <c r="E10" i="2"/>
  <c r="F77" i="2"/>
  <c r="D151" i="1"/>
  <c r="I349" i="1"/>
  <c r="D23" i="1"/>
  <c r="D651" i="1"/>
  <c r="J279" i="1"/>
  <c r="E325" i="1"/>
  <c r="K93" i="1"/>
  <c r="H76" i="2"/>
  <c r="B457" i="1"/>
  <c r="E182" i="1"/>
  <c r="E265" i="1"/>
  <c r="I644" i="1"/>
  <c r="H87" i="2"/>
  <c r="D476" i="1"/>
  <c r="B433" i="1"/>
  <c r="I20" i="1"/>
  <c r="E778" i="1"/>
  <c r="I3" i="1"/>
  <c r="B359" i="1"/>
  <c r="K32" i="1"/>
  <c r="B289" i="1"/>
  <c r="E181" i="1"/>
  <c r="K687" i="1"/>
  <c r="I286" i="1"/>
  <c r="H37" i="2"/>
  <c r="B180" i="1"/>
  <c r="D304" i="1"/>
  <c r="I459" i="1"/>
  <c r="E9" i="2"/>
  <c r="B110" i="1"/>
  <c r="D13" i="1"/>
  <c r="I280" i="1"/>
  <c r="J6" i="1"/>
  <c r="B61" i="1"/>
  <c r="B440" i="1"/>
  <c r="K239" i="1"/>
  <c r="J510" i="1"/>
  <c r="J242" i="1"/>
  <c r="K159" i="1"/>
  <c r="K681" i="1"/>
  <c r="K52" i="1"/>
  <c r="E66" i="1"/>
  <c r="E107" i="1"/>
  <c r="J562" i="1"/>
  <c r="B414" i="1"/>
  <c r="I160" i="1"/>
  <c r="E668" i="1"/>
  <c r="E120" i="1"/>
  <c r="D129" i="1"/>
  <c r="D584" i="1"/>
  <c r="D373" i="1"/>
  <c r="E627" i="1"/>
  <c r="J689" i="1"/>
  <c r="E34" i="1"/>
  <c r="J264" i="1"/>
  <c r="J99" i="1"/>
  <c r="D146" i="1"/>
  <c r="H25" i="2"/>
  <c r="I735" i="1"/>
  <c r="F32" i="2"/>
  <c r="E85" i="2"/>
  <c r="J48" i="1"/>
  <c r="K644" i="1"/>
  <c r="J125" i="1"/>
  <c r="D270" i="1"/>
  <c r="B683" i="1"/>
  <c r="E226" i="1"/>
  <c r="D397" i="1"/>
  <c r="K129" i="1"/>
  <c r="K201" i="1"/>
  <c r="G8" i="2"/>
  <c r="D32" i="1"/>
  <c r="D142" i="1"/>
  <c r="K180" i="1"/>
  <c r="E497" i="1"/>
  <c r="B237" i="1"/>
  <c r="B330" i="1"/>
  <c r="K315" i="1"/>
  <c r="J62" i="1"/>
  <c r="B434" i="1"/>
  <c r="I326" i="1"/>
  <c r="K601" i="1"/>
  <c r="D537" i="1"/>
  <c r="I554" i="1"/>
  <c r="J325" i="1"/>
  <c r="K549" i="1"/>
  <c r="E520" i="1"/>
  <c r="B328" i="1"/>
  <c r="I100" i="1"/>
  <c r="I153" i="1"/>
  <c r="D399" i="1"/>
  <c r="D178" i="1"/>
  <c r="J308" i="1"/>
  <c r="E136" i="1"/>
  <c r="I187" i="1"/>
  <c r="D76" i="1"/>
  <c r="D50" i="1"/>
  <c r="J728" i="1"/>
  <c r="J460" i="1"/>
  <c r="E733" i="1"/>
  <c r="I207" i="1"/>
  <c r="E79" i="2"/>
  <c r="E15" i="1"/>
  <c r="B67" i="1"/>
  <c r="K538" i="1"/>
  <c r="D383" i="1"/>
  <c r="B101" i="1"/>
  <c r="E271" i="1"/>
  <c r="G10" i="2"/>
  <c r="I543" i="1"/>
  <c r="E108" i="1"/>
  <c r="E488" i="1"/>
  <c r="B89" i="1"/>
  <c r="K94" i="1"/>
  <c r="E122" i="1"/>
  <c r="B29" i="1"/>
  <c r="J79" i="1"/>
  <c r="K106" i="1"/>
  <c r="J768" i="1"/>
  <c r="J221" i="1"/>
  <c r="E65" i="1"/>
  <c r="E89" i="2"/>
  <c r="I21" i="1"/>
  <c r="J530" i="1"/>
  <c r="H31" i="2"/>
  <c r="J211" i="1"/>
  <c r="D88" i="1"/>
  <c r="J204" i="1"/>
  <c r="K84" i="1"/>
  <c r="K41" i="1"/>
  <c r="E225" i="1"/>
  <c r="I739" i="1"/>
  <c r="B600" i="1"/>
  <c r="J57" i="2"/>
  <c r="H35" i="2"/>
  <c r="I182" i="1"/>
  <c r="I112" i="1"/>
  <c r="E483" i="1"/>
  <c r="B201" i="1"/>
  <c r="B651" i="1"/>
  <c r="J236" i="1"/>
  <c r="H62" i="2"/>
  <c r="J300" i="1"/>
  <c r="E61" i="2"/>
  <c r="D741" i="1"/>
  <c r="K266" i="1"/>
  <c r="I304" i="1"/>
  <c r="J42" i="1"/>
  <c r="K478" i="1"/>
  <c r="I723" i="1"/>
  <c r="J161" i="1"/>
  <c r="K496" i="1"/>
  <c r="B282" i="1"/>
  <c r="E86" i="2"/>
  <c r="H12" i="2"/>
  <c r="J301" i="1"/>
  <c r="D420" i="1"/>
  <c r="D24" i="1"/>
  <c r="J665" i="1"/>
  <c r="K413" i="1"/>
  <c r="K415" i="1"/>
  <c r="I99" i="1"/>
  <c r="I569" i="1"/>
  <c r="D445" i="1"/>
  <c r="I25" i="1"/>
  <c r="J572" i="1"/>
  <c r="J215" i="1"/>
  <c r="K58" i="1"/>
  <c r="E112" i="1"/>
  <c r="D16" i="1"/>
  <c r="I751" i="1"/>
  <c r="E575" i="1"/>
  <c r="E498" i="1"/>
  <c r="D17" i="1"/>
  <c r="D6" i="1"/>
  <c r="E592" i="1"/>
  <c r="B47" i="1"/>
  <c r="B540" i="1"/>
  <c r="D472" i="1"/>
  <c r="D27" i="1"/>
  <c r="D379" i="1"/>
  <c r="J351" i="1"/>
  <c r="B726" i="1"/>
  <c r="E719" i="1"/>
  <c r="I452" i="1"/>
  <c r="I290" i="1"/>
  <c r="K121" i="1"/>
  <c r="I307" i="1"/>
  <c r="I162" i="1"/>
  <c r="K23" i="1"/>
  <c r="I325" i="1"/>
  <c r="J238" i="1"/>
  <c r="E209" i="1"/>
  <c r="E447" i="1"/>
  <c r="J299" i="1"/>
  <c r="I351" i="1"/>
  <c r="F51" i="2"/>
  <c r="E8" i="1"/>
  <c r="G66" i="2"/>
  <c r="E132" i="1"/>
  <c r="K275" i="1"/>
  <c r="H97" i="2"/>
  <c r="D25" i="1"/>
  <c r="J670" i="1"/>
  <c r="D390" i="1"/>
  <c r="G17" i="2"/>
  <c r="E37" i="2"/>
  <c r="B145" i="1"/>
  <c r="B151" i="1"/>
  <c r="G95" i="2"/>
  <c r="B744" i="1"/>
  <c r="J192" i="1"/>
  <c r="D67" i="1"/>
  <c r="D556" i="1"/>
  <c r="E80" i="2"/>
  <c r="K188" i="1"/>
  <c r="B272" i="1"/>
  <c r="E625" i="1"/>
  <c r="F57" i="2"/>
  <c r="G9" i="2"/>
  <c r="E350" i="1"/>
  <c r="E45" i="2"/>
  <c r="K87" i="1"/>
  <c r="J21" i="1"/>
  <c r="I114" i="1"/>
  <c r="J698" i="1"/>
  <c r="D437" i="1"/>
  <c r="K123" i="1"/>
  <c r="B227" i="1"/>
  <c r="K419" i="1"/>
  <c r="E726" i="1"/>
  <c r="J100" i="1"/>
  <c r="F22" i="2"/>
  <c r="I745" i="1"/>
  <c r="K100" i="1"/>
  <c r="K182" i="1"/>
  <c r="B564" i="1"/>
  <c r="D71" i="1"/>
  <c r="K204" i="1"/>
  <c r="K51" i="1"/>
  <c r="E233" i="1"/>
  <c r="E338" i="1"/>
  <c r="D205" i="1"/>
  <c r="D81" i="1"/>
  <c r="J20" i="1"/>
  <c r="G93" i="2"/>
  <c r="B162" i="1"/>
  <c r="H94" i="2"/>
  <c r="B740" i="1"/>
  <c r="K589" i="1"/>
  <c r="G90" i="2"/>
  <c r="D83" i="1"/>
  <c r="E327" i="1"/>
  <c r="D110" i="1"/>
  <c r="E698" i="1"/>
  <c r="K300" i="1"/>
  <c r="B96" i="1"/>
  <c r="J293" i="1"/>
  <c r="J44" i="1"/>
  <c r="I185" i="1"/>
  <c r="K156" i="1"/>
  <c r="D426" i="1"/>
  <c r="I310" i="1"/>
  <c r="B132" i="1"/>
  <c r="E406" i="1"/>
  <c r="I46" i="1"/>
  <c r="J41" i="1"/>
  <c r="I199" i="1"/>
  <c r="B62" i="1"/>
  <c r="B426" i="1"/>
  <c r="B79" i="2"/>
  <c r="K346" i="1"/>
  <c r="D277" i="1"/>
  <c r="E28" i="1"/>
  <c r="J28" i="1"/>
  <c r="D238" i="1"/>
  <c r="I29" i="1"/>
  <c r="E241" i="1"/>
  <c r="B468" i="1"/>
  <c r="B52" i="1"/>
  <c r="J287" i="1"/>
  <c r="F40" i="2"/>
  <c r="H19" i="2"/>
  <c r="E14" i="1"/>
  <c r="B171" i="1"/>
  <c r="E570" i="1"/>
  <c r="K309" i="1"/>
  <c r="J719" i="1"/>
  <c r="E25" i="1"/>
  <c r="K62" i="1"/>
  <c r="J184" i="1"/>
  <c r="J744" i="1"/>
  <c r="J337" i="1"/>
  <c r="D33" i="1"/>
  <c r="I509" i="1"/>
  <c r="E54" i="1"/>
  <c r="D443" i="1"/>
  <c r="J335" i="1"/>
  <c r="K559" i="1"/>
  <c r="D595" i="1"/>
  <c r="E741" i="1"/>
  <c r="E246" i="1"/>
  <c r="D109" i="1"/>
  <c r="J749" i="1"/>
  <c r="D516" i="1"/>
  <c r="D742" i="1"/>
  <c r="E36" i="1"/>
  <c r="E115" i="1"/>
  <c r="J89" i="1"/>
  <c r="I354" i="1"/>
  <c r="B72" i="1"/>
  <c r="J35" i="1"/>
  <c r="I31" i="1"/>
  <c r="E33" i="1"/>
  <c r="I129" i="1"/>
  <c r="K140" i="1"/>
  <c r="B109" i="1"/>
  <c r="E100" i="1"/>
  <c r="B553" i="1"/>
  <c r="D38" i="1"/>
  <c r="D155" i="1"/>
  <c r="B187" i="1"/>
  <c r="E517" i="1"/>
  <c r="E9" i="1"/>
  <c r="E73" i="2"/>
  <c r="D40" i="1"/>
  <c r="F21" i="2"/>
  <c r="E231" i="1"/>
  <c r="K135" i="1"/>
  <c r="B205" i="1"/>
  <c r="B380" i="1"/>
  <c r="K564" i="1"/>
  <c r="F53" i="2"/>
  <c r="I738" i="1"/>
  <c r="G45" i="2"/>
  <c r="I124" i="1"/>
  <c r="E751" i="1"/>
  <c r="E689" i="1"/>
  <c r="I473" i="1"/>
  <c r="E151" i="1"/>
  <c r="I445" i="1"/>
  <c r="D209" i="1"/>
  <c r="I213" i="1"/>
  <c r="K722" i="1"/>
  <c r="H15" i="2"/>
  <c r="B631" i="1"/>
  <c r="B71" i="1"/>
  <c r="B447" i="1"/>
  <c r="E260" i="1"/>
  <c r="G14" i="2"/>
  <c r="F79" i="2"/>
  <c r="F3" i="2"/>
  <c r="G52" i="2"/>
  <c r="H65" i="2"/>
  <c r="J401" i="1"/>
  <c r="D359" i="1"/>
  <c r="F10" i="2"/>
  <c r="B102" i="1"/>
  <c r="B61" i="2"/>
  <c r="J392" i="1"/>
  <c r="D272" i="1"/>
  <c r="E17" i="2"/>
  <c r="D36" i="1"/>
  <c r="F43" i="2"/>
  <c r="K83" i="1"/>
  <c r="J131" i="1"/>
  <c r="I616" i="1"/>
  <c r="I55" i="1"/>
  <c r="I479" i="1"/>
  <c r="F41" i="2"/>
  <c r="B304" i="1"/>
  <c r="E114" i="1"/>
  <c r="E23" i="2"/>
  <c r="F54" i="2"/>
  <c r="F74" i="2"/>
  <c r="I534" i="1"/>
  <c r="J102" i="1"/>
  <c r="J205" i="1"/>
  <c r="G86" i="2"/>
  <c r="D535" i="1"/>
  <c r="E286" i="1"/>
  <c r="I268" i="1"/>
  <c r="B286" i="1"/>
  <c r="K119" i="1"/>
  <c r="G23" i="2"/>
  <c r="F8" i="2"/>
  <c r="G18" i="2"/>
  <c r="G54" i="2"/>
  <c r="B217" i="1"/>
  <c r="K165" i="1"/>
  <c r="F12" i="2"/>
  <c r="I143" i="1"/>
  <c r="D652" i="1"/>
  <c r="I347" i="1"/>
  <c r="D121" i="1"/>
  <c r="J197" i="1"/>
  <c r="B95" i="2"/>
  <c r="K584" i="1"/>
  <c r="I468" i="1"/>
  <c r="H26" i="2"/>
  <c r="H45" i="2"/>
  <c r="H85" i="2"/>
  <c r="F39" i="2"/>
  <c r="I211" i="1"/>
  <c r="K373" i="1"/>
  <c r="J19" i="1"/>
  <c r="D555" i="1"/>
  <c r="I432" i="1"/>
  <c r="D134" i="1"/>
  <c r="H61" i="2"/>
  <c r="I226" i="1"/>
  <c r="G88" i="2"/>
  <c r="E39" i="2"/>
  <c r="F64" i="2"/>
  <c r="B730" i="1"/>
  <c r="H86" i="2"/>
  <c r="D203" i="1"/>
  <c r="D31" i="1"/>
  <c r="B6" i="1"/>
  <c r="B93" i="2"/>
  <c r="H4" i="2"/>
  <c r="G78" i="2"/>
  <c r="B83" i="2"/>
  <c r="I63" i="1"/>
  <c r="D164" i="1"/>
  <c r="E165" i="1"/>
  <c r="K497" i="1"/>
  <c r="D662" i="1"/>
  <c r="J25" i="1"/>
  <c r="E104" i="1"/>
  <c r="E34" i="2"/>
  <c r="D493" i="1"/>
  <c r="F85" i="2"/>
  <c r="H10" i="2"/>
  <c r="F19" i="2"/>
  <c r="D592" i="1"/>
  <c r="I146" i="1"/>
  <c r="E42" i="2"/>
  <c r="B129" i="1"/>
  <c r="K663" i="1"/>
  <c r="J368" i="1"/>
  <c r="E59" i="2"/>
  <c r="F86" i="2"/>
  <c r="B729" i="1"/>
  <c r="H8" i="2"/>
  <c r="E70" i="2"/>
  <c r="E703" i="1"/>
  <c r="E142" i="1"/>
  <c r="F90" i="2"/>
  <c r="B68" i="2"/>
  <c r="E87" i="2"/>
  <c r="F60" i="2"/>
  <c r="G21" i="2"/>
  <c r="H50" i="2"/>
  <c r="D143" i="1"/>
  <c r="I338" i="1"/>
  <c r="I625" i="1"/>
  <c r="J741" i="1"/>
  <c r="K101" i="1"/>
  <c r="D244" i="1"/>
  <c r="B756" i="1"/>
  <c r="K110" i="1"/>
  <c r="D97" i="1"/>
  <c r="E163" i="1"/>
  <c r="E63" i="2"/>
  <c r="E143" i="1"/>
  <c r="K212" i="1"/>
  <c r="K122" i="1"/>
  <c r="K127" i="1"/>
  <c r="D343" i="1"/>
  <c r="E51" i="1"/>
  <c r="B241" i="1"/>
  <c r="D380" i="1"/>
  <c r="D631" i="1"/>
  <c r="I428" i="1"/>
  <c r="I689" i="1"/>
  <c r="D723" i="1"/>
  <c r="F49" i="2"/>
  <c r="E119" i="1"/>
  <c r="J330" i="1"/>
  <c r="J53" i="1"/>
  <c r="B122" i="1"/>
  <c r="G76" i="2"/>
  <c r="I65" i="1"/>
  <c r="D594" i="1"/>
  <c r="D169" i="1"/>
  <c r="B592" i="1"/>
  <c r="D43" i="1"/>
  <c r="B577" i="1"/>
  <c r="D498" i="1"/>
  <c r="I730" i="1"/>
  <c r="B605" i="1"/>
  <c r="J18" i="1"/>
  <c r="I503" i="1"/>
  <c r="J306" i="1"/>
  <c r="J230" i="1"/>
  <c r="E713" i="1"/>
  <c r="B483" i="1"/>
  <c r="D19" i="1"/>
  <c r="B238" i="1"/>
  <c r="J656" i="1"/>
  <c r="D30" i="1"/>
  <c r="H54" i="2"/>
  <c r="I507" i="1"/>
  <c r="D52" i="1"/>
  <c r="B712" i="1"/>
  <c r="I93" i="1"/>
  <c r="D632" i="1"/>
  <c r="K28" i="1"/>
  <c r="I305" i="1"/>
  <c r="B40" i="1"/>
  <c r="E39" i="1"/>
  <c r="G43" i="2"/>
  <c r="B70" i="2"/>
  <c r="K22" i="1"/>
  <c r="E149" i="1"/>
  <c r="B73" i="2"/>
  <c r="B305" i="1"/>
  <c r="K63" i="1"/>
  <c r="B590" i="1"/>
  <c r="E455" i="1"/>
  <c r="J75" i="1"/>
  <c r="G87" i="2"/>
  <c r="J57" i="1"/>
  <c r="J175" i="1"/>
  <c r="I229" i="1"/>
  <c r="D562" i="1"/>
  <c r="E774" i="1"/>
  <c r="B111" i="1"/>
  <c r="B733" i="1"/>
  <c r="B422" i="1"/>
  <c r="I80" i="1"/>
  <c r="K675" i="1"/>
  <c r="D700" i="1"/>
  <c r="B33" i="1"/>
  <c r="B479" i="1"/>
  <c r="J457" i="1"/>
  <c r="J202" i="1"/>
  <c r="B118" i="1"/>
  <c r="B731" i="1"/>
  <c r="J185" i="1"/>
  <c r="E757" i="1"/>
  <c r="E57" i="1"/>
  <c r="K218" i="1"/>
  <c r="B325" i="1"/>
  <c r="B53" i="1"/>
  <c r="D89" i="1"/>
  <c r="D79" i="1"/>
  <c r="K540" i="1"/>
  <c r="E594" i="1"/>
  <c r="J397" i="1"/>
  <c r="J291" i="1"/>
  <c r="E381" i="1"/>
  <c r="I188" i="1"/>
  <c r="K705" i="1"/>
  <c r="F9" i="2"/>
  <c r="B327" i="1"/>
  <c r="F52" i="2"/>
  <c r="J345" i="1"/>
  <c r="G58" i="2"/>
  <c r="J186" i="1"/>
  <c r="E40" i="2"/>
  <c r="E3" i="2"/>
  <c r="F26" i="2"/>
  <c r="E55" i="2"/>
  <c r="G75" i="2"/>
  <c r="G4" i="2"/>
  <c r="K11" i="1"/>
  <c r="B287" i="1"/>
  <c r="J586" i="1"/>
  <c r="E256" i="1"/>
  <c r="B439" i="1"/>
  <c r="E364" i="1"/>
  <c r="G53" i="2"/>
  <c r="H67" i="2"/>
  <c r="G60" i="2"/>
  <c r="J151" i="1"/>
  <c r="D327" i="1"/>
  <c r="E762" i="1"/>
  <c r="I653" i="1"/>
  <c r="B77" i="2"/>
  <c r="H58" i="2"/>
  <c r="I115" i="1"/>
  <c r="G46" i="2"/>
  <c r="I85" i="1"/>
  <c r="I18" i="1"/>
  <c r="H23" i="2"/>
  <c r="I60" i="1"/>
  <c r="B723" i="1"/>
  <c r="J618" i="1"/>
  <c r="F24" i="2"/>
  <c r="B739" i="1"/>
  <c r="E60" i="2"/>
  <c r="I359" i="1"/>
  <c r="B80" i="2"/>
  <c r="F93" i="2"/>
  <c r="K92" i="1"/>
  <c r="F13" i="2"/>
  <c r="B65" i="2"/>
  <c r="J386" i="1"/>
  <c r="J126" i="1"/>
  <c r="B736" i="1"/>
  <c r="D69" i="1"/>
  <c r="K537" i="1"/>
  <c r="J485" i="1"/>
  <c r="F48" i="2"/>
  <c r="K260" i="1"/>
  <c r="H36" i="2"/>
  <c r="H21" i="2"/>
  <c r="B480" i="1"/>
  <c r="E14" i="2"/>
  <c r="H70" i="2"/>
  <c r="D542" i="1"/>
  <c r="E737" i="1"/>
  <c r="J38" i="1"/>
  <c r="B347" i="1"/>
  <c r="I776" i="1"/>
  <c r="B89" i="2"/>
  <c r="E78" i="2"/>
  <c r="D44" i="1"/>
  <c r="I442" i="1"/>
  <c r="I225" i="1"/>
  <c r="D259" i="1"/>
  <c r="D729" i="1"/>
  <c r="B368" i="1"/>
  <c r="K437" i="1"/>
  <c r="H84" i="2"/>
  <c r="J477" i="1"/>
  <c r="F35" i="2"/>
  <c r="J52" i="1"/>
  <c r="E51" i="2"/>
  <c r="B182" i="1"/>
  <c r="D45" i="1"/>
  <c r="G37" i="2"/>
  <c r="E347" i="1"/>
  <c r="K131" i="1"/>
  <c r="K629" i="1"/>
  <c r="E69" i="2"/>
  <c r="D14" i="1"/>
  <c r="D361" i="1"/>
  <c r="G92" i="2"/>
  <c r="B59" i="2"/>
  <c r="E111" i="1"/>
  <c r="B198" i="1"/>
  <c r="G71" i="2"/>
  <c r="G32" i="2"/>
  <c r="F65" i="2"/>
  <c r="F67" i="2"/>
  <c r="H55" i="2"/>
  <c r="I61" i="1"/>
  <c r="J413" i="1"/>
  <c r="J111" i="1"/>
  <c r="D554" i="1"/>
  <c r="K365" i="1"/>
  <c r="D95" i="1"/>
  <c r="H41" i="2"/>
  <c r="I109" i="1"/>
  <c r="E76" i="1"/>
  <c r="K706" i="1"/>
  <c r="J64" i="1"/>
  <c r="H28" i="2"/>
  <c r="E451" i="1"/>
  <c r="B713" i="1"/>
  <c r="E601" i="1"/>
  <c r="E69" i="1"/>
  <c r="B139" i="1"/>
  <c r="B120" i="1"/>
  <c r="B80" i="1"/>
  <c r="E185" i="1"/>
  <c r="E496" i="1"/>
  <c r="K42" i="1"/>
  <c r="E565" i="1"/>
  <c r="D249" i="1"/>
  <c r="H57" i="2"/>
  <c r="I16" i="1"/>
  <c r="J88" i="1"/>
  <c r="E82" i="1"/>
  <c r="I306" i="1"/>
  <c r="I584" i="1"/>
  <c r="E38" i="1"/>
  <c r="E320" i="1"/>
  <c r="D744" i="1"/>
  <c r="J418" i="1"/>
  <c r="D256" i="1"/>
  <c r="I244" i="1"/>
  <c r="B446" i="1"/>
  <c r="B562" i="1"/>
  <c r="I254" i="1"/>
  <c r="B170" i="1"/>
  <c r="B714" i="1"/>
  <c r="K192" i="1"/>
  <c r="K602" i="1"/>
  <c r="I486" i="1"/>
  <c r="E605" i="1"/>
  <c r="K249" i="1"/>
  <c r="B257" i="1"/>
  <c r="D74" i="1"/>
  <c r="D161" i="1"/>
  <c r="E94" i="2"/>
  <c r="J170" i="1"/>
  <c r="D35" i="1"/>
  <c r="J445" i="1"/>
  <c r="E437" i="1"/>
  <c r="B767" i="1"/>
  <c r="I15" i="1"/>
  <c r="I138" i="1"/>
  <c r="I274" i="1"/>
  <c r="H83" i="2"/>
  <c r="B66" i="2"/>
  <c r="H82" i="2"/>
  <c r="J440" i="1"/>
  <c r="D84" i="1"/>
  <c r="H93" i="2"/>
  <c r="D356" i="1"/>
  <c r="J109" i="1"/>
  <c r="I145" i="1"/>
  <c r="B435" i="1"/>
  <c r="D154" i="1"/>
  <c r="D740" i="1"/>
  <c r="I118" i="1"/>
  <c r="B84" i="1"/>
  <c r="B312" i="1"/>
  <c r="I528" i="1"/>
  <c r="I42" i="1"/>
  <c r="K534" i="1"/>
  <c r="E681" i="1"/>
  <c r="E60" i="1"/>
  <c r="K232" i="1"/>
  <c r="J34" i="1"/>
  <c r="I545" i="1"/>
  <c r="B219" i="1"/>
  <c r="B337" i="1"/>
  <c r="J742" i="1"/>
  <c r="J322" i="1"/>
  <c r="E718" i="1"/>
  <c r="I333" i="1"/>
  <c r="E715" i="1"/>
  <c r="J416" i="1"/>
  <c r="E174" i="1"/>
  <c r="E184" i="1"/>
  <c r="J95" i="1"/>
  <c r="I27" i="1"/>
  <c r="K236" i="1"/>
  <c r="J608" i="1"/>
  <c r="E486" i="1"/>
  <c r="E535" i="1"/>
  <c r="J248" i="1"/>
  <c r="D372" i="1"/>
  <c r="E438" i="1"/>
  <c r="D137" i="1"/>
  <c r="K252" i="1"/>
  <c r="E459" i="1"/>
  <c r="K55" i="1"/>
  <c r="B76" i="1"/>
  <c r="I440" i="1"/>
  <c r="D167" i="1"/>
  <c r="D301" i="1"/>
  <c r="B169" i="1"/>
  <c r="J135" i="1"/>
  <c r="K9" i="1"/>
  <c r="K548" i="1"/>
  <c r="E334" i="1"/>
  <c r="B526" i="1"/>
  <c r="B56" i="1"/>
  <c r="B285" i="1"/>
  <c r="I453" i="1"/>
  <c r="D334" i="1"/>
  <c r="B735" i="1"/>
  <c r="I312" i="1"/>
  <c r="J453" i="1"/>
  <c r="B445" i="1"/>
  <c r="K118" i="1"/>
  <c r="E87" i="1"/>
  <c r="J133" i="1"/>
  <c r="J150" i="1"/>
  <c r="I11" i="1"/>
  <c r="E84" i="2"/>
  <c r="I496" i="1"/>
  <c r="K27" i="1"/>
  <c r="K739" i="1"/>
  <c r="I92" i="1"/>
  <c r="K31" i="1"/>
  <c r="K586" i="1"/>
  <c r="B513" i="1"/>
  <c r="K401" i="1"/>
  <c r="D223" i="1"/>
  <c r="E337" i="1"/>
  <c r="I433" i="1"/>
  <c r="B204" i="1"/>
  <c r="D211" i="1"/>
  <c r="E64" i="1"/>
  <c r="K734" i="1"/>
  <c r="D73" i="1"/>
  <c r="K317" i="1"/>
  <c r="I176" i="1"/>
  <c r="D271" i="1"/>
  <c r="J365" i="1"/>
  <c r="D578" i="1"/>
  <c r="J80" i="1"/>
  <c r="B236" i="1"/>
  <c r="K183" i="1"/>
  <c r="G96" i="2"/>
  <c r="F37" i="2"/>
  <c r="H78" i="2"/>
  <c r="H80" i="2"/>
  <c r="H43" i="2"/>
  <c r="K69" i="1"/>
  <c r="E81" i="2"/>
  <c r="B586" i="1"/>
  <c r="J259" i="1"/>
  <c r="E258" i="1"/>
  <c r="E76" i="2"/>
  <c r="B177" i="1"/>
  <c r="I14" i="1"/>
  <c r="D62" i="1"/>
  <c r="J555" i="1"/>
  <c r="K157" i="1"/>
  <c r="I177" i="1"/>
  <c r="I308" i="1"/>
  <c r="E723" i="1"/>
  <c r="J275" i="1"/>
  <c r="B382" i="1"/>
  <c r="J605" i="1"/>
  <c r="D446" i="1"/>
  <c r="E262" i="1"/>
  <c r="I719" i="1"/>
  <c r="K767" i="1"/>
  <c r="G69" i="2"/>
  <c r="B200" i="1"/>
  <c r="E18" i="1"/>
  <c r="B558" i="1"/>
  <c r="G11" i="2"/>
  <c r="I30" i="1"/>
  <c r="D90" i="1"/>
  <c r="K514" i="1"/>
  <c r="K348" i="1"/>
  <c r="K6" i="1"/>
  <c r="K175" i="1"/>
  <c r="D200" i="1"/>
  <c r="J449" i="1"/>
  <c r="D119" i="1"/>
  <c r="B324" i="1"/>
  <c r="B192" i="1"/>
  <c r="B471" i="1"/>
  <c r="E340" i="1"/>
  <c r="D719" i="1"/>
  <c r="E371" i="1"/>
  <c r="K293" i="1"/>
  <c r="B442" i="1"/>
  <c r="I734" i="1"/>
  <c r="K411" i="1"/>
  <c r="J556" i="1"/>
  <c r="K410" i="1"/>
  <c r="J359" i="1"/>
  <c r="D337" i="1"/>
  <c r="B142" i="1"/>
  <c r="E16" i="1"/>
  <c r="E313" i="1"/>
  <c r="D229" i="1"/>
  <c r="K390" i="1"/>
  <c r="E129" i="1"/>
  <c r="K339" i="1"/>
  <c r="D427" i="1"/>
  <c r="K270" i="1"/>
  <c r="D518" i="1"/>
  <c r="B639" i="1"/>
  <c r="B50" i="1"/>
  <c r="I497" i="1"/>
  <c r="B727" i="1"/>
  <c r="I390" i="1"/>
  <c r="B351" i="1"/>
  <c r="D260" i="1"/>
  <c r="K108" i="1"/>
  <c r="E176" i="1"/>
  <c r="K532" i="1"/>
  <c r="B212" i="1"/>
  <c r="J762" i="1"/>
  <c r="K562" i="1"/>
  <c r="K103" i="1"/>
  <c r="D250" i="1"/>
  <c r="K193" i="1"/>
  <c r="I105" i="1"/>
  <c r="I246" i="1"/>
  <c r="E150" i="1"/>
  <c r="B161" i="1"/>
  <c r="J92" i="1"/>
  <c r="J181" i="1"/>
  <c r="K429" i="1"/>
  <c r="J290" i="1"/>
  <c r="D208" i="1"/>
  <c r="D87" i="1"/>
  <c r="B354" i="1"/>
  <c r="J101" i="1"/>
  <c r="D391" i="1"/>
  <c r="J187" i="1"/>
  <c r="J588" i="1"/>
  <c r="E629" i="1"/>
  <c r="B83" i="1"/>
  <c r="B271" i="1"/>
  <c r="I107" i="1"/>
  <c r="E204" i="1"/>
  <c r="K389" i="1"/>
  <c r="E502" i="1"/>
  <c r="J156" i="1"/>
  <c r="K743" i="1"/>
  <c r="I398" i="1"/>
  <c r="K382" i="1"/>
  <c r="B74" i="1"/>
  <c r="I651" i="1"/>
  <c r="D75" i="1"/>
  <c r="B344" i="1"/>
  <c r="J262" i="1"/>
  <c r="I6" i="1"/>
  <c r="B284" i="1"/>
  <c r="I235" i="1"/>
  <c r="B259" i="1"/>
  <c r="I763" i="1"/>
  <c r="D219" i="1"/>
  <c r="J130" i="1"/>
  <c r="I567" i="1"/>
  <c r="D285" i="1"/>
  <c r="J463" i="1"/>
  <c r="I322" i="1"/>
  <c r="D477" i="1"/>
  <c r="I220" i="1"/>
  <c r="B488" i="1"/>
  <c r="E574" i="1"/>
  <c r="E746" i="1"/>
  <c r="I131" i="1"/>
  <c r="J447" i="1"/>
  <c r="E624" i="1"/>
  <c r="B702" i="1"/>
  <c r="K366" i="1"/>
  <c r="K719" i="1"/>
  <c r="F88" i="2"/>
  <c r="I121" i="1"/>
  <c r="E133" i="1"/>
  <c r="I729" i="1"/>
  <c r="E15" i="2"/>
  <c r="I668" i="1"/>
  <c r="K580" i="1"/>
  <c r="D580" i="1"/>
  <c r="E295" i="1"/>
  <c r="J140" i="1"/>
  <c r="I117" i="1"/>
  <c r="E43" i="1"/>
  <c r="D177" i="1"/>
  <c r="D49" i="1"/>
  <c r="J17" i="1"/>
  <c r="K74" i="1"/>
  <c r="D130" i="1"/>
  <c r="J727" i="1"/>
  <c r="B412" i="1"/>
  <c r="B673" i="1"/>
  <c r="K479" i="1"/>
  <c r="K48" i="1"/>
  <c r="J216" i="1"/>
  <c r="E253" i="1"/>
  <c r="H72" i="2"/>
  <c r="D732" i="1"/>
  <c r="K445" i="1"/>
  <c r="J426" i="1"/>
  <c r="E189" i="1"/>
  <c r="J182" i="1"/>
  <c r="B503" i="1"/>
  <c r="I183" i="1"/>
  <c r="E281" i="1"/>
  <c r="B295" i="1"/>
  <c r="I710" i="1"/>
  <c r="K728" i="1"/>
  <c r="B208" i="1"/>
  <c r="E80" i="1"/>
  <c r="E192" i="1"/>
  <c r="I408" i="1"/>
  <c r="J117" i="1"/>
  <c r="D733" i="1"/>
  <c r="K724" i="1"/>
  <c r="K404" i="1"/>
  <c r="D312" i="1"/>
  <c r="J355" i="1"/>
  <c r="B264" i="1"/>
  <c r="K287" i="1"/>
  <c r="J609" i="1"/>
  <c r="B514" i="1"/>
  <c r="J40" i="1"/>
  <c r="E269" i="1"/>
  <c r="K592" i="1"/>
  <c r="E278" i="1"/>
  <c r="B732" i="1"/>
  <c r="E514" i="1"/>
  <c r="D708" i="1"/>
  <c r="J179" i="1"/>
  <c r="I294" i="1"/>
  <c r="B485" i="1"/>
  <c r="K132" i="1"/>
  <c r="D724" i="1"/>
  <c r="E249" i="1"/>
  <c r="J554" i="1"/>
  <c r="K70" i="1"/>
  <c r="J178" i="1"/>
  <c r="I485" i="1"/>
  <c r="K322" i="1"/>
  <c r="I309" i="1"/>
  <c r="J756" i="1"/>
  <c r="K318" i="1"/>
  <c r="D11" i="1"/>
  <c r="E255" i="1"/>
  <c r="D605" i="1"/>
  <c r="D149" i="1"/>
  <c r="B555" i="1"/>
  <c r="E460" i="1"/>
  <c r="I363" i="1"/>
  <c r="J171" i="1"/>
  <c r="B314" i="1"/>
  <c r="J396" i="1"/>
  <c r="J188" i="1"/>
  <c r="J37" i="1"/>
  <c r="J739" i="1"/>
  <c r="D398" i="1"/>
  <c r="J395" i="1"/>
  <c r="E572" i="1"/>
  <c r="D768" i="1"/>
  <c r="E758" i="1"/>
  <c r="E196" i="1"/>
  <c r="B31" i="1"/>
  <c r="D441" i="1"/>
  <c r="B100" i="1"/>
  <c r="E183" i="1"/>
  <c r="D263" i="1"/>
  <c r="I426" i="1"/>
  <c r="K35" i="1"/>
  <c r="K359" i="1"/>
  <c r="K594" i="1"/>
  <c r="B315" i="1"/>
  <c r="D404" i="1"/>
  <c r="I501" i="1"/>
  <c r="I741" i="1"/>
  <c r="K485" i="1"/>
  <c r="E167" i="1"/>
  <c r="K565" i="1"/>
  <c r="J305" i="1"/>
  <c r="D375" i="1"/>
  <c r="I248" i="1"/>
  <c r="D462" i="1"/>
  <c r="J736" i="1"/>
  <c r="K295" i="1"/>
  <c r="K383" i="1"/>
  <c r="E556" i="1"/>
  <c r="J411" i="1"/>
  <c r="B572" i="1"/>
  <c r="K535" i="1"/>
  <c r="B432" i="1"/>
  <c r="I394" i="1"/>
  <c r="J336" i="1"/>
  <c r="J54" i="1"/>
  <c r="K316" i="1"/>
  <c r="E613" i="1"/>
  <c r="J297" i="1"/>
  <c r="I332" i="1"/>
  <c r="E511" i="1"/>
  <c r="I387" i="1"/>
  <c r="E445" i="1"/>
  <c r="J113" i="1"/>
  <c r="E300" i="1"/>
  <c r="I23" i="1"/>
  <c r="K284" i="1"/>
  <c r="B81" i="1"/>
  <c r="F16" i="2"/>
  <c r="K181" i="1"/>
  <c r="J498" i="1"/>
  <c r="D182" i="1"/>
  <c r="B420" i="1"/>
  <c r="K356" i="1"/>
  <c r="E424" i="1"/>
  <c r="I385" i="1"/>
  <c r="J235" i="1"/>
  <c r="I79" i="1"/>
  <c r="J250" i="1"/>
  <c r="B25" i="1"/>
  <c r="D725" i="1"/>
  <c r="I696" i="1"/>
  <c r="B628" i="1"/>
  <c r="J115" i="1"/>
  <c r="D127" i="1"/>
  <c r="G67" i="2"/>
  <c r="G91" i="2"/>
  <c r="B127" i="1"/>
  <c r="G49" i="2"/>
  <c r="I50" i="1"/>
  <c r="J84" i="1"/>
  <c r="E742" i="1"/>
  <c r="J83" i="1"/>
  <c r="G27" i="2"/>
  <c r="K226" i="1"/>
  <c r="H47" i="2"/>
  <c r="I148" i="1"/>
  <c r="B625" i="1"/>
  <c r="J422" i="1"/>
  <c r="I192" i="1"/>
  <c r="D523" i="1"/>
  <c r="K578" i="1"/>
  <c r="B94" i="1"/>
  <c r="K44" i="1"/>
  <c r="B234" i="1"/>
  <c r="I158" i="1"/>
  <c r="J734" i="1"/>
  <c r="K376" i="1"/>
  <c r="B160" i="1"/>
  <c r="B99" i="1"/>
  <c r="E158" i="1"/>
  <c r="I40" i="1"/>
  <c r="D305" i="1"/>
  <c r="D543" i="1"/>
  <c r="B419" i="1"/>
  <c r="I271" i="1"/>
  <c r="E227" i="1"/>
  <c r="E264" i="1"/>
  <c r="K608" i="1"/>
  <c r="B55" i="1"/>
  <c r="D5" i="1"/>
  <c r="J383" i="1"/>
  <c r="B319" i="1"/>
  <c r="D496" i="1"/>
  <c r="E118" i="1"/>
  <c r="K7" i="1"/>
  <c r="G97" i="2"/>
  <c r="H46" i="2"/>
  <c r="E103" i="1"/>
  <c r="B66" i="1"/>
  <c r="D18" i="1"/>
  <c r="F30" i="2"/>
  <c r="I178" i="1"/>
  <c r="B156" i="1"/>
  <c r="I295" i="1"/>
  <c r="I539" i="1"/>
  <c r="E127" i="1"/>
  <c r="K59" i="1"/>
  <c r="I611" i="1"/>
  <c r="I316" i="1"/>
  <c r="D491" i="1"/>
  <c r="I77" i="1"/>
  <c r="D28" i="1"/>
  <c r="D410" i="1"/>
  <c r="B518" i="1"/>
  <c r="B373" i="1"/>
  <c r="B16" i="1"/>
  <c r="J246" i="1"/>
  <c r="B20" i="1"/>
  <c r="B556" i="1"/>
  <c r="F87" i="2"/>
  <c r="G72" i="2"/>
  <c r="G50" i="2"/>
  <c r="B578" i="1"/>
  <c r="H11" i="2"/>
  <c r="G65" i="2"/>
  <c r="B119" i="1"/>
  <c r="G51" i="2"/>
  <c r="D737" i="1"/>
  <c r="K36" i="1"/>
  <c r="I253" i="1"/>
  <c r="H53" i="2"/>
  <c r="B203" i="1"/>
  <c r="B448" i="1"/>
  <c r="I151" i="1"/>
  <c r="K112" i="1"/>
  <c r="E26" i="1"/>
  <c r="J120" i="1"/>
  <c r="K16" i="1"/>
  <c r="E771" i="1"/>
  <c r="E32" i="1"/>
  <c r="K220" i="1"/>
  <c r="D228" i="1"/>
  <c r="D248" i="1"/>
  <c r="J349" i="1"/>
  <c r="I53" i="1"/>
  <c r="K26" i="1"/>
  <c r="K153" i="1"/>
  <c r="E390" i="1"/>
  <c r="J110" i="1"/>
  <c r="B545" i="1"/>
  <c r="H63" i="2"/>
  <c r="E20" i="1"/>
  <c r="B358" i="1"/>
  <c r="K211" i="1"/>
  <c r="K698" i="1"/>
  <c r="E145" i="1"/>
  <c r="K426" i="1"/>
  <c r="I420" i="1"/>
  <c r="D514" i="1"/>
  <c r="E67" i="1"/>
  <c r="J129" i="1"/>
  <c r="J565" i="1"/>
  <c r="J61" i="1"/>
  <c r="E186" i="1"/>
  <c r="E193" i="1"/>
  <c r="D293" i="1"/>
  <c r="D237" i="1"/>
  <c r="E515" i="1"/>
  <c r="J589" i="1"/>
  <c r="D51" i="1"/>
  <c r="D279" i="1"/>
  <c r="J136" i="1"/>
  <c r="B93" i="1"/>
  <c r="K97" i="1"/>
  <c r="D198" i="1"/>
  <c r="E63" i="1"/>
  <c r="J635" i="1"/>
  <c r="J302" i="1"/>
  <c r="E148" i="1"/>
  <c r="J652" i="1"/>
  <c r="K279" i="1"/>
  <c r="K136" i="1"/>
  <c r="D352" i="1"/>
  <c r="K560" i="1"/>
  <c r="B348" i="1"/>
  <c r="E173" i="1"/>
  <c r="E217" i="1"/>
  <c r="K21" i="1"/>
  <c r="B477" i="1"/>
  <c r="I352" i="1"/>
  <c r="B365" i="1"/>
  <c r="B357" i="1"/>
  <c r="B34" i="1"/>
  <c r="I514" i="1"/>
  <c r="J36" i="1"/>
  <c r="J166" i="1"/>
  <c r="E686" i="1"/>
  <c r="D199" i="1"/>
  <c r="I128" i="1"/>
  <c r="J105" i="1"/>
  <c r="D474" i="1"/>
  <c r="D286" i="1"/>
  <c r="K49" i="1"/>
  <c r="E388" i="1"/>
  <c r="D294" i="1"/>
  <c r="K357" i="1"/>
  <c r="D280" i="1"/>
  <c r="J237" i="1"/>
  <c r="I47" i="1"/>
  <c r="E577" i="1"/>
  <c r="J466" i="1"/>
  <c r="D360" i="1"/>
  <c r="E658" i="1"/>
  <c r="E283" i="1"/>
  <c r="K145" i="1"/>
  <c r="D541" i="1"/>
  <c r="J625" i="1"/>
  <c r="D322" i="1"/>
  <c r="K669" i="1"/>
  <c r="B107" i="1"/>
  <c r="K64" i="1"/>
  <c r="D61" i="1"/>
  <c r="J173" i="1"/>
  <c r="E228" i="1"/>
  <c r="D368" i="1"/>
  <c r="B475" i="1"/>
  <c r="K47" i="1"/>
  <c r="K764" i="1"/>
  <c r="D311" i="1"/>
  <c r="I10" i="1"/>
  <c r="I679" i="1"/>
  <c r="B570" i="1"/>
  <c r="D495" i="1"/>
  <c r="I343" i="1"/>
  <c r="D148" i="1"/>
  <c r="K486" i="1"/>
  <c r="B48" i="1"/>
  <c r="K66" i="1"/>
  <c r="E427" i="1"/>
  <c r="K139" i="1"/>
  <c r="J417" i="1"/>
  <c r="D251" i="1"/>
  <c r="J51" i="1"/>
  <c r="I541" i="1"/>
  <c r="E417" i="1"/>
  <c r="B687" i="1"/>
  <c r="D464" i="1"/>
  <c r="E599" i="1"/>
  <c r="I418" i="1"/>
  <c r="J769" i="1"/>
  <c r="K476" i="1"/>
  <c r="J694" i="1"/>
  <c r="I190" i="1"/>
  <c r="J528" i="1"/>
  <c r="D645" i="1"/>
  <c r="E91" i="1"/>
  <c r="K125" i="1"/>
  <c r="J10" i="1"/>
  <c r="I313" i="1"/>
  <c r="E559" i="1"/>
  <c r="I549" i="1"/>
  <c r="J155" i="1"/>
  <c r="K504" i="1"/>
  <c r="D456" i="1"/>
  <c r="B604" i="1"/>
  <c r="I245" i="1"/>
  <c r="E290" i="1"/>
  <c r="E292" i="1"/>
  <c r="B608" i="1"/>
  <c r="B73" i="1"/>
  <c r="B458" i="1"/>
  <c r="J361" i="1"/>
  <c r="K605" i="1"/>
  <c r="I284" i="1"/>
  <c r="D573" i="1"/>
  <c r="E153" i="1"/>
  <c r="B322" i="1"/>
  <c r="D57" i="1"/>
  <c r="K360" i="1"/>
  <c r="B158" i="1"/>
  <c r="I8" i="1"/>
  <c r="I116" i="1"/>
  <c r="B262" i="1"/>
  <c r="I774" i="1"/>
  <c r="D197" i="1"/>
  <c r="J479" i="1"/>
  <c r="B224" i="1"/>
  <c r="B175" i="1"/>
  <c r="K61" i="1"/>
  <c r="B642" i="1"/>
  <c r="J5" i="1"/>
  <c r="J414" i="1"/>
  <c r="D721" i="1"/>
  <c r="D763" i="1"/>
  <c r="J284" i="1"/>
  <c r="K420" i="1"/>
  <c r="E219" i="1"/>
  <c r="K696" i="1"/>
  <c r="E537" i="1"/>
  <c r="B410" i="1"/>
  <c r="D686" i="1"/>
  <c r="D55" i="1"/>
  <c r="I267" i="1"/>
  <c r="I52" i="1"/>
  <c r="D140" i="1"/>
  <c r="D344" i="1"/>
  <c r="D377" i="1"/>
  <c r="K288" i="1"/>
  <c r="E102" i="1"/>
  <c r="J774" i="1"/>
  <c r="D701" i="1"/>
  <c r="B454" i="1"/>
  <c r="E312" i="1"/>
  <c r="E7" i="1"/>
  <c r="J404" i="1"/>
  <c r="J319" i="1"/>
  <c r="I184" i="1"/>
  <c r="B602" i="1"/>
  <c r="K398" i="1"/>
  <c r="B665" i="1"/>
  <c r="D132" i="1"/>
  <c r="J93" i="1"/>
  <c r="K104" i="1"/>
  <c r="E50" i="1"/>
  <c r="B103" i="1"/>
  <c r="I206" i="1"/>
  <c r="E125" i="1"/>
  <c r="K695" i="1"/>
  <c r="E126" i="1"/>
  <c r="E8" i="2"/>
  <c r="E124" i="1"/>
  <c r="I49" i="1"/>
  <c r="E71" i="1"/>
  <c r="D138" i="1"/>
  <c r="D222" i="1"/>
  <c r="K627" i="1"/>
  <c r="E168" i="1"/>
  <c r="E729" i="1"/>
  <c r="B277" i="1"/>
  <c r="I43" i="1"/>
  <c r="I59" i="1"/>
  <c r="I86" i="1"/>
  <c r="K319" i="1"/>
  <c r="I356" i="1"/>
  <c r="K754" i="1"/>
  <c r="D615" i="1"/>
  <c r="K29" i="1"/>
  <c r="E10" i="1"/>
  <c r="K256" i="1"/>
  <c r="J354" i="1"/>
  <c r="E179" i="1"/>
  <c r="B144" i="1"/>
  <c r="I69" i="1"/>
  <c r="K173" i="1"/>
  <c r="B302" i="1"/>
  <c r="E29" i="1"/>
  <c r="D308" i="1"/>
  <c r="I530" i="1"/>
  <c r="J118" i="1"/>
  <c r="I374" i="1"/>
  <c r="K37" i="1"/>
  <c r="K56" i="1"/>
  <c r="K268" i="1"/>
  <c r="B563" i="1"/>
  <c r="K334" i="1"/>
  <c r="I676" i="1"/>
  <c r="J190" i="1"/>
  <c r="B82" i="1"/>
  <c r="K371" i="1"/>
  <c r="E178" i="1"/>
  <c r="I562" i="1"/>
  <c r="K710" i="1"/>
  <c r="J437" i="1"/>
  <c r="K441" i="1"/>
  <c r="K427" i="1"/>
  <c r="B39" i="1"/>
  <c r="E279" i="1"/>
  <c r="I311" i="1"/>
  <c r="J747" i="1"/>
  <c r="D92" i="1"/>
  <c r="K299" i="1"/>
  <c r="I189" i="1"/>
  <c r="I463" i="1"/>
  <c r="B45" i="1"/>
  <c r="I67" i="1"/>
  <c r="I154" i="1"/>
  <c r="B670" i="1"/>
  <c r="D230" i="1"/>
  <c r="I531" i="1"/>
  <c r="D150" i="1"/>
  <c r="J740" i="1"/>
  <c r="K195" i="1"/>
  <c r="D176" i="1"/>
  <c r="J286" i="1"/>
  <c r="E341" i="1"/>
  <c r="K558" i="1"/>
  <c r="K148" i="1"/>
  <c r="I424" i="1"/>
  <c r="J56" i="1"/>
  <c r="K154" i="1"/>
  <c r="I237" i="1"/>
  <c r="E19" i="1"/>
  <c r="K733" i="1"/>
  <c r="J289" i="1"/>
  <c r="D320" i="1"/>
  <c r="K10" i="1"/>
  <c r="D291" i="1"/>
  <c r="D325" i="1"/>
  <c r="B247" i="1"/>
  <c r="J210" i="1"/>
  <c r="E433" i="1"/>
  <c r="J425" i="1"/>
  <c r="J751" i="1"/>
  <c r="B516" i="1"/>
  <c r="D720" i="1"/>
  <c r="J371" i="1"/>
  <c r="D274" i="1"/>
  <c r="E468" i="1"/>
  <c r="J76" i="1"/>
  <c r="E72" i="1"/>
  <c r="K321" i="1"/>
  <c r="D227" i="1"/>
  <c r="E74" i="1"/>
  <c r="D517" i="1"/>
  <c r="I484" i="1"/>
  <c r="I376" i="1"/>
  <c r="E772" i="1"/>
  <c r="B225" i="1"/>
  <c r="B335" i="1"/>
  <c r="I596" i="1"/>
  <c r="J573" i="1"/>
  <c r="I673" i="1"/>
  <c r="E74" i="2"/>
  <c r="K442" i="1"/>
  <c r="K244" i="1"/>
  <c r="G61" i="2"/>
  <c r="J616" i="1"/>
  <c r="I546" i="1"/>
  <c r="K221" i="1"/>
  <c r="I446" i="1"/>
  <c r="E442" i="1"/>
  <c r="I62" i="1"/>
  <c r="B37" i="1"/>
  <c r="J137" i="1"/>
  <c r="E414" i="1"/>
  <c r="E412" i="1"/>
  <c r="B9" i="1"/>
  <c r="B85" i="1"/>
  <c r="I273" i="1"/>
  <c r="J738" i="1"/>
  <c r="I589" i="1"/>
  <c r="D175" i="1"/>
  <c r="E301" i="1"/>
  <c r="I201" i="1"/>
  <c r="K498" i="1"/>
  <c r="D102" i="1"/>
  <c r="K72" i="1"/>
  <c r="I32" i="1"/>
  <c r="I134" i="1"/>
  <c r="K133" i="1"/>
  <c r="E479" i="1"/>
  <c r="I317" i="1"/>
  <c r="I113" i="1"/>
  <c r="B63" i="1"/>
  <c r="I299" i="1"/>
  <c r="K501" i="1"/>
  <c r="B19" i="1"/>
  <c r="D727" i="1"/>
  <c r="K117" i="1"/>
  <c r="K116" i="1"/>
  <c r="D195" i="1"/>
  <c r="E384" i="1"/>
  <c r="K205" i="1"/>
  <c r="B506" i="1"/>
  <c r="E94" i="1"/>
  <c r="B320" i="1"/>
  <c r="D111" i="1"/>
  <c r="K325" i="1"/>
  <c r="H9" i="2"/>
  <c r="D297" i="1"/>
  <c r="F97" i="2"/>
  <c r="K302" i="1"/>
  <c r="I72" i="1"/>
  <c r="I39" i="1"/>
  <c r="E195" i="1"/>
  <c r="I81" i="1"/>
  <c r="K171" i="1"/>
  <c r="J733" i="1"/>
  <c r="K569" i="1"/>
  <c r="B770" i="1"/>
  <c r="B218" i="1"/>
  <c r="E284" i="1"/>
  <c r="D183" i="1"/>
  <c r="I251" i="1"/>
  <c r="D319" i="1"/>
  <c r="H81" i="2"/>
  <c r="E683" i="1"/>
  <c r="E58" i="2"/>
  <c r="E13" i="2"/>
  <c r="E64" i="2"/>
  <c r="F11" i="2"/>
  <c r="E21" i="2"/>
  <c r="J16" i="1"/>
  <c r="K24" i="1"/>
  <c r="I44" i="1"/>
  <c r="K18" i="1"/>
  <c r="D59" i="1"/>
  <c r="B116" i="1"/>
  <c r="E199" i="1"/>
  <c r="F61" i="2"/>
  <c r="J85" i="1"/>
  <c r="E38" i="2"/>
  <c r="B92" i="2"/>
  <c r="J730" i="1"/>
  <c r="J343" i="1"/>
  <c r="B141" i="1"/>
  <c r="E22" i="1"/>
  <c r="I345" i="1"/>
  <c r="J773" i="1"/>
  <c r="G57" i="2"/>
  <c r="B88" i="2"/>
  <c r="B94" i="2"/>
  <c r="H91" i="2"/>
  <c r="G31" i="2"/>
  <c r="B696" i="1"/>
  <c r="I579" i="1"/>
  <c r="H14" i="2"/>
  <c r="J363" i="1"/>
  <c r="K12" i="1"/>
  <c r="K177" i="1"/>
  <c r="B392" i="1"/>
  <c r="E211" i="1"/>
  <c r="B206" i="1"/>
  <c r="F38" i="2"/>
  <c r="B466" i="1"/>
  <c r="D112" i="1"/>
  <c r="F25" i="2"/>
  <c r="E12" i="2"/>
  <c r="E93" i="2"/>
  <c r="G59" i="2"/>
  <c r="E88" i="2"/>
  <c r="H40" i="2"/>
  <c r="J631" i="1"/>
  <c r="D157" i="1"/>
  <c r="E5" i="1"/>
  <c r="J159" i="1"/>
  <c r="B725" i="1"/>
  <c r="E155" i="1"/>
  <c r="H90" i="2"/>
  <c r="J282" i="1"/>
  <c r="F56" i="2"/>
  <c r="B91" i="1"/>
  <c r="H52" i="2"/>
  <c r="E50" i="2"/>
  <c r="K151" i="1"/>
  <c r="F68" i="2"/>
  <c r="I631" i="1"/>
  <c r="K229" i="1"/>
  <c r="F96" i="2"/>
  <c r="G20" i="2"/>
  <c r="G36" i="2"/>
  <c r="G12" i="2"/>
  <c r="K206" i="1"/>
  <c r="G25" i="2"/>
  <c r="I75" i="1"/>
  <c r="K454" i="1"/>
  <c r="D10" i="1"/>
  <c r="E92" i="1"/>
  <c r="D240" i="1"/>
  <c r="I375" i="1"/>
  <c r="B75" i="2"/>
  <c r="J713" i="1"/>
  <c r="E365" i="1"/>
  <c r="H17" i="2"/>
  <c r="G38" i="2"/>
  <c r="E91" i="2"/>
  <c r="D94" i="1"/>
  <c r="D126" i="1"/>
  <c r="D46" i="1"/>
  <c r="J356" i="1"/>
  <c r="J241" i="1"/>
  <c r="I670" i="1"/>
  <c r="D665" i="1"/>
  <c r="B49" i="1"/>
  <c r="H75" i="2"/>
  <c r="H92" i="2"/>
  <c r="I168" i="1"/>
  <c r="E389" i="1"/>
  <c r="B211" i="1"/>
  <c r="D82" i="1"/>
  <c r="I535" i="1"/>
  <c r="B453" i="1"/>
  <c r="H71" i="2"/>
  <c r="G3" i="2"/>
  <c r="I236" i="1"/>
  <c r="E97" i="2"/>
  <c r="E68" i="2"/>
  <c r="F42" i="2"/>
  <c r="I33" i="1"/>
  <c r="D378" i="1"/>
  <c r="D170" i="1"/>
  <c r="D257" i="1"/>
  <c r="I165" i="1"/>
  <c r="I197" i="1"/>
  <c r="D12" i="1"/>
  <c r="D625" i="1"/>
  <c r="D234" i="1"/>
  <c r="H96" i="2"/>
  <c r="K367" i="1"/>
  <c r="D162" i="1"/>
  <c r="B742" i="1"/>
  <c r="I320" i="1"/>
  <c r="D560" i="1"/>
  <c r="B437" i="1"/>
  <c r="E652" i="1"/>
  <c r="J525" i="1"/>
  <c r="J357" i="1"/>
  <c r="D561" i="1"/>
  <c r="I602" i="1"/>
  <c r="J584" i="1"/>
  <c r="K120" i="1"/>
  <c r="J191" i="1"/>
  <c r="D115" i="1"/>
  <c r="J81" i="1"/>
  <c r="B207" i="1"/>
  <c r="I695" i="1"/>
  <c r="I9" i="1"/>
  <c r="I239" i="1"/>
  <c r="I477" i="1"/>
  <c r="B81" i="2"/>
  <c r="B168" i="1"/>
  <c r="D107" i="1"/>
  <c r="D586" i="1"/>
  <c r="K91" i="1"/>
  <c r="B140" i="1"/>
  <c r="E84" i="1"/>
  <c r="E11" i="2"/>
  <c r="K477" i="1"/>
  <c r="B18" i="1"/>
  <c r="B123" i="1"/>
  <c r="I572" i="1"/>
  <c r="J165" i="1"/>
  <c r="I592" i="1"/>
  <c r="K631" i="1"/>
  <c r="E549" i="1"/>
  <c r="E75" i="1"/>
  <c r="E275" i="1"/>
  <c r="J594" i="1"/>
  <c r="J74" i="1"/>
  <c r="K102" i="1"/>
  <c r="J4" i="1"/>
  <c r="B202" i="1"/>
  <c r="B301" i="1"/>
  <c r="I323" i="1"/>
  <c r="J134" i="1"/>
  <c r="J317" i="1"/>
  <c r="K379" i="1"/>
  <c r="I17" i="1"/>
  <c r="K621" i="1"/>
  <c r="B199" i="1"/>
  <c r="J193" i="1"/>
  <c r="J446" i="1"/>
  <c r="K152" i="1"/>
  <c r="I448" i="1"/>
  <c r="K259" i="1"/>
  <c r="E561" i="1"/>
  <c r="J214" i="1"/>
  <c r="B126" i="1"/>
  <c r="E331" i="1"/>
  <c r="D698" i="1"/>
  <c r="D253" i="1"/>
  <c r="D434" i="1"/>
  <c r="B27" i="1"/>
  <c r="K176" i="1"/>
  <c r="J153" i="1"/>
  <c r="H5" i="2"/>
  <c r="E12" i="1"/>
  <c r="E41" i="1"/>
  <c r="K5" i="1"/>
  <c r="B470" i="1"/>
  <c r="D213" i="1"/>
  <c r="B594" i="1"/>
  <c r="I525" i="1"/>
  <c r="E274" i="1"/>
  <c r="B379" i="1"/>
  <c r="D696" i="1"/>
  <c r="J195" i="1"/>
  <c r="K494" i="1"/>
  <c r="J496" i="1"/>
  <c r="J683" i="1"/>
  <c r="K742" i="1"/>
  <c r="D141" i="1"/>
  <c r="D65" i="1"/>
  <c r="E90" i="2"/>
  <c r="E83" i="2"/>
  <c r="E27" i="2"/>
  <c r="B62" i="2"/>
  <c r="F50" i="2"/>
  <c r="E46" i="2"/>
  <c r="J26" i="1"/>
  <c r="J737" i="1"/>
  <c r="I28" i="1"/>
  <c r="K166" i="1"/>
  <c r="I301" i="1"/>
  <c r="E420" i="1"/>
  <c r="I167" i="1"/>
  <c r="E220" i="1"/>
  <c r="B294" i="1"/>
  <c r="J107" i="1"/>
  <c r="K50" i="1"/>
  <c r="E214" i="1"/>
  <c r="B165" i="1"/>
  <c r="E140" i="1"/>
  <c r="E109" i="1"/>
  <c r="E42" i="1"/>
  <c r="I222" i="1"/>
  <c r="D479" i="1"/>
  <c r="D743" i="1"/>
  <c r="I564" i="1"/>
  <c r="J723" i="1"/>
  <c r="H60" i="2"/>
  <c r="D412" i="1"/>
  <c r="D262" i="1"/>
  <c r="K194" i="1"/>
  <c r="F62" i="2"/>
  <c r="E555" i="1"/>
  <c r="K459" i="1"/>
  <c r="J531" i="1"/>
  <c r="K713" i="1"/>
  <c r="D217" i="1"/>
  <c r="B191" i="1"/>
  <c r="B184" i="1"/>
  <c r="K452" i="1"/>
  <c r="K196" i="1"/>
  <c r="E169" i="1"/>
  <c r="J339" i="1"/>
  <c r="B452" i="1"/>
  <c r="E586" i="1"/>
  <c r="K105" i="1"/>
  <c r="B291" i="1"/>
  <c r="E101" i="1"/>
  <c r="J399" i="1"/>
  <c r="B166" i="1"/>
  <c r="K109" i="1"/>
  <c r="K202" i="1"/>
  <c r="E161" i="1"/>
  <c r="J580" i="1"/>
  <c r="E31" i="1"/>
  <c r="E640" i="1"/>
  <c r="B195" i="1"/>
  <c r="I136" i="1"/>
  <c r="E522" i="1"/>
  <c r="J347" i="1"/>
  <c r="J602" i="1"/>
  <c r="K209" i="1"/>
  <c r="J3" i="1"/>
  <c r="I89" i="1"/>
  <c r="I726" i="1"/>
  <c r="E485" i="1"/>
  <c r="E207" i="1"/>
  <c r="I216" i="1"/>
  <c r="J229" i="1"/>
  <c r="D66" i="1"/>
  <c r="J695" i="1"/>
  <c r="E368" i="1"/>
  <c r="E372" i="1"/>
  <c r="B753" i="1"/>
  <c r="E345" i="1"/>
  <c r="I84" i="1"/>
  <c r="K614" i="1"/>
  <c r="K82" i="1"/>
  <c r="B124" i="1"/>
  <c r="E305" i="1"/>
  <c r="J163" i="1"/>
  <c r="E536" i="1"/>
  <c r="J385" i="1"/>
  <c r="D77" i="1"/>
  <c r="E540" i="1"/>
  <c r="K126" i="1"/>
  <c r="D389" i="1"/>
  <c r="E527" i="1"/>
  <c r="B172" i="1"/>
  <c r="D100" i="1"/>
  <c r="I353" i="1"/>
  <c r="I358" i="1"/>
  <c r="E138" i="1"/>
  <c r="K513" i="1"/>
  <c r="K736" i="1"/>
  <c r="B635" i="1"/>
  <c r="I276" i="1"/>
  <c r="J123" i="1"/>
  <c r="J66" i="1"/>
  <c r="D709" i="1"/>
  <c r="J122" i="1"/>
  <c r="E727" i="1"/>
  <c r="K480" i="1"/>
  <c r="J33" i="1"/>
  <c r="J24" i="1"/>
  <c r="D7" i="1"/>
  <c r="B478" i="1"/>
  <c r="D422" i="1"/>
  <c r="D531" i="1"/>
  <c r="I41" i="1"/>
  <c r="E276" i="1"/>
  <c r="I665" i="1"/>
  <c r="I526" i="1"/>
  <c r="I620" i="1"/>
  <c r="I388" i="1"/>
  <c r="K740" i="1"/>
  <c r="E407" i="1"/>
  <c r="J46" i="1"/>
  <c r="D295" i="1"/>
  <c r="I470" i="1"/>
  <c r="J577" i="1"/>
  <c r="D106" i="1"/>
  <c r="B443" i="1"/>
  <c r="J50" i="1"/>
  <c r="B179" i="1"/>
  <c r="B268" i="1"/>
  <c r="B397" i="1"/>
  <c r="E190" i="1"/>
  <c r="D196" i="1"/>
  <c r="D499" i="1"/>
  <c r="K492" i="1"/>
  <c r="J278" i="1"/>
  <c r="E548" i="1"/>
  <c r="B778" i="1"/>
  <c r="D190" i="1"/>
  <c r="J717" i="1"/>
  <c r="J71" i="1"/>
  <c r="K208" i="1"/>
  <c r="B147" i="1"/>
  <c r="J63" i="1"/>
  <c r="K412" i="1"/>
  <c r="K3" i="1"/>
  <c r="E311" i="1"/>
  <c r="J272" i="1"/>
  <c r="D473" i="1"/>
  <c r="B549" i="1"/>
  <c r="K143" i="1"/>
  <c r="B329" i="1"/>
  <c r="D187" i="1"/>
  <c r="I171" i="1"/>
  <c r="D188" i="1"/>
  <c r="E159" i="1"/>
  <c r="I576" i="1"/>
  <c r="I357" i="1"/>
  <c r="I754" i="1"/>
  <c r="J149" i="1"/>
  <c r="I383" i="1"/>
  <c r="E411" i="1"/>
  <c r="J311" i="1"/>
  <c r="J559" i="1"/>
  <c r="J261" i="1"/>
  <c r="D613" i="1"/>
  <c r="E398" i="1"/>
  <c r="D406" i="1"/>
  <c r="K438" i="1"/>
  <c r="K374" i="1"/>
  <c r="K503" i="1"/>
  <c r="K297" i="1"/>
  <c r="K655" i="1"/>
  <c r="B296" i="1"/>
  <c r="B505" i="1"/>
  <c r="B413" i="1"/>
  <c r="I159" i="1"/>
  <c r="D231" i="1"/>
  <c r="I675" i="1"/>
  <c r="K326" i="1"/>
  <c r="I340" i="1"/>
  <c r="B223" i="1"/>
  <c r="B554" i="1"/>
  <c r="K416" i="1"/>
  <c r="D210" i="1"/>
  <c r="K369" i="1"/>
  <c r="J378" i="1"/>
  <c r="I71" i="1"/>
  <c r="D64" i="1"/>
  <c r="B511" i="1"/>
  <c r="J671" i="1"/>
  <c r="I588" i="1"/>
  <c r="J256" i="1"/>
  <c r="E387" i="1"/>
  <c r="B221" i="1"/>
  <c r="I344" i="1"/>
  <c r="J231" i="1"/>
  <c r="K450" i="1"/>
  <c r="K656" i="1"/>
  <c r="D485" i="1"/>
  <c r="E529" i="1"/>
  <c r="D39" i="1"/>
  <c r="E73" i="1"/>
  <c r="K290" i="1"/>
  <c r="B340" i="1"/>
  <c r="E567" i="1"/>
  <c r="K280" i="1"/>
  <c r="E569" i="1"/>
  <c r="K405" i="1"/>
  <c r="K693" i="1"/>
  <c r="I217" i="1"/>
  <c r="K460" i="1"/>
  <c r="B424" i="1"/>
  <c r="B255" i="1"/>
  <c r="E250" i="1"/>
  <c r="J464" i="1"/>
  <c r="E745" i="1"/>
  <c r="J776" i="1"/>
  <c r="J266" i="1"/>
  <c r="J408" i="1"/>
  <c r="E296" i="1"/>
  <c r="D731" i="1"/>
  <c r="I746" i="1"/>
  <c r="E585" i="1"/>
  <c r="I642" i="1"/>
  <c r="I272" i="1"/>
  <c r="J370" i="1"/>
  <c r="I498" i="1"/>
  <c r="K235" i="1"/>
  <c r="B463" i="1"/>
  <c r="I362" i="1"/>
  <c r="E117" i="1"/>
  <c r="J212" i="1"/>
  <c r="B544" i="1"/>
  <c r="K776" i="1"/>
  <c r="I331" i="1"/>
  <c r="K573" i="1"/>
  <c r="E499" i="1"/>
  <c r="J523" i="1"/>
  <c r="I98" i="1"/>
  <c r="I671" i="1"/>
  <c r="K274" i="1"/>
  <c r="D576" i="1"/>
  <c r="B641" i="1"/>
  <c r="E634" i="1"/>
  <c r="E679" i="1"/>
  <c r="B529" i="1"/>
  <c r="D550" i="1"/>
  <c r="I101" i="1"/>
  <c r="E430" i="1"/>
  <c r="K213" i="1"/>
  <c r="I524" i="1"/>
  <c r="B489" i="1"/>
  <c r="E590" i="1"/>
  <c r="D287" i="1"/>
  <c r="E294" i="1"/>
  <c r="I381" i="1"/>
  <c r="E467" i="1"/>
  <c r="B721" i="1"/>
  <c r="K543" i="1"/>
  <c r="E170" i="1"/>
  <c r="J112" i="1"/>
  <c r="K749" i="1"/>
  <c r="J558" i="1"/>
  <c r="B372" i="1"/>
  <c r="J277" i="1"/>
  <c r="D267" i="1"/>
  <c r="E415" i="1"/>
  <c r="E544" i="1"/>
  <c r="D241" i="1"/>
  <c r="J364" i="1"/>
  <c r="B196" i="1"/>
  <c r="I37" i="1"/>
  <c r="K281" i="1"/>
  <c r="J342" i="1"/>
  <c r="K191" i="1"/>
  <c r="J309" i="1"/>
  <c r="J30" i="1"/>
  <c r="E394" i="1"/>
  <c r="I12" i="1"/>
  <c r="B213" i="1"/>
  <c r="J49" i="1"/>
  <c r="I447" i="1"/>
  <c r="D243" i="1"/>
  <c r="K310" i="1"/>
  <c r="I144" i="1"/>
  <c r="K313" i="1"/>
  <c r="E297" i="1"/>
  <c r="E78" i="1"/>
  <c r="B694" i="1"/>
  <c r="J712" i="1"/>
  <c r="B350" i="1"/>
  <c r="J439" i="1"/>
  <c r="J47" i="1"/>
  <c r="I230" i="1"/>
  <c r="D402" i="1"/>
  <c r="J98" i="1"/>
  <c r="J459" i="1"/>
  <c r="J152" i="1"/>
  <c r="J148" i="1"/>
  <c r="J676" i="1"/>
  <c r="J603" i="1"/>
  <c r="D635" i="1"/>
  <c r="D566" i="1"/>
  <c r="D547" i="1"/>
  <c r="K474" i="1"/>
  <c r="I481" i="1"/>
  <c r="J346" i="1"/>
  <c r="B490" i="1"/>
  <c r="B667" i="1"/>
  <c r="J310" i="1"/>
  <c r="J48" i="2"/>
  <c r="B653" i="1"/>
  <c r="J468" i="1"/>
  <c r="E680" i="1"/>
  <c r="J47" i="2"/>
  <c r="D468" i="1"/>
  <c r="B528" i="1"/>
  <c r="E645" i="1"/>
  <c r="J770" i="1"/>
  <c r="D505" i="1"/>
  <c r="J142" i="1"/>
  <c r="K138" i="1"/>
  <c r="E739" i="1"/>
  <c r="J726" i="1"/>
  <c r="B11" i="1"/>
  <c r="I126" i="1"/>
  <c r="I238" i="1"/>
  <c r="D447" i="1"/>
  <c r="I173" i="1"/>
  <c r="B728" i="1"/>
  <c r="D376" i="1"/>
  <c r="D349" i="1"/>
  <c r="I260" i="1"/>
  <c r="D466" i="1"/>
  <c r="E526" i="1"/>
  <c r="D41" i="1"/>
  <c r="D135" i="1"/>
  <c r="E141" i="1"/>
  <c r="E361" i="1"/>
  <c r="D735" i="1"/>
  <c r="J29" i="1"/>
  <c r="J227" i="1"/>
  <c r="B106" i="1"/>
  <c r="I422" i="1"/>
  <c r="J438" i="1"/>
  <c r="E571" i="1"/>
  <c r="D232" i="1"/>
  <c r="I26" i="1"/>
  <c r="E324" i="1"/>
  <c r="E273" i="1"/>
  <c r="K71" i="1"/>
  <c r="I36" i="1"/>
  <c r="D730" i="1"/>
  <c r="D258" i="1"/>
  <c r="J177" i="1"/>
  <c r="E307" i="1"/>
  <c r="B130" i="1"/>
  <c r="B746" i="1"/>
  <c r="B128" i="1"/>
  <c r="D765" i="1"/>
  <c r="B668" i="1"/>
  <c r="B519" i="1"/>
  <c r="K635" i="1"/>
  <c r="J664" i="1"/>
  <c r="I431" i="1"/>
  <c r="J423" i="1"/>
  <c r="K230" i="1"/>
  <c r="I198" i="1"/>
  <c r="I365" i="1"/>
  <c r="J234" i="1"/>
  <c r="K291" i="1"/>
  <c r="I275" i="1"/>
  <c r="B469" i="1"/>
  <c r="D621" i="1"/>
  <c r="K234" i="1"/>
  <c r="D252" i="1"/>
  <c r="D281" i="1"/>
  <c r="K352" i="1"/>
  <c r="K748" i="1"/>
  <c r="E194" i="1"/>
  <c r="K539" i="1"/>
  <c r="I378" i="1"/>
  <c r="B333" i="1"/>
  <c r="E55" i="1"/>
  <c r="D515" i="1"/>
  <c r="B43" i="1"/>
  <c r="D99" i="1"/>
  <c r="B233" i="1"/>
  <c r="B367" i="1"/>
  <c r="J476" i="1"/>
  <c r="J731" i="1"/>
  <c r="I250" i="1"/>
  <c r="E197" i="1"/>
  <c r="J544" i="1"/>
  <c r="B261" i="1"/>
  <c r="I628" i="1"/>
  <c r="D117" i="1"/>
  <c r="E257" i="1"/>
  <c r="J147" i="1"/>
  <c r="K332" i="1"/>
  <c r="K451" i="1"/>
  <c r="E315" i="1"/>
  <c r="K214" i="1"/>
  <c r="K217" i="1"/>
  <c r="D688" i="1"/>
  <c r="I748" i="1"/>
  <c r="E23" i="1"/>
  <c r="D172" i="1"/>
  <c r="B209" i="1"/>
  <c r="E761" i="1"/>
  <c r="D728" i="1"/>
  <c r="E506" i="1"/>
  <c r="J333" i="1"/>
  <c r="D501" i="1"/>
  <c r="E210" i="1"/>
  <c r="J614" i="1"/>
  <c r="D470" i="1"/>
  <c r="B210" i="1"/>
  <c r="E367" i="1"/>
  <c r="D710" i="1"/>
  <c r="D481" i="1"/>
  <c r="D636" i="1"/>
  <c r="D679" i="1"/>
  <c r="E280" i="1"/>
  <c r="E351" i="1"/>
  <c r="E573" i="1"/>
  <c r="B189" i="1"/>
  <c r="B743" i="1"/>
  <c r="D672" i="1"/>
  <c r="J701" i="1"/>
  <c r="J298" i="1"/>
  <c r="I566" i="1"/>
  <c r="I702" i="1"/>
  <c r="B59" i="1"/>
  <c r="E235" i="1"/>
  <c r="B239" i="1"/>
  <c r="E392" i="1"/>
  <c r="E239" i="1"/>
  <c r="D429" i="1"/>
  <c r="B248" i="1"/>
  <c r="B747" i="1"/>
  <c r="B645" i="1"/>
  <c r="J382" i="1"/>
  <c r="I604" i="1"/>
  <c r="E576" i="1"/>
  <c r="D428" i="1"/>
  <c r="I614" i="1"/>
  <c r="E397" i="1"/>
  <c r="J435" i="1"/>
  <c r="B444" i="1"/>
  <c r="D609" i="1"/>
  <c r="K342" i="1"/>
  <c r="I415" i="1"/>
  <c r="K406" i="1"/>
  <c r="E759" i="1"/>
  <c r="B459" i="1"/>
  <c r="B591" i="1"/>
  <c r="D545" i="1"/>
  <c r="I132" i="1"/>
  <c r="B321" i="1"/>
  <c r="I169" i="1"/>
  <c r="B30" i="1"/>
  <c r="I24" i="1"/>
  <c r="E11" i="1"/>
  <c r="I147" i="1"/>
  <c r="B14" i="1"/>
  <c r="D60" i="1"/>
  <c r="J294" i="1"/>
  <c r="E736" i="1"/>
  <c r="K341" i="1"/>
  <c r="K755" i="1"/>
  <c r="J116" i="1"/>
  <c r="B251" i="1"/>
  <c r="J469" i="1"/>
  <c r="B429" i="1"/>
  <c r="K246" i="1"/>
  <c r="B317" i="1"/>
  <c r="I318" i="1"/>
  <c r="J367" i="1"/>
  <c r="K242" i="1"/>
  <c r="J604" i="1"/>
  <c r="J267" i="1"/>
  <c r="D563" i="1"/>
  <c r="E465" i="1"/>
  <c r="I106" i="1"/>
  <c r="I605" i="1"/>
  <c r="K88" i="1"/>
  <c r="I396" i="1"/>
  <c r="K585" i="1"/>
  <c r="D407" i="1"/>
  <c r="D331" i="1"/>
  <c r="E248" i="1"/>
  <c r="I522" i="1"/>
  <c r="J68" i="1"/>
  <c r="K258" i="1"/>
  <c r="I607" i="1"/>
  <c r="I570" i="1"/>
  <c r="I223" i="1"/>
  <c r="B23" i="1"/>
  <c r="I157" i="1"/>
  <c r="K361" i="1"/>
  <c r="K73" i="1"/>
  <c r="K364" i="1"/>
  <c r="I195" i="1"/>
  <c r="B436" i="1"/>
  <c r="B610" i="1"/>
  <c r="D502" i="1"/>
  <c r="B430" i="1"/>
  <c r="D776" i="1"/>
  <c r="E404" i="1"/>
  <c r="E651" i="1"/>
  <c r="D532" i="1"/>
  <c r="K481" i="1"/>
  <c r="K489" i="1"/>
  <c r="E637" i="1"/>
  <c r="K520" i="1"/>
  <c r="I518" i="1"/>
  <c r="E302" i="1"/>
  <c r="E563" i="1"/>
  <c r="I125" i="1"/>
  <c r="K294" i="1"/>
  <c r="E322" i="1"/>
  <c r="E53" i="1"/>
  <c r="D411" i="1"/>
  <c r="K550" i="1"/>
  <c r="D265" i="1"/>
  <c r="I411" i="1"/>
  <c r="E752" i="1"/>
  <c r="D204" i="1"/>
  <c r="I166" i="1"/>
  <c r="E270" i="1"/>
  <c r="D416" i="1"/>
  <c r="D201" i="1"/>
  <c r="D300" i="1"/>
  <c r="K340" i="1"/>
  <c r="I139" i="1"/>
  <c r="D171" i="1"/>
  <c r="E336" i="1"/>
  <c r="J269" i="1"/>
  <c r="B273" i="1"/>
  <c r="E500" i="1"/>
  <c r="E528" i="1"/>
  <c r="K642" i="1"/>
  <c r="B711" i="1"/>
  <c r="J255" i="1"/>
  <c r="J252" i="1"/>
  <c r="I120" i="1"/>
  <c r="K439" i="1"/>
  <c r="K502" i="1"/>
  <c r="I513" i="1"/>
  <c r="B588" i="1"/>
  <c r="E508" i="1"/>
  <c r="D298" i="1"/>
  <c r="D363" i="1"/>
  <c r="K493" i="1"/>
  <c r="I520" i="1"/>
  <c r="B718" i="1"/>
  <c r="B280" i="1"/>
  <c r="B616" i="1"/>
  <c r="B647" i="1"/>
  <c r="B585" i="1"/>
  <c r="D461" i="1"/>
  <c r="B678" i="1"/>
  <c r="E617" i="1"/>
  <c r="K516" i="1"/>
  <c r="K638" i="1"/>
  <c r="E692" i="1"/>
  <c r="D500" i="1"/>
  <c r="J617" i="1"/>
  <c r="J582" i="1"/>
  <c r="J373" i="1"/>
  <c r="K172" i="1"/>
  <c r="E560" i="1"/>
  <c r="D439" i="1"/>
  <c r="B738" i="1"/>
  <c r="J245" i="1"/>
  <c r="D321" i="1"/>
  <c r="B589" i="1"/>
  <c r="K756" i="1"/>
  <c r="K227" i="1"/>
  <c r="E443" i="1"/>
  <c r="I282" i="1"/>
  <c r="I764" i="1"/>
  <c r="B267" i="1"/>
  <c r="J233" i="1"/>
  <c r="J280" i="1"/>
  <c r="J708" i="1"/>
  <c r="D521" i="1"/>
  <c r="I111" i="1"/>
  <c r="B773" i="1"/>
  <c r="I759" i="1"/>
  <c r="B313" i="1"/>
  <c r="K639" i="1"/>
  <c r="E697" i="1"/>
  <c r="B104" i="1"/>
  <c r="I529" i="1"/>
  <c r="D341" i="1"/>
  <c r="J158" i="1"/>
  <c r="E205" i="1"/>
  <c r="J480" i="1"/>
  <c r="J461" i="1"/>
  <c r="B524" i="1"/>
  <c r="B370" i="1"/>
  <c r="E691" i="1"/>
  <c r="E641" i="1"/>
  <c r="E188" i="1"/>
  <c r="D519" i="1"/>
  <c r="K351" i="1"/>
  <c r="B531" i="1"/>
  <c r="D488" i="1"/>
  <c r="K613" i="1"/>
  <c r="J268" i="1"/>
  <c r="J226" i="1"/>
  <c r="K200" i="1"/>
  <c r="K515" i="1"/>
  <c r="D435" i="1"/>
  <c r="D579" i="1"/>
  <c r="I690" i="1"/>
  <c r="B487" i="1"/>
  <c r="I757" i="1"/>
  <c r="D606" i="1"/>
  <c r="I590" i="1"/>
  <c r="D707" i="1"/>
  <c r="B98" i="1"/>
  <c r="J522" i="1"/>
  <c r="D585" i="1"/>
  <c r="K753" i="1"/>
  <c r="B663" i="1"/>
  <c r="K418" i="1"/>
  <c r="E716" i="1"/>
  <c r="I766" i="1"/>
  <c r="K777" i="1"/>
  <c r="J55" i="1"/>
  <c r="K375" i="1"/>
  <c r="I683" i="1"/>
  <c r="J564" i="1"/>
  <c r="D306" i="1"/>
  <c r="J724" i="1"/>
  <c r="K345" i="1"/>
  <c r="I104" i="1"/>
  <c r="K203" i="1"/>
  <c r="B164" i="1"/>
  <c r="E321" i="1"/>
  <c r="D316" i="1"/>
  <c r="K77" i="1"/>
  <c r="E261" i="1"/>
  <c r="E236" i="1"/>
  <c r="J218" i="1"/>
  <c r="E441" i="1"/>
  <c r="I205" i="1"/>
  <c r="D216" i="1"/>
  <c r="B383" i="1"/>
  <c r="I91" i="1"/>
  <c r="K555" i="1"/>
  <c r="K512" i="1"/>
  <c r="K216" i="1"/>
  <c r="B349" i="1"/>
  <c r="D174" i="1"/>
  <c r="J199" i="1"/>
  <c r="D330" i="1"/>
  <c r="D340" i="1"/>
  <c r="I228" i="1"/>
  <c r="E299" i="1"/>
  <c r="D559" i="1"/>
  <c r="B97" i="1"/>
  <c r="E348" i="1"/>
  <c r="D384" i="1"/>
  <c r="K231" i="1"/>
  <c r="J534" i="1"/>
  <c r="E314" i="1"/>
  <c r="E650" i="1"/>
  <c r="D125" i="1"/>
  <c r="I119" i="1"/>
  <c r="E90" i="1"/>
  <c r="B669" i="1"/>
  <c r="B343" i="1"/>
  <c r="E534" i="1"/>
  <c r="B356" i="1"/>
  <c r="K14" i="1"/>
  <c r="K137" i="1"/>
  <c r="J72" i="1"/>
  <c r="E695" i="1"/>
  <c r="B112" i="1"/>
  <c r="E79" i="1"/>
  <c r="I233" i="1"/>
  <c r="D374" i="1"/>
  <c r="E123" i="1"/>
  <c r="J421" i="1"/>
  <c r="K33" i="1"/>
  <c r="I553" i="1"/>
  <c r="E674" i="1"/>
  <c r="J304" i="1"/>
  <c r="D122" i="1"/>
  <c r="J752" i="1"/>
  <c r="K162" i="1"/>
  <c r="J12" i="1"/>
  <c r="J644" i="1"/>
  <c r="K79" i="1"/>
  <c r="J503" i="1"/>
  <c r="I54" i="1"/>
  <c r="B449" i="1"/>
  <c r="E215" i="1"/>
  <c r="D570" i="1"/>
  <c r="J145" i="1"/>
  <c r="B75" i="1"/>
  <c r="I744" i="1"/>
  <c r="D717" i="1"/>
  <c r="D713" i="1"/>
  <c r="K651" i="1"/>
  <c r="E346" i="1"/>
  <c r="E85" i="1"/>
  <c r="E552" i="1"/>
  <c r="D457" i="1"/>
  <c r="J70" i="1"/>
  <c r="K467" i="1"/>
  <c r="K472" i="1"/>
  <c r="B601" i="1"/>
  <c r="J103" i="1"/>
  <c r="K146" i="1"/>
  <c r="J388" i="1"/>
  <c r="I243" i="1"/>
  <c r="E147" i="1"/>
  <c r="I261" i="1"/>
  <c r="D347" i="1"/>
  <c r="K160" i="1"/>
  <c r="K747" i="1"/>
  <c r="K262" i="1"/>
  <c r="B278" i="1"/>
  <c r="J441" i="1"/>
  <c r="K111" i="1"/>
  <c r="I242" i="1"/>
  <c r="B220" i="1"/>
  <c r="D275" i="1"/>
  <c r="K324" i="1"/>
  <c r="I163" i="1"/>
  <c r="B580" i="1"/>
  <c r="J65" i="1"/>
  <c r="I219" i="1"/>
  <c r="B256" i="1"/>
  <c r="K198" i="1"/>
  <c r="D72" i="1"/>
  <c r="K697" i="1"/>
  <c r="D392" i="1"/>
  <c r="J295" i="1"/>
  <c r="D34" i="1"/>
  <c r="D746" i="1"/>
  <c r="E97" i="1"/>
  <c r="D510" i="1"/>
  <c r="B652" i="1"/>
  <c r="J281" i="1"/>
  <c r="D394" i="1"/>
  <c r="J427" i="1"/>
  <c r="E410" i="1"/>
  <c r="I196" i="1"/>
  <c r="D425" i="1"/>
  <c r="K682" i="1"/>
  <c r="J470" i="1"/>
  <c r="D278" i="1"/>
  <c r="I392" i="1"/>
  <c r="D354" i="1"/>
  <c r="K225" i="1"/>
  <c r="D460" i="1"/>
  <c r="D683" i="1"/>
  <c r="B252" i="1"/>
  <c r="B77" i="1"/>
  <c r="E385" i="1"/>
  <c r="D350" i="1"/>
  <c r="K298" i="1"/>
  <c r="J244" i="1"/>
  <c r="E472" i="1"/>
  <c r="K507" i="1"/>
  <c r="I204" i="1"/>
  <c r="B64" i="1"/>
  <c r="K746" i="1"/>
  <c r="B36" i="1"/>
  <c r="B758" i="1"/>
  <c r="K308" i="1"/>
  <c r="D754" i="1"/>
  <c r="B386" i="1"/>
  <c r="K190" i="1"/>
  <c r="D574" i="1"/>
  <c r="K443" i="1"/>
  <c r="J767" i="1"/>
  <c r="I370" i="1"/>
  <c r="D21" i="1"/>
  <c r="K380" i="1"/>
  <c r="D184" i="1"/>
  <c r="I491" i="1"/>
  <c r="I475" i="1"/>
  <c r="K731" i="1"/>
  <c r="E475" i="1"/>
  <c r="J243" i="1"/>
  <c r="K394" i="1"/>
  <c r="J253" i="1"/>
  <c r="E30" i="1"/>
  <c r="D546" i="1"/>
  <c r="J527" i="1"/>
  <c r="D114" i="1"/>
  <c r="B178" i="1"/>
  <c r="D225" i="1"/>
  <c r="I626" i="1"/>
  <c r="K760" i="1"/>
  <c r="J745" i="1"/>
  <c r="D123" i="1"/>
  <c r="K219" i="1"/>
  <c r="J746" i="1"/>
  <c r="B428" i="1"/>
  <c r="B155" i="1"/>
  <c r="E157" i="1"/>
  <c r="D608" i="1"/>
  <c r="J222" i="1"/>
  <c r="D345" i="1"/>
  <c r="K78" i="1"/>
  <c r="J144" i="1"/>
  <c r="J271" i="1"/>
  <c r="D156" i="1"/>
  <c r="D191" i="1"/>
  <c r="K647" i="1"/>
  <c r="J90" i="1"/>
  <c r="I505" i="1"/>
  <c r="K684" i="1"/>
  <c r="E461" i="1"/>
  <c r="I664" i="1"/>
  <c r="D431" i="1"/>
  <c r="I661" i="1"/>
  <c r="E164" i="1"/>
  <c r="D503" i="1"/>
  <c r="J454" i="1"/>
  <c r="I314" i="1"/>
  <c r="J628" i="1"/>
  <c r="D415" i="1"/>
  <c r="I568" i="1"/>
  <c r="B657" i="1"/>
  <c r="B650" i="1"/>
  <c r="J775" i="1"/>
  <c r="J507" i="1"/>
  <c r="E494" i="1"/>
  <c r="B575" i="1"/>
  <c r="J557" i="1"/>
  <c r="D247" i="1"/>
  <c r="K333" i="1"/>
  <c r="I608" i="1"/>
  <c r="E476" i="1"/>
  <c r="D333" i="1"/>
  <c r="J657" i="1"/>
  <c r="D47" i="1"/>
  <c r="I291" i="1"/>
  <c r="H69" i="2"/>
  <c r="G41" i="2"/>
  <c r="D324" i="1"/>
  <c r="B63" i="2"/>
  <c r="F5" i="2"/>
  <c r="G68" i="2"/>
  <c r="K283" i="1"/>
  <c r="G26" i="2"/>
  <c r="K75" i="1"/>
  <c r="B21" i="1"/>
  <c r="D93" i="1"/>
  <c r="E710" i="1"/>
  <c r="G34" i="2"/>
  <c r="D564" i="1"/>
  <c r="G82" i="2"/>
  <c r="B520" i="1"/>
  <c r="B535" i="1"/>
  <c r="J31" i="1"/>
  <c r="E162" i="1"/>
  <c r="K95" i="1"/>
  <c r="D173" i="1"/>
  <c r="B157" i="1"/>
  <c r="I437" i="1"/>
  <c r="I360" i="1"/>
  <c r="K215" i="1"/>
  <c r="E252" i="1"/>
  <c r="D37" i="1"/>
  <c r="B369" i="1"/>
  <c r="B418" i="1"/>
  <c r="K391" i="1"/>
  <c r="G47" i="2"/>
  <c r="B232" i="1"/>
  <c r="E649" i="1"/>
  <c r="J514" i="1"/>
  <c r="I66" i="1"/>
  <c r="I555" i="1"/>
  <c r="D266" i="1"/>
  <c r="K330" i="1"/>
  <c r="B627" i="1"/>
  <c r="I724" i="1"/>
  <c r="K90" i="1"/>
  <c r="I441" i="1"/>
  <c r="I483" i="1"/>
  <c r="J696" i="1"/>
  <c r="E416" i="1"/>
  <c r="K652" i="1"/>
  <c r="B390" i="1"/>
  <c r="D15" i="1"/>
  <c r="B638" i="1"/>
  <c r="D159" i="1"/>
  <c r="K96" i="1"/>
  <c r="I560" i="1"/>
  <c r="J198" i="1"/>
  <c r="J627" i="1"/>
  <c r="E166" i="1"/>
  <c r="B60" i="1"/>
  <c r="K483" i="1"/>
  <c r="I355" i="1"/>
  <c r="J458" i="1"/>
  <c r="E422" i="1"/>
  <c r="K67" i="1"/>
  <c r="J13" i="1"/>
  <c r="B741" i="1"/>
  <c r="J651" i="1"/>
  <c r="E747" i="1"/>
  <c r="E396" i="1"/>
  <c r="J314" i="1"/>
  <c r="J14" i="1"/>
  <c r="E317" i="1"/>
  <c r="B15" i="1"/>
  <c r="I258" i="1"/>
  <c r="B188" i="1"/>
  <c r="D382" i="1"/>
  <c r="J765" i="1"/>
  <c r="K306" i="1"/>
  <c r="B486" i="1"/>
  <c r="D108" i="1"/>
  <c r="D385" i="1"/>
  <c r="K174" i="1"/>
  <c r="E731" i="1"/>
  <c r="E44" i="1"/>
  <c r="B306" i="1"/>
  <c r="B719" i="1"/>
  <c r="E562" i="1"/>
  <c r="E531" i="1"/>
  <c r="E282" i="1"/>
  <c r="J678" i="1"/>
  <c r="J108" i="1"/>
  <c r="D136" i="1"/>
  <c r="I265" i="1"/>
  <c r="J402" i="1"/>
  <c r="E750" i="1"/>
  <c r="I186" i="1"/>
  <c r="D418" i="1"/>
  <c r="J139" i="1"/>
  <c r="E59" i="1"/>
  <c r="J601" i="1"/>
  <c r="D68" i="1"/>
  <c r="K250" i="1"/>
  <c r="K142" i="1"/>
  <c r="J97" i="1"/>
  <c r="E24" i="1"/>
  <c r="K38" i="1"/>
  <c r="B8" i="1"/>
  <c r="B185" i="1"/>
  <c r="E128" i="1"/>
  <c r="E354" i="1"/>
  <c r="I88" i="1"/>
  <c r="B136" i="1"/>
  <c r="E105" i="1"/>
  <c r="I617" i="1"/>
  <c r="B87" i="1"/>
  <c r="D139" i="1"/>
  <c r="J484" i="1"/>
  <c r="J543" i="1"/>
  <c r="I232" i="1"/>
  <c r="J201" i="1"/>
  <c r="K168" i="1"/>
  <c r="I561" i="1"/>
  <c r="J7" i="1"/>
  <c r="D553" i="1"/>
  <c r="B263" i="1"/>
  <c r="E208" i="1"/>
  <c r="K735" i="1"/>
  <c r="E106" i="1"/>
  <c r="J729" i="1"/>
  <c r="D103" i="1"/>
  <c r="B137" i="1"/>
  <c r="J391" i="1"/>
  <c r="J410" i="1"/>
  <c r="K114" i="1"/>
  <c r="D104" i="1"/>
  <c r="D192" i="1"/>
  <c r="J515" i="1"/>
  <c r="E172" i="1"/>
  <c r="D328" i="1"/>
  <c r="D689" i="1"/>
  <c r="D530" i="1"/>
  <c r="I140" i="1"/>
  <c r="I257" i="1"/>
  <c r="I471" i="1"/>
  <c r="I707" i="1"/>
  <c r="B421" i="1"/>
  <c r="J77" i="1"/>
  <c r="B695" i="1"/>
  <c r="E596" i="1"/>
  <c r="D48" i="1"/>
  <c r="J505" i="1"/>
  <c r="K261" i="1"/>
  <c r="E659" i="1"/>
  <c r="B7" i="1"/>
  <c r="D572" i="1"/>
  <c r="K189" i="1"/>
  <c r="J374" i="1"/>
  <c r="E191" i="1"/>
  <c r="E267" i="1"/>
  <c r="K8" i="1"/>
  <c r="B399" i="1"/>
  <c r="E749" i="1"/>
  <c r="J549" i="1"/>
  <c r="K184" i="1"/>
  <c r="D627" i="1"/>
  <c r="K85" i="1"/>
  <c r="I761" i="1"/>
  <c r="B90" i="1"/>
  <c r="B757" i="1"/>
  <c r="J511" i="1"/>
  <c r="I329" i="1"/>
  <c r="B508" i="1"/>
  <c r="I57" i="1"/>
  <c r="K179" i="1"/>
  <c r="D357" i="1"/>
  <c r="I181" i="1"/>
  <c r="J323" i="1"/>
  <c r="B216" i="1"/>
  <c r="J258" i="1"/>
  <c r="I753" i="1"/>
  <c r="D633" i="1"/>
  <c r="I429" i="1"/>
  <c r="D166" i="1"/>
  <c r="K623" i="1"/>
  <c r="J668" i="1"/>
  <c r="B560" i="1"/>
  <c r="E46" i="1"/>
  <c r="B376" i="1"/>
  <c r="J612" i="1"/>
  <c r="D667" i="1"/>
  <c r="E245" i="1"/>
  <c r="B10" i="1"/>
  <c r="K39" i="1"/>
  <c r="E395" i="1"/>
  <c r="B633" i="1"/>
  <c r="B561" i="1"/>
  <c r="I64" i="1"/>
  <c r="B384" i="1"/>
  <c r="I155" i="1"/>
  <c r="J172" i="1"/>
  <c r="I303" i="1"/>
  <c r="E134" i="1"/>
  <c r="D490" i="1"/>
  <c r="J106" i="1"/>
  <c r="J219" i="1"/>
  <c r="J296" i="1"/>
  <c r="E52" i="1"/>
  <c r="B176" i="1"/>
  <c r="I371" i="1"/>
  <c r="I202" i="1"/>
  <c r="B606" i="1"/>
  <c r="I191" i="1"/>
  <c r="I615" i="1"/>
  <c r="I366" i="1"/>
  <c r="E81" i="1"/>
  <c r="I315" i="1"/>
  <c r="E419" i="1"/>
  <c r="E96" i="1"/>
  <c r="B186" i="1"/>
  <c r="D315" i="1"/>
  <c r="D96" i="1"/>
  <c r="K751" i="1"/>
  <c r="B226" i="1"/>
  <c r="J492" i="1"/>
  <c r="K660" i="1"/>
  <c r="B133" i="1"/>
  <c r="K527" i="1"/>
  <c r="B632" i="1"/>
  <c r="E378" i="1"/>
  <c r="B334" i="1"/>
  <c r="B266" i="1"/>
  <c r="E639" i="1"/>
  <c r="J249" i="1"/>
  <c r="E550" i="1"/>
  <c r="B281" i="1"/>
  <c r="K641" i="1"/>
  <c r="I533" i="1"/>
  <c r="K571" i="1"/>
  <c r="I469" i="1"/>
  <c r="B522" i="1"/>
  <c r="K640" i="1"/>
  <c r="D753" i="1"/>
  <c r="D687" i="1"/>
  <c r="E464" i="1"/>
  <c r="E687" i="1"/>
  <c r="J209" i="1"/>
  <c r="J704" i="1"/>
  <c r="D703" i="1"/>
  <c r="J67" i="2"/>
  <c r="E675" i="1"/>
  <c r="I367" i="1"/>
  <c r="K484" i="1"/>
  <c r="D583" i="1"/>
  <c r="I621" i="1"/>
  <c r="I660" i="1"/>
  <c r="J680" i="1"/>
  <c r="K510" i="1"/>
  <c r="B706" i="1"/>
  <c r="D772" i="1"/>
  <c r="K598" i="1"/>
  <c r="J772" i="1"/>
  <c r="B482" i="1"/>
  <c r="I634" i="1"/>
  <c r="E400" i="1"/>
  <c r="E612" i="1"/>
  <c r="B415" i="1"/>
  <c r="D706" i="1"/>
  <c r="K664" i="1"/>
  <c r="J41" i="2"/>
  <c r="E678" i="1"/>
  <c r="J541" i="1"/>
  <c r="J501" i="1"/>
  <c r="B371" i="1"/>
  <c r="B135" i="1"/>
  <c r="B65" i="1"/>
  <c r="K407" i="1"/>
  <c r="E423" i="1"/>
  <c r="D697" i="1"/>
  <c r="J412" i="1"/>
  <c r="D364" i="1"/>
  <c r="K408" i="1"/>
  <c r="D245" i="1"/>
  <c r="E240" i="1"/>
  <c r="I287" i="1"/>
  <c r="B308" i="1"/>
  <c r="E370" i="1"/>
  <c r="K338" i="1"/>
  <c r="K730" i="1"/>
  <c r="K469" i="1"/>
  <c r="E635" i="1"/>
  <c r="D365" i="1"/>
  <c r="I451" i="1"/>
  <c r="B361" i="1"/>
  <c r="K665" i="1"/>
  <c r="E665" i="1"/>
  <c r="D773" i="1"/>
  <c r="I346" i="1"/>
  <c r="E676" i="1"/>
  <c r="J358" i="1"/>
  <c r="B95" i="1"/>
  <c r="J375" i="1"/>
  <c r="I255" i="1"/>
  <c r="K428" i="1"/>
  <c r="B35" i="1"/>
  <c r="E588" i="1"/>
  <c r="J15" i="1"/>
  <c r="J65" i="2"/>
  <c r="D105" i="1"/>
  <c r="J436" i="1"/>
  <c r="E653" i="1"/>
  <c r="J58" i="2"/>
  <c r="J519" i="1"/>
  <c r="I334" i="1"/>
  <c r="D628" i="1"/>
  <c r="K626" i="1"/>
  <c r="J560" i="1"/>
  <c r="J442" i="1"/>
  <c r="B534" i="1"/>
  <c r="I404" i="1"/>
  <c r="E212" i="1"/>
  <c r="B462" i="1"/>
  <c r="J703" i="1"/>
  <c r="B761" i="1"/>
  <c r="I510" i="1"/>
  <c r="E237" i="1"/>
  <c r="I122" i="1"/>
  <c r="D549" i="1"/>
  <c r="I389" i="1"/>
  <c r="I550" i="1"/>
  <c r="K130" i="1"/>
  <c r="J9" i="1"/>
  <c r="E551" i="1"/>
  <c r="I492" i="1"/>
  <c r="I277" i="1"/>
  <c r="D299" i="1"/>
  <c r="K199" i="1"/>
  <c r="K107" i="1"/>
  <c r="E130" i="1"/>
  <c r="K263" i="1"/>
  <c r="B671" i="1"/>
  <c r="K144" i="1"/>
  <c r="D747" i="1"/>
  <c r="I538" i="1"/>
  <c r="K530" i="1"/>
  <c r="B750" i="1"/>
  <c r="I377" i="1"/>
  <c r="I382" i="1"/>
  <c r="K688" i="1"/>
  <c r="K388" i="1"/>
  <c r="J240" i="1"/>
  <c r="K377" i="1"/>
  <c r="K224" i="1"/>
  <c r="I180" i="1"/>
  <c r="I506" i="1"/>
  <c r="B323" i="1"/>
  <c r="E657" i="1"/>
  <c r="J702" i="1"/>
  <c r="E732" i="1"/>
  <c r="I172" i="1"/>
  <c r="E704" i="1"/>
  <c r="B152" i="1"/>
  <c r="B495" i="1"/>
  <c r="E98" i="1"/>
  <c r="E373" i="1"/>
  <c r="I574" i="1"/>
  <c r="J591" i="1"/>
  <c r="B643" i="1"/>
  <c r="I558" i="1"/>
  <c r="I586" i="1"/>
  <c r="D335" i="1"/>
  <c r="J658" i="1"/>
  <c r="K397" i="1"/>
  <c r="J444" i="1"/>
  <c r="K164" i="1"/>
  <c r="I436" i="1"/>
  <c r="D650" i="1"/>
  <c r="E200" i="1"/>
  <c r="K595" i="1"/>
  <c r="I610" i="1"/>
  <c r="J455" i="1"/>
  <c r="K579" i="1"/>
  <c r="I493" i="1"/>
  <c r="E358" i="1"/>
  <c r="B617" i="1"/>
  <c r="B4" i="1"/>
  <c r="E610" i="1"/>
  <c r="E510" i="1"/>
  <c r="I655" i="1"/>
  <c r="E656" i="1"/>
  <c r="D677" i="1"/>
  <c r="J318" i="1"/>
  <c r="D309" i="1"/>
  <c r="J666" i="1"/>
  <c r="E643" i="1"/>
  <c r="B425" i="1"/>
  <c r="D715" i="1"/>
  <c r="I692" i="1"/>
  <c r="J566" i="1"/>
  <c r="B776" i="1"/>
  <c r="I464" i="1"/>
  <c r="K353" i="1"/>
  <c r="I391" i="1"/>
  <c r="K458" i="1"/>
  <c r="I618" i="1"/>
  <c r="K542" i="1"/>
  <c r="B377" i="1"/>
  <c r="D478" i="1"/>
  <c r="K610" i="1"/>
  <c r="B772" i="1"/>
  <c r="J623" i="1"/>
  <c r="K552" i="1"/>
  <c r="E685" i="1"/>
  <c r="D448" i="1"/>
  <c r="I639" i="1"/>
  <c r="B636" i="1"/>
  <c r="K466" i="1"/>
  <c r="I773" i="1"/>
  <c r="E230" i="1"/>
  <c r="J334" i="1"/>
  <c r="K149" i="1"/>
  <c r="B655" i="1"/>
  <c r="J575" i="1"/>
  <c r="B290" i="1"/>
  <c r="K286" i="1"/>
  <c r="D273" i="1"/>
  <c r="K223" i="1"/>
  <c r="D557" i="1"/>
  <c r="J350" i="1"/>
  <c r="K147" i="1"/>
  <c r="I474" i="1"/>
  <c r="D289" i="1"/>
  <c r="J735" i="1"/>
  <c r="K278" i="1"/>
  <c r="D235" i="1"/>
  <c r="J263" i="1"/>
  <c r="B550" i="1"/>
  <c r="E266" i="1"/>
  <c r="I379" i="1"/>
  <c r="I401" i="1"/>
  <c r="I624" i="1"/>
  <c r="I281" i="1"/>
  <c r="E519" i="1"/>
  <c r="K282" i="1"/>
  <c r="E221" i="1"/>
  <c r="E27" i="1"/>
  <c r="J592" i="1"/>
  <c r="D233" i="1"/>
  <c r="J86" i="1"/>
  <c r="J321" i="1"/>
  <c r="K243" i="1"/>
  <c r="D751" i="1"/>
  <c r="K320" i="1"/>
  <c r="K553" i="1"/>
  <c r="J196" i="1"/>
  <c r="K432" i="1"/>
  <c r="D684" i="1"/>
  <c r="J164" i="1"/>
  <c r="D22" i="1"/>
  <c r="E242" i="1"/>
  <c r="B530" i="1"/>
  <c r="I449" i="1"/>
  <c r="E47" i="1"/>
  <c r="J660" i="1"/>
  <c r="K487" i="1"/>
  <c r="K541" i="1"/>
  <c r="K272" i="1"/>
  <c r="D739" i="1"/>
  <c r="D524" i="1"/>
  <c r="B190" i="1"/>
  <c r="E402" i="1"/>
  <c r="I179" i="1"/>
  <c r="D506" i="1"/>
  <c r="K170" i="1"/>
  <c r="K637" i="1"/>
  <c r="I458" i="1"/>
  <c r="B715" i="1"/>
  <c r="I632" i="1"/>
  <c r="D618" i="1"/>
  <c r="K384" i="1"/>
  <c r="J547" i="1"/>
  <c r="K536" i="1"/>
  <c r="E474" i="1"/>
  <c r="I372" i="1"/>
  <c r="J54" i="2"/>
  <c r="J495" i="1"/>
  <c r="B546" i="1"/>
  <c r="D186" i="1"/>
  <c r="B777" i="1"/>
  <c r="I434" i="1"/>
  <c r="B751" i="1"/>
  <c r="D336" i="1"/>
  <c r="B24" i="1"/>
  <c r="D314" i="1"/>
  <c r="K763" i="1"/>
  <c r="I270" i="1"/>
  <c r="E628" i="1"/>
  <c r="B405" i="1"/>
  <c r="K449" i="1"/>
  <c r="J43" i="1"/>
  <c r="B364" i="1"/>
  <c r="D685" i="1"/>
  <c r="I439" i="1"/>
  <c r="J585" i="1"/>
  <c r="B174" i="1"/>
  <c r="K197" i="1"/>
  <c r="B341" i="1"/>
  <c r="E146" i="1"/>
  <c r="E507" i="1"/>
  <c r="K247" i="1"/>
  <c r="D215" i="1"/>
  <c r="D771" i="1"/>
  <c r="K721" i="1"/>
  <c r="B402" i="1"/>
  <c r="B676" i="1"/>
  <c r="I68" i="1"/>
  <c r="K633" i="1"/>
  <c r="K518" i="1"/>
  <c r="D489" i="1"/>
  <c r="I444" i="1"/>
  <c r="I462" i="1"/>
  <c r="K587" i="1"/>
  <c r="B346" i="1"/>
  <c r="D307" i="1"/>
  <c r="J600" i="1"/>
  <c r="E421" i="1"/>
  <c r="K186" i="1"/>
  <c r="I709" i="1"/>
  <c r="D369" i="1"/>
  <c r="K155" i="1"/>
  <c r="D674" i="1"/>
  <c r="B573" i="1"/>
  <c r="D629" i="1"/>
  <c r="I609" i="1"/>
  <c r="I430" i="1"/>
  <c r="D646" i="1"/>
  <c r="I704" i="1"/>
  <c r="K423" i="1"/>
  <c r="B646" i="1"/>
  <c r="J661" i="1"/>
  <c r="J684" i="1"/>
  <c r="I667" i="1"/>
  <c r="D522" i="1"/>
  <c r="B408" i="1"/>
  <c r="E714" i="1"/>
  <c r="I200" i="1"/>
  <c r="K436" i="1"/>
  <c r="B541" i="1"/>
  <c r="J758" i="1"/>
  <c r="D693" i="1"/>
  <c r="J320" i="1"/>
  <c r="B552" i="1"/>
  <c r="B163" i="1"/>
  <c r="E318" i="1"/>
  <c r="E450" i="1"/>
  <c r="I413" i="1"/>
  <c r="E171" i="1"/>
  <c r="B154" i="1"/>
  <c r="D242" i="1"/>
  <c r="J482" i="1"/>
  <c r="E113" i="1"/>
  <c r="I532" i="1"/>
  <c r="J285" i="1"/>
  <c r="K134" i="1"/>
  <c r="J533" i="1"/>
  <c r="D212" i="1"/>
  <c r="E721" i="1"/>
  <c r="K499" i="1"/>
  <c r="K607" i="1"/>
  <c r="I368" i="1"/>
  <c r="D602" i="1"/>
  <c r="D370" i="1"/>
  <c r="D567" i="1"/>
  <c r="I298" i="1"/>
  <c r="D180" i="1"/>
  <c r="D749" i="1"/>
  <c r="I752" i="1"/>
  <c r="E509" i="1"/>
  <c r="B311" i="1"/>
  <c r="E298" i="1"/>
  <c r="I649" i="1"/>
  <c r="E272" i="1"/>
  <c r="B309" i="1"/>
  <c r="E3" i="1"/>
  <c r="K526" i="1"/>
  <c r="K425" i="1"/>
  <c r="K329" i="1"/>
  <c r="E523" i="1"/>
  <c r="B720" i="1"/>
  <c r="B406" i="1"/>
  <c r="J224" i="1"/>
  <c r="I103" i="1"/>
  <c r="E769" i="1"/>
  <c r="K385" i="1"/>
  <c r="I645" i="1"/>
  <c r="B438" i="1"/>
  <c r="B476" i="1"/>
  <c r="D690" i="1"/>
  <c r="I500" i="1"/>
  <c r="D438" i="1"/>
  <c r="B228" i="1"/>
  <c r="J326" i="1"/>
  <c r="K314" i="1"/>
  <c r="J587" i="1"/>
  <c r="J127" i="1"/>
  <c r="E666" i="1"/>
  <c r="E435" i="1"/>
  <c r="E768" i="1"/>
  <c r="D597" i="1"/>
  <c r="E308" i="1"/>
  <c r="E319" i="1"/>
  <c r="E380" i="1"/>
  <c r="B149" i="1"/>
  <c r="D381" i="1"/>
  <c r="D451" i="1"/>
  <c r="I638" i="1"/>
  <c r="E110" i="1"/>
  <c r="B338" i="1"/>
  <c r="J377" i="1"/>
  <c r="E180" i="1"/>
  <c r="B509" i="1"/>
  <c r="J508" i="1"/>
  <c r="B288" i="1"/>
  <c r="E630" i="1"/>
  <c r="D409" i="1"/>
  <c r="J571" i="1"/>
  <c r="E579" i="1"/>
  <c r="I482" i="1"/>
  <c r="E667" i="1"/>
  <c r="I150" i="1"/>
  <c r="J328" i="1"/>
  <c r="D712" i="1"/>
  <c r="I455" i="1"/>
  <c r="I571" i="1"/>
  <c r="K677" i="1"/>
  <c r="E328" i="1"/>
  <c r="D675" i="1"/>
  <c r="I373" i="1"/>
  <c r="I476" i="1"/>
  <c r="B709" i="1"/>
  <c r="E501" i="1"/>
  <c r="E738" i="1"/>
  <c r="K768" i="1"/>
  <c r="B431" i="1"/>
  <c r="E597" i="1"/>
  <c r="D450" i="1"/>
  <c r="E512" i="1"/>
  <c r="J688" i="1"/>
  <c r="D654" i="1"/>
  <c r="K462" i="1"/>
  <c r="D387" i="1"/>
  <c r="I386" i="1"/>
  <c r="K773" i="1"/>
  <c r="I640" i="1"/>
  <c r="K648" i="1"/>
  <c r="B496" i="1"/>
  <c r="D290" i="1"/>
  <c r="I170" i="1"/>
  <c r="J569" i="1"/>
  <c r="I598" i="1"/>
  <c r="K25" i="1"/>
  <c r="E431" i="1"/>
  <c r="K603" i="1"/>
  <c r="K691" i="1"/>
  <c r="K456" i="1"/>
  <c r="I175" i="1"/>
  <c r="E391" i="1"/>
  <c r="D413" i="1"/>
  <c r="B567" i="1"/>
  <c r="I565" i="1"/>
  <c r="D424" i="1"/>
  <c r="J220" i="1"/>
  <c r="E533" i="1"/>
  <c r="D367" i="1"/>
  <c r="I760" i="1"/>
  <c r="D736" i="1"/>
  <c r="K265" i="1"/>
  <c r="K689" i="1"/>
  <c r="I508" i="1"/>
  <c r="B681" i="1"/>
  <c r="E724" i="1"/>
  <c r="K490" i="1"/>
  <c r="I269" i="1"/>
  <c r="I336" i="1"/>
  <c r="J59" i="2"/>
  <c r="E17" i="1"/>
  <c r="D101" i="1"/>
  <c r="J380" i="1"/>
  <c r="I548" i="1"/>
  <c r="I240" i="1"/>
  <c r="I713" i="1"/>
  <c r="D734" i="1"/>
  <c r="K395" i="1"/>
  <c r="B411" i="1"/>
  <c r="I559" i="1"/>
  <c r="J500" i="1"/>
  <c r="K254" i="1"/>
  <c r="J67" i="1"/>
  <c r="E621" i="1"/>
  <c r="E287" i="1"/>
  <c r="D313" i="1"/>
  <c r="D511" i="1"/>
  <c r="J771" i="1"/>
  <c r="D29" i="1"/>
  <c r="I256" i="1"/>
  <c r="E58" i="1"/>
  <c r="D128" i="1"/>
  <c r="K464" i="1"/>
  <c r="B269" i="1"/>
  <c r="K519" i="1"/>
  <c r="B407" i="1"/>
  <c r="I494" i="1"/>
  <c r="J59" i="1"/>
  <c r="J550" i="1"/>
  <c r="J60" i="1"/>
  <c r="E664" i="1"/>
  <c r="I487" i="1"/>
  <c r="I519" i="1"/>
  <c r="B473" i="1"/>
  <c r="J493" i="1"/>
  <c r="J595" i="1"/>
  <c r="J387" i="1"/>
  <c r="B510" i="1"/>
  <c r="D497" i="1"/>
  <c r="I402" i="1"/>
  <c r="B396" i="1"/>
  <c r="I466" i="1"/>
  <c r="D206" i="1"/>
  <c r="E638" i="1"/>
  <c r="J40" i="2"/>
  <c r="K616" i="1"/>
  <c r="E671" i="1"/>
  <c r="J763" i="1"/>
  <c r="I48" i="1"/>
  <c r="J576" i="1"/>
  <c r="I688" i="1"/>
  <c r="K455" i="1"/>
  <c r="E646" i="1"/>
  <c r="E206" i="1"/>
  <c r="B557" i="1"/>
  <c r="J429" i="1"/>
  <c r="I603" i="1"/>
  <c r="K575" i="1"/>
  <c r="E648" i="1"/>
  <c r="B595" i="1"/>
  <c r="D764" i="1"/>
  <c r="E622" i="1"/>
  <c r="D538" i="1"/>
  <c r="B618" i="1"/>
  <c r="K600" i="1"/>
  <c r="J62" i="2"/>
  <c r="K434" i="1"/>
  <c r="K771" i="1"/>
  <c r="K583" i="1"/>
  <c r="K544" i="1"/>
  <c r="I515" i="1"/>
  <c r="J663" i="1"/>
  <c r="J690" i="1"/>
  <c r="J677" i="1"/>
  <c r="I606" i="1"/>
  <c r="D752" i="1"/>
  <c r="B491" i="1"/>
  <c r="E418" i="1"/>
  <c r="D396" i="1"/>
  <c r="B332" i="1"/>
  <c r="I581" i="1"/>
  <c r="K328" i="1"/>
  <c r="J42" i="2"/>
  <c r="E684" i="1"/>
  <c r="E618" i="1"/>
  <c r="K717" i="1"/>
  <c r="D666" i="1"/>
  <c r="D616" i="1"/>
  <c r="J467" i="1"/>
  <c r="K350" i="1"/>
  <c r="I629" i="1"/>
  <c r="E492" i="1"/>
  <c r="B579" i="1"/>
  <c r="I221" i="1"/>
  <c r="E439" i="1"/>
  <c r="E547" i="1"/>
  <c r="I152" i="1"/>
  <c r="D255" i="1"/>
  <c r="I380" i="1"/>
  <c r="D8" i="1"/>
  <c r="B68" i="1"/>
  <c r="K237" i="1"/>
  <c r="J217" i="1"/>
  <c r="E711" i="1"/>
  <c r="E440" i="1"/>
  <c r="K336" i="1"/>
  <c r="J568" i="1"/>
  <c r="B215" i="1"/>
  <c r="D440" i="1"/>
  <c r="B363" i="1"/>
  <c r="E352" i="1"/>
  <c r="D469" i="1"/>
  <c r="I337" i="1"/>
  <c r="E454" i="1"/>
  <c r="K381" i="1"/>
  <c r="B708" i="1"/>
  <c r="B615" i="1"/>
  <c r="E316" i="1"/>
  <c r="K666" i="1"/>
  <c r="I214" i="1"/>
  <c r="D254" i="1"/>
  <c r="B299" i="1"/>
  <c r="I58" i="1"/>
  <c r="D774" i="1"/>
  <c r="K699" i="1"/>
  <c r="E355" i="1"/>
  <c r="D648" i="1"/>
  <c r="I263" i="1"/>
  <c r="J283" i="1"/>
  <c r="J428" i="1"/>
  <c r="J257" i="1"/>
  <c r="K289" i="1"/>
  <c r="B427" i="1"/>
  <c r="J154" i="1"/>
  <c r="B456" i="1"/>
  <c r="I542" i="1"/>
  <c r="J473" i="1"/>
  <c r="K424" i="1"/>
  <c r="E662" i="1"/>
  <c r="D757" i="1"/>
  <c r="B293" i="1"/>
  <c r="I218" i="1"/>
  <c r="B78" i="1"/>
  <c r="B362" i="1"/>
  <c r="E518" i="1"/>
  <c r="E754" i="1"/>
  <c r="I405" i="1"/>
  <c r="B624" i="1"/>
  <c r="D759" i="1"/>
  <c r="K358" i="1"/>
  <c r="K750" i="1"/>
  <c r="B467" i="1"/>
  <c r="D482" i="1"/>
  <c r="D660" i="1"/>
  <c r="B536" i="1"/>
  <c r="I769" i="1"/>
  <c r="B279" i="1"/>
  <c r="D432" i="1"/>
  <c r="B680" i="1"/>
  <c r="K557" i="1"/>
  <c r="D58" i="1"/>
  <c r="K305" i="1"/>
  <c r="J506" i="1"/>
  <c r="J490" i="1"/>
  <c r="I544" i="1"/>
  <c r="K680" i="1"/>
  <c r="J626" i="1"/>
  <c r="B481" i="1"/>
  <c r="I490" i="1"/>
  <c r="K311" i="1"/>
  <c r="I722" i="1"/>
  <c r="K546" i="1"/>
  <c r="I622" i="1"/>
  <c r="D603" i="1"/>
  <c r="B656" i="1"/>
  <c r="B374" i="1"/>
  <c r="B705" i="1"/>
  <c r="E259" i="1"/>
  <c r="B614" i="1"/>
  <c r="K307" i="1"/>
  <c r="D639" i="1"/>
  <c r="E449" i="1"/>
  <c r="J497" i="1"/>
  <c r="B598" i="1"/>
  <c r="I643" i="1"/>
  <c r="D504" i="1"/>
  <c r="D463" i="1"/>
  <c r="K323" i="1"/>
  <c r="E349" i="1"/>
  <c r="I537" i="1"/>
  <c r="J674" i="1"/>
  <c r="K718" i="1"/>
  <c r="J655" i="1"/>
  <c r="I278" i="1"/>
  <c r="B760" i="1"/>
  <c r="B700" i="1"/>
  <c r="B637" i="1"/>
  <c r="E463" i="1"/>
  <c r="I703" i="1"/>
  <c r="J509" i="1"/>
  <c r="D581" i="1"/>
  <c r="D358" i="1"/>
  <c r="E495" i="1"/>
  <c r="K4" i="1"/>
  <c r="K715" i="1"/>
  <c r="I662" i="1"/>
  <c r="J44" i="2"/>
  <c r="I552" i="1"/>
  <c r="D551" i="1"/>
  <c r="K617" i="1"/>
  <c r="E633" i="1"/>
  <c r="K409" i="1"/>
  <c r="E763" i="1"/>
  <c r="I712" i="1"/>
  <c r="J685" i="1"/>
  <c r="E765" i="1"/>
  <c r="I711" i="1"/>
  <c r="E487" i="1"/>
  <c r="J63" i="2"/>
  <c r="D323" i="1"/>
  <c r="B666" i="1"/>
  <c r="J540" i="1"/>
  <c r="D758" i="1"/>
  <c r="B398" i="1"/>
  <c r="E669" i="1"/>
  <c r="D264" i="1"/>
  <c r="J653" i="1"/>
  <c r="E702" i="1"/>
  <c r="I461" i="1"/>
  <c r="I454" i="1"/>
  <c r="K690" i="1"/>
  <c r="K672" i="1"/>
  <c r="J448" i="1"/>
  <c r="D767" i="1"/>
  <c r="J431" i="1"/>
  <c r="D571" i="1"/>
  <c r="J551" i="1"/>
  <c r="E481" i="1"/>
  <c r="J536" i="1"/>
  <c r="B197" i="1"/>
  <c r="B500" i="1"/>
  <c r="E616" i="1"/>
  <c r="J521" i="1"/>
  <c r="J706" i="1"/>
  <c r="I292" i="1"/>
  <c r="I417" i="1"/>
  <c r="D722" i="1"/>
  <c r="K508" i="1"/>
  <c r="J606" i="1"/>
  <c r="D656" i="1"/>
  <c r="J634" i="1"/>
  <c r="B607" i="1"/>
  <c r="E705" i="1"/>
  <c r="D611" i="1"/>
  <c r="K331" i="1"/>
  <c r="J430" i="1"/>
  <c r="D405" i="1"/>
  <c r="E377" i="1"/>
  <c r="D332" i="1"/>
  <c r="D676" i="1"/>
  <c r="B675" i="1"/>
  <c r="D617" i="1"/>
  <c r="B640" i="1"/>
  <c r="J662" i="1"/>
  <c r="D436" i="1"/>
  <c r="J443" i="1"/>
  <c r="D355" i="1"/>
  <c r="E366" i="1"/>
  <c r="I521" i="1"/>
  <c r="E362" i="1"/>
  <c r="J68" i="2"/>
  <c r="E432" i="1"/>
  <c r="E541" i="1"/>
  <c r="J619" i="1"/>
  <c r="D548" i="1"/>
  <c r="E603" i="1"/>
  <c r="J699" i="1"/>
  <c r="D642" i="1"/>
  <c r="K707" i="1"/>
  <c r="D318" i="1"/>
  <c r="B654" i="1"/>
  <c r="K657" i="1"/>
  <c r="I778" i="1"/>
  <c r="K461" i="1"/>
  <c r="I457" i="1"/>
  <c r="K765" i="1"/>
  <c r="K612" i="1"/>
  <c r="I697" i="1"/>
  <c r="B703" i="1"/>
  <c r="D716" i="1"/>
  <c r="K674" i="1"/>
  <c r="J66" i="2"/>
  <c r="D520" i="1"/>
  <c r="E655" i="1"/>
  <c r="B686" i="1"/>
  <c r="D610" i="1"/>
  <c r="E766" i="1"/>
  <c r="D552" i="1"/>
  <c r="J764" i="1"/>
  <c r="K650" i="1"/>
  <c r="J46" i="2"/>
  <c r="J599" i="1"/>
  <c r="I293" i="1"/>
  <c r="I465" i="1"/>
  <c r="I669" i="1"/>
  <c r="B244" i="1"/>
  <c r="I740" i="1"/>
  <c r="K509" i="1"/>
  <c r="E238" i="1"/>
  <c r="J228" i="1"/>
  <c r="J434" i="1"/>
  <c r="D268" i="1"/>
  <c r="I768" i="1"/>
  <c r="D220" i="1"/>
  <c r="I83" i="1"/>
  <c r="D85" i="1"/>
  <c r="E735" i="1"/>
  <c r="B765" i="1"/>
  <c r="D288" i="1"/>
  <c r="I666" i="1"/>
  <c r="E175" i="1"/>
  <c r="J754" i="1"/>
  <c r="E375" i="1"/>
  <c r="D351" i="1"/>
  <c r="B441" i="1"/>
  <c r="J405" i="1"/>
  <c r="D480" i="1"/>
  <c r="J753" i="1"/>
  <c r="J424" i="1"/>
  <c r="E263" i="1"/>
  <c r="B394" i="1"/>
  <c r="D453" i="1"/>
  <c r="B366" i="1"/>
  <c r="K759" i="1"/>
  <c r="B499" i="1"/>
  <c r="E383" i="1"/>
  <c r="B566" i="1"/>
  <c r="E606" i="1"/>
  <c r="E670" i="1"/>
  <c r="K169" i="1"/>
  <c r="J200" i="1"/>
  <c r="B613" i="1"/>
  <c r="B3" i="1"/>
  <c r="K17" i="1"/>
  <c r="J324" i="1"/>
  <c r="E144" i="1"/>
  <c r="E403" i="1"/>
  <c r="D179" i="1"/>
  <c r="J276" i="1"/>
  <c r="K255" i="1"/>
  <c r="B385" i="1"/>
  <c r="J208" i="1"/>
  <c r="K241" i="1"/>
  <c r="D296" i="1"/>
  <c r="K700" i="1"/>
  <c r="K752" i="1"/>
  <c r="J590" i="1"/>
  <c r="J254" i="1"/>
  <c r="J535" i="1"/>
  <c r="B455" i="1"/>
  <c r="J43" i="2"/>
  <c r="K285" i="1"/>
  <c r="D745" i="1"/>
  <c r="I302" i="1"/>
  <c r="J452" i="1"/>
  <c r="I595" i="1"/>
  <c r="B138" i="1"/>
  <c r="B527" i="1"/>
  <c r="B387" i="1"/>
  <c r="J316" i="1"/>
  <c r="E203" i="1"/>
  <c r="I252" i="1"/>
  <c r="D465" i="1"/>
  <c r="B222" i="1"/>
  <c r="B283" i="1"/>
  <c r="E4" i="1"/>
  <c r="J686" i="1"/>
  <c r="B677" i="1"/>
  <c r="I227" i="1"/>
  <c r="E532" i="1"/>
  <c r="D582" i="1"/>
  <c r="E493" i="1"/>
  <c r="E767" i="1"/>
  <c r="K440" i="1"/>
  <c r="J160" i="1"/>
  <c r="D607" i="1"/>
  <c r="D459" i="1"/>
  <c r="J376" i="1"/>
  <c r="D512" i="1"/>
  <c r="D494" i="1"/>
  <c r="D185" i="1"/>
  <c r="D593" i="1"/>
  <c r="E672" i="1"/>
  <c r="K659" i="1"/>
  <c r="K495" i="1"/>
  <c r="I694" i="1"/>
  <c r="E542" i="1"/>
  <c r="D657" i="1"/>
  <c r="J669" i="1"/>
  <c r="J607" i="1"/>
  <c r="J52" i="2"/>
  <c r="D408" i="1"/>
  <c r="I499" i="1"/>
  <c r="E329" i="1"/>
  <c r="K399" i="1"/>
  <c r="E376" i="1"/>
  <c r="I342" i="1"/>
  <c r="E620" i="1"/>
  <c r="I409" i="1"/>
  <c r="I407" i="1"/>
  <c r="D588" i="1"/>
  <c r="B533" i="1"/>
  <c r="J720" i="1"/>
  <c r="D269" i="1"/>
  <c r="D276" i="1"/>
  <c r="K267" i="1"/>
  <c r="K248" i="1"/>
  <c r="J532" i="1"/>
  <c r="J716" i="1"/>
  <c r="J563" i="1"/>
  <c r="K468" i="1"/>
  <c r="I423" i="1"/>
  <c r="J49" i="2"/>
  <c r="K448" i="1"/>
  <c r="B611" i="1"/>
  <c r="J352" i="1"/>
  <c r="K596" i="1"/>
  <c r="E709" i="1"/>
  <c r="J450" i="1"/>
  <c r="E489" i="1"/>
  <c r="K491" i="1"/>
  <c r="I699" i="1"/>
  <c r="B685" i="1"/>
  <c r="D362" i="1"/>
  <c r="D699" i="1"/>
  <c r="K363" i="1"/>
  <c r="I416" i="1"/>
  <c r="B692" i="1"/>
  <c r="K378" i="1"/>
  <c r="J517" i="1"/>
  <c r="K685" i="1"/>
  <c r="K630" i="1"/>
  <c r="D423" i="1"/>
  <c r="I583" i="1"/>
  <c r="B587" i="1"/>
  <c r="I762" i="1"/>
  <c r="K447" i="1"/>
  <c r="E553" i="1"/>
  <c r="B771" i="1"/>
  <c r="B682" i="1"/>
  <c r="B409" i="1"/>
  <c r="B622" i="1"/>
  <c r="B722" i="1"/>
  <c r="D539" i="1"/>
  <c r="D614" i="1"/>
  <c r="K778" i="1"/>
  <c r="J647" i="1"/>
  <c r="J39" i="2"/>
  <c r="I756" i="1"/>
  <c r="K709" i="1"/>
  <c r="D403" i="1"/>
  <c r="I557" i="1"/>
  <c r="E187" i="1"/>
  <c r="D221" i="1"/>
  <c r="K622" i="1"/>
  <c r="D619" i="1"/>
  <c r="K335" i="1"/>
  <c r="B576" i="1"/>
  <c r="D26" i="1"/>
  <c r="I141" i="1"/>
  <c r="I247" i="1"/>
  <c r="D766" i="1"/>
  <c r="K386" i="1"/>
  <c r="I540" i="1"/>
  <c r="B274" i="1"/>
  <c r="K344" i="1"/>
  <c r="D487" i="1"/>
  <c r="B521" i="1"/>
  <c r="I289" i="1"/>
  <c r="J757" i="1"/>
  <c r="B701" i="1"/>
  <c r="I523" i="1"/>
  <c r="J766" i="1"/>
  <c r="E756" i="1"/>
  <c r="E446" i="1"/>
  <c r="K431" i="1"/>
  <c r="I400" i="1"/>
  <c r="B766" i="1"/>
  <c r="E429" i="1"/>
  <c r="B764" i="1"/>
  <c r="J579" i="1"/>
  <c r="E386" i="1"/>
  <c r="E566" i="1"/>
  <c r="I758" i="1"/>
  <c r="B634" i="1"/>
  <c r="D246" i="1"/>
  <c r="I4" i="1"/>
  <c r="E160" i="1"/>
  <c r="B352" i="1"/>
  <c r="J239" i="1"/>
  <c r="E546" i="1"/>
  <c r="J567" i="1"/>
  <c r="E374" i="1"/>
  <c r="I747" i="1"/>
  <c r="B276" i="1"/>
  <c r="B504" i="1"/>
  <c r="D604" i="1"/>
  <c r="B416" i="1"/>
  <c r="K277" i="1"/>
  <c r="J176" i="1"/>
  <c r="D310" i="1"/>
  <c r="J637" i="1"/>
  <c r="J504" i="1"/>
  <c r="E353" i="1"/>
  <c r="J632" i="1"/>
  <c r="I443" i="1"/>
  <c r="D661" i="1"/>
  <c r="D704" i="1"/>
  <c r="K762" i="1"/>
  <c r="I716" i="1"/>
  <c r="D509" i="1"/>
  <c r="B571" i="1"/>
  <c r="K770" i="1"/>
  <c r="J465" i="1"/>
  <c r="K444" i="1"/>
  <c r="J53" i="2"/>
  <c r="I517" i="1"/>
  <c r="E456" i="1"/>
  <c r="J629" i="1"/>
  <c r="D421" i="1"/>
  <c r="B450" i="1"/>
  <c r="J705" i="1"/>
  <c r="K500" i="1"/>
  <c r="I450" i="1"/>
  <c r="B688" i="1"/>
  <c r="D329" i="1"/>
  <c r="B451" i="1"/>
  <c r="D513" i="1"/>
  <c r="D622" i="1"/>
  <c r="K567" i="1"/>
  <c r="K465" i="1"/>
  <c r="B704" i="1"/>
  <c r="J748" i="1"/>
  <c r="E285" i="1"/>
  <c r="J394" i="1"/>
  <c r="K430" i="1"/>
  <c r="B253" i="1"/>
  <c r="E401" i="1"/>
  <c r="E462" i="1"/>
  <c r="E484" i="1"/>
  <c r="J633" i="1"/>
  <c r="K222" i="1"/>
  <c r="K524" i="1"/>
  <c r="K521" i="1"/>
  <c r="E399" i="1"/>
  <c r="J611" i="1"/>
  <c r="I685" i="1"/>
  <c r="J687" i="1"/>
  <c r="E770" i="1"/>
  <c r="J598" i="1"/>
  <c r="J714" i="1"/>
  <c r="E593" i="1"/>
  <c r="I659" i="1"/>
  <c r="I536" i="1"/>
  <c r="I438" i="1"/>
  <c r="B583" i="1"/>
  <c r="I772" i="1"/>
  <c r="E554" i="1"/>
  <c r="D761" i="1"/>
  <c r="I341" i="1"/>
  <c r="J641" i="1"/>
  <c r="D239" i="1"/>
  <c r="E538" i="1"/>
  <c r="B674" i="1"/>
  <c r="K769" i="1"/>
  <c r="J777" i="1"/>
  <c r="B754" i="1"/>
  <c r="I297" i="1"/>
  <c r="J597" i="1"/>
  <c r="E776" i="1"/>
  <c r="J55" i="2"/>
  <c r="D624" i="1"/>
  <c r="E607" i="1"/>
  <c r="K400" i="1"/>
  <c r="B464" i="1"/>
  <c r="E482" i="1"/>
  <c r="D587" i="1"/>
  <c r="E663" i="1"/>
  <c r="K561" i="1"/>
  <c r="D641" i="1"/>
  <c r="J512" i="1"/>
  <c r="J610" i="1"/>
  <c r="B310" i="1"/>
  <c r="E339" i="1"/>
  <c r="K634" i="1"/>
  <c r="J146" i="1"/>
  <c r="I210" i="1"/>
  <c r="E247" i="1"/>
  <c r="K40" i="1"/>
  <c r="K482" i="1"/>
  <c r="I130" i="1"/>
  <c r="K273" i="1"/>
  <c r="J331" i="1"/>
  <c r="I264" i="1"/>
  <c r="D326" i="1"/>
  <c r="B664" i="1"/>
  <c r="K349" i="1"/>
  <c r="K654" i="1"/>
  <c r="D353" i="1"/>
  <c r="B150" i="1"/>
  <c r="D760" i="1"/>
  <c r="B734" i="1"/>
  <c r="I755" i="1"/>
  <c r="D302" i="1"/>
  <c r="I249" i="1"/>
  <c r="I296" i="1"/>
  <c r="D536" i="1"/>
  <c r="J432" i="1"/>
  <c r="K704" i="1"/>
  <c r="B745" i="1"/>
  <c r="J529" i="1"/>
  <c r="D430" i="1"/>
  <c r="J292" i="1"/>
  <c r="J372" i="1"/>
  <c r="J622" i="1"/>
  <c r="B662" i="1"/>
  <c r="B582" i="1"/>
  <c r="K757" i="1"/>
  <c r="B679" i="1"/>
  <c r="B231" i="1"/>
  <c r="K303" i="1"/>
  <c r="B229" i="1"/>
  <c r="D395" i="1"/>
  <c r="E614" i="1"/>
  <c r="I663" i="1"/>
  <c r="I686" i="1"/>
  <c r="E720" i="1"/>
  <c r="J274" i="1"/>
  <c r="D189" i="1"/>
  <c r="B297" i="1"/>
  <c r="D414" i="1"/>
  <c r="K738" i="1"/>
  <c r="K576" i="1"/>
  <c r="E626" i="1"/>
  <c r="J636" i="1"/>
  <c r="K702" i="1"/>
  <c r="B658" i="1"/>
  <c r="J381" i="1"/>
  <c r="I633" i="1"/>
  <c r="J486" i="1"/>
  <c r="I599" i="1"/>
  <c r="I687" i="1"/>
  <c r="J700" i="1"/>
  <c r="E382" i="1"/>
  <c r="I421" i="1"/>
  <c r="I674" i="1"/>
  <c r="B381" i="1"/>
  <c r="J537" i="1"/>
  <c r="J620" i="1"/>
  <c r="D659" i="1"/>
  <c r="J722" i="1"/>
  <c r="E413" i="1"/>
  <c r="E700" i="1"/>
  <c r="J596" i="1"/>
  <c r="K253" i="1"/>
  <c r="I691" i="1"/>
  <c r="I283" i="1"/>
  <c r="K716" i="1"/>
  <c r="D529" i="1"/>
  <c r="K505" i="1"/>
  <c r="B342" i="1"/>
  <c r="D702" i="1"/>
  <c r="D643" i="1"/>
  <c r="J673" i="1"/>
  <c r="B465" i="1"/>
  <c r="D452" i="1"/>
  <c r="J639" i="1"/>
  <c r="I693" i="1"/>
  <c r="B716" i="1"/>
  <c r="K670" i="1"/>
  <c r="D653" i="1"/>
  <c r="J353" i="1"/>
  <c r="I231" i="1"/>
  <c r="B403" i="1"/>
  <c r="I573" i="1"/>
  <c r="E753" i="1"/>
  <c r="J315" i="1"/>
  <c r="D647" i="1"/>
  <c r="E654" i="1"/>
  <c r="K661" i="1"/>
  <c r="E673" i="1"/>
  <c r="J692" i="1"/>
  <c r="B243" i="1"/>
  <c r="E722" i="1"/>
  <c r="B547" i="1"/>
  <c r="B568" i="1"/>
  <c r="K686" i="1"/>
  <c r="B400" i="1"/>
  <c r="D444" i="1"/>
  <c r="J659" i="1"/>
  <c r="D756" i="1"/>
  <c r="J494" i="1"/>
  <c r="D558" i="1"/>
  <c r="I714" i="1"/>
  <c r="J583" i="1"/>
  <c r="B619" i="1"/>
  <c r="B581" i="1"/>
  <c r="J502" i="1"/>
  <c r="D612" i="1"/>
  <c r="B599" i="1"/>
  <c r="I657" i="1"/>
  <c r="D98" i="1"/>
  <c r="J407" i="1"/>
  <c r="B492" i="1"/>
  <c r="E677" i="1"/>
  <c r="J206" i="1"/>
  <c r="J643" i="1"/>
  <c r="I512" i="1"/>
  <c r="B378" i="1"/>
  <c r="D507" i="1"/>
  <c r="K591" i="1"/>
  <c r="D4" i="1"/>
  <c r="J615" i="1"/>
  <c r="D348" i="1"/>
  <c r="J313" i="1"/>
  <c r="E600" i="1"/>
  <c r="K124" i="1"/>
  <c r="I435" i="1"/>
  <c r="J419" i="1"/>
  <c r="E728" i="1"/>
  <c r="D165" i="1"/>
  <c r="I591" i="1"/>
  <c r="I410" i="1"/>
  <c r="I720" i="1"/>
  <c r="B275" i="1"/>
  <c r="I623" i="1"/>
  <c r="D778" i="1"/>
  <c r="D695" i="1"/>
  <c r="D577" i="1"/>
  <c r="B494" i="1"/>
  <c r="B246" i="1"/>
  <c r="E37" i="1"/>
  <c r="K667" i="1"/>
  <c r="I721" i="1"/>
  <c r="K228" i="1"/>
  <c r="B258" i="1"/>
  <c r="J491" i="1"/>
  <c r="J707" i="1"/>
  <c r="I324" i="1"/>
  <c r="I369" i="1"/>
  <c r="E408" i="1"/>
  <c r="D449" i="1"/>
  <c r="E503" i="1"/>
  <c r="K593" i="1"/>
  <c r="D777" i="1"/>
  <c r="K528" i="1"/>
  <c r="K775" i="1"/>
  <c r="B699" i="1"/>
  <c r="J718" i="1"/>
  <c r="D181" i="1"/>
  <c r="B181" i="1"/>
  <c r="I749" i="1"/>
  <c r="I577" i="1"/>
  <c r="K393" i="1"/>
  <c r="E609" i="1"/>
  <c r="B775" i="1"/>
  <c r="E68" i="1"/>
  <c r="B512" i="1"/>
  <c r="J260" i="1"/>
  <c r="I350" i="1"/>
  <c r="K396" i="1"/>
  <c r="D342" i="1"/>
  <c r="B389" i="1"/>
  <c r="D533" i="1"/>
  <c r="B659" i="1"/>
  <c r="D599" i="1"/>
  <c r="J697" i="1"/>
  <c r="K741" i="1"/>
  <c r="D678" i="1"/>
  <c r="E632" i="1"/>
  <c r="J70" i="2"/>
  <c r="J649" i="1"/>
  <c r="K511" i="1"/>
  <c r="B630" i="1"/>
  <c r="D193" i="1"/>
  <c r="K238" i="1"/>
  <c r="D705" i="1"/>
  <c r="D492" i="1"/>
  <c r="B539" i="1"/>
  <c r="I551" i="1"/>
  <c r="E568" i="1"/>
  <c r="B57" i="1"/>
  <c r="E201" i="1"/>
  <c r="I641" i="1"/>
  <c r="B395" i="1"/>
  <c r="K264" i="1"/>
  <c r="J621" i="1"/>
  <c r="B502" i="1"/>
  <c r="I502" i="1"/>
  <c r="K673" i="1"/>
  <c r="I767" i="1"/>
  <c r="B537" i="1"/>
  <c r="I364" i="1"/>
  <c r="K582" i="1"/>
  <c r="B603" i="1"/>
  <c r="J520" i="1"/>
  <c r="E755" i="1"/>
  <c r="J340" i="1"/>
  <c r="E583" i="1"/>
  <c r="J759" i="1"/>
  <c r="E777" i="1"/>
  <c r="K533" i="1"/>
  <c r="E393" i="1"/>
  <c r="K362" i="1"/>
  <c r="I717" i="1"/>
  <c r="D626" i="1"/>
  <c r="B621" i="1"/>
  <c r="E466" i="1"/>
  <c r="J69" i="2"/>
  <c r="B684" i="1"/>
  <c r="J474" i="1"/>
  <c r="K615" i="1"/>
  <c r="D671" i="1"/>
  <c r="J648" i="1"/>
  <c r="B460" i="1"/>
  <c r="B515" i="1"/>
  <c r="K581" i="1"/>
  <c r="D596" i="1"/>
  <c r="B623" i="1"/>
  <c r="K678" i="1"/>
  <c r="J682" i="1"/>
  <c r="J409" i="1"/>
  <c r="B507" i="1"/>
  <c r="E717" i="1"/>
  <c r="J679" i="1"/>
  <c r="B245" i="1"/>
  <c r="I504" i="1"/>
  <c r="I597" i="1"/>
  <c r="E693" i="1"/>
  <c r="E428" i="1"/>
  <c r="E457" i="1"/>
  <c r="E647" i="1"/>
  <c r="E706" i="1"/>
  <c r="D669" i="1"/>
  <c r="I488" i="1"/>
  <c r="J78" i="1"/>
  <c r="B523" i="1"/>
  <c r="D718" i="1"/>
  <c r="B693" i="1"/>
  <c r="D682" i="1"/>
  <c r="J247" i="1"/>
  <c r="D620" i="1"/>
  <c r="D303" i="1"/>
  <c r="B626" i="1"/>
  <c r="J288" i="1"/>
  <c r="K671" i="1"/>
  <c r="E335" i="1"/>
  <c r="E480" i="1"/>
  <c r="B532" i="1"/>
  <c r="K624" i="1"/>
  <c r="E701" i="1"/>
  <c r="J691" i="1"/>
  <c r="K506" i="1"/>
  <c r="E152" i="1"/>
  <c r="J539" i="1"/>
  <c r="J174" i="1"/>
  <c r="K563" i="1"/>
  <c r="K646" i="1"/>
  <c r="K463" i="1"/>
  <c r="E707" i="1"/>
  <c r="B493" i="1"/>
  <c r="J646" i="1"/>
  <c r="I678" i="1"/>
  <c r="J462" i="1"/>
  <c r="J406" i="1"/>
  <c r="I456" i="1"/>
  <c r="J650" i="1"/>
  <c r="I750" i="1"/>
  <c r="D769" i="1"/>
  <c r="K525" i="1"/>
  <c r="K98" i="1"/>
  <c r="K658" i="1"/>
  <c r="E773" i="1"/>
  <c r="B38" i="1"/>
  <c r="K421" i="1"/>
  <c r="I467" i="1"/>
  <c r="E369" i="1"/>
  <c r="I619" i="1"/>
  <c r="I288" i="1"/>
  <c r="K473" i="1"/>
  <c r="E268" i="1"/>
  <c r="E557" i="1"/>
  <c r="I384" i="1"/>
  <c r="E582" i="1"/>
  <c r="D637" i="1"/>
  <c r="E708" i="1"/>
  <c r="K606" i="1"/>
  <c r="K403" i="1"/>
  <c r="I765" i="1"/>
  <c r="K636" i="1"/>
  <c r="D458" i="1"/>
  <c r="J393" i="1"/>
  <c r="D525" i="1"/>
  <c r="I672" i="1"/>
  <c r="D575" i="1"/>
  <c r="I406" i="1"/>
  <c r="J654" i="1"/>
  <c r="D393" i="1"/>
  <c r="J642" i="1"/>
  <c r="K475" i="1"/>
  <c r="K632" i="1"/>
  <c r="K653" i="1"/>
  <c r="B774" i="1"/>
  <c r="J362" i="1"/>
  <c r="K446" i="1"/>
  <c r="J398" i="1"/>
  <c r="I706" i="1"/>
  <c r="K355" i="1"/>
  <c r="J487" i="1"/>
  <c r="J366" i="1"/>
  <c r="E558" i="1"/>
  <c r="E448" i="1"/>
  <c r="I777" i="1"/>
  <c r="E587" i="1"/>
  <c r="D770" i="1"/>
  <c r="J624" i="1"/>
  <c r="I587" i="1"/>
  <c r="B612" i="1"/>
  <c r="J721" i="1"/>
  <c r="B597" i="1"/>
  <c r="D755" i="1"/>
  <c r="E491" i="1"/>
  <c r="E434" i="1"/>
  <c r="K529" i="1"/>
  <c r="D623" i="1"/>
  <c r="E619" i="1"/>
  <c r="D152" i="1"/>
  <c r="I718" i="1"/>
  <c r="D282" i="1"/>
  <c r="I516" i="1"/>
  <c r="D366" i="1"/>
  <c r="J552" i="1"/>
  <c r="B336" i="1"/>
  <c r="J475" i="1"/>
  <c r="I630" i="1"/>
  <c r="E478" i="1"/>
  <c r="I656" i="1"/>
  <c r="B393" i="1"/>
  <c r="K327" i="1"/>
  <c r="J778" i="1"/>
  <c r="E458" i="1"/>
  <c r="K618" i="1"/>
  <c r="J542" i="1"/>
  <c r="E604" i="1"/>
  <c r="B417" i="1"/>
  <c r="I684" i="1"/>
  <c r="E452" i="1"/>
  <c r="E690" i="1"/>
  <c r="J524" i="1"/>
  <c r="E760" i="1"/>
  <c r="D663" i="1"/>
  <c r="K522" i="1"/>
  <c r="I328" i="1"/>
  <c r="E636" i="1"/>
  <c r="K68" i="1"/>
  <c r="B690" i="1"/>
  <c r="J50" i="2"/>
  <c r="B649" i="1"/>
  <c r="J613" i="1"/>
  <c r="I495" i="1"/>
  <c r="E712" i="1"/>
  <c r="D471" i="1"/>
  <c r="B235" i="1"/>
  <c r="B660" i="1"/>
  <c r="D400" i="1"/>
  <c r="K620" i="1"/>
  <c r="B484" i="1"/>
  <c r="I648" i="1"/>
  <c r="E363" i="1"/>
  <c r="K251" i="1"/>
  <c r="K372" i="1"/>
  <c r="E288" i="1"/>
  <c r="E202" i="1"/>
  <c r="I658" i="1"/>
  <c r="B749" i="1"/>
  <c r="I770" i="1"/>
  <c r="I511" i="1"/>
  <c r="B423" i="1"/>
  <c r="D692" i="1"/>
  <c r="E660" i="1"/>
  <c r="K692" i="1"/>
  <c r="D218" i="1"/>
  <c r="K457" i="1"/>
  <c r="J225" i="1"/>
  <c r="K645" i="1"/>
  <c r="K554" i="1"/>
  <c r="E513" i="1"/>
  <c r="E524" i="1"/>
  <c r="I682" i="1"/>
  <c r="I612" i="1"/>
  <c r="J761" i="1"/>
  <c r="B542" i="1"/>
  <c r="I397" i="1"/>
  <c r="D673" i="1"/>
  <c r="D630" i="1"/>
  <c r="D748" i="1"/>
  <c r="E409" i="1"/>
  <c r="E469" i="1"/>
  <c r="I680" i="1"/>
  <c r="K417" i="1"/>
  <c r="I403" i="1"/>
  <c r="B51" i="1"/>
  <c r="K435" i="1"/>
  <c r="I279" i="1"/>
  <c r="K611" i="1"/>
  <c r="E405" i="1"/>
  <c r="B331" i="1"/>
  <c r="D338" i="1"/>
  <c r="I563" i="1"/>
  <c r="J415" i="1"/>
  <c r="I480" i="1"/>
  <c r="J750" i="1"/>
  <c r="B548" i="1"/>
  <c r="B620" i="1"/>
  <c r="I478" i="1"/>
  <c r="D775" i="1"/>
  <c r="I705" i="1"/>
  <c r="D664" i="1"/>
  <c r="B748" i="1"/>
  <c r="E661" i="1"/>
  <c r="J61" i="2"/>
  <c r="E504" i="1"/>
  <c r="K604" i="1"/>
  <c r="I547" i="1"/>
  <c r="J593" i="1"/>
  <c r="B609" i="1"/>
  <c r="B551" i="1"/>
  <c r="D649" i="1"/>
  <c r="E333" i="1"/>
  <c r="E615" i="1"/>
  <c r="E688" i="1"/>
  <c r="I472" i="1"/>
  <c r="J341" i="1"/>
  <c r="E682" i="1"/>
  <c r="B752" i="1"/>
  <c r="K551" i="1"/>
  <c r="I677" i="1"/>
  <c r="J548" i="1"/>
  <c r="J640" i="1"/>
  <c r="J516" i="1"/>
  <c r="B661" i="1"/>
  <c r="B768" i="1"/>
  <c r="B691" i="1"/>
  <c r="J478" i="1"/>
  <c r="B672" i="1"/>
  <c r="K566" i="1"/>
  <c r="D508" i="1"/>
  <c r="K774" i="1"/>
  <c r="B596" i="1"/>
  <c r="J581" i="1"/>
  <c r="B58" i="1"/>
  <c r="K772" i="1"/>
  <c r="E505" i="1"/>
  <c r="E694" i="1"/>
  <c r="J403" i="1"/>
  <c r="I715" i="1"/>
  <c r="J451" i="1"/>
  <c r="D711" i="1"/>
  <c r="E611" i="1"/>
  <c r="J45" i="2"/>
  <c r="I460" i="1"/>
  <c r="J715" i="1"/>
  <c r="D691" i="1"/>
  <c r="D401" i="1"/>
  <c r="E525" i="1"/>
  <c r="D638" i="1"/>
  <c r="K599" i="1"/>
  <c r="D634" i="1"/>
  <c r="J58" i="1"/>
  <c r="E539" i="1"/>
  <c r="I775" i="1"/>
  <c r="I646" i="1"/>
  <c r="J51" i="2"/>
  <c r="E623" i="1"/>
  <c r="K676" i="1"/>
  <c r="I414" i="1"/>
  <c r="I771" i="1"/>
  <c r="J332" i="1"/>
  <c r="B538" i="1"/>
  <c r="K711" i="1"/>
  <c r="D655" i="1"/>
  <c r="J645" i="1"/>
  <c r="I582" i="1"/>
  <c r="E332" i="1"/>
  <c r="J672" i="1"/>
  <c r="J400" i="1"/>
  <c r="J553" i="1"/>
  <c r="J471" i="1"/>
  <c r="I395" i="1"/>
  <c r="D658" i="1"/>
  <c r="J489" i="1"/>
  <c r="E608" i="1"/>
  <c r="E453" i="1"/>
  <c r="E473" i="1"/>
  <c r="D454" i="1"/>
  <c r="E642" i="1"/>
  <c r="B300" i="1"/>
  <c r="J488" i="1"/>
  <c r="J667" i="1"/>
  <c r="K761" i="1"/>
  <c r="K679" i="1"/>
  <c r="J638" i="1"/>
  <c r="B260" i="1"/>
  <c r="K628" i="1"/>
  <c r="J711" i="1"/>
  <c r="I527" i="1"/>
  <c r="J472" i="1"/>
  <c r="D486" i="1"/>
  <c r="I637" i="1"/>
  <c r="I427" i="1"/>
  <c r="K712" i="1"/>
  <c r="D591" i="1"/>
  <c r="B707" i="1"/>
  <c r="B763" i="1"/>
  <c r="I636" i="1"/>
  <c r="K708" i="1"/>
  <c r="D475" i="1"/>
  <c r="I600" i="1"/>
  <c r="K547" i="1"/>
  <c r="K714" i="1"/>
  <c r="K643" i="1"/>
  <c r="E490" i="1"/>
  <c r="B648" i="1"/>
  <c r="E598" i="1"/>
  <c r="I393" i="1"/>
  <c r="K694" i="1"/>
  <c r="B472" i="1"/>
  <c r="D714" i="1"/>
  <c r="J630" i="1"/>
  <c r="B717" i="1"/>
  <c r="J56" i="2"/>
  <c r="D283" i="1"/>
  <c r="B474" i="1"/>
  <c r="I259" i="1"/>
  <c r="D467" i="1"/>
  <c r="D568" i="1"/>
  <c r="E764" i="1"/>
  <c r="I701" i="1"/>
  <c r="I575" i="1"/>
  <c r="J561" i="1"/>
  <c r="K720" i="1"/>
  <c r="D590" i="1"/>
  <c r="J693" i="1"/>
  <c r="J709" i="1"/>
  <c r="D670" i="1"/>
  <c r="J60" i="2"/>
  <c r="D600" i="1"/>
  <c r="K577" i="1"/>
  <c r="J513" i="1"/>
  <c r="E591" i="1"/>
  <c r="D640" i="1"/>
  <c r="K766" i="1"/>
  <c r="D540" i="1"/>
  <c r="D694" i="1"/>
  <c r="D528" i="1"/>
  <c r="J64" i="2"/>
  <c r="I585" i="1"/>
  <c r="D598" i="1"/>
  <c r="E581" i="1"/>
  <c r="J499" i="1"/>
  <c r="I593" i="1"/>
  <c r="K701" i="1"/>
  <c r="I708" i="1"/>
  <c r="K590" i="1"/>
  <c r="K597" i="1"/>
  <c r="K649" i="1"/>
  <c r="K523" i="1"/>
  <c r="E775" i="1"/>
  <c r="K609" i="1"/>
  <c r="J518" i="1"/>
  <c r="Q44" i="6"/>
  <c r="Q45" i="6"/>
  <c r="Q34" i="6"/>
  <c r="Q43" i="6"/>
  <c r="Q32" i="6"/>
  <c r="Q35" i="6"/>
  <c r="Q40" i="6"/>
  <c r="Q41" i="6"/>
  <c r="Q31" i="6"/>
  <c r="Q48" i="6"/>
  <c r="Q39" i="6"/>
  <c r="Q38" i="6"/>
  <c r="Q36" i="6"/>
  <c r="Q37" i="6"/>
  <c r="Q42" i="6"/>
  <c r="Q46" i="6"/>
  <c r="Q47" i="6"/>
  <c r="Q49" i="6"/>
  <c r="Q50" i="6"/>
  <c r="Q33" i="6"/>
  <c r="Q52" i="6"/>
  <c r="Q51" i="6"/>
  <c r="AU20" i="6" l="1" a="1"/>
  <c r="AU20" i="6" s="1"/>
  <c r="AM20" i="6" a="1"/>
  <c r="AM20" i="6" s="1"/>
  <c r="BC20" i="6" a="1"/>
  <c r="BC20" i="6" s="1"/>
  <c r="BB20" i="6" s="1" a="1"/>
  <c r="AE20" i="6" a="1"/>
  <c r="AE20" i="6" s="1"/>
  <c r="AF20" i="6" s="1" a="1"/>
  <c r="G20" i="6" a="1"/>
  <c r="G20" i="6" s="1"/>
  <c r="F20" i="6" s="1" a="1"/>
  <c r="W20" i="6" a="1"/>
  <c r="W20" i="6" s="1"/>
  <c r="X20" i="6" s="1" a="1"/>
  <c r="V20" i="6" l="1" a="1"/>
  <c r="V20" i="6" s="1"/>
  <c r="O20" i="6" a="1"/>
  <c r="O20" i="6" s="1"/>
  <c r="BB20" i="6"/>
  <c r="AF20" i="6"/>
  <c r="F20" i="6"/>
  <c r="X20" i="6"/>
  <c r="AD20" i="6" a="1"/>
  <c r="BD20" i="6" a="1"/>
  <c r="AT23" i="6" a="1"/>
  <c r="AT20" i="6" a="1"/>
  <c r="BB23" i="6" a="1"/>
  <c r="BF34" i="6" s="1" a="1"/>
  <c r="AL23" i="6" a="1"/>
  <c r="AN20" i="6" a="1"/>
  <c r="F23" i="6" a="1"/>
  <c r="V23" i="6" a="1"/>
  <c r="AD23" i="6" a="1"/>
  <c r="AL20" i="6" a="1"/>
  <c r="AV20" i="6" a="1"/>
  <c r="H20" i="6" a="1"/>
  <c r="BF32" i="6" l="1" a="1"/>
  <c r="BD29" i="6" a="1"/>
  <c r="BD29" i="6" s="1"/>
  <c r="BD32" i="6" a="1"/>
  <c r="BD27" i="6" a="1"/>
  <c r="BC34" i="6" a="1"/>
  <c r="BC34" i="6" s="1"/>
  <c r="BF31" i="6" a="1"/>
  <c r="BF31" i="6" s="1"/>
  <c r="BC30" i="6" a="1"/>
  <c r="BC30" i="6" s="1"/>
  <c r="BD40" i="6" a="1"/>
  <c r="BD40" i="6" s="1"/>
  <c r="BC29" i="6" a="1"/>
  <c r="BC29" i="6" s="1"/>
  <c r="BC31" i="6" a="1"/>
  <c r="BC31" i="6" s="1"/>
  <c r="BC28" i="6" a="1"/>
  <c r="BF36" i="6" a="1"/>
  <c r="BF36" i="6" s="1"/>
  <c r="BF35" i="6" a="1"/>
  <c r="BD30" i="6" a="1"/>
  <c r="BD30" i="6" s="1"/>
  <c r="BE30" i="6" s="1" a="1"/>
  <c r="BC24" i="6" a="1"/>
  <c r="BC24" i="6" s="1"/>
  <c r="BD35" i="6" a="1"/>
  <c r="BD35" i="6" s="1"/>
  <c r="BE35" i="6" s="1" a="1"/>
  <c r="BD38" i="6" a="1"/>
  <c r="BD38" i="6" s="1"/>
  <c r="BF29" i="6" a="1"/>
  <c r="BF29" i="6" s="1"/>
  <c r="BD34" i="6" a="1"/>
  <c r="BD34" i="6" s="1"/>
  <c r="BD24" i="6" a="1"/>
  <c r="BD24" i="6" s="1"/>
  <c r="BD25" i="6" a="1"/>
  <c r="BF41" i="6" a="1"/>
  <c r="BF41" i="6" s="1"/>
  <c r="BF40" i="6" a="1"/>
  <c r="BF40" i="6" s="1"/>
  <c r="BD36" i="6" a="1"/>
  <c r="BD36" i="6" s="1"/>
  <c r="BC25" i="6" a="1"/>
  <c r="BC36" i="6" a="1"/>
  <c r="BC36" i="6" s="1"/>
  <c r="BF39" i="6" a="1"/>
  <c r="BF39" i="6" s="1"/>
  <c r="BC40" i="6" a="1"/>
  <c r="BC40" i="6" s="1"/>
  <c r="BC26" i="6" a="1"/>
  <c r="BC26" i="6" s="1"/>
  <c r="BC27" i="6" a="1"/>
  <c r="BC27" i="6" s="1"/>
  <c r="BD28" i="6" a="1"/>
  <c r="BD28" i="6" s="1"/>
  <c r="BD39" i="6" a="1"/>
  <c r="BD39" i="6" s="1"/>
  <c r="BF37" i="6" a="1"/>
  <c r="BF37" i="6" s="1"/>
  <c r="BD41" i="6" a="1"/>
  <c r="BD41" i="6" s="1"/>
  <c r="BF24" i="6" a="1"/>
  <c r="BF24" i="6" s="1"/>
  <c r="BF30" i="6" a="1"/>
  <c r="BF30" i="6" s="1"/>
  <c r="BF25" i="6" a="1"/>
  <c r="BF25" i="6" s="1"/>
  <c r="BC41" i="6" a="1"/>
  <c r="BC41" i="6" s="1"/>
  <c r="BD31" i="6" a="1"/>
  <c r="BD31" i="6" s="1"/>
  <c r="BC37" i="6" a="1"/>
  <c r="BC37" i="6" s="1"/>
  <c r="BC33" i="6" a="1"/>
  <c r="BC33" i="6" s="1"/>
  <c r="BF26" i="6" a="1"/>
  <c r="BF26" i="6" s="1"/>
  <c r="BC39" i="6" a="1"/>
  <c r="BC39" i="6" s="1"/>
  <c r="BF28" i="6" a="1"/>
  <c r="BF28" i="6" s="1"/>
  <c r="BF38" i="6" a="1"/>
  <c r="BF38" i="6" s="1"/>
  <c r="BD33" i="6" a="1"/>
  <c r="BD33" i="6" s="1"/>
  <c r="BE33" i="6" s="1" a="1"/>
  <c r="BD37" i="6" a="1"/>
  <c r="BD37" i="6" s="1"/>
  <c r="BE37" i="6" s="1" a="1"/>
  <c r="BF27" i="6" a="1"/>
  <c r="BF27" i="6" s="1"/>
  <c r="BD26" i="6" a="1"/>
  <c r="BC35" i="6" a="1"/>
  <c r="BC35" i="6" s="1"/>
  <c r="BC38" i="6" a="1"/>
  <c r="BC38" i="6" s="1"/>
  <c r="BC32" i="6" a="1"/>
  <c r="BC32" i="6" s="1"/>
  <c r="BF33" i="6" a="1"/>
  <c r="BF33" i="6" s="1"/>
  <c r="BB23" i="6"/>
  <c r="BC23" i="6" s="1" a="1"/>
  <c r="BD20" i="6"/>
  <c r="AD20" i="6"/>
  <c r="AV20" i="6"/>
  <c r="F23" i="6"/>
  <c r="AT20" i="6"/>
  <c r="H20" i="6"/>
  <c r="AN20" i="6"/>
  <c r="AL23" i="6"/>
  <c r="AL20" i="6"/>
  <c r="V23" i="6"/>
  <c r="X23" i="6" s="1" a="1"/>
  <c r="AT23" i="6"/>
  <c r="AX23" i="6" s="1" a="1"/>
  <c r="AD23" i="6"/>
  <c r="AE23" i="6" s="1" a="1"/>
  <c r="BD32" i="6"/>
  <c r="BF32" i="6"/>
  <c r="BD26" i="6"/>
  <c r="BD25" i="6"/>
  <c r="BF34" i="6"/>
  <c r="BC28" i="6"/>
  <c r="BC25" i="6"/>
  <c r="BD27" i="6"/>
  <c r="BE27" i="6" s="1" a="1"/>
  <c r="BF35" i="6"/>
  <c r="J36" i="6" a="1"/>
  <c r="G45" i="6" a="1"/>
  <c r="G43" i="6" a="1"/>
  <c r="H24" i="6" a="1"/>
  <c r="H45" i="6" a="1"/>
  <c r="J46" i="6" a="1"/>
  <c r="G29" i="6" a="1"/>
  <c r="G30" i="6" a="1"/>
  <c r="H39" i="6" a="1"/>
  <c r="J32" i="6" a="1"/>
  <c r="H34" i="6" a="1"/>
  <c r="H26" i="6" a="1"/>
  <c r="AX35" i="6" a="1"/>
  <c r="AU30" i="6" a="1"/>
  <c r="AU28" i="6" a="1"/>
  <c r="AE31" i="6" a="1"/>
  <c r="AF53" i="6" a="1"/>
  <c r="AE59" i="6" a="1"/>
  <c r="AF51" i="6" a="1"/>
  <c r="AE61" i="6" a="1"/>
  <c r="AE51" i="6" a="1"/>
  <c r="AP24" i="6" a="1"/>
  <c r="AV38" i="6" a="1"/>
  <c r="AH53" i="6" a="1"/>
  <c r="AH56" i="6" a="1"/>
  <c r="AF57" i="6" a="1"/>
  <c r="AV34" i="6" a="1"/>
  <c r="AF25" i="6" a="1"/>
  <c r="AF24" i="6" a="1"/>
  <c r="AX25" i="6" a="1"/>
  <c r="AM25" i="6" a="1"/>
  <c r="AE42" i="6" a="1"/>
  <c r="AF56" i="6" a="1"/>
  <c r="AH54" i="6" a="1"/>
  <c r="AF40" i="6" a="1"/>
  <c r="AH31" i="6" a="1"/>
  <c r="AU36" i="6" a="1"/>
  <c r="AE55" i="6" a="1"/>
  <c r="AF59" i="6" a="1"/>
  <c r="AV36" i="6" a="1"/>
  <c r="AF29" i="6" a="1"/>
  <c r="AE54" i="6" a="1"/>
  <c r="AM26" i="6" a="1"/>
  <c r="AH39" i="6" a="1"/>
  <c r="AE49" i="6" a="1"/>
  <c r="AH29" i="6" a="1"/>
  <c r="AX28" i="6" a="1"/>
  <c r="AU33" i="6" a="1"/>
  <c r="AH60" i="6" a="1"/>
  <c r="AU29" i="6" a="1"/>
  <c r="AU35" i="6" a="1"/>
  <c r="AU34" i="6" a="1"/>
  <c r="AX31" i="6" a="1"/>
  <c r="BE38" i="6" a="1"/>
  <c r="G40" i="6" a="1"/>
  <c r="G28" i="6" a="1"/>
  <c r="AE58" i="6" a="1"/>
  <c r="AP26" i="6" a="1"/>
  <c r="AH41" i="6" a="1"/>
  <c r="AH50" i="6" a="1"/>
  <c r="N20" i="6" a="1"/>
  <c r="AH36" i="6" a="1"/>
  <c r="G34" i="6" a="1"/>
  <c r="J43" i="6" a="1"/>
  <c r="G49" i="6" a="1"/>
  <c r="G41" i="6" a="1"/>
  <c r="J49" i="6" a="1"/>
  <c r="H27" i="6" a="1"/>
  <c r="J26" i="6" a="1"/>
  <c r="J48" i="6" a="1"/>
  <c r="H25" i="6" a="1"/>
  <c r="H38" i="6" a="1"/>
  <c r="G38" i="6" a="1"/>
  <c r="AU41" i="6" a="1"/>
  <c r="AX29" i="6" a="1"/>
  <c r="AE57" i="6" a="1"/>
  <c r="AX32" i="6" a="1"/>
  <c r="AH52" i="6" a="1"/>
  <c r="AH61" i="6" a="1"/>
  <c r="AE45" i="6" a="1"/>
  <c r="AN24" i="6" a="1"/>
  <c r="AE43" i="6" a="1"/>
  <c r="AF43" i="6" a="1"/>
  <c r="AU25" i="6" a="1"/>
  <c r="AV42" i="6" a="1"/>
  <c r="AU24" i="6" a="1"/>
  <c r="AX24" i="6" a="1"/>
  <c r="AF50" i="6" a="1"/>
  <c r="BE29" i="6" a="1"/>
  <c r="AX38" i="6" a="1"/>
  <c r="AH43" i="6" a="1"/>
  <c r="AX37" i="6" a="1"/>
  <c r="BE24" i="6" a="1"/>
  <c r="AE37" i="6" a="1"/>
  <c r="AE39" i="6" a="1"/>
  <c r="AE46" i="6" a="1"/>
  <c r="AH34" i="6" a="1"/>
  <c r="AF27" i="6" a="1"/>
  <c r="AF26" i="6" a="1"/>
  <c r="AV39" i="6" a="1"/>
  <c r="BD23" i="6" a="1"/>
  <c r="BE26" i="6" a="1"/>
  <c r="AF47" i="6" a="1"/>
  <c r="AU42" i="6" a="1"/>
  <c r="AH30" i="6" a="1"/>
  <c r="AE36" i="6" a="1"/>
  <c r="AU40" i="6" a="1"/>
  <c r="AE41" i="6" a="1"/>
  <c r="AU26" i="6" a="1"/>
  <c r="BE25" i="6" a="1"/>
  <c r="AF39" i="6" a="1"/>
  <c r="AF38" i="6" a="1"/>
  <c r="AF28" i="6" a="1"/>
  <c r="BE28" i="6" a="1"/>
  <c r="AF48" i="6" a="1"/>
  <c r="AF36" i="6" a="1"/>
  <c r="AE35" i="6" a="1"/>
  <c r="AU37" i="6" a="1"/>
  <c r="AF52" i="6" a="1"/>
  <c r="AU32" i="6" a="1"/>
  <c r="AF32" i="6" a="1"/>
  <c r="AE29" i="6" a="1"/>
  <c r="AH48" i="6" a="1"/>
  <c r="J38" i="6" a="1"/>
  <c r="H42" i="6" a="1"/>
  <c r="H35" i="6" a="1"/>
  <c r="J34" i="6" a="1"/>
  <c r="AE34" i="6" a="1"/>
  <c r="AE40" i="6" a="1"/>
  <c r="AV43" i="6" a="1"/>
  <c r="AF49" i="6" a="1"/>
  <c r="AU31" i="6" a="1"/>
  <c r="G47" i="6" a="1"/>
  <c r="G44" i="6" a="1"/>
  <c r="J40" i="6" a="1"/>
  <c r="G46" i="6" a="1"/>
  <c r="J31" i="6" a="1"/>
  <c r="H49" i="6" a="1"/>
  <c r="J30" i="6" a="1"/>
  <c r="H51" i="6" a="1"/>
  <c r="J27" i="6" a="1"/>
  <c r="H37" i="6" a="1"/>
  <c r="AV26" i="6" a="1"/>
  <c r="AH55" i="6" a="1"/>
  <c r="BE36" i="6" a="1"/>
  <c r="AX36" i="6" a="1"/>
  <c r="AH58" i="6" a="1"/>
  <c r="AX41" i="6" a="1"/>
  <c r="AX30" i="6" a="1"/>
  <c r="AF31" i="6" a="1"/>
  <c r="AX34" i="6" a="1"/>
  <c r="AV31" i="6" a="1"/>
  <c r="AE30" i="6" a="1"/>
  <c r="AH27" i="6" a="1"/>
  <c r="AV24" i="6" a="1"/>
  <c r="AN26" i="6" a="1"/>
  <c r="AH47" i="6" a="1"/>
  <c r="AH51" i="6" a="1"/>
  <c r="AV30" i="6" a="1"/>
  <c r="AX27" i="6" a="1"/>
  <c r="AV28" i="6" a="1"/>
  <c r="G27" i="6" a="1"/>
  <c r="H50" i="6" a="1"/>
  <c r="AH49" i="6" a="1"/>
  <c r="AE27" i="6" a="1"/>
  <c r="AF42" i="6" a="1"/>
  <c r="AV35" i="6" a="1"/>
  <c r="AX40" i="6" a="1"/>
  <c r="BE32" i="6" a="1"/>
  <c r="J37" i="6" a="1"/>
  <c r="H36" i="6" a="1"/>
  <c r="J45" i="6" a="1"/>
  <c r="H43" i="6" a="1"/>
  <c r="J39" i="6" a="1"/>
  <c r="J52" i="6" a="1"/>
  <c r="H28" i="6" a="1"/>
  <c r="H33" i="6" a="1"/>
  <c r="G52" i="6" a="1"/>
  <c r="J42" i="6" a="1"/>
  <c r="G23" i="6" a="1"/>
  <c r="AH59" i="6" a="1"/>
  <c r="AF61" i="6" a="1"/>
  <c r="AV29" i="6" a="1"/>
  <c r="AE60" i="6" a="1"/>
  <c r="AV41" i="6" a="1"/>
  <c r="AF41" i="6" a="1"/>
  <c r="P20" i="6" a="1"/>
  <c r="H29" i="6" a="1"/>
  <c r="H48" i="6" a="1"/>
  <c r="G48" i="6" a="1"/>
  <c r="G26" i="6" a="1"/>
  <c r="J28" i="6" a="1"/>
  <c r="J50" i="6" a="1"/>
  <c r="H30" i="6" a="1"/>
  <c r="J41" i="6" a="1"/>
  <c r="J44" i="6" a="1"/>
  <c r="G36" i="6" a="1"/>
  <c r="H40" i="6" a="1"/>
  <c r="AE48" i="6" a="1"/>
  <c r="AF46" i="6" a="1"/>
  <c r="AP25" i="6" a="1"/>
  <c r="AH40" i="6" a="1"/>
  <c r="AH37" i="6" a="1"/>
  <c r="AE24" i="6" a="1"/>
  <c r="AV40" i="6" a="1"/>
  <c r="H31" i="6" a="1"/>
  <c r="AE32" i="6" a="1"/>
  <c r="AH57" i="6" a="1"/>
  <c r="AV25" i="6" a="1"/>
  <c r="J29" i="6" a="1"/>
  <c r="G51" i="6" a="1"/>
  <c r="AX42" i="6" a="1"/>
  <c r="AF45" i="6" a="1"/>
  <c r="AF30" i="6" a="1"/>
  <c r="AF60" i="6" a="1"/>
  <c r="AU43" i="6" a="1"/>
  <c r="J33" i="6" a="1"/>
  <c r="J25" i="6" a="1"/>
  <c r="H46" i="6" a="1"/>
  <c r="G25" i="6" a="1"/>
  <c r="J47" i="6" a="1"/>
  <c r="G42" i="6" a="1"/>
  <c r="H32" i="6" a="1"/>
  <c r="G35" i="6" a="1"/>
  <c r="H52" i="6" a="1"/>
  <c r="G31" i="6" a="1"/>
  <c r="G24" i="6" a="1"/>
  <c r="AE38" i="6" a="1"/>
  <c r="AH42" i="6" a="1"/>
  <c r="AV37" i="6" a="1"/>
  <c r="AU27" i="6" a="1"/>
  <c r="AF44" i="6" a="1"/>
  <c r="AE47" i="6" a="1"/>
  <c r="BE40" i="6" a="1"/>
  <c r="AV27" i="6" a="1"/>
  <c r="AV32" i="6" a="1"/>
  <c r="AE28" i="6" a="1"/>
  <c r="AE25" i="6" a="1"/>
  <c r="AH25" i="6" a="1"/>
  <c r="AX39" i="6" a="1"/>
  <c r="AH44" i="6" a="1"/>
  <c r="AH28" i="6" a="1"/>
  <c r="AN25" i="6" a="1"/>
  <c r="AE44" i="6" a="1"/>
  <c r="AH32" i="6" a="1"/>
  <c r="AF58" i="6" a="1"/>
  <c r="AE26" i="6" a="1"/>
  <c r="AF33" i="6" a="1"/>
  <c r="AH24" i="6" a="1"/>
  <c r="AF54" i="6" a="1"/>
  <c r="AX33" i="6" a="1"/>
  <c r="H47" i="6" a="1"/>
  <c r="G37" i="6" a="1"/>
  <c r="G32" i="6" a="1"/>
  <c r="G39" i="6" a="1"/>
  <c r="G50" i="6" a="1"/>
  <c r="J51" i="6" a="1"/>
  <c r="H41" i="6" a="1"/>
  <c r="G33" i="6" a="1"/>
  <c r="J24" i="6" a="1"/>
  <c r="J35" i="6" a="1"/>
  <c r="H44" i="6" a="1"/>
  <c r="AX26" i="6" a="1"/>
  <c r="AM24" i="6" a="1"/>
  <c r="AH35" i="6" a="1"/>
  <c r="AX43" i="6" a="1"/>
  <c r="AH26" i="6" a="1"/>
  <c r="AH38" i="6" a="1"/>
  <c r="BE34" i="6" a="1"/>
  <c r="AE33" i="6" a="1"/>
  <c r="AE52" i="6" a="1"/>
  <c r="AH33" i="6" a="1"/>
  <c r="AV23" i="6" a="1"/>
  <c r="BE41" i="6" a="1"/>
  <c r="BE31" i="6" a="1"/>
  <c r="AF34" i="6" a="1"/>
  <c r="AH45" i="6" a="1"/>
  <c r="AP23" i="6" a="1"/>
  <c r="AU38" i="6" a="1"/>
  <c r="AF35" i="6" a="1"/>
  <c r="N23" i="6" a="1"/>
  <c r="AE56" i="6" a="1"/>
  <c r="AH46" i="6" a="1"/>
  <c r="BE39" i="6" a="1"/>
  <c r="AE50" i="6" a="1"/>
  <c r="AE53" i="6" a="1"/>
  <c r="AU39" i="6" a="1"/>
  <c r="AF37" i="6" a="1"/>
  <c r="AF55" i="6" a="1"/>
  <c r="AV33" i="6" a="1"/>
  <c r="AM23" i="6" a="1"/>
  <c r="AU23" i="6" l="1" a="1"/>
  <c r="AU23" i="6" s="1"/>
  <c r="AH23" i="6" a="1"/>
  <c r="AH23" i="6" s="1"/>
  <c r="BF23" i="6" a="1"/>
  <c r="BF23" i="6" s="1"/>
  <c r="W23" i="6" a="1"/>
  <c r="W23" i="6" s="1"/>
  <c r="Z23" i="6" a="1"/>
  <c r="Z23" i="6" s="1"/>
  <c r="H44" i="6"/>
  <c r="J35" i="6"/>
  <c r="J24" i="6"/>
  <c r="G33" i="6"/>
  <c r="H41" i="6"/>
  <c r="I41" i="6" s="1" a="1"/>
  <c r="J51" i="6"/>
  <c r="G50" i="6"/>
  <c r="G39" i="6"/>
  <c r="G32" i="6"/>
  <c r="G37" i="6"/>
  <c r="H47" i="6"/>
  <c r="G24" i="6"/>
  <c r="G31" i="6"/>
  <c r="H52" i="6"/>
  <c r="G35" i="6"/>
  <c r="H32" i="6"/>
  <c r="G42" i="6"/>
  <c r="J47" i="6"/>
  <c r="G25" i="6"/>
  <c r="H46" i="6"/>
  <c r="J25" i="6"/>
  <c r="J33" i="6"/>
  <c r="G51" i="6"/>
  <c r="J29" i="6"/>
  <c r="H31" i="6"/>
  <c r="I31" i="6" s="1" a="1"/>
  <c r="H40" i="6"/>
  <c r="G36" i="6"/>
  <c r="J44" i="6"/>
  <c r="J41" i="6"/>
  <c r="H30" i="6"/>
  <c r="J50" i="6"/>
  <c r="J28" i="6"/>
  <c r="G26" i="6"/>
  <c r="G48" i="6"/>
  <c r="H48" i="6"/>
  <c r="I48" i="6" s="1" a="1"/>
  <c r="H29" i="6"/>
  <c r="J42" i="6"/>
  <c r="G52" i="6"/>
  <c r="H33" i="6"/>
  <c r="H28" i="6"/>
  <c r="J52" i="6"/>
  <c r="J39" i="6"/>
  <c r="H43" i="6"/>
  <c r="I43" i="6" s="1" a="1"/>
  <c r="J45" i="6"/>
  <c r="H36" i="6"/>
  <c r="I36" i="6" s="1" a="1"/>
  <c r="J37" i="6"/>
  <c r="H50" i="6"/>
  <c r="G27" i="6"/>
  <c r="H37" i="6"/>
  <c r="I37" i="6" s="1" a="1"/>
  <c r="J27" i="6"/>
  <c r="H51" i="6"/>
  <c r="J30" i="6"/>
  <c r="H49" i="6"/>
  <c r="J31" i="6"/>
  <c r="G46" i="6"/>
  <c r="J40" i="6"/>
  <c r="G44" i="6"/>
  <c r="G47" i="6"/>
  <c r="J34" i="6"/>
  <c r="H35" i="6"/>
  <c r="H42" i="6"/>
  <c r="I42" i="6" s="1" a="1"/>
  <c r="J38" i="6"/>
  <c r="G38" i="6"/>
  <c r="H38" i="6"/>
  <c r="H25" i="6"/>
  <c r="I25" i="6" s="1" a="1"/>
  <c r="J48" i="6"/>
  <c r="J26" i="6"/>
  <c r="H27" i="6"/>
  <c r="I27" i="6" s="1" a="1"/>
  <c r="J49" i="6"/>
  <c r="G41" i="6"/>
  <c r="G49" i="6"/>
  <c r="J43" i="6"/>
  <c r="G34" i="6"/>
  <c r="G28" i="6"/>
  <c r="G40" i="6"/>
  <c r="H26" i="6"/>
  <c r="I26" i="6" s="1" a="1"/>
  <c r="H34" i="6"/>
  <c r="J32" i="6"/>
  <c r="H39" i="6"/>
  <c r="G30" i="6"/>
  <c r="G29" i="6"/>
  <c r="J46" i="6"/>
  <c r="H45" i="6"/>
  <c r="I45" i="6" s="1" a="1"/>
  <c r="H24" i="6"/>
  <c r="I24" i="6" s="1" a="1"/>
  <c r="G43" i="6"/>
  <c r="G45" i="6"/>
  <c r="J36" i="6"/>
  <c r="AE54" i="6"/>
  <c r="AH34" i="6"/>
  <c r="AH31" i="6"/>
  <c r="AV33" i="6"/>
  <c r="AV28" i="6"/>
  <c r="AU29" i="6"/>
  <c r="AF39" i="6"/>
  <c r="AE46" i="6"/>
  <c r="AF40" i="6"/>
  <c r="AF55" i="6"/>
  <c r="AX33" i="6"/>
  <c r="AV25" i="6"/>
  <c r="AH54" i="6"/>
  <c r="AF37" i="6"/>
  <c r="AF54" i="6"/>
  <c r="AH36" i="6"/>
  <c r="AH48" i="6"/>
  <c r="AE35" i="6"/>
  <c r="AF29" i="6"/>
  <c r="AE39" i="6"/>
  <c r="AF56" i="6"/>
  <c r="AU39" i="6"/>
  <c r="AH24" i="6"/>
  <c r="AX40" i="6"/>
  <c r="AV40" i="6"/>
  <c r="AH60" i="6"/>
  <c r="AF31" i="6"/>
  <c r="AE37" i="6"/>
  <c r="AE42" i="6"/>
  <c r="AE53" i="6"/>
  <c r="AF33" i="6"/>
  <c r="AU31" i="6"/>
  <c r="AX27" i="6"/>
  <c r="AU33" i="6"/>
  <c r="AU26" i="6"/>
  <c r="AM25" i="6"/>
  <c r="AE50" i="6"/>
  <c r="AE26" i="6"/>
  <c r="AU43" i="6"/>
  <c r="AF58" i="6"/>
  <c r="N20" i="6"/>
  <c r="AE24" i="6"/>
  <c r="AH27" i="6"/>
  <c r="AE41" i="6"/>
  <c r="AX37" i="6"/>
  <c r="AX25" i="6"/>
  <c r="AH46" i="6"/>
  <c r="AH32" i="6"/>
  <c r="AF60" i="6"/>
  <c r="AV30" i="6"/>
  <c r="AF36" i="6"/>
  <c r="AV36" i="6"/>
  <c r="AH43" i="6"/>
  <c r="AF24" i="6"/>
  <c r="AE56" i="6"/>
  <c r="AE44" i="6"/>
  <c r="AH50" i="6"/>
  <c r="AX31" i="6"/>
  <c r="AX28" i="6"/>
  <c r="AU40" i="6"/>
  <c r="AX38" i="6"/>
  <c r="AN25" i="6"/>
  <c r="AV35" i="6"/>
  <c r="AH51" i="6"/>
  <c r="AE30" i="6"/>
  <c r="AF59" i="6"/>
  <c r="AH28" i="6"/>
  <c r="AH41" i="6"/>
  <c r="AU34" i="6"/>
  <c r="AH29" i="6"/>
  <c r="AE36" i="6"/>
  <c r="AF50" i="6"/>
  <c r="AF25" i="6"/>
  <c r="AF35" i="6"/>
  <c r="AH44" i="6"/>
  <c r="AF30" i="6"/>
  <c r="AG30" i="6" s="1" a="1"/>
  <c r="AE29" i="6"/>
  <c r="AE49" i="6"/>
  <c r="AE55" i="6"/>
  <c r="AX24" i="6"/>
  <c r="AV34" i="6"/>
  <c r="AU38" i="6"/>
  <c r="AX39" i="6"/>
  <c r="AF42" i="6"/>
  <c r="AH37" i="6"/>
  <c r="AF57" i="6"/>
  <c r="P20" i="6"/>
  <c r="AH30" i="6"/>
  <c r="AU24" i="6"/>
  <c r="AH56" i="6"/>
  <c r="AH45" i="6"/>
  <c r="AH25" i="6"/>
  <c r="AP26" i="6"/>
  <c r="AF32" i="6"/>
  <c r="AF48" i="6"/>
  <c r="AU36" i="6"/>
  <c r="AV42" i="6"/>
  <c r="AH53" i="6"/>
  <c r="AF34" i="6"/>
  <c r="AE25" i="6"/>
  <c r="AE27" i="6"/>
  <c r="AH40" i="6"/>
  <c r="AV31" i="6"/>
  <c r="AU42" i="6"/>
  <c r="AU25" i="6"/>
  <c r="AV38" i="6"/>
  <c r="AF49" i="6"/>
  <c r="AH47" i="6"/>
  <c r="AH39" i="6"/>
  <c r="AF41" i="6"/>
  <c r="AF47" i="6"/>
  <c r="AF43" i="6"/>
  <c r="AP24" i="6"/>
  <c r="AE43" i="6"/>
  <c r="AE51" i="6"/>
  <c r="AN24" i="6"/>
  <c r="AE61" i="6"/>
  <c r="AH33" i="6"/>
  <c r="AE28" i="6"/>
  <c r="AH49" i="6"/>
  <c r="AP25" i="6"/>
  <c r="AX34" i="6"/>
  <c r="AV39" i="6"/>
  <c r="AE45" i="6"/>
  <c r="AF51" i="6"/>
  <c r="AE52" i="6"/>
  <c r="AV32" i="6"/>
  <c r="AF45" i="6"/>
  <c r="AN26" i="6"/>
  <c r="AF28" i="6"/>
  <c r="AF26" i="6"/>
  <c r="AH61" i="6"/>
  <c r="AE59" i="6"/>
  <c r="AE33" i="6"/>
  <c r="AV27" i="6"/>
  <c r="AV43" i="6"/>
  <c r="AW43" i="6" s="1" a="1"/>
  <c r="AU32" i="6"/>
  <c r="AV41" i="6"/>
  <c r="AW41" i="6" s="1" a="1"/>
  <c r="AX30" i="6"/>
  <c r="AM26" i="6"/>
  <c r="AF27" i="6"/>
  <c r="AH52" i="6"/>
  <c r="AF53" i="6"/>
  <c r="AH38" i="6"/>
  <c r="AE47" i="6"/>
  <c r="AH57" i="6"/>
  <c r="AF46" i="6"/>
  <c r="AF38" i="6"/>
  <c r="AX41" i="6"/>
  <c r="AX32" i="6"/>
  <c r="AE31" i="6"/>
  <c r="AH26" i="6"/>
  <c r="AF44" i="6"/>
  <c r="AE40" i="6"/>
  <c r="AF52" i="6"/>
  <c r="AE60" i="6"/>
  <c r="AH58" i="6"/>
  <c r="AE57" i="6"/>
  <c r="AU28" i="6"/>
  <c r="AX43" i="6"/>
  <c r="AU27" i="6"/>
  <c r="AX42" i="6"/>
  <c r="AU35" i="6"/>
  <c r="AV29" i="6"/>
  <c r="AX36" i="6"/>
  <c r="AH35" i="6"/>
  <c r="AV37" i="6"/>
  <c r="AE58" i="6"/>
  <c r="AV24" i="6"/>
  <c r="AM24" i="6"/>
  <c r="AH42" i="6"/>
  <c r="AE32" i="6"/>
  <c r="AE48" i="6"/>
  <c r="AF61" i="6"/>
  <c r="AH55" i="6"/>
  <c r="AX29" i="6"/>
  <c r="AU30" i="6"/>
  <c r="AX26" i="6"/>
  <c r="AE38" i="6"/>
  <c r="AE34" i="6"/>
  <c r="AU37" i="6"/>
  <c r="AH59" i="6"/>
  <c r="AV26" i="6"/>
  <c r="AU41" i="6"/>
  <c r="AX35" i="6"/>
  <c r="N23" i="6"/>
  <c r="AP23" i="6"/>
  <c r="BE38" i="6"/>
  <c r="BE41" i="6"/>
  <c r="BE32" i="6"/>
  <c r="BE31" i="6"/>
  <c r="AM23" i="6"/>
  <c r="G23" i="6"/>
  <c r="BC23" i="6"/>
  <c r="AV23" i="6"/>
  <c r="BE29" i="6"/>
  <c r="BE36" i="6"/>
  <c r="BE30" i="6"/>
  <c r="AE23" i="6"/>
  <c r="AX23" i="6"/>
  <c r="BE33" i="6"/>
  <c r="BE25" i="6"/>
  <c r="X23" i="6"/>
  <c r="BE34" i="6"/>
  <c r="BE40" i="6"/>
  <c r="BE28" i="6"/>
  <c r="BE24" i="6"/>
  <c r="BE37" i="6"/>
  <c r="BE35" i="6"/>
  <c r="BE27" i="6"/>
  <c r="BE26" i="6"/>
  <c r="BD23" i="6"/>
  <c r="BE23" i="6" s="1" a="1"/>
  <c r="BE39" i="6"/>
  <c r="I44" i="6" a="1"/>
  <c r="I47" i="6" a="1"/>
  <c r="I51" i="6" a="1"/>
  <c r="I49" i="6" a="1"/>
  <c r="I34" i="6" a="1"/>
  <c r="I46" i="6" a="1"/>
  <c r="I29" i="6" a="1"/>
  <c r="I35" i="6" a="1"/>
  <c r="I52" i="6" a="1"/>
  <c r="I30" i="6" a="1"/>
  <c r="I40" i="6" a="1"/>
  <c r="I33" i="6" a="1"/>
  <c r="I50" i="6" a="1"/>
  <c r="I39" i="6" a="1"/>
  <c r="I32" i="6" a="1"/>
  <c r="I28" i="6" a="1"/>
  <c r="I38" i="6" a="1"/>
  <c r="H23" i="6" a="1"/>
  <c r="AG37" i="6" a="1"/>
  <c r="AG54" i="6" a="1"/>
  <c r="AG53" i="6" a="1"/>
  <c r="AG28" i="6" a="1"/>
  <c r="AG52" i="6" a="1"/>
  <c r="AW28" i="6" a="1"/>
  <c r="AG44" i="6" a="1"/>
  <c r="O27" i="6" a="1"/>
  <c r="O28" i="6" a="1"/>
  <c r="AG55" i="6" a="1"/>
  <c r="AG27" i="6" a="1"/>
  <c r="P27" i="6" a="1"/>
  <c r="AW32" i="6" a="1"/>
  <c r="AW42" i="6" a="1"/>
  <c r="AN23" i="6" a="1"/>
  <c r="AW38" i="6" a="1"/>
  <c r="AG46" i="6" a="1"/>
  <c r="AO26" i="6" a="1"/>
  <c r="R30" i="6" a="1"/>
  <c r="AF23" i="6" a="1"/>
  <c r="AG24" i="6" a="1"/>
  <c r="AG33" i="6" a="1"/>
  <c r="AW37" i="6" a="1"/>
  <c r="AW25" i="6" a="1"/>
  <c r="AG56" i="6" a="1"/>
  <c r="AG40" i="6" a="1"/>
  <c r="AW24" i="6" a="1"/>
  <c r="O26" i="6" a="1"/>
  <c r="O25" i="6" a="1"/>
  <c r="P26" i="6" a="1"/>
  <c r="AG48" i="6" a="1"/>
  <c r="P25" i="6" a="1"/>
  <c r="R25" i="6" a="1"/>
  <c r="AG26" i="6" a="1"/>
  <c r="O24" i="6" a="1"/>
  <c r="AW27" i="6" a="1"/>
  <c r="AW29" i="6" a="1"/>
  <c r="R29" i="6" a="1"/>
  <c r="J23" i="6" a="1"/>
  <c r="AO25" i="6" a="1"/>
  <c r="AW35" i="6" a="1"/>
  <c r="AW26" i="6" a="1"/>
  <c r="AG29" i="6" a="1"/>
  <c r="AW36" i="6" a="1"/>
  <c r="AG51" i="6" a="1"/>
  <c r="AW40" i="6" a="1"/>
  <c r="P30" i="6" a="1"/>
  <c r="P29" i="6" a="1"/>
  <c r="R27" i="6" a="1"/>
  <c r="AG57" i="6" a="1"/>
  <c r="AG36" i="6" a="1"/>
  <c r="AG60" i="6" a="1"/>
  <c r="R24" i="6" a="1"/>
  <c r="AG61" i="6" a="1"/>
  <c r="AG43" i="6" a="1"/>
  <c r="R28" i="6" a="1"/>
  <c r="AW33" i="6" a="1"/>
  <c r="AG32" i="6" a="1"/>
  <c r="AW31" i="6" a="1"/>
  <c r="AW30" i="6" a="1"/>
  <c r="AG49" i="6" a="1"/>
  <c r="AG42" i="6" a="1"/>
  <c r="AG58" i="6" a="1"/>
  <c r="AG25" i="6" a="1"/>
  <c r="O30" i="6" a="1"/>
  <c r="P28" i="6" a="1"/>
  <c r="Y23" i="6" a="1"/>
  <c r="AG39" i="6" a="1"/>
  <c r="AG45" i="6" a="1"/>
  <c r="R26" i="6" a="1"/>
  <c r="AG31" i="6" a="1"/>
  <c r="AG41" i="6" a="1"/>
  <c r="AG47" i="6" a="1"/>
  <c r="AG59" i="6" a="1"/>
  <c r="AW39" i="6" a="1"/>
  <c r="AO24" i="6" a="1"/>
  <c r="AG50" i="6" a="1"/>
  <c r="AW34" i="6" a="1"/>
  <c r="P24" i="6" a="1"/>
  <c r="AW23" i="6" a="1"/>
  <c r="AG34" i="6" a="1"/>
  <c r="AG35" i="6" a="1"/>
  <c r="AG38" i="6" a="1"/>
  <c r="O29" i="6" a="1"/>
  <c r="I38" i="6" l="1"/>
  <c r="I28" i="6"/>
  <c r="I32" i="6"/>
  <c r="I39" i="6"/>
  <c r="I50" i="6"/>
  <c r="I33" i="6"/>
  <c r="I40" i="6"/>
  <c r="I30" i="6"/>
  <c r="I52" i="6"/>
  <c r="I24" i="6"/>
  <c r="I26" i="6"/>
  <c r="I27" i="6"/>
  <c r="I35" i="6"/>
  <c r="I29" i="6"/>
  <c r="I46" i="6"/>
  <c r="I34" i="6"/>
  <c r="I42" i="6"/>
  <c r="I49" i="6"/>
  <c r="I36" i="6"/>
  <c r="I41" i="6"/>
  <c r="I45" i="6"/>
  <c r="I51" i="6"/>
  <c r="I43" i="6"/>
  <c r="I48" i="6"/>
  <c r="I47" i="6"/>
  <c r="I25" i="6"/>
  <c r="I37" i="6"/>
  <c r="I31" i="6"/>
  <c r="I44" i="6"/>
  <c r="J23" i="6"/>
  <c r="I20" i="6" s="1"/>
  <c r="I3" i="4" s="1" a="1"/>
  <c r="I3" i="4" s="1"/>
  <c r="AF23" i="6"/>
  <c r="AN23" i="6"/>
  <c r="H23" i="6"/>
  <c r="AW24" i="6"/>
  <c r="AG44" i="6"/>
  <c r="AO26" i="6"/>
  <c r="AW42" i="6"/>
  <c r="AW34" i="6"/>
  <c r="AG25" i="6"/>
  <c r="AG60" i="6"/>
  <c r="AW40" i="6"/>
  <c r="AG40" i="6"/>
  <c r="AW43" i="6"/>
  <c r="AG45" i="6"/>
  <c r="AG43" i="6"/>
  <c r="AG50" i="6"/>
  <c r="AG58" i="6"/>
  <c r="AG27" i="6"/>
  <c r="AG51" i="6"/>
  <c r="AG56" i="6"/>
  <c r="AW28" i="6"/>
  <c r="AW29" i="6"/>
  <c r="AG38" i="6"/>
  <c r="AO24" i="6"/>
  <c r="AG42" i="6"/>
  <c r="AG30" i="6"/>
  <c r="AW36" i="6"/>
  <c r="AW25" i="6"/>
  <c r="AG52" i="6"/>
  <c r="AG46" i="6"/>
  <c r="AG26" i="6"/>
  <c r="AW39" i="6"/>
  <c r="AG49" i="6"/>
  <c r="AG36" i="6"/>
  <c r="AG29" i="6"/>
  <c r="AW41" i="6"/>
  <c r="AG28" i="6"/>
  <c r="AW38" i="6"/>
  <c r="AG35" i="6"/>
  <c r="AG59" i="6"/>
  <c r="AW30" i="6"/>
  <c r="AG55" i="6"/>
  <c r="AW26" i="6"/>
  <c r="AW37" i="6"/>
  <c r="AG53" i="6"/>
  <c r="AW27" i="6"/>
  <c r="AW32" i="6"/>
  <c r="AG47" i="6"/>
  <c r="AW31" i="6"/>
  <c r="AG48" i="6"/>
  <c r="AW35" i="6"/>
  <c r="AG33" i="6"/>
  <c r="AG54" i="6"/>
  <c r="AG39" i="6"/>
  <c r="AG61" i="6"/>
  <c r="AG41" i="6"/>
  <c r="AG32" i="6"/>
  <c r="AG57" i="6"/>
  <c r="AO25" i="6"/>
  <c r="AG24" i="6"/>
  <c r="AG37" i="6"/>
  <c r="AW33" i="6"/>
  <c r="AG34" i="6"/>
  <c r="AG31" i="6"/>
  <c r="R25" i="6"/>
  <c r="P26" i="6"/>
  <c r="R30" i="6"/>
  <c r="R28" i="6"/>
  <c r="R24" i="6"/>
  <c r="R27" i="6"/>
  <c r="O25" i="6"/>
  <c r="O28" i="6"/>
  <c r="R26" i="6"/>
  <c r="O29" i="6"/>
  <c r="P28" i="6"/>
  <c r="P25" i="6"/>
  <c r="Q25" i="6" s="1" a="1"/>
  <c r="P29" i="6"/>
  <c r="O26" i="6"/>
  <c r="O27" i="6"/>
  <c r="R29" i="6"/>
  <c r="O24" i="6"/>
  <c r="P24" i="6"/>
  <c r="O30" i="6"/>
  <c r="P27" i="6"/>
  <c r="P30" i="6"/>
  <c r="Y23" i="6"/>
  <c r="AW23" i="6"/>
  <c r="BE23" i="6"/>
  <c r="AI20" i="6" a="1"/>
  <c r="AI20" i="6" s="1"/>
  <c r="J6" i="4" s="1" a="1"/>
  <c r="J6" i="4" s="1"/>
  <c r="AG20" i="6"/>
  <c r="I6" i="4" s="1" a="1"/>
  <c r="I6" i="4" s="1"/>
  <c r="AO20" i="6"/>
  <c r="I7" i="4" s="1" a="1"/>
  <c r="I7" i="4" s="1"/>
  <c r="AW20" i="6"/>
  <c r="I8" i="4" s="1" a="1"/>
  <c r="I8" i="4" s="1"/>
  <c r="AY20" i="6" a="1"/>
  <c r="AY20" i="6" s="1"/>
  <c r="J8" i="4" s="1" a="1"/>
  <c r="J8" i="4" s="1"/>
  <c r="BE20" i="6"/>
  <c r="I9" i="4" s="1" a="1"/>
  <c r="I9" i="4" s="1"/>
  <c r="BG20" i="6" a="1"/>
  <c r="BG20" i="6" s="1"/>
  <c r="J9" i="4" s="1" a="1"/>
  <c r="J9" i="4" s="1"/>
  <c r="AA20" i="6" a="1"/>
  <c r="AA20" i="6" s="1"/>
  <c r="J5" i="4" s="1" a="1"/>
  <c r="J5" i="4" s="1"/>
  <c r="Y20" i="6"/>
  <c r="I5" i="4" s="1" a="1"/>
  <c r="I5" i="4" s="1"/>
  <c r="AG23" i="6" a="1"/>
  <c r="Q24" i="6" a="1"/>
  <c r="Q26" i="6" a="1"/>
  <c r="AO23" i="6" a="1"/>
  <c r="I23" i="6" a="1"/>
  <c r="Q29" i="6" a="1"/>
  <c r="Q27" i="6" a="1"/>
  <c r="P23" i="6" a="1"/>
  <c r="Q30" i="6" a="1"/>
  <c r="O23" i="6" a="1"/>
  <c r="Q28" i="6" a="1"/>
  <c r="R23" i="6" a="1"/>
  <c r="I23" i="6" l="1"/>
  <c r="K20" i="6" s="1" a="1"/>
  <c r="K20" i="6" s="1"/>
  <c r="J3" i="4" s="1" a="1"/>
  <c r="J3" i="4" s="1"/>
  <c r="AO23" i="6"/>
  <c r="AQ20" i="6" s="1" a="1"/>
  <c r="AQ20" i="6" s="1"/>
  <c r="J7" i="4" s="1" a="1"/>
  <c r="J7" i="4" s="1"/>
  <c r="AG23" i="6"/>
  <c r="Q27" i="6"/>
  <c r="Q26" i="6"/>
  <c r="Q29" i="6"/>
  <c r="Q24" i="6"/>
  <c r="Q25" i="6"/>
  <c r="Q28" i="6"/>
  <c r="Q30" i="6"/>
  <c r="R23" i="6"/>
  <c r="O23" i="6"/>
  <c r="P23" i="6"/>
  <c r="Q23" i="6" a="1"/>
  <c r="Q23" i="6" l="1"/>
  <c r="S20" i="6" a="1"/>
  <c r="S20" i="6" s="1"/>
  <c r="J4" i="4" s="1" a="1"/>
  <c r="J4" i="4" s="1"/>
  <c r="Q20" i="6"/>
  <c r="I4" i="4" s="1"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tc={AFBC23A0-5A28-456E-A41C-D9A7D716A78E}</author>
    <author>tc={705D814A-C089-4651-A54F-4BB63510FD62}</author>
    <author>tc={A2E469D0-69E9-4F17-92DC-D656906DEFDB}</author>
    <author>tc={BB6CE289-02EA-4723-96A3-AC870206435F}</author>
  </authors>
  <commentList>
    <comment ref="B21" authorId="0"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59" authorId="1"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368" authorId="2"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592"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<sst xmlns="http://schemas.openxmlformats.org/spreadsheetml/2006/main" count="4797" uniqueCount="2670">
  <si>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</si>
  <si>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</si>
  <si>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</si>
  <si>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</si>
  <si>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</si>
  <si>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</si>
  <si>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</si>
  <si>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</si>
  <si>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</si>
  <si>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</si>
  <si>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</si>
  <si>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</si>
  <si>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</si>
  <si>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</si>
  <si>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</si>
  <si>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</si>
  <si>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</si>
  <si>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</si>
  <si>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</si>
  <si>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</si>
  <si>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</si>
  <si>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</si>
  <si>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</si>
  <si>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</si>
  <si>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</si>
  <si>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</si>
  <si>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</si>
  <si>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</si>
  <si>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</si>
  <si>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</si>
  <si>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</si>
  <si>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</si>
  <si>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</si>
  <si>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</si>
  <si>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</si>
  <si>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</si>
  <si>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</si>
  <si>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</si>
  <si>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</si>
  <si>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</si>
  <si>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</si>
  <si>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</si>
  <si>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</si>
  <si>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</si>
  <si>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</si>
  <si>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</si>
  <si>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</si>
  <si>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</si>
  <si>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</si>
  <si>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</si>
  <si>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</si>
  <si>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</si>
  <si>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</si>
  <si>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</si>
  <si>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</si>
  <si>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</si>
  <si>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</si>
  <si>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</si>
  <si>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</si>
  <si>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</si>
  <si>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</si>
  <si>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</si>
  <si>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</si>
  <si>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</si>
  <si>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</si>
  <si>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</si>
  <si>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</si>
  <si>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</si>
  <si>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</si>
  <si>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</si>
  <si>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</si>
  <si>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</si>
  <si>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</si>
  <si>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</si>
  <si>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</si>
  <si>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</si>
  <si>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</si>
  <si>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</si>
  <si>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</si>
  <si>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</si>
  <si>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</si>
  <si>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</si>
  <si>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</si>
  <si>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</si>
  <si>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</si>
  <si>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</si>
  <si>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</si>
  <si>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</si>
  <si>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</si>
  <si>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</si>
  <si>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</si>
  <si>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</si>
  <si>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</si>
  <si>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</si>
  <si>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</si>
  <si>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</si>
  <si>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</si>
  <si>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</si>
  <si>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</si>
  <si>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</si>
  <si>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</si>
  <si>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</si>
  <si>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</si>
  <si>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</si>
  <si>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</si>
  <si>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</si>
  <si>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</si>
  <si>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</si>
  <si>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</si>
  <si>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</si>
  <si>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</si>
  <si>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</si>
  <si>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</si>
  <si>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</si>
  <si>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</si>
  <si>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</si>
  <si>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</si>
  <si>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</si>
  <si>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</si>
  <si>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</si>
  <si>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</si>
  <si>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</si>
  <si>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</si>
  <si>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</si>
  <si>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</si>
  <si>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</si>
  <si>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</si>
  <si>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</si>
  <si>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</si>
  <si>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</si>
  <si>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</si>
  <si>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</si>
  <si>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</si>
  <si>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</si>
  <si>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</si>
  <si>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</si>
  <si>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</si>
  <si>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</si>
  <si>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</si>
  <si>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</si>
  <si>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</si>
  <si>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</si>
  <si>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</si>
  <si>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</si>
  <si>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</si>
  <si>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</si>
  <si>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</si>
  <si>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</si>
  <si>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</si>
  <si>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</si>
  <si>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</si>
  <si>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</si>
  <si>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</si>
  <si>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</si>
  <si>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</si>
  <si>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</si>
  <si>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</si>
  <si>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</si>
  <si>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</si>
  <si>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</si>
  <si>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</si>
  <si>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</si>
  <si>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</si>
  <si>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</si>
  <si>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</si>
  <si>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</si>
  <si>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</si>
  <si>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</si>
  <si>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</si>
  <si>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</si>
  <si>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</si>
  <si>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</si>
  <si>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</si>
  <si>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</si>
  <si>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</si>
  <si>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</si>
  <si>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</si>
  <si>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</si>
  <si>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</si>
  <si>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</si>
  <si>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</si>
  <si>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</si>
  <si>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</si>
  <si>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</si>
  <si>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</si>
  <si>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</si>
  <si>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</si>
  <si>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</si>
  <si>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</si>
  <si>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</si>
  <si>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</si>
  <si>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</si>
  <si>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</si>
  <si>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</si>
  <si>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</si>
  <si>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</si>
  <si>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</si>
  <si>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</si>
  <si>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</si>
  <si>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</si>
  <si>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</si>
  <si>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</si>
  <si>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</si>
  <si>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</si>
  <si>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</si>
  <si>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</si>
  <si>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</si>
  <si>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</si>
  <si>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</si>
  <si>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</si>
  <si>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</si>
  <si>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</si>
  <si>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</si>
  <si>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</si>
  <si>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</si>
  <si>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</si>
  <si>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</si>
  <si>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</si>
  <si>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</si>
  <si>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</si>
  <si>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</si>
  <si>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</si>
  <si>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</si>
  <si>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</si>
  <si>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</si>
  <si>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</si>
  <si>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</si>
  <si>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</si>
  <si>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</si>
  <si>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</si>
  <si>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</si>
  <si>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</si>
  <si>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</si>
  <si>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</si>
  <si>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</si>
  <si>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</si>
  <si>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</si>
  <si>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</si>
  <si>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</si>
  <si>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</si>
  <si>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</si>
  <si>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</si>
  <si>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</si>
  <si>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</si>
  <si>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</si>
  <si>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</si>
  <si>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</si>
  <si>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</si>
  <si>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</si>
  <si>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</si>
  <si>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</si>
  <si>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</si>
  <si>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</si>
  <si>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</si>
  <si>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</si>
  <si>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</si>
  <si>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</si>
  <si>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</si>
  <si>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</si>
  <si>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</si>
  <si>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</si>
  <si>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</si>
  <si>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</si>
  <si>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</si>
  <si>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</si>
  <si>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</si>
  <si>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</si>
  <si>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</si>
  <si>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</si>
  <si>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</si>
  <si>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</si>
  <si>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</si>
  <si>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</si>
  <si>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</si>
  <si>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</si>
  <si>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</si>
  <si>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</si>
  <si>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</si>
  <si>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</si>
  <si>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</si>
  <si>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</si>
  <si>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</si>
  <si>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</si>
  <si>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</si>
  <si>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</si>
  <si>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Fundada em 1939, a Agiliti fornece soluções de equipamentos médicos, principalmente para locação de equipamentos especializados e cirúrgicos
A empresa também fornece serviços de saúde gerenciados no local, abrangendo programas de gestão, reprocessamento, aluguel e logística de equipamentos médicos</t>
  </si>
  <si>
    <t>A Avante Health Solutions atua como uma distribuidora e prestadora de serviços de dispositivos médicos, oferecendo instalação, serviço, reparo, locação e reforma de equipamentos médicos, cirúrgicos e de diagnóstico por imagem
Em outubro de 2024, a empresa anunciou que estava em processo de aquisição pela Stable Street Capital, um fundo de private equity americano</t>
  </si>
  <si>
    <t>Grupo especializado na distribuição internacional de produtos e serviços essenciais, com presença em 20+ países e atuando em diversos setores como saúde e outros
Realizaram diversas transações, totalizando mais de 220 aquisições desde 2004. No Brasil, adquiriram a CT Group, Hospitalia Produtos Médicos e mais recentemente a Solupack
27,000+ funcionários, receita de ~BRL 91 bi e EBITDA de ~R$ 7 bi em 2024</t>
  </si>
  <si>
    <t>A Cardinal Health atua como uma empresa de serviços e produtos de saúde, com operações nos Estados Unidos, América do Sul, Europa, Ásia e em outros mercados internacionais
A empresa opera nos segmentos farmacêutico e médico, distribuindo produtos, OTC e dispositivos para provedores de serviços de saúde</t>
  </si>
  <si>
    <t>Antes conhecida como AmerisourceBergen, oferece distribuição de produtos farmacêuticos, gestão da cadeia de suprimentos, entre outras soluções
Opera em escala global, com 1,300 localizações distribuidas em 50+ países, fornecendo soluções integradas para farmácias, hospitais, laboratórios e fabricantes
A empresa conta com 46,000+ funcionários e tem uma receita de ~R$ 1,600 bilhões com um EBITDA de ~R$ 23 bilhões</t>
  </si>
  <si>
    <t>O Direct Healthcare Group é especializado no desenvolvimento e fornecimento de equipamentos e serviços médicos, atendendo a instalações de saúde em diversos ambientes clínicos
A empresa distribui dispositivos médicos e oferece programas de locação, permitindo que estabelecimentos de saúde acessem equipamentos médicos de alta qualidade de forma temporária</t>
  </si>
  <si>
    <t>178323-22</t>
  </si>
  <si>
    <t>40424-23</t>
  </si>
  <si>
    <t>11242-00</t>
  </si>
  <si>
    <t>54692-29</t>
  </si>
  <si>
    <t>O Grupo Elfa é um dos maiores distribuidores brasileiros de medicamentos, suprimentos médicos e produtos hospitalares para ambos setores público e privado
A empresa também oferece soluções em logística, gerenciamento de estoque e otimização da cadeia de suprimentos farmacêuticos, atendendo a hospitais, clínicas e entidades governamentais</t>
  </si>
  <si>
    <t>A Henry Schein é uma fornecedora líder de produtos e serviços de saúde, especializada em suprimentos odontológicos e médicos, presente em +30 países
Em julho de 2023, a empresa adquiriu o Sistema de Implante Nacional e a CA Clear Aligner, ambas fabricantes e distribuidoras brasileiras</t>
  </si>
  <si>
    <t>A Medtronic é líder global em tecnologias médicas, especializada no desenvolvimento e fabricação de dispositivos médicos
Produtos incluem marcapassos, desfibriladores, válvulas cardíacas, stents, bombas de insulina, produtos neurovasculares, ferramentas cirúrgicas, entre outros
A empresa está 150+ países, e gera uma receita de ~R$ 161 bilhões e um EBITDA de ~R$ 43 bilhões</t>
  </si>
  <si>
    <t>A Raia Drogasil é a maior rede de farmácias do Brasil, com forte presença nacional, oferecendo varejo e distribuição de produtos
A empresa adquiriu redes regionais de farmácias e distribuidores de produtos médicos, como a 4Bio, para fortalecer sua presença no mercado e ampliar sua base de clientes
A empresa tem uma receita de ~R$ 38 bilhões e um EBITDA de ~R$ 3 bilhões</t>
  </si>
  <si>
    <t>revenue</t>
  </si>
  <si>
    <t>ebitda</t>
  </si>
  <si>
    <t>10483-75</t>
  </si>
  <si>
    <t>434450-35</t>
  </si>
  <si>
    <t>142711-66</t>
  </si>
  <si>
    <t>A Stryker fornece equipamentos médicos, instrumentos, suprimentos de consumo e dispositivos implantáveis
A empresa também oferece serviço de locação de equipamentos médicos para hospitais e instituições de saúde
Opera em +75 países e tem uma receita de ~R$ 99 bilhões e um EBITDA de ~R$ 25 bilhões</t>
  </si>
  <si>
    <t>A Viveo (Mafra Hospitalar) fornece serviços e soluções de saúde, incluindo serviços de atendimento ao paciente e distribuição de equipamentos hospitalares e laboratoriais
A empresa opera com +40 unidades operacionais e centros de distribuição distribuídos nacionalmente
A Viveo expandiu suas capacidades e presença no mercado através de aquisições no setor de saúde, incluindo empresas como a Cremer, Laborsys e Vitalab</t>
  </si>
  <si>
    <t>A Woodley Equipment Company fornece ferramentas avançadas de diagnóstico e de laboratório
Tem uma subsidiária, a Woodley Trial Solutions, que faz a locação de equipamentos médicos e laboratoriais para utilidades clínicas
A Woodley Trial Solutions opera em +150 países, fornecendo serviços que incluem o fornecimento e a manutenção de equipamentos médicos</t>
  </si>
  <si>
    <t>10574-74</t>
  </si>
  <si>
    <t>10831-42</t>
  </si>
  <si>
    <t>11534-32</t>
  </si>
  <si>
    <t>59619-34</t>
  </si>
  <si>
    <t>12229-93</t>
  </si>
  <si>
    <t>13186-81</t>
  </si>
  <si>
    <t>228381-22</t>
  </si>
  <si>
    <t>233816-50</t>
  </si>
  <si>
    <t>229563-91</t>
  </si>
  <si>
    <t>466441-30</t>
  </si>
  <si>
    <t>A Baxter é líder global no fornecimento de produtos médicos para hospitais, laboratórios e clínicas, presente em +100 países, com parques de fabricação, P&amp;D e centros de distribuição
Em 2017, a Baxter adquiriu a Clinica Nucleo, uma clínica de hemodiálise no Brasil, e em 2021 adquiriu a Hillrom, fornecedora de diversos produtos hospitalares que oferece também serviços de aluguel</t>
  </si>
  <si>
    <t>A McKesson oferece serviços de distribuição farmacêutica e médico-cirúrgica, além de soluções de locação de equipamentos médicos
Em 2014, a McKesson adquiriu a Oncoprod, uma distribuidora de equipamentos e medicamentos de alta complexidade para hospitais que foi desinvestida em 2016
A empresa tem uma receita de ~R$ 1,401 bilhões e um EBITDA de ~R$ 25 bilhões</t>
  </si>
  <si>
    <t>A Medline é uma fabricante e distribuidora de suprimentos para a área de saúde, oferecendo suprimentos médicos, como luvas de exame, tecidos, equipamentos médicos duráveis, utensílios plásticos e outros produtos descartáveis
A Medline opera em +125 países, com uma forte rede internacional de distribuição e fabricação</t>
  </si>
  <si>
    <t>A Nihon Kohden fabrica e loca equipamentos médicos eletrônicos, operando em quatro categorias: equipamentos de medição fisiológica, equipamentos de tratamento, monitores de pacientes e outros equipamentos médicos
A empresa estabeleceu uma presença global sólida, exportando produtos para +120 países</t>
  </si>
  <si>
    <t xml:space="preserve">A Owens &amp; Minor é uma empresa global de logística de saúde que fornece serviços de cadeia de suprimentos, incluindo a distribuição de suprimentos médicos e cirúrgicos
Além da distribuição, oferece serviços de gestão da cadeia de suprimentos, estoques e análise de dados operacionais
A empresa gera uma receita de ~R$ 51 bilhões e um EBITDA de ~R$ 3 bilhões </t>
  </si>
  <si>
    <t>A STERIS é uma fornecedora líder de produtos e serviços de prevenção de infecções e outros procedimentos, especializada em esterilização e tecnologias de suporte cirúrgico para hospitais
A STERIS tem uma presença global, com operações em +100 países na América do Norte, Europa, Ásia e outras regiões</t>
  </si>
  <si>
    <t>Uma das maiores empresas integradas de saúde da América Latina, seu foco é em medicina diagnóstica, também tem presença em imunização e serviços corporativos 
A empresa conta com 40 marcas próprias de laboratórios e teve uma receita de ~BRL 15 bilhões com um EBITDA de ~BRL 1.7 bilhão em 2024</t>
  </si>
  <si>
    <t>Entre as maiores operadoras de saúde verticalizadas do Brasil, com uma ampla rede própria de hospitais, clínicas e laboratórios
A empresa teve uma receita de BRL 29 bilhões com um EBITDA de ~BRL 2 bilhões em 2024</t>
  </si>
  <si>
    <t>Holding de serviços de saúde, que controla hospitais, clínicas, laboratórios e operadoras de planos de saúde em diferentes estados do Brasil
Possui 32 ativos, com 9 hospitais, mais de 1,479 leitos, 8,500 colaboradores e 13,000 médicos associados, além de duas operadoras de saúde
Registrou receita aproximada de BRL 1.7 bilhão em 2023</t>
  </si>
  <si>
    <t>Grupo hospitalar brasileiro com presença no Espírito Santo, Ceará, Tocantins, Mato Grosso, Distrito Federal e Goiás. Opera 17 hospitais, totalizando mais de 2,000 leitos A companhia já foi listada em bolsa de valores e tem o H.I.G Capital como acionista
A empresa conta com 10,000+ funcionários e teve uma receita estimada de ~BRL 2,300 bilhões com um EBITDA de BRL 399 milhões em 2024</t>
  </si>
  <si>
    <t>Entre os principais em serviços hospitalares em Minas Gerais, com atuação também em Goiás e Bahia
A empresa possui 11 ativos, incluindo hospitais, unidades de diagnóstico por imagem e laboratórios, e registrou receita aproximada de ~BRL 2.2 bilhões com EBITDA de ~BRL 400 milhões em 2024</t>
  </si>
  <si>
    <t>63240-22</t>
  </si>
  <si>
    <t>Uma das maiores redes especializadas em tratamento oncológico da América Latina, com presença em todo o Brasil. A empresa opera mais de 130 unidades, incluindo clínicas oncológicas, centros de diagnóstico e hospitais especializados. 
A companhia já teve o Goldman Sachs como acionista
Em 2024, registrou receita de aproximadamente BRL 6.2 bilhões e EBITDA de ~BRL 1.2 bilhão</t>
  </si>
  <si>
    <t>Maior grupo hospitalar do Brasil, com presença em 12 estados e no Distrito Federal. A companhia opera uma extensa rede de hospitais próprios, além de atuar em diagnóstico, oncologia, operadora de saúde e planos odontológicos 
Em 2024, registrou receita de aproximadamente BRL 55 bilhões e EBITDA de ~BRL 9.3 bilhões</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</si>
  <si>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</si>
  <si>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</si>
  <si>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</si>
  <si>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</si>
  <si>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</si>
  <si>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</si>
  <si>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</si>
  <si>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</si>
  <si>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</si>
  <si>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</si>
  <si>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</si>
  <si>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</si>
  <si>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</si>
  <si>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</si>
  <si>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</si>
  <si>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</si>
  <si>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</si>
  <si>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</si>
  <si>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</si>
  <si>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</si>
  <si>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</si>
  <si>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</si>
  <si>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</si>
  <si>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</si>
  <si>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</si>
  <si>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</si>
  <si>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</si>
  <si>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</si>
  <si>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</si>
  <si>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</si>
  <si>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</si>
  <si>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</si>
  <si>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</si>
  <si>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</si>
  <si>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</si>
  <si>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</si>
  <si>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</si>
  <si>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</si>
  <si>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</si>
  <si>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</si>
  <si>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</si>
  <si>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</si>
  <si>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</si>
  <si>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</si>
  <si>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</si>
  <si>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</si>
  <si>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</si>
  <si>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</si>
  <si>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</si>
  <si>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</si>
  <si>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</si>
  <si>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</si>
  <si>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</si>
  <si>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</si>
  <si>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</si>
  <si>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</si>
  <si>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</si>
  <si>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</si>
  <si>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</si>
  <si>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</si>
  <si>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</si>
  <si>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</si>
  <si>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</si>
  <si>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</si>
  <si>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</si>
  <si>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</si>
  <si>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</si>
  <si>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</si>
  <si>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</si>
  <si>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</si>
  <si>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</si>
  <si>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</si>
  <si>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Sapore, the first Brazilian multinational in the corporate restaurant sector, serves leading enterprises in 22 states and Colombia, with ~16,000 employees, providing 1.3+ million daily meals
In October 2023, Sapore acquired a controlling share in Branco Branco (focused in third party labor provision for maintenance services), strategically positioning itself to expand its facilities division, enrich service offerings, and broaden its market presence</t>
  </si>
  <si>
    <t>Manserv is a company specialized in providing labor for industrial maintenance, dedicated to creating solutions for a variety of end-sectors, including industry, logistics, healthcare, and other segments
Its services encompass industrial maintenance, cleaning, gardening, facilities, and logistics. Beside Brazil, the company also has facilities operations in Argentina</t>
  </si>
  <si>
    <t>Smollan Group is a South African conglomerate that operates globally with over 150,000 employees, impacting 20 million shoppers annually across 85 countries.
The company provides a broad array of marketing services, with a strong focus on trade marketing, merchandising, and technology solutions to enhance retail performance
In Brazil, Smollan has a robust presence, managing 69,000 POS in 800 cities</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</si>
  <si>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</si>
  <si>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</si>
  <si>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</si>
  <si>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</si>
  <si>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</si>
  <si>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</si>
  <si>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</si>
  <si>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</si>
  <si>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</si>
  <si>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</si>
  <si>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</si>
  <si>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</si>
  <si>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</si>
  <si>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</si>
  <si>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</si>
  <si>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</si>
  <si>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</si>
  <si>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</si>
  <si>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</si>
  <si>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</si>
  <si>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</si>
  <si>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</si>
  <si>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</si>
  <si>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</si>
  <si>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</si>
  <si>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</si>
  <si>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</si>
  <si>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</si>
  <si>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</si>
  <si>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</si>
  <si>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</si>
  <si>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</si>
  <si>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</si>
  <si>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</si>
  <si>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</si>
  <si>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</si>
  <si>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</si>
  <si>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</si>
  <si>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</si>
  <si>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</si>
  <si>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</si>
  <si>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</si>
  <si>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</si>
  <si>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</si>
  <si>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</si>
  <si>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</si>
  <si>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</si>
  <si>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</si>
  <si>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</si>
  <si>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</si>
  <si>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</si>
  <si>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</si>
  <si>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</si>
  <si>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</si>
  <si>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</si>
  <si>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</si>
  <si>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</si>
  <si>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</si>
  <si>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</si>
  <si>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</si>
  <si>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</si>
  <si>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</si>
  <si>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</si>
  <si>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</si>
  <si>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</si>
  <si>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</si>
  <si>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</si>
  <si>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</si>
  <si>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</si>
  <si>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</si>
  <si>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</si>
  <si>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</si>
  <si>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</si>
  <si>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</si>
  <si>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</si>
  <si>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</si>
  <si>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</si>
  <si>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</si>
  <si>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</si>
  <si>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</si>
  <si>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</si>
  <si>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</si>
  <si>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</si>
  <si>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</si>
  <si>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</si>
  <si>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</si>
  <si>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</si>
  <si>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</si>
  <si>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</si>
  <si>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</si>
  <si>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</si>
  <si>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</si>
  <si>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</si>
  <si>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</si>
  <si>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</si>
  <si>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</si>
  <si>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</si>
  <si>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</si>
  <si>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</si>
  <si>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</si>
  <si>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</si>
  <si>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</si>
  <si>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</si>
  <si>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</si>
  <si>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</si>
  <si>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</si>
  <si>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</si>
  <si>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</si>
  <si>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</si>
  <si>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</si>
  <si>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</si>
  <si>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</si>
  <si>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</si>
  <si>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</si>
  <si>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</si>
  <si>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</si>
  <si>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</si>
  <si>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</si>
  <si>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</si>
  <si>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</si>
  <si>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</si>
  <si>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</si>
  <si>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</si>
  <si>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</si>
  <si>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</si>
  <si>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</si>
  <si>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</si>
  <si>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</si>
  <si>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</si>
  <si>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</si>
  <si>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</si>
  <si>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</si>
  <si>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</si>
  <si>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</si>
  <si>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</si>
  <si>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</si>
  <si>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</si>
  <si>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</si>
  <si>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</si>
  <si>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</si>
  <si>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</si>
  <si>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</si>
  <si>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</si>
  <si>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</si>
  <si>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</si>
  <si>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</si>
  <si>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</si>
  <si>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</si>
  <si>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</si>
  <si>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</si>
  <si>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</si>
  <si>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</si>
  <si>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</si>
  <si>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</si>
  <si>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</si>
  <si>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</si>
  <si>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</si>
  <si>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</si>
  <si>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</si>
  <si>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</si>
  <si>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</si>
  <si>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</si>
  <si>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</si>
  <si>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</si>
  <si>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</si>
  <si>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</si>
  <si>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</si>
  <si>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</si>
  <si>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</si>
  <si>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</si>
  <si>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</si>
  <si>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</si>
  <si>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</si>
  <si>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</si>
  <si>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</si>
  <si>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</si>
  <si>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</si>
  <si>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</si>
  <si>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</si>
  <si>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</si>
  <si>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</si>
  <si>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</si>
  <si>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</si>
  <si>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</si>
  <si>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</si>
  <si>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</si>
  <si>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</si>
  <si>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</si>
  <si>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</si>
  <si>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</si>
  <si>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</si>
  <si>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</si>
  <si>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</si>
  <si>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</si>
  <si>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</si>
  <si>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</si>
  <si>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</si>
  <si>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</si>
  <si>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</si>
  <si>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</si>
  <si>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</si>
  <si>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</si>
  <si>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</si>
  <si>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</si>
  <si>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</si>
  <si>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</si>
  <si>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</si>
  <si>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</si>
  <si>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</si>
  <si>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</si>
  <si>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</si>
  <si>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</si>
  <si>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</si>
  <si>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</si>
  <si>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</si>
  <si>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</si>
  <si>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</si>
  <si>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</si>
  <si>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</si>
  <si>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</si>
  <si>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</si>
  <si>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</si>
  <si>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</si>
  <si>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</si>
  <si>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</si>
  <si>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</si>
  <si>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</si>
  <si>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</si>
  <si>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</si>
  <si>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</si>
  <si>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</si>
  <si>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</si>
  <si>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</si>
  <si>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</si>
  <si>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</si>
  <si>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</si>
  <si>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</si>
  <si>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</si>
  <si>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</si>
  <si>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</si>
  <si>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</si>
  <si>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</si>
  <si>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</si>
  <si>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</si>
  <si>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</si>
  <si>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</si>
  <si>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</si>
  <si>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</si>
  <si>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</si>
  <si>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</si>
  <si>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</si>
  <si>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</si>
  <si>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</si>
  <si>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</si>
  <si>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</si>
  <si>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</si>
  <si>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</si>
  <si>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</si>
  <si>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</si>
  <si>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</si>
  <si>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</si>
  <si>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</si>
  <si>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</si>
  <si>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</si>
  <si>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</si>
  <si>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</si>
  <si>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</si>
  <si>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</si>
  <si>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</si>
  <si>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</si>
  <si>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</si>
  <si>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</si>
  <si>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</si>
  <si>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</si>
  <si>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</si>
  <si>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</si>
  <si>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</si>
  <si>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</si>
  <si>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</si>
  <si>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</si>
  <si>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</si>
  <si>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</si>
  <si>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</si>
  <si>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</si>
  <si>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</si>
  <si>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</si>
  <si>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</si>
  <si>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</si>
  <si>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</si>
  <si>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</si>
  <si>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</si>
  <si>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</si>
  <si>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</si>
  <si>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</si>
  <si>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</si>
  <si>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</si>
  <si>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</si>
  <si>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</si>
  <si>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</si>
  <si>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</si>
  <si>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</si>
  <si>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</si>
  <si>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</si>
  <si>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</si>
  <si>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</si>
  <si>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</si>
  <si>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</si>
  <si>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</si>
  <si>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</si>
  <si>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</si>
  <si>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</si>
  <si>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</si>
  <si>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</si>
  <si>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</si>
  <si>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</si>
  <si>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</si>
  <si>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</si>
  <si>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</si>
  <si>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</si>
  <si>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</si>
  <si>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</si>
  <si>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</si>
  <si>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</si>
  <si>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</si>
  <si>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</si>
  <si>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</si>
  <si>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</si>
  <si>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</si>
  <si>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</si>
  <si>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</si>
  <si>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</si>
  <si>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</si>
  <si>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</si>
  <si>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</si>
  <si>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</si>
  <si>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</si>
  <si>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</si>
  <si>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</si>
  <si>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</si>
  <si>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</si>
  <si>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</si>
  <si>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</si>
  <si>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</si>
  <si>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</si>
  <si>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</si>
  <si>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</si>
  <si>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</si>
  <si>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</si>
  <si>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</si>
  <si>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</si>
  <si>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</si>
  <si>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</si>
  <si>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</si>
  <si>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</si>
  <si>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</si>
  <si>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</si>
  <si>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</si>
  <si>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</si>
  <si>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</si>
  <si>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</si>
  <si>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</si>
  <si>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</si>
  <si>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</si>
  <si>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</si>
  <si>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</si>
  <si>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</si>
  <si>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</si>
  <si>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</si>
  <si>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</si>
  <si>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</si>
  <si>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</si>
  <si>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</si>
  <si>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</si>
  <si>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</si>
  <si>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</si>
  <si>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</si>
  <si>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</si>
  <si>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</si>
  <si>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</si>
  <si>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</si>
  <si>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</si>
  <si>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</si>
  <si>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</si>
  <si>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</si>
  <si>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</si>
  <si>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</si>
  <si>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</si>
  <si>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</si>
  <si>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</si>
  <si>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</si>
  <si>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</si>
  <si>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</si>
  <si>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</si>
  <si>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</si>
  <si>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</si>
  <si>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</si>
  <si>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</si>
  <si>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</si>
  <si>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</si>
  <si>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</si>
  <si>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</si>
  <si>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</si>
  <si>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</si>
  <si>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</si>
  <si>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</si>
  <si>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</si>
  <si>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</si>
  <si>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</si>
  <si>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</si>
  <si>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</si>
  <si>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</si>
  <si>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</si>
  <si>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</si>
  <si>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</si>
  <si>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</si>
  <si>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</si>
  <si>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</si>
  <si>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</si>
  <si>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</si>
  <si>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</si>
  <si>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</si>
  <si>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</si>
  <si>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</si>
  <si>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</si>
  <si>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</si>
  <si>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</si>
  <si>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</si>
  <si>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</si>
  <si>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</si>
  <si>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</si>
  <si>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</si>
  <si>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</si>
  <si>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</si>
  <si>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</si>
  <si>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</si>
  <si>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</si>
  <si>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</si>
  <si>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</si>
  <si>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</si>
  <si>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</si>
  <si>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</si>
  <si>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</si>
  <si>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</si>
  <si>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</si>
  <si>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</si>
  <si>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</si>
  <si>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</si>
  <si>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</si>
  <si>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</si>
  <si>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</si>
  <si>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</si>
  <si>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</si>
  <si>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</si>
  <si>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</si>
  <si>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</si>
  <si>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</si>
  <si>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</si>
  <si>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</si>
  <si>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</si>
  <si>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</si>
  <si>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</si>
  <si>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</si>
  <si>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</si>
  <si>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</si>
  <si>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</si>
  <si>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</si>
  <si>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</si>
  <si>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</si>
  <si>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</si>
  <si>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</si>
  <si>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</si>
  <si>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</si>
  <si>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</si>
  <si>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</si>
  <si>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</si>
  <si>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</si>
  <si>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</si>
  <si>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</si>
  <si>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</si>
  <si>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</si>
  <si>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</si>
  <si>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</si>
  <si>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</si>
  <si>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</si>
  <si>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</si>
  <si>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</si>
  <si>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</si>
  <si>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</si>
  <si>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</si>
  <si>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</si>
  <si>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</si>
  <si>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</si>
  <si>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</si>
  <si>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</si>
  <si>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</si>
  <si>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</si>
  <si>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</si>
  <si>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</si>
  <si>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</si>
  <si>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</si>
  <si>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</si>
  <si>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</si>
  <si>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</si>
  <si>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</si>
  <si>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</si>
  <si>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</si>
  <si>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</si>
  <si>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</si>
  <si>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</si>
  <si>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</si>
  <si>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</si>
  <si>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</si>
  <si>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</si>
  <si>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</si>
  <si>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</si>
  <si>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</si>
  <si>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</si>
  <si>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</si>
  <si>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</si>
  <si>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</si>
  <si>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</si>
  <si>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</si>
  <si>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</si>
  <si>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</si>
  <si>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</si>
  <si>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</si>
  <si>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</si>
  <si>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</si>
  <si>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</si>
  <si>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</si>
  <si>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</si>
  <si>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</si>
  <si>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</si>
  <si>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</si>
  <si>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</si>
  <si>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</si>
  <si>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</si>
  <si>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</si>
  <si>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</si>
  <si>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</si>
  <si>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</si>
  <si>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</si>
  <si>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</si>
  <si>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</si>
  <si>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</si>
  <si>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</si>
  <si>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</si>
  <si>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</si>
  <si>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</si>
  <si>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</si>
  <si>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</si>
  <si>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</si>
  <si>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</si>
  <si>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</si>
  <si>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</si>
  <si>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</si>
  <si>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</si>
  <si>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</si>
  <si>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</si>
  <si>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</si>
  <si>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</si>
  <si>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</si>
  <si>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</si>
  <si>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</si>
  <si>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</si>
  <si>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</si>
  <si>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</si>
  <si>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</si>
  <si>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</si>
  <si>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</si>
  <si>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</si>
  <si>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</si>
  <si>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</si>
  <si>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</si>
  <si>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</si>
  <si>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</si>
  <si>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</si>
  <si>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</si>
  <si>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</si>
  <si>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</si>
  <si>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</si>
  <si>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</si>
  <si>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</si>
  <si>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</si>
  <si>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</si>
  <si>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</si>
  <si>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</si>
  <si>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</si>
  <si>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</si>
  <si>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</si>
  <si>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</si>
  <si>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</si>
  <si>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</si>
  <si>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</si>
  <si>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</si>
  <si>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</si>
  <si>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</si>
  <si>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</si>
  <si>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</si>
  <si>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</si>
  <si>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</si>
  <si>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</si>
  <si>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</si>
  <si>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</si>
  <si>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</si>
  <si>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</si>
  <si>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</si>
  <si>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</si>
  <si>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</si>
  <si>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</si>
  <si>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</si>
  <si>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</si>
  <si>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</si>
  <si>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</si>
  <si>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</si>
  <si>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</si>
  <si>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</si>
  <si>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</si>
  <si>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</si>
  <si>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</si>
  <si>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</si>
  <si>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</si>
  <si>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</si>
  <si>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</si>
  <si>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</si>
  <si>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</si>
  <si>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</si>
  <si>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</si>
  <si>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</si>
  <si>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</si>
  <si>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</si>
  <si>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</si>
  <si>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</si>
  <si>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</si>
  <si>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</si>
  <si>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</si>
  <si>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</si>
  <si>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</si>
  <si>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</si>
  <si>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</si>
  <si>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</si>
  <si>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</si>
  <si>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</si>
  <si>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</si>
  <si>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</si>
  <si>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</si>
  <si>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</si>
  <si>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</si>
  <si>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</si>
  <si>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</si>
  <si>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</si>
  <si>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</si>
  <si>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</si>
  <si>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</si>
  <si>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</si>
  <si>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</si>
  <si>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</si>
  <si>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</si>
  <si>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</si>
  <si>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</si>
  <si>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</si>
  <si>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</si>
  <si>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</si>
  <si>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</si>
  <si>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</si>
  <si>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</si>
  <si>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</si>
  <si>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</si>
  <si>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</si>
  <si>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</si>
  <si>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</si>
  <si>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</si>
  <si>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</si>
  <si>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</si>
  <si>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</si>
  <si>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</si>
  <si>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</si>
  <si>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</si>
  <si>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</si>
  <si>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</si>
  <si>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</si>
  <si>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</si>
  <si>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</si>
  <si>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</si>
  <si>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</si>
  <si>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</si>
  <si>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</si>
  <si>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</si>
  <si>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</si>
  <si>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</si>
  <si>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</si>
  <si>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</si>
  <si>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</si>
  <si>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</si>
  <si>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</si>
  <si>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</si>
  <si>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</si>
  <si>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</si>
  <si>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</si>
  <si>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</si>
  <si>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</si>
  <si>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</si>
  <si>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</si>
  <si>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</si>
  <si>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</si>
  <si>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</si>
  <si>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</si>
  <si>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</si>
  <si>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</si>
  <si>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</si>
  <si>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</si>
  <si>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</si>
  <si>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</si>
  <si>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</si>
  <si>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</si>
  <si>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</si>
  <si>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</si>
  <si>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</si>
  <si>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</si>
  <si>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</si>
  <si>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</si>
  <si>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</si>
  <si>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</si>
  <si>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</si>
  <si>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</si>
  <si>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</si>
  <si>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</si>
  <si>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</si>
  <si>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</si>
  <si>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</si>
  <si>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</si>
  <si>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</si>
  <si>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</si>
  <si>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</si>
  <si>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</si>
  <si>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</si>
  <si>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</si>
  <si>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</si>
  <si>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</si>
  <si>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</si>
  <si>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</si>
  <si>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</si>
  <si>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</si>
  <si>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</si>
  <si>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</si>
  <si>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</si>
  <si>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</si>
  <si>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</si>
  <si>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</si>
  <si>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</si>
  <si>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</si>
  <si>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</si>
  <si>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</si>
  <si>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</si>
  <si>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</si>
  <si>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</si>
  <si>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</si>
  <si>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</si>
  <si>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</si>
  <si>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</si>
  <si>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</si>
  <si>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</si>
  <si>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</si>
  <si>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</si>
  <si>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</si>
  <si>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</si>
  <si>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</si>
  <si>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</si>
  <si>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</si>
  <si>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</si>
  <si>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</si>
  <si>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</si>
  <si>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</si>
  <si>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</si>
  <si>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</si>
  <si>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</si>
  <si>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</si>
  <si>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</si>
  <si>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</si>
  <si>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</si>
  <si>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</si>
  <si>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</si>
  <si>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</si>
  <si>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</si>
  <si>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</si>
  <si>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</si>
  <si>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</si>
  <si>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</si>
  <si>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</si>
  <si>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</si>
  <si>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</si>
  <si>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</si>
  <si>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</si>
  <si>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</si>
  <si>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</si>
  <si>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</si>
  <si>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</si>
  <si>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</si>
  <si>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</si>
  <si>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</si>
  <si>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</si>
  <si>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</si>
  <si>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</si>
  <si>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</si>
  <si>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</si>
  <si>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</si>
  <si>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</si>
  <si>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</si>
  <si>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</si>
  <si>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</si>
  <si>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</si>
  <si>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</si>
  <si>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</si>
  <si>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</si>
  <si>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</si>
  <si>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</si>
  <si>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</si>
  <si>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</si>
  <si>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</si>
  <si>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</si>
  <si>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</si>
  <si>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</si>
  <si>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</si>
  <si>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</si>
  <si>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</si>
  <si>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</si>
  <si>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</si>
  <si>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</si>
  <si>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</si>
  <si>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</si>
  <si>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</si>
  <si>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</si>
  <si>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</si>
  <si>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</si>
  <si>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</si>
  <si>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</si>
  <si>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</si>
  <si>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</si>
  <si>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</si>
  <si>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</si>
  <si>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</si>
  <si>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</si>
  <si>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</si>
  <si>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</si>
  <si>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</si>
  <si>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</si>
  <si>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</si>
  <si>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</si>
  <si>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</si>
  <si>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</si>
  <si>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</si>
  <si>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</si>
  <si>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</si>
  <si>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</si>
  <si>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</si>
  <si>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</si>
  <si>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</si>
  <si>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</si>
  <si>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</si>
  <si>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</si>
  <si>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</si>
  <si>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</si>
  <si>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</si>
  <si>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</si>
  <si>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</si>
  <si>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</si>
  <si>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</si>
  <si>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</si>
  <si>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</si>
  <si>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</si>
  <si>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</si>
  <si>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</si>
  <si>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</si>
  <si>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</si>
  <si>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</si>
  <si>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</si>
  <si>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</si>
  <si>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</si>
  <si>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</si>
  <si>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</si>
  <si>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</si>
  <si>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</si>
  <si>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</si>
  <si>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</si>
  <si>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</si>
  <si>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</si>
  <si>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</si>
  <si>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</si>
  <si>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</si>
  <si>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</si>
  <si>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</si>
  <si>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</si>
  <si>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</si>
  <si>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</si>
  <si>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</si>
  <si>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</si>
  <si>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</si>
  <si>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</si>
  <si>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</si>
  <si>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</si>
  <si>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</si>
  <si>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</si>
  <si>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</si>
  <si>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</si>
  <si>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</si>
  <si>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</si>
  <si>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</si>
  <si>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</si>
  <si>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</si>
  <si>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</si>
  <si>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</si>
  <si>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</si>
  <si>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</si>
  <si>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</si>
  <si>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</si>
  <si>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</si>
  <si>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</si>
  <si>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</si>
  <si>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</si>
  <si>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</si>
  <si>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</si>
  <si>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</si>
  <si>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</si>
  <si>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</si>
  <si>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</si>
  <si>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</si>
  <si>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</si>
  <si>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</si>
  <si>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</si>
  <si>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</si>
  <si>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</si>
  <si>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</si>
  <si>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</si>
  <si>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</si>
  <si>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</si>
  <si>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</si>
  <si>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</si>
  <si>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</si>
  <si>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</si>
  <si>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</si>
  <si>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</si>
  <si>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</si>
  <si>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</si>
  <si>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</si>
  <si>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</si>
  <si>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</si>
  <si>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</si>
  <si>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</si>
  <si>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</si>
  <si>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</si>
  <si>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</si>
  <si>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</si>
  <si>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</si>
  <si>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</si>
  <si>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</si>
  <si>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</si>
  <si>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</si>
  <si>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</si>
  <si>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</si>
  <si>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</si>
  <si>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</si>
  <si>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</si>
  <si>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</si>
  <si>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</si>
  <si>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</si>
  <si>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</si>
  <si>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</si>
  <si>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</si>
  <si>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</si>
  <si>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</si>
  <si>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</si>
  <si>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</si>
  <si>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</si>
  <si>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</si>
  <si>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</si>
  <si>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</si>
  <si>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</si>
  <si>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</si>
  <si>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</si>
  <si>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</si>
  <si>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</si>
  <si>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</si>
  <si>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</si>
  <si>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</si>
  <si>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</si>
  <si>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</si>
  <si>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</si>
  <si>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</si>
  <si>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</si>
  <si>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</si>
  <si>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</si>
  <si>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</si>
  <si>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</si>
  <si>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</si>
  <si>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</si>
  <si>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</si>
  <si>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</si>
  <si>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</si>
  <si>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</si>
  <si>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</si>
  <si>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</si>
  <si>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</si>
  <si>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</si>
  <si>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</si>
  <si>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</si>
  <si>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</si>
  <si>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</si>
  <si>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</si>
  <si>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</si>
  <si>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</si>
  <si>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</si>
  <si>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</si>
  <si>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</si>
  <si>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</si>
  <si>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</si>
  <si>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</si>
  <si>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</si>
  <si>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</si>
  <si>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</si>
  <si>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</si>
  <si>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</si>
  <si>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</si>
  <si>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</si>
  <si>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</si>
  <si>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</si>
  <si>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</si>
  <si>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</si>
  <si>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</si>
  <si>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</si>
  <si>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</si>
  <si>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</si>
  <si>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</si>
  <si>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</si>
  <si>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</si>
  <si>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</si>
  <si>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</si>
  <si>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</si>
  <si>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</si>
  <si>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</si>
  <si>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</si>
  <si>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</si>
  <si>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</si>
  <si>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</si>
  <si>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</si>
  <si>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</si>
  <si>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</si>
  <si>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</si>
  <si>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</si>
  <si>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</si>
  <si>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</si>
  <si>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</si>
  <si>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</si>
  <si>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</si>
  <si>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</si>
  <si>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</si>
  <si>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</si>
  <si>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</si>
  <si>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</si>
  <si>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</si>
  <si>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</si>
  <si>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</si>
  <si>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</si>
  <si>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</si>
  <si>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</si>
  <si>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</si>
  <si>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</si>
  <si>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</si>
  <si>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</si>
  <si>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</si>
  <si>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</si>
  <si>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</si>
  <si>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</si>
  <si>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</si>
  <si>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</si>
  <si>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</si>
  <si>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</si>
  <si>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</si>
  <si>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</si>
  <si>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</si>
  <si>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</si>
  <si>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</si>
  <si>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</si>
  <si>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</si>
  <si>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</si>
  <si>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</si>
  <si>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</si>
  <si>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</si>
  <si>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</si>
  <si>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</si>
  <si>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</si>
  <si>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</si>
  <si>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</si>
  <si>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</si>
  <si>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</si>
  <si>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</si>
  <si>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</si>
  <si>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</si>
  <si>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</si>
  <si>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</si>
  <si>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</si>
  <si>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</si>
  <si>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</si>
  <si>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</si>
  <si>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</si>
  <si>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</si>
  <si>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</si>
  <si>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</si>
  <si>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</si>
  <si>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</si>
  <si>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</si>
  <si>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</si>
  <si>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</si>
  <si>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</si>
  <si>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</si>
  <si>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</si>
  <si>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</si>
  <si>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</si>
  <si>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</si>
  <si>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</si>
  <si>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</si>
  <si>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</si>
  <si>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</si>
  <si>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</si>
  <si>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</si>
  <si>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</si>
  <si>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</si>
  <si>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</si>
  <si>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</si>
  <si>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</si>
  <si>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</si>
  <si>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</si>
  <si>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</si>
  <si>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</si>
  <si>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</si>
  <si>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</si>
  <si>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</si>
  <si>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</si>
  <si>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</si>
  <si>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</si>
  <si>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</si>
  <si>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</si>
  <si>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</si>
  <si>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</si>
  <si>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</si>
  <si>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</si>
  <si>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</si>
  <si>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</si>
  <si>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</si>
  <si>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</si>
  <si>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</si>
  <si>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</si>
  <si>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</si>
  <si>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</si>
  <si>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</si>
  <si>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</si>
  <si>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</si>
  <si>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</si>
  <si>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</si>
  <si>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</si>
  <si>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</si>
  <si>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</si>
  <si>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</si>
  <si>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</si>
  <si>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</si>
  <si>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</si>
  <si>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</si>
  <si>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</si>
  <si>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</si>
  <si>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</si>
  <si>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</si>
  <si>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</si>
  <si>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</si>
  <si>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</si>
  <si>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</si>
  <si>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</si>
  <si>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</si>
  <si>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</si>
  <si>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</si>
  <si>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</si>
  <si>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</si>
  <si>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</si>
  <si>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</si>
  <si>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</si>
  <si>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</si>
  <si>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</si>
  <si>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</si>
  <si>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</si>
  <si>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</si>
  <si>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</si>
  <si>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</si>
  <si>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</si>
  <si>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</si>
  <si>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</si>
  <si>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</si>
  <si>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</si>
  <si>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</si>
  <si>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</si>
  <si>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</si>
  <si>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</si>
  <si>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</si>
  <si>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</si>
  <si>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</si>
  <si>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</si>
  <si>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</si>
  <si>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</si>
  <si>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</si>
  <si>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</si>
  <si>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</si>
  <si>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</si>
  <si>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</si>
  <si>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</si>
  <si>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</si>
  <si>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</si>
  <si>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</si>
  <si>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</si>
  <si>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</si>
  <si>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</si>
  <si>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</si>
  <si>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</si>
  <si>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</si>
  <si>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</si>
  <si>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</si>
  <si>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</si>
  <si>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</si>
  <si>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</si>
  <si>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</si>
  <si>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</si>
  <si>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</si>
  <si>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</si>
  <si>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</si>
  <si>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</si>
  <si>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</si>
  <si>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</si>
  <si>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</si>
  <si>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</si>
  <si>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</si>
  <si>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</si>
  <si>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</si>
  <si>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</si>
  <si>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</si>
  <si>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</si>
  <si>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</si>
  <si>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</si>
  <si>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</si>
  <si>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</si>
  <si>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</si>
  <si>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</si>
  <si>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</si>
  <si>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</si>
  <si>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</si>
  <si>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</si>
  <si>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</si>
  <si>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</si>
  <si>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</si>
  <si>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</si>
  <si>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</si>
  <si>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</si>
  <si>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</si>
  <si>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</si>
  <si>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</si>
  <si>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</si>
  <si>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</si>
  <si>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</si>
  <si>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</si>
  <si>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</si>
  <si>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</si>
  <si>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</si>
  <si>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</si>
  <si>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</si>
  <si>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</si>
  <si>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</si>
  <si>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</si>
  <si>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</si>
  <si>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</si>
  <si>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</si>
  <si>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</si>
  <si>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</si>
  <si>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</si>
  <si>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</si>
  <si>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</si>
  <si>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</si>
  <si>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</si>
  <si>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</si>
  <si>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</si>
  <si>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</si>
  <si>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</si>
  <si>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</si>
  <si>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</si>
  <si>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</si>
  <si>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</si>
  <si>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</si>
  <si>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</si>
  <si>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</si>
  <si>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</si>
  <si>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</si>
  <si>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</si>
  <si>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</si>
  <si>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</si>
  <si>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</si>
  <si>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</si>
  <si>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</si>
  <si>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</si>
  <si>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</si>
  <si>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</si>
  <si>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</si>
  <si>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</si>
  <si>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</si>
  <si>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</si>
  <si>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</si>
  <si>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</si>
  <si>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</si>
  <si>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</si>
  <si>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</si>
  <si>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</si>
  <si>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</si>
  <si>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</si>
  <si>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</si>
  <si>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</si>
  <si>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</si>
  <si>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</si>
  <si>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</si>
  <si>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</si>
  <si>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</si>
  <si>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</si>
  <si>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</si>
  <si>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</si>
  <si>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</si>
  <si>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</si>
  <si>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</si>
  <si>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</si>
  <si>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</si>
  <si>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</si>
  <si>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</si>
  <si>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</si>
  <si>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</si>
  <si>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</si>
  <si>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</si>
  <si>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</si>
  <si>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</si>
  <si>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</si>
  <si>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</si>
  <si>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</si>
  <si>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</si>
  <si>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</si>
  <si>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</si>
  <si>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</si>
  <si>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</si>
  <si>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</si>
  <si>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</si>
  <si>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</si>
  <si>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</si>
  <si>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</si>
  <si>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</si>
  <si>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</si>
  <si>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</si>
  <si>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</si>
  <si>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</si>
  <si>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</si>
  <si>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</si>
  <si>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</si>
  <si>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</si>
  <si>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</si>
  <si>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</si>
  <si>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</si>
  <si>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</si>
  <si>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</si>
  <si>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</si>
  <si>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</si>
  <si>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</si>
  <si>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</si>
  <si>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</si>
  <si>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</si>
  <si>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</si>
  <si>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</si>
  <si>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</si>
  <si>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</si>
  <si>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</si>
  <si>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</si>
  <si>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</si>
  <si>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</si>
  <si>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</si>
  <si>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</si>
  <si>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</si>
  <si>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</si>
  <si>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</si>
  <si>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</si>
  <si>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</si>
  <si>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</si>
  <si>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</si>
  <si>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</si>
  <si>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</si>
  <si>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</si>
  <si>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</si>
  <si>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</si>
  <si>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</si>
  <si>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</si>
  <si>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</si>
  <si>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</si>
  <si>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</si>
  <si>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</si>
  <si>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</si>
  <si>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</si>
  <si>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</si>
  <si>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</si>
  <si>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</si>
  <si>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</si>
  <si>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</si>
  <si>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</si>
  <si>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</si>
  <si>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</si>
  <si>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</si>
  <si>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</si>
  <si>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</si>
  <si>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</si>
  <si>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</si>
  <si>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</si>
  <si>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</si>
  <si>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</si>
  <si>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</si>
  <si>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</si>
  <si>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</si>
  <si>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</si>
  <si>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</si>
  <si>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</si>
  <si>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</si>
  <si>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</si>
  <si>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</si>
  <si>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</si>
  <si>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</si>
  <si>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</si>
  <si>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</si>
  <si>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</si>
  <si>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</si>
  <si>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</si>
  <si>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</si>
  <si>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</si>
  <si>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</si>
  <si>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</si>
  <si>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</si>
  <si>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</si>
  <si>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</si>
  <si>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</si>
  <si>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</si>
  <si>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</si>
  <si>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</si>
  <si>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</si>
  <si>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</si>
  <si>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</si>
  <si>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</si>
  <si>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</si>
  <si>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</si>
  <si>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</si>
  <si>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</si>
  <si>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</si>
  <si>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</si>
  <si>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</si>
  <si>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</si>
  <si>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</si>
  <si>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</si>
  <si>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</si>
  <si>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</si>
  <si>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</si>
  <si>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</si>
  <si>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</si>
  <si>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</si>
  <si>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</si>
  <si>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</si>
  <si>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</si>
  <si>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</si>
  <si>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</si>
  <si>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</si>
  <si>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</si>
  <si>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</si>
  <si>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{"Financials":{"D|^11474-47Assets Under ManagementUSD":{"id":10658,"description":null,"headerValues":[{"simpleDate":null,"value":"","description":null}],"financialValues":[],"customValues":[],"error":null},"D|^597428-29Assets Under ManagementUSD":{"id":10659,"description":null,"headerValues":[{"simpleDate":null,"value":"","description":null}],"financialValues":[],"customValues":[],"error":null},"D|^542826-46Assets Under ManagementUSD":{"id":10668,"description":null,"headerValues":[{"simpleDate":null,"value":"","description":null}],"financialValues":[],"customValues":[],"error":null},"D|^454670-29Assets Under ManagementUSD":{"id":10670,"description":null,"headerValues":[{"simpleDate":null,"value":"","description":null}],"financialValues":[],"customValues":[],"error":null},"D|^491660-29Assets Under ManagementUSD":{"id":10673,"description":null,"headerValues":[{"simpleDate":null,"value":"","description":null}],"financialValues":[],"customValues":[],"error":null},"D|^268073-29Assets Under ManagementUSD":{"id":10676,"description":null,"headerValues":[{"simpleDate":null,"value":"","description":null}],"financialValues":[],"customValues":[],"error":null},"D|^53413-57Assets Under ManagementUSD":{"id":10679,"description":null,"headerValues":[{"simpleDate":null,"value":"","description":null}],"financialValues":[],"customValues":[],"error":null},"D|^228077-02Assets Under ManagementUSD":{"id":10680,"description":null,"headerValues":[{"simpleDate":null,"value":"","description":null}],"financialValues":[],"customValues":[],"error":null},"D|^51311-53Assets Under ManagementUSD":{"id":10682,"description":null,"headerValues":[{"simpleDate":null,"value":"","description":null}],"financialValues":[],"customValues":[],"error":null},"D|^226519-30Assets Under ManagementUSD":{"id":10684,"description":null,"headerValues":[{"simpleDate":null,"value":"","description":null}],"financialValues":[],"customValues":[],"error":null},"D|^564977-53Assets Under ManagementUSD":{"id":10691,"description":null,"headerValues":[{"simpleDate":null,"value":"","description":null}],"financialValues":[],"customValues":[],"error":null},"D|^491266-72Assets Under ManagementUSD":{"id":10695,"description":null,"headerValues":[{"simpleDate":null,"value":"","description":null}],"financialValues":[],"customValues":[],"error":null},"D|^14147-11Assets Under ManagementUSD":{"id":10700,"description":null,"headerValues":[{"simpleDate":null,"value":"","description":null}],"financialValues":[],"customValues":[],"error":null},"D|^553626-28Assets Under ManagementUSD":{"id":10701,"description":null,"headerValues":[{"simpleDate":null,"value":"","description":null}],"financialValues":[],"customValues":[],"error":null},"D|^484809-49Assets Under ManagementUSD":{"id":10703,"description":null,"headerValues":[{"simpleDate":null,"value":"","description":null}],"financialValues":[],"customValues":[],"error":null},"D|^497253-61Assets Under ManagementUSD":{"id":10705,"description":null,"headerValues":[{"simpleDate":null,"value":"","description":null}],"financialValues":[],"customValues":[],"error":null},"D|^490967-20Assets Under ManagementUSD":{"id":10707,"description":null,"headerValues":[{"simpleDate":null,"value":"","description":null}],"financialValues":[],"customValues":[],"error":null},"D|^62633-35Assets Under ManagementUSD":{"id":10716,"description":null,"headerValues":[{"simpleDate":null,"value":"","description":null}],"financialValues":[],"customValues":[],"error":null},"D|^464183-20Assets Under ManagementUSD":{"id":10719,"description":null,"headerValues":[{"simpleDate":null,"value":"","description":null}],"financialValues":[],"customValues":[],"error":null},"D|^510424-93Assets Under ManagementUSD":{"id":10721,"description":null,"headerValues":[{"simpleDate":null,"value":"","description":null}],"financialValues":[],"customValues":[],"error":null},"D|^498220-75Assets Under ManagementUSD":{"id":10724,"description":null,"headerValues":[{"simpleDate":null,"value":"","description":null}],"financialValues":[],"customValues":[],"error":null},"D|^522165-79Assets Under ManagementUSD":{"id":10729,"description":null,"headerValues":[{"simpleDate":null,"value":"","description":null}],"financialValues":[],"customValues":[],"error":null},"D|^491266-72Geographic PreferencesUSD":{"id":10639,"description":null,"headerValues":[{"simpleDate":null,"value":"","description":null}],"financialValues":[],"customValues":[],"error":null},"D|^522165-79Geographic PreferencesUSD":{"id":10648,"description":null,"headerValues":[{"simpleDate":null,"value":"","description":null}],"financialValues":[],"customValues":[],"error":null},"D|^510424-93Geographic PreferencesUSD":{"id":10649,"description":null,"headerValues":[{"simpleDate":null,"value":"","description":null}],"financialValues":[],"customValues":[],"error":null},"D|^564977-53Geographic PreferencesUSD":{"id":10651,"description":null,"headerValues":[{"simpleDate":null,"value":"","description":null}],"financialValues":[],"customValues":[],"error":null},"D|^454670-29Geographic PreferencesUSD":{"id":10655,"description":null,"headerValues":[{"simpleDate":null,"value":"","description":null}],"financialValues":[],"customValues":[],"error":null},"D|^10409-95Geographic PreferencesUSD":{"id":10642,"description":null,"headerValues":[{"simpleDate":null,"value":"PBXLP_LimitReachedError","description":null}],"financialValues":[],"customValues":[],"error":null},"D|^452765-80Geographic PreferencesUSD":{"id":10645,"description":null,"headerValues":[{"simpleDate":null,"value":"PBXLP_LimitReachedError","description":null}],"financialValues":[],"customValues":[],"error":null},"D|^114057-19Geographic PreferencesUSD":{"id":10647,"description":null,"headerValues":[{"simpleDate":null,"value":"PBXLP_LimitReachedError","description":null}],"financialValues":[],"customValues":[],"error":null},"D|^52332-76Geographic PreferencesUSD":{"id":10650,"description":null,"headerValues":[{"simpleDate":null,"value":"PBXLP_LimitReachedError","description":null}],"financialValues":[],"customValues":[],"error":null},"D|^10198-36Geographic PreferencesUSD":{"id":10652,"description":null,"headerValues":[{"simpleDate":null,"value":"PBXLP_LimitReachedError","description":null}],"financialValues":[],"customValues":[],"error":null},"D|^268420-33Geographic PreferencesUSD":{"id":10654,"description":null,"headerValues":[{"simpleDate":null,"value":"PBXLP_LimitReachedError","description":null}],"financialValues":[],"customValues":[],"error":null},"D|^10925-65Geographic PreferencesUSD":{"id":10657,"description":null,"headerValues":[{"simpleDate":null,"value":"PBXLP_LimitReachedError","description":null}],"financialValues":[],"customValues":[],"error":null},"D|^10015-12Assets Under ManagementUSD":{"id":10660,"description":null,"headerValues":[{"simpleDate":null,"value":"PBXLP_LimitReachedError","description":null}],"financialValues":[],"customValues":[],"error":null},"D|^11124-64Assets Under ManagementUSD":{"id":10661,"description":null,"headerValues":[{"simpleDate":null,"value":"PBXLP_LimitReachedError","description":null}],"financialValues":[],"customValues":[],"error":null},"D|^52290-91Assets Under ManagementUSD":{"id":10662,"description":null,"headerValues":[{"simpleDate":null,"value":"PBXLP_LimitReachedError","description":null}],"financialValues":[],"customValues":[],"error":null},"D|^150732-01Assets Under ManagementUSD":{"id":10663,"description":null,"headerValues":[{"simpleDate":null,"value":"PBXLP_LimitReachedError","description":null}],"financialValues":[],"customValues":[],"error":null},"D|^493770-16Assets Under ManagementUSD":{"id":10664,"description":null,"headerValues":[{"simpleDate":null,"value":"PBXLP_LimitReachedError","description":null}],"financialValues":[],"customValues":[],"error":null},"D|^268420-33Assets Under ManagementUSD":{"id":10665,"description":null,"headerValues":[{"simpleDate":null,"value":"PBXLP_LimitReachedError","description":null}],"financialValues":[],"customValues":[],"error":null},"D|^64968-22Assets Under ManagementUSD":{"id":10666,"description":null,"headerValues":[{"simpleDate":null,"value":"PBXLP_LimitReachedError","description":null}],"financialValues":[],"customValues":[],"error":null},"D|^11185-21Assets Under ManagementUSD":{"id":10667,"description":null,"headerValues":[{"simpleDate":null,"value":"PBXLP_LimitReachedError","description":null}],"financialValues":[],"customValues":[],"error":null},"D|^65871-01Assets Under ManagementUSD":{"id":10669,"description":null,"headerValues":[{"simpleDate":null,"value":"PBXLP_LimitReachedError","description":null}],"financialValues":[],"customValues":[],"error":null},"D|^10097-56Assets Under ManagementUSD":{"id":10671,"description":null,"headerValues":[{"simpleDate":null,"value":"PBXLP_LimitReachedError","description":null}],"financialValues":[],"customValues":[],"error":null},"D|^10925-65Assets Under ManagementUSD":{"id":10672,"description":null,"headerValues":[{"simpleDate":null,"value":"PBXLP_LimitReachedError","description":null}],"financialValues":[],"customValues":[],"error":null},"D|^338571-73Assets Under ManagementUSD":{"id":10674,"description":null,"headerValues":[{"simpleDate":null,"value":"PBXLP_LimitReachedError","description":null}],"financialValues":[],"customValues":[],"error":null},"D|^42132-25Assets Under ManagementUSD":{"id":10675,"description":null,"headerValues":[{"simpleDate":null,"value":"PBXLP_LimitReachedError","description":null}],"financialValues":[],"customValues":[],"error":null},"D|^622804-42Assets Under ManagementUSD":{"id":10677,"description":null,"headerValues":[{"simpleDate":null,"value":"PBXLP_LimitReachedError","description":null}],"financialValues":[],"customValues":[],"error":null},"D|^10849-06Assets Under ManagementUSD":{"id":10678,"description":null,"headerValues":[{"simpleDate":null,"value":"PBXLP_LimitReachedError","description":null}],"financialValues":[],"customValues":[],"error":null},"D|^170483-77Assets Under ManagementUSD":{"id":10681,"description":null,"headerValues":[{"simpleDate":null,"value":"PBXLP_LimitReachedError","description":null}],"financialValues":[],"customValues":[],"error":null},"D|^10409-95Assets Under ManagementUSD":{"id":10683,"description":null,"headerValues":[{"simpleDate":null,"value":"PBXLP_LimitReachedError","description":null}],"financialValues":[],"customValues":[],"error":null},"D|^173287-36Assets Under ManagementUSD":{"id":10685,"description":null,"headerValues":[{"simpleDate":null,"value":"PBXLP_LimitReachedError","description":null}],"financialValues":[],"customValues":[],"error":null},"D|^61720-30Assets Under ManagementUSD":{"id":10686,"description":null,"headerValues":[{"simpleDate":null,"value":"PBXLP_LimitReachedError","description":null}],"financialValues":[],"customValues":[],"error":null},"D|^11404-00Assets Under ManagementUSD":{"id":10687,"description":null,"headerValues":[{"simpleDate":null,"value":"PBXLP_LimitReachedError","description":null}],"financialValues":[],"customValues":[],"error":null},"D|^182433-16Assets Under ManagementUSD":{"id":10688,"description":null,"headerValues":[{"simpleDate":null,"value":"PBXLP_LimitReachedError","description":null}],"financialValues":[],"customValues":[],"error":null},"D|^114057-19Assets Under ManagementUSD":{"id":10689,"description":null,"headerValues":[{"simpleDate":null,"value":"PBXLP_LimitReachedError","description":null}],"financialValues":[],"customValues":[],"error":null},"D|^124664-68Assets Under ManagementUSD":{"id":10690,"description":null,"headerValues":[{"simpleDate":null,"value":"PBXLP_LimitReachedError","description":null}],"financialValues":[],"customValues":[],"error":null},"D|^399475-00Assets Under ManagementUSD":{"id":10692,"description":null,"headerValues":[{"simpleDate":null,"value":"PBXLP_LimitReachedError","description":null}],"financialValues":[],"customValues":[],"error":null},"D|^10198-36Assets Under ManagementUSD":{"id":10693,"description":null,"headerValues":[{"simpleDate":null,"value":"PBXLP_LimitReachedError","description":null}],"financialValues":[],"customValues":[],"error":null},"D|^187808-23Assets Under ManagementUSD":{"id":10694,"description":null,"headerValues":[{"simpleDate":null,"value":"PBXLP_LimitReachedError","description":null}],"financialValues":[],"customValues":[],"error":null},"D|^42338-08Assets Under ManagementUSD":{"id":10696,"description":null,"headerValues":[{"simpleDate":null,"value":"PBXLP_LimitReachedError","description":null}],"financialValues":[],"customValues":[],"error":null},"D|^11714-68Assets Under ManagementUSD":{"id":10697,"description":null,"headerValues":[{"simpleDate":null,"value":"PBXLP_LimitReachedError","description":null}],"financialValues":[],"customValues":[],"error":null},"D|^14157-91Assets Under ManagementUSD":{"id":10698,"description":null,"headerValues":[{"simpleDate":null,"value":"PBXLP_LimitReachedError","description":null}],"financialValues":[],"customValues":[],"error":null},"D|^481215-16Assets Under ManagementUSD":{"id":10699,"description":null,"headerValues":[{"simpleDate":null,"value":"PBXLP_LimitReachedError","description":null}],"financialValues":[],"customValues":[],"error":null},"D|^467848-90Assets Under ManagementUSD":{"id":10702,"description":null,"headerValues":[{"simpleDate":null,"value":"PBXLP_LimitReachedError","description":null}],"financialValues":[],"customValues":[],"error":null},"D|^435832-30Assets Under ManagementUSD":{"id":10704,"description":null,"headerValues":[{"simpleDate":null,"value":"PBXLP_LimitReachedError","description":null}],"financialValues":[],"customValues":[],"error":null},"D|^222483-16Assets Under ManagementUSD":{"id":10706,"description":null,"headerValues":[{"simpleDate":null,"value":"PBXLP_LimitReachedError","description":null}],"financialValues":[],"customValues":[],"error":null},"D|^57834-82Assets Under ManagementUSD":{"id":10708,"description":null,"headerValues":[{"simpleDate":null,"value":"PBXLP_LimitReachedError","description":null}],"financialValues":[],"customValues":[],"error":null},"D|^442473-94Assets Under ManagementUSD":{"id":10709,"description":null,"headerValues":[{"simpleDate":null,"value":"PBXLP_LimitReachedError","description":null}],"financialValues":[],"customValues":[],"error":null},"D|^52332-76Assets Under ManagementUSD":{"id":10710,"description":null,"headerValues":[{"simpleDate":null,"value":"PBXLP_LimitReachedError","description":null}],"financialValues":[],"customValues":[],"error":null},"D|^110526-40Assets Under ManagementUSD":{"id":10711,"description":null,"headerValues":[{"simpleDate":null,"value":"PBXLP_LimitReachedError","description":null}],"financialValues":[],"customValues":[],"error":null},"D|^182494-72Assets Under ManagementUSD":{"id":10712,"description":null,"headerValues":[{"simpleDate":null,"value":"PBXLP_LimitReachedError","description":null}],"financialValues":[],"customValues":[],"error":null},"D|^55361-98Assets Under ManagementUSD":{"id":10713,"description":null,"headerValues":[{"simpleDate":null,"value":"PBXLP_LimitReachedError","description":null}],"financialValues":[],"customValues":[],"error":null},"D|^10048-15Assets Under ManagementUSD":{"id":10714,"description":null,"headerValues":[{"simpleDate":null,"value":"PBXLP_LimitReachedError","description":null}],"financialValues":[],"customValues":[],"error":null},"D|^10066-15Assets Under ManagementUSD":{"id":10715,"description":null,"headerValues":[{"simpleDate":null,"value":"PBXLP_LimitReachedError","description":null}],"financialValues":[],"customValues":[],"error":null},"D|^10120-60Assets Under ManagementUSD":{"id":10717,"description":null,"headerValues":[{"simpleDate":null,"value":"PBXLP_LimitReachedError","description":null}],"financialValues":[],"customValues":[],"error":null},"D|^52902-10Assets Under ManagementUSD":{"id":10720,"description":null,"headerValues":[{"simpleDate":null,"value":"PBXLP_LimitReachedError","description":null}],"financialValues":[],"customValues":[],"error":null},"D|^56176-84Assets Under ManagementUSD":{"id":10723,"description":null,"headerValues":[{"simpleDate":null,"value":"PBXLP_LimitReachedError","description":null}],"financialValues":[],"customValues":[],"error":null},"D|^50934-61Assets Under ManagementUSD":{"id":10725,"description":null,"headerValues":[{"simpleDate":null,"value":"PBXLP_LimitReachedError","description":null}],"financialValues":[],"customValues":[],"error":null},"D|^25043-41Assets Under ManagementUSD":{"id":10726,"description":null,"headerValues":[{"simpleDate":null,"value":"PBXLP_LimitReachedError","description":null}],"financialValues":[],"customValues":[],"error":null},"D|^503991-01Assets Under ManagementUSD":{"id":10727,"description":null,"headerValues":[{"simpleDate":null,"value":"PBXLP_LimitReachedError","description":null}],"financialValues":[],"customValues":[],"error":null},"D|^170909-47Assets Under ManagementUSD":{"id":10728,"description":null,"headerValues":[{"simpleDate":null,"value":"PBXLP_LimitReachedError","description":null}],"financialValues":[],"customValues":[],"error":null},"D|^82766-89Assets Under ManagementUSD":{"id":10732,"description":null,"headerValues":[{"simpleDate":null,"value":"PBXLP_LimitReachedError","description":null}],"financialValues":[],"customValues":[],"error":null},"D|^484711-48Assets Under ManagementUSD":{"id":10735,"description":null,"headerValues":[{"simpleDate":null,"value":"PBXLP_LimitReachedError","description":null}],"financialValues":[],"customValues":[],"error":null},"D|^452765-80Assets Under ManagementUSD":{"id":10736,"description":null,"headerValues":[{"simpleDate":null,"value":"PBXLP_LimitReachedError","description":null}],"financialValues":[],"customValues":[],"error":null},"D|^268272-37Assets Under ManagementUSD":{"id":10738,"description":null,"headerValues":[{"simpleDate":null,"value":"PBXLP_LimitReachedError","description":null}],"financialValues":[],"customValues":[],"error":null},"D|^53841-43Assets Under ManagementUSD":{"id":10754,"description":null,"headerValues":[{"simpleDate":null,"value":"","description":null}],"financialValues":[],"customValues":[],"error":null},"D|^466622-65Assets Under ManagementUSD":{"id":10742,"description":null,"headerValues":[{"simpleDate":null,"value":"","description":null}],"financialValues":[],"customValues":[],"error":null},"D|^528171-76Assets Under ManagementUSD":{"id":10744,"description":null,"headerValues":[{"simpleDate":null,"value":"","description":null}],"financialValues":[],"customValues":[],"error":null},"D|^53667-37Assets Under ManagementUSD":{"id":10741,"description":null,"headerValues":[{"simpleDate":null,"value":"PBXLP_LimitReachedError","description":null}],"financialValues":[],"customValues":[],"error":null},"D|^63015-40Assets Under ManagementUSD":{"id":10743,"description":null,"headerValues":[{"simpleDate":null,"value":"PBXLP_LimitReachedError","description":null}],"financialValues":[],"customValues":[],"error":null},"D|^52162-93Assets Under ManagementUSD":{"id":10762,"description":null,"headerValues":[{"simpleDate":null,"value":"PBXLP_LimitReachedError","description":null}],"financialValues":[],"customValues":[],"error":null},"D|^12483-55Assets Under ManagementUSD":{"id":10767,"description":null,"headerValues":[{"simpleDate":null,"value":"PBXLP_LimitReachedError","description":null}],"financialValues":[],"customValues":[],"error":null},"D|^227913-13Assets Under ManagementUSD":{"id":10771,"description":null,"headerValues":[{"simpleDate":null,"value":"PBXLP_LimitReachedError","description":null}],"financialValues":[],"customValues":[],"error":null},"D|^54855-64Assets Under ManagementUSD":{"id":10772,"description":null,"headerValues":[{"simpleDate":null,"value":"PBXLP_LimitReachedError","description":null}],"financialValues":[],"customValues":[],"error":null},"D|^122139-73Assets Under ManagementUSD":{"id":10776,"description":null,"headerValues":[{"simpleDate":null,"value":"PBXLP_LimitReachedError","description":null}],"financialValues":[],"customValues":[],"error":null},"D|^62633-35Geographic PreferencesUSD":{"id":10631,"description":null,"headerValues":[{"simpleDate":null,"value":"","description":null}],"financialValues":[],"customValues":[],"error":null},"D|^553626-28Geographic PreferencesUSD":{"id":10634,"description":null,"headerValues":[{"simpleDate":null,"value":"","description":null}],"financialValues":[],"customValues":[],"error":null},"D|^51311-53Geographic PreferencesUSD":{"id":10603,"description":null,"headerValues":[{"simpleDate":null,"value":"","description":null}],"financialValues":[],"customValues":[],"error":null},"D|^435832-30Geographic PreferencesUSD":{"id":10610,"description":null,"headerValues":[{"simpleDate":null,"value":"","description":null}],"financialValues":[],"customValues":[],"error":null},"D|^622804-42Geographic PreferencesUSD":{"id":10612,"description":null,"headerValues":[{"simpleDate":null,"value":"","description":null}],"financialValues":[],"customValues":[],"error":null},"D|^597428-29Geographic PreferencesUSD":{"id":10621,"description":null,"headerValues":[{"simpleDate":null,"value":"","description":null}],"financialValues":[],"customValues":[],"error":null},"D|^52290-91Geographic PreferencesUSD":{"id":10586,"description":null,"headerValues":[{"simpleDate":null,"value":"PBXLP_LimitReachedError","description":null}],"financialValues":[],"customValues":[],"error":null},"D|^226519-30Geographic PreferencesUSD":{"id":10589,"description":null,"headerValues":[{"simpleDate":null,"value":"PBXLP_LimitReachedError","description":null}],"financialValues":[],"customValues":[],"error":null},"D|^110526-40Geographic PreferencesUSD":{"id":10596,"description":null,"headerValues":[{"simpleDate":null,"value":"PBXLP_LimitReachedError","description":null}],"financialValues":[],"customValues":[],"error":null},"D|^53667-37Geographic PreferencesUSD":{"id":10602,"description":null,"headerValues":[{"simpleDate":null,"value":"PBXLP_LimitReachedError","description":null}],"financialValues":[],"customValues":[],"error":null},"D|^491660-29Geographic PreferencesUSD":{"id":10608,"description":null,"headerValues":[{"simpleDate":null,"value":"PBXLP_LimitReachedError","description":null}],"financialValues":[],"customValues":[],"error":null},"D|^10048-15Geographic PreferencesUSD":{"id":10614,"description":null,"headerValues":[{"simpleDate":null,"value":"PBXLP_LimitReachedError","description":null}],"financialValues":[],"customValues":[],"error":null},"D|^61720-30Geographic PreferencesUSD":{"id":10619,"description":null,"headerValues":[{"simpleDate":null,"value":"PBXLP_LimitReachedError","description":null}],"financialValues":[],"customValues":[],"error":null},"D|^464183-20Geographic PreferencesUSD":{"id":10625,"description":null,"headerValues":[{"simpleDate":null,"value":"PBXLP_LimitReachedError","description":null}],"financialValues":[],"customValues":[],"error":null},"D|^54855-64Geographic PreferencesUSD":{"id":10626,"description":null,"headerValues":[{"simpleDate":null,"value":"PBXLP_LimitReachedError","description":null}],"financialValues":[],"customValues":[],"error":null},"D|^484711-48Geographic PreferencesUSD":{"id":10629,"description":null,"headerValues":[{"simpleDate":null,"value":"PBXLP_LimitReachedError","description":null}],"financialValues":[],"customValues":[],"error":null},"D|^64968-22Geographic PreferencesUSD":{"id":10630,"description":null,"headerValues":[{"simpleDate":null,"value":"PBXLP_LimitReachedError","description":null}],"financialValues":[],"customValues":[],"error":null},"D|^170483-77Geographic PreferencesUSD":{"id":10632,"description":null,"headerValues":[{"simpleDate":null,"value":"PBXLP_LimitReachedError","description":null}],"financialValues":[],"customValues":[],"error":null},"D|^467848-90Geographic PreferencesUSD":{"id":10633,"description":null,"headerValues":[{"simpleDate":null,"value":"PBXLP_LimitReachedError","description":null}],"financialValues":[],"customValues":[],"error":null},"D|^63015-40Geographic PreferencesUSD":{"id":10636,"description":null,"headerValues":[{"simpleDate":null,"value":"PBXLP_LimitReachedError","description":null}],"financialValues":[],"customValues":[],"error":null},"D|^65871-01Dry PowderUSD":{"id":11538,"description":null,"headerValues":[{"simpleDate":null,"value":"","description":null}],"financialValues":[],"customValues":[],"error":null},"D|^122139-73HQ CountryUSD":{"id":11498,"description":null,"headerValues":[{"simpleDate":null,"value":"PBXLP_LimitReachedError","description":null}],"financialValues":[],"customValues":[],"error":null},"D|^170909-47WebsiteUSD":{"id":11502,"description":null,"headerValues":[{"simpleDate":null,"value":"PBXLP_LimitReachedError","description":null}],"financialValues":[],"customValues":[],"error":null},"D|^490967-20WebsiteUSD":{"id":11515,"description":null,"headerValues":[{"simpleDate":null,"value":"PBXLP_LimitReachedError","description":null}],"financialValues":[],"customValues":[],"error":null},"D|^122139-73Dry PowderUSD":{"id":11535,"description":null,"headerValues":[{"simpleDate":null,"value":"PBXLP_LimitReachedError","description":null}],"financialValues":[],"customValues":[],"error":null},"D|^51311-53WebsiteUSD":{"r":[["www.xpi.com.br"]],"a":["Financials!F47"]},"D|^466622-65WebsiteUSD":{"r":[["www.ri.g2d-investments.com"]],"a":["Financials!F15"]},"D|^10066-15WebsiteUSD":{"r":[["www.kkr.com"]],"a":["Financials!F73"]},"D|^63015-40WebsiteUSD":{"r":[["www.treecorpinvest.com"]],"a":["Financials!F42"]},"D|^522165-79HQ CountryUSD":{"id":12035,"description":null,"headerValues":[{"simpleDate":null,"value":"","description":null}],"financialValues":[],"customValues":[],"error":null},"D|^52290-91HQ CountryUSD":{"r":[["Brazil"]],"a":["Financials!E44"]},"D|^10409-95HQ CountryUSD":{"r":[["Canada"]],"a":["Financials!E53"]},"D|^10048-15HQ CountryUSD":{"r":[["United States"]],"a":["Financials!E41"]},"D|^55361-98HQ CountryUSD":{"r":[["Brazil"]],"a":["Financials!E27"]},"D|^25043-41WebsiteUSD":{"id":11959,"description":null,"headerValues":[{"simpleDate":null,"value":"PBXLP_LimitReachedError","description":null}],"financialValues":[],"customValues":[],"error":null},"D|^64968-22HQ CountryUSD":{"id":11961,"description":null,"headerValues":[{"simpleDate":null,"value":"PBXLP_LimitReachedError","description":null}],"financialValues":[],"customValues":[],"error":null},"D|^498220-75NameUSD":{"id":11962,"description":null,"headerValues":[{"simpleDate":null,"value":"PBXLP_LimitReachedError","description":null}],"financialValues":[],"customValues":[],"error":null},"D|^182494-72HQ CountryUSD":{"id":11963,"description":null,"headerValues":[{"simpleDate":null,"value":"PBXLP_LimitReachedError","description":null}],"financialValues":[],"customValues":[],"error":null},"D|^597428-29WebsiteUSD":{"id":11964,"description":null,"headerValues":[{"simpleDate":null,"value":"PBXLP_LimitReachedError","description":null}],"financialValues":[],"customValues":[],"error":null},"D|^510424-93NameUSD":{"id":11965,"description":null,"headerValues":[{"simpleDate":null,"value":"PBXLP_LimitReachedError","description":null}],"financialValues":[],"customValues":[],"error":null},"D|^52902-10NameUSD":{"id":11966,"description":null,"headerValues":[{"simpleDate":null,"value":"PBXLP_LimitReachedError","description":null}],"financialValues":[],"customValues":[],"error":null},"D|^564977-53WebsiteUSD":{"id":11967,"description":null,"headerValues":[{"simpleDate":null,"value":"PBXLP_LimitReachedError","description":null}],"financialValues":[],"customValues":[],"error":null},"D|^542826-46HQ CountryUSD":{"id":11968,"description":null,"headerValues":[{"simpleDate":null,"value":"PBXLP_LimitReachedError","description":null}],"financialValues":[],"customValues":[],"error":null},"D|^503991-01WebsiteUSD":{"id":11969,"description":null,"headerValues":[{"simpleDate":null,"value":"PBXLP_LimitReachedError","description":null}],"financialValues":[],"customValues":[],"error":null},"D|^464183-20HQ CountryUSD":{"id":11970,"description":null,"headerValues":[{"simpleDate":null,"value":"PBXLP_LimitReachedError","description":null}],"financialValues":[],"customValues":[],"error":null},"D|^226519-30WebsiteUSD":{"id":11971,"description":null,"headerValues":[{"simpleDate":null,"value":"PBXLP_LimitReachedError","description":null}],"financialValues":[],"customValues":[],"error":null},"D|^56176-84HQ CountryUSD":{"id":11972,"description":null,"headerValues":[{"simpleDate":null,"value":"PBXLP_LimitReachedError","description":null}],"financialValues":[],"customValues":[],"error":null},"D|^53667-37WebsiteUSD":{"id":11973,"description":null,"headerValues":[{"simpleDate":null,"value":"PBXLP_LimitReachedError","description":null}],"financialValues":[],"customValues":[],"error":null},"D|^52332-76WebsiteUSD":{"id":11974,"description":null,"headerValues":[{"simpleDate":null,"value":"PBXLP_LimitReachedError","description":null}],"financialValues":[],"customValues":[],"error":null},"D|^481215-16HQ CountryUSD":{"id":11975,"description":null,"headerValues":[{"simpleDate":null,"value":"PBXLP_LimitReachedError","description":null}],"financialValues":[],"customValues":[],"error":null},"D|^56176-84WebsiteUSD":{"id":11976,"description":null,"headerValues":[{"simpleDate":null,"value":"PBXLP_LimitReachedError","description":null}],"financialValues":[],"customValues":[],"error":null},"D|^11185-21HQ CountryUSD":{"id":11977,"description":null,"headerValues":[{"simpleDate":null,"value":"PBXLP_LimitReachedError","description":null}],"financialValues":[],"customValues":[],"error":null},"D|^442473-94HQ CountryUSD":{"id":11978,"description":null,"headerValues":[{"simpleDate":null,"value":"PBXLP_LimitReachedError","description":null}],"financialValues":[],"customValues":[],"error":null},"D|^52162-93WebsiteUSD":{"id":11980,"description":null,"headerValues":[{"simpleDate":null,"value":"PBXLP_LimitReachedError","description":null}],"financialValues":[],"customValues":[],"error":null},"D|^435832-30WebsiteUSD":{"id":11981,"description":null,"headerValues":[{"simpleDate":null,"value":"PBXLP_LimitReachedError","description":null}],"financialValues":[],"customValues":[],"error":null},"D|^170483-77WebsiteUSD":{"id":11982,"description":null,"headerValues":[{"simpleDate":null,"value":"PBXLP_LimitReachedError","description":null}],"financialValues":[],"customValues":[],"error":null},"D|^53841-43HQ CountryUSD":{"id":11983,"description":null,"headerValues":[{"simpleDate":null,"value":"PBXLP_LimitReachedError","description":null}],"financialValues":[],"customValues":[],"error":null},"D|^124664-68HQ CountryUSD":{"id":11984,"description":null,"headerValues":[{"simpleDate":null,"value":"PBXLP_LimitReachedError","description":null}],"financialValues":[],"customValues":[],"error":null},"D|^10120-60WebsiteUSD":{"id":11985,"description":null,"headerValues":[{"simpleDate":null,"value":"PBXLP_LimitReachedError","description":null}],"financialValues":[],"customValues":[],"error":null},"D|^114057-19HQ CountryUSD":{"id":11986,"description":null,"headerValues":[{"simpleDate":null,"value":"PBXLP_LimitReachedError","description":null}],"financialValues":[],"customValues":[],"error":null},"D|^484809-49HQ CountryUSD":{"id":11987,"description":null,"headerValues":[{"simpleDate":null,"value":"PBXLP_LimitReachedError","description":null}],"financialValues":[],"customValues":[],"error":null},"D|^173287-36HQ CountryUSD":{"id":11988,"description":null,"headerValues":[{"simpleDate":null,"value":"PBXLP_LimitReachedError","description":null}],"financialValues":[],"customValues":[],"error":null},"D|^452765-80WebsiteUSD":{"id":11989,"description":null,"headerValues":[{"simpleDate":null,"value":"PBXLP_LimitReachedError","description":null}],"financialValues":[],"customValues":[],"error":null},"D|^467848-90HQ CountryUSD":{"id":11990,"description":null,"headerValues":[{"simpleDate":null,"value":"PBXLP_LimitReachedError","description":null}],"financialValues":[],"customValues":[],"error":null},"D|^522165-79NameUSD":{"id":11991,"description":null,"headerValues":[{"simpleDate":null,"value":"PBXLP_LimitReachedError","description":null}],"financialValues":[],"customValues":[],"error":null},"D|^399475-00WebsiteUSD":{"id":11992,"description":null,"headerValues":[{"simpleDate":null,"value":"PBXLP_LimitReachedError","description":null}],"financialValues":[],"customValues":[],"error":null},"D|^187808-23WebsiteUSD":{"id":11994,"description":null,"headerValues":[{"simpleDate":null,"value":"PBXLP_LimitReachedError","description":null}],"financialValues":[],"customValues":[],"error":null},"D|^454670-29HQ CountryUSD":{"id":11995,"description":null,"headerValues":[{"simpleDate":null,"value":"PBXLP_LimitReachedError","description":null}],"financialValues":[],"customValues":[],"error":null},"D|^268420-33HQ CountryUSD":{"id":11996,"description"</t>
  </si>
  <si>
    <t>:null,"headerValues":[{"simpleDate":null,"value":"PBXLP_LimitReachedError","description":null}],"financialValues":[],"customValues":[],"error":null},"D|^338571-73HQ CountryUSD":{"id":11997,"description":null,"headerValues":[{"simpleDate":null,"value":"PBXLP_LimitReachedError","description":null}],"financialValues":[],"customValues":[],"error":null},"D|^491266-72HQ CountryUSD":{"id":11998,"description":null,"headerValues":[{"simpleDate":null,"value":"PBXLP_LimitReachedError","description":null}],"financialValues":[],"customValues":[],"error":null},"D|^10097-56WebsiteUSD":{"id":11999,"description":null,"headerValues":[{"simpleDate":null,"value":"PBXLP_LimitReachedError","description":null}],"financialValues":[],"customValues":[],"error":null},"D|^11185-21WebsiteUSD":{"id":12000,"description":null,"headerValues":[{"simpleDate":null,"value":"PBXLP_LimitReachedError","description":null}],"financialValues":[],"customValues":[],"error":null},"D|^52332-76NameUSD":{"id":12001,"description":null,"headerValues":[{"simpleDate":null,"value":"PBXLP_LimitReachedError","description":null}],"financialValues":[],"customValues":[],"error":null},"D|^14147-11WebsiteUSD":{"id":12002,"description":null,"headerValues":[{"simpleDate":null,"value":"PBXLP_LimitReachedError","description":null}],"financialValues":[],"customValues":[],"error":null},"D|^268272-37WebsiteUSD":{"id":12003,"description":null,"headerValues":[{"simpleDate":null,"value":"PBXLP_LimitReachedError","description":null}],"financialValues":[],"customValues":[],"error":null},"D|^338571-73WebsiteUSD":{"id":12004,"description":null,"headerValues":[{"simpleDate":null,"value":"PBXLP_LimitReachedError","description":null}],"financialValues":[],"customValues":[],"error":null},"D|^54855-64HQ CountryUSD":{"id":12005,"description":null,"headerValues":[{"simpleDate":null,"value":"PBXLP_LimitReachedError","description":null}],"financialValues":[],"customValues":[],"error":null},"D|^228077-02HQ CountryUSD":{"id":12007,"description":null,"headerValues":[{"simpleDate":null,"value":"PBXLP_LimitReachedError","description":null}],"financialValues":[],"customValues":[],"error":null},"D|^227913-13WebsiteUSD":{"id":12009,"description":null,"headerValues":[{"simpleDate":null,"value":"PBXLP_LimitReachedError","description":null}],"financialValues":[],"customValues":[],"error":null},"D|^222483-16WebsiteUSD":{"id":12010,"description":null,"headerValues":[{"simpleDate":null,"value":"PBXLP_LimitReachedError","description":null}],"financialValues":[],"customValues":[],"error":null},"D|^10849-06WebsiteUSD":{"id":12012,"description":null,"headerValues":[{"simpleDate":null,"value":"PBXLP_LimitReachedError","description":null}],"financialValues":[],"customValues":[],"error":null},"D|^11124-64WebsiteUSD":{"id":12013,"description":null,"headerValues":[{"simpleDate":null,"value":"PBXLP_LimitReachedError","description":null}],"financialValues":[],"customValues":[],"error":null},"D|^268073-29WebsiteUSD":{"id":12014,"description":null,"headerValues":[{"simpleDate":null,"value":"PBXLP_LimitReachedError","description":null}],"financialValues":[],"customValues":[],"error":null},"D|^182433-16WebsiteUSD":{"id":12015,"description":null,"headerValues":[{"simpleDate":null,"value":"PBXLP_LimitReachedError","description":null}],"financialValues":[],"customValues":[],"error":null},"D|^481215-16WebsiteUSD":{"id":12016,"description":null,"headerValues":[{"simpleDate":null,"value":"PBXLP_LimitReachedError","description":null}],"financialValues":[],"customValues":[],"error":null},"D|^491660-29NameUSD":{"id":12018,"description":null,"headerValues":[{"simpleDate":null,"value":"PBXLP_LimitReachedError","description":null}],"financialValues":[],"customValues":[],"error":null},"D|^82766-89NameUSD":{"id":12019,"description":null,"headerValues":[{"simpleDate":null,"value":"PBXLP_LimitReachedError","description":null}],"financialValues":[],"customValues":[],"error":null},"D|^399475-00HQ CountryUSD":{"id":12020,"description":null,"headerValues":[{"simpleDate":null,"value":"PBXLP_LimitReachedError","description":null}],"financialValues":[],"customValues":[],"error":null},"D|^64968-22NameUSD":{"id":12022,"description":null,"headerValues":[{"simpleDate":null,"value":"PBXLP_LimitReachedError","description":null}],"financialValues":[],"customValues":[],"error":null},"D|^170483-77NameUSD":{"id":12023,"description":null,"headerValues":[{"simpleDate":null,"value":"PBXLP_LimitReachedError","description":null}],"financialValues":[],"customValues":[],"error":null},"D|^622804-42WebsiteUSD":{"id":12024,"description":null,"headerValues":[{"simpleDate":null,"value":"PBXLP_LimitReachedError","description":null}],"financialValues":[],"customValues":[],"error":null},"D|^497253-61HQ CountryUSD":{"id":12025,"description":null,"headerValues":[{"simpleDate":null,"value":"PBXLP_LimitReachedError","description":null}],"financialValues":[],"customValues":[],"error":null},"D|^491266-72WebsiteUSD":{"id":12026,"description":null,"headerValues":[{"simpleDate":null,"value":"PBXLP_LimitReachedError","description":null}],"financialValues":[],"customValues":[],"error":null},"D|^11714-68WebsiteUSD":{"id":12027,"description":null,"headerValues":[{"simpleDate":null,"value":"PBXLP_LimitReachedError","description":null}],"financialValues":[],"customValues":[],"error":null},"D|^10198-36HQ CountryUSD":{"id":12028,"description":null,"headerValues":[{"simpleDate":null,"value":"PBXLP_LimitReachedError","description":null}],"financialValues":[],"customValues":[],"error":null},"D|^622804-42HQ CountryUSD":{"id":12029,"description":null,"headerValues":[{"simpleDate":null,"value":"PBXLP_LimitReachedError","description":null}],"financialValues":[],"customValues":[],"error":null},"D|^10849-06NameUSD":{"id":12030,"description":null,"headerValues":[{"simpleDate":null,"value":"PBXLP_LimitReachedError","description":null}],"financialValues":[],"customValues":[],"error":null},"D|^10198-36WebsiteUSD":{"id":12031,"description":null,"headerValues":[{"simpleDate":null,"value":"PBXLP_LimitReachedError","description":null}],"financialValues":[],"customValues":[],"error":null},"D|^53667-37HQ CountryUSD":{"id":12032,"description":null,"headerValues":[{"simpleDate":null,"value":"PBXLP_LimitReachedError","description":null}],"financialValues":[],"customValues":[],"error":null},"D|^11124-64HQ CountryUSD":{"id":12033,"description":null,"headerValues":[{"simpleDate":null,"value":"PBXLP_LimitReachedError","description":null}],"financialValues":[],"customValues":[],"error":null},"D|^11714-68HQ CountryUSD":{"id":12034,"description":null,"headerValues":[{"simpleDate":null,"value":"PBXLP_LimitReachedError","description":null}],"financialValues":[],"customValues":[],"error":null},"D|^497253-61WebsiteUSD":{"id":12036,"description":null,"headerValues":[{"simpleDate":null,"value":"PBXLP_LimitReachedError","description":null}],"financialValues":[],"customValues":[],"error":null},"D|^435832-30NameUSD":{"id":12037,"description":null,"headerValues":[{"simpleDate":null,"value":"PBXLP_LimitReachedError","description":null}],"financialValues":[],"customValues":[],"error":null},"D|^490967-20NameUSD":{"id":12038,"description":null,"headerValues":[{"simpleDate":null,"value":"PBXLP_LimitReachedError","description":null}],"financialValues":[],"customValues":[],"error":null},"D|^182494-72WebsiteUSD":{"id":12039,"description":null,"headerValues":[{"simpleDate":null,"value":"PBXLP_LimitReachedError","description":null}],"financialValues":[],"customValues":[],"error":null},"D|^52290-91WebsiteUSD":{"r":[["www.vincipartners.com"]],"a":["Financials!F44"]},"D|^10066-15NameUSD":{"r":[["Kohlberg Kravis Roberts"]],"a":["Financials!B73"]},"D|^64968-22WebsiteUSD":{"id":12140,"description":null,"headerValues":[{"simpleDate":null,"value":"PBXLP_LimitReachedError","description":null}],"financialValues":[],"customValues":[],"error":null},"D|^528171-76WebsiteUSD":{"id":12141,"description":null,"headerValues":[{"simpleDate":null,"value":"PBXLP_LimitReachedError","description":null}],"financialValues":[],"customValues":[],"error":null},"D|^10849-06HQ CountryUSD":{"id":12142,"description":null,"headerValues":[{"simpleDate":null,"value":"PBXLP_LimitReachedError","description":null}],"financialValues":[],"customValues":[],"error":null},"D|^114057-19WebsiteUSD":{"id":12146,"description":null,"headerValues":[{"simpleDate":null,"value":"PBXLP_LimitReachedError","description":null}],"financialValues":[],"customValues":[],"error":null},"D|^124664-68WebsiteUSD":{"id":12147,"description":null,"headerValues":[{"simpleDate":null,"value":"PBXLP_LimitReachedError","description":null}],"financialValues":[],"customValues":[],"error":null},"D|^61720-30HQ CountryUSD":{"id":12150,"description":null,"headerValues":[{"simpleDate":null,"value":"PBXLP_LimitReachedError","description":null}],"financialValues":[],"customValues":[],"error":null},"D|^268272-37HQ CountryUSD":{"id":12153,"description":null,"headerValues":[{"simpleDate":null,"value":"PBXLP_LimitReachedError","description":null}],"financialValues":[],"customValues":[],"error":null},"D|^10925-65HQ CountryUSD":{"id":12156,"description":null,"headerValues":[{"simpleDate":null,"value":"PBXLP_LimitReachedError","description":null}],"financialValues":[],"customValues":[],"error":null},"D|^435832-30HQ CountryUSD":{"id":12157,"description":null,"headerValues":[{"simpleDate":null,"value":"PBXLP_LimitReachedError","description":null}],"financialValues":[],"customValues":[],"error":null},"D|^10120-60HQ CountryUSD":{"id":12160,"description":null,"headerValues":[{"simpleDate":null,"value":"PBXLP_LimitReachedError","description":null}],"financialValues":[],"customValues":[],"error":null},"D|^11404-00WebsiteUSD":{"id":12161,"description":null,"headerValues":[{"simpleDate":null,"value":"PBXLP_LimitReachedError","description":null}],"financialValues":[],"customValues":[],"error":null},"D|^227913-13HQ CountryUSD":{"id":12166,"description":null,"headerValues":[{"simpleDate":null,"value":"PBXLP_LimitReachedError","description":null}],"financialValues":[],"customValues":[],"error":null},"D|^53413-57NameUSD":{"id":12167,"description":null,"headerValues":[{"simpleDate":null,"value":"PBXLP_LimitReachedError","description":null}],"financialValues":[],"customValues":[],"error":null},"D|^150732-01HQ CountryUSD":{"id":12168,"description":null,"headerValues":[{"simpleDate":null,"value":"PBXLP_LimitReachedError","description":null}],"financialValues":[],"customValues":[],"error":null},"D|^187808-23HQ CountryUSD":{"id":12173,"description":null,"headerValues":[{"simpleDate":null,"value":"PBXLP_LimitReachedError","description":null}],"financialValues":[],"customValues":[],"error":null},"D|^484711-48NameUSD":{"id":12178,"description":null,"headerValues":[{"simpleDate":null,"value":"PBXLP_LimitReachedError","description":null}],"financialValues":[],"customValues":[],"error":null},"D|^110526-40HQ CountryUSD":{"id":12184,"description":null,"headerValues":[{"simpleDate":null,"value":"PBXLP_LimitReachedError","description":null}],"financialValues":[],"customValues":[],"error":null},"D|^484711-48HQ CountryUSD":{"id":12195,"description":null,"headerValues":[{"simpleDate":null,"value":"PBXLP_LimitReachedError","description":null}],"financialValues":[],"customValues":[],"error":null},"D|^493770-16Dry PowderUSD":{"id":11834,"description":null,"headerValues":[{"simpleDate":null,"value":"","description":null}],"financialValues":[],"customValues":[],"error":null},"D|^491660-29Dry PowderUSD":{"id":11839,"description":null,"headerValues":[{"simpleDate":null,"value":"","description":null}],"financialValues":[],"customValues":[],"error":null},"D|^435832-30Dry PowderUSD":{"id":11740,"description":null,"headerValues":[{"simpleDate":null,"value":"","description":null}],"financialValues":[],"customValues":[],"error":null},"D|^222483-16Dry PowderUSD":{"id":11742,"description":null,"headerValues":[{"simpleDate":null,"value":"","description":null}],"financialValues":[],"customValues":[],"error":null},"D|^522165-79Dry PowderUSD":{"id":11752,"description":null,"headerValues":[{"simpleDate":null,"value":"","description":null}],"financialValues":[],"customValues":[],"error":null},"D|^14147-11Dry PowderUSD":{"id":11762,"description":null,"headerValues":[{"simpleDate":null,"value":"","description":null}],"financialValues":[],"customValues":[],"error":null},"D|^442473-94Dry PowderUSD":{"id":11766,"description":null,"headerValues":[{"simpleDate":null,"value":"","description":null}],"financialValues":[],"customValues":[],"error":null},"D|^497253-61Dry PowderUSD":{"id":11768,"description":null,"headerValues":[{"simpleDate":null,"value":"","description":null}],"financialValues":[],"customValues":[],"error":null},"D|^63015-40Dry PowderUSD":{"id":11744,"description":null,"headerValues":[{"simpleDate":null,"value":"PBXLP_LimitReachedError","description":null}],"financialValues":[],"customValues":[],"error":null},"D|^493770-16HQ CountryUSD":{"id":11816,"description":null,"headerValues":[{"simpleDate":null,"value":"PBXLP_LimitReachedError","description":null}],"financialValues":[],"customValues":[],"error":null},"D|^52902-10WebsiteUSD":{"id":12124,"description":null,"headerValues":[{"simpleDate":null,"value":"PBXLP_LimitReachedError","description":null}],"financialValues":[],"customValues":[],"error":null},"D|^490967-20HQ CountryUSD":{"id":11829,"description":null,"headerValues":[{"simpleDate":null,"value":"PBXLP_LimitReachedError","description":null}],"financialValues":[],"customValues":[],"error":null},"D|^10015-12Dry PowderUSD":{"id":11838,"description":null,"headerValues":[{"simpleDate":null,"value":"PBXLP_LimitReachedError","description":null}],"financialValues":[],"customValues":[],"error":null},"D|^454670-29Dry PowderUSD":{"id":11539,"description":null,"headerValues":[{"simpleDate":null,"value":"","description":null}],"financialValues":[],"customValues":[],"error":null},"D|^182494-72Dry PowderUSD":{"id":11565,"description":null,"headerValues":[{"simpleDate":null,"value":"","description":null}],"financialValues":[],"customValues":[],"error":null},"D|^170909-47Dry PowderUSD":{"id":11577,"description":null,"headerValues":[{"simpleDate":null,"value":"","description":null}],"financialValues":[],"customValues":[],"error":null},"D|^57834-82Dry PowderUSD":{"id":11579,"description":null,"headerValues":[{"simpleDate":null,"value":"","description":null}],"financialValues":[],"customValues":[],"error":null},"D|^52332-76Dry PowderUSD":{"id":11593,"description":null,"headerValues":[{"simpleDate":null,"value":"","description":null}],"financialValues":[],"customValues":[],"error":null},"D|^42132-25Dry PowderUSD":{"id":11596,"description":null,"headerValues":[{"simpleDate":null,"value":"","description":null}],"financialValues":[],"customValues":[],"error":null},"D|^52902-10Dry PowderUSD":{"id":11598,"description":null,"headerValues":[{"simpleDate":null,"value":"","description":null}],"financialValues":[],"customValues":[],"error":null},"D|^338571-73Dry PowderUSD":{"id":11599,"description":null,"headerValues":[{"simpleDate":null,"value":"","description":null}],"financialValues":[],"customValues":[],"error":null},"D|^490967-20Dry PowderUSD":{"id":11605,"description":null,"headerValues":[{"simpleDate":null,"value":"","description":null}],"financialValues":[],"customValues":[],"error":null},"D|^564977-53Dry PowderUSD":{"id":11607,"description":null,"headerValues":[{"simpleDate":null,"value":"","description":null}],"financialValues":[],"customValues":[],"error":null},"D|^170483-77Dry PowderUSD":{"id":11613,"description":null,"headerValues":[{"simpleDate":null,"value":"","description":null}],"financialValues":[],"customValues":[],"error":null},"D|^481215-16Dry PowderUSD":{"id":11614,"description":null,"headerValues":[{"simpleDate":null,"value":"","description":null}],"financialValues":[],"customValues":[],"error":null},"D|^42338-08Dry PowderUSD":{"id":11622,"description":null,"headerValues":[{"simpleDate":null,"value":"","description":null}],"financialValues":[],"customValues":[],"error":null},"D|^498220-75Dry PowderUSD":{"id":11626,"description":null,"headerValues":[{"simpleDate":null,"value":"","description":null}],"financialValues":[],"customValues":[],"error":null},"D|^452765-80Dry PowderUSD":{"id":11628,"description":null,"headerValues":[{"simpleDate":null,"value":"","description":null}],"financialValues":[],"customValues":[],"error":null},"D|^227913-13Dry PowderUSD":{"id":11634,"description":null,"headerValues":[{"simpleDate":null,"value":"","description":null}],"financialValues":[],"customValues":[],"error":null},"D|^52902-10HQ CountryUSD":{"id":12132,"description":null,"headerValues":[{"simpleDate":null,"value":"PBXLP_LimitReachedError","description":null}],"financialValues":[],"customValues":[],"error":null},"D|^10048-15Dry PowderUSD":{"id":11557,"description":null,"headerValues":[{"simpleDate":null,"value":"PBXLP_LimitReachedError","description":null}],"financialValues":[],"customValues":[],"error":null},"D|^42132-25HQ CountryUSD":{"id":11568,"description":null,"headerValues":[{"simpleDate":null,"value":"PBXLP_LimitReachedError","description":null}],"financialValues":[],"customValues":[],"error":null},"D|^498220-75HQ CountryUSD":{"id":11581,"description":null,"headerValues":[{"simpleDate":null,"value":"PBXLP_LimitReachedError","description":null}],"financialValues":[],"customValues":[],"error":null},"D|^50934-61WebsiteUSD":{"id":11584,"description":null,"headerValues":[{"simpleDate":null,"value":"PBXLP_LimitReachedError","description":null}],"financialValues":[],"customValues":[],"error":null},"D|^25043-41Dry PowderUSD":{"id":11603,"description":null,"headerValues":[{"simpleDate":null,"value":"PBXLP_LimitReachedError","description":null}],"financialValues":[],"customValues":[],"error":null},"D|^50934-61HQ CountryUSD":{"id":11604,"description":null,"headerValues":[{"simpleDate":null,"value":"PBXLP_LimitReachedError","description":null}],"financialValues":[],"customValues":[],"error":null},"D|^57834-82WebsiteUSD":{"id":11606,"description":null,"headerValues":[{"simpleDate":null,"value":"PBXLP_LimitReachedError","description":null}],"financialValues":[],"customValues":[],"error":null},"D|^14157-91Dry PowderUSD":{"id":11610,"description":null,"headerValues":[{"simpleDate":null,"value":"PBXLP_LimitReachedError","description":null}],"financialValues":[],"customValues":[],"error":null},"D|^11185-21Dry PowderUSD":{"id":11612,"description":null,"headerValues":[{"simpleDate":null,"value":"PBXLP_LimitReachedError","description":null}],"financialValues":[],"customValues":[],"error":null},"D|^10409-95Dry PowderUSD":{"id":11617,"description":null,"headerValues":[{"simpleDate":null,"value":"PBXLP_LimitReachedError","description":null}],"financialValues":[],"customValues":[],"error":null},"D|^493770-16WebsiteUSD":{"id":11621,"description":null,"headerValues":[{"simpleDate":null,"value":"PBXLP_LimitReachedError","description":null}],"financialValues":[],"customValues":[],"error":null},"D|^10066-15Dry PowderUSD":{"id":11623,"description":null,"headerValues":[{"simpleDate":null,"value":"PBXLP_LimitReachedError","description":null}],"financialValues":[],"customValues":[],"error":null},"D|^498220-75WebsiteUSD":{"id":11625,"description":null,"headerValues":[{"simpleDate":null,"value":"PBXLP_LimitReachedError","description":null}],"financialValues":[],"customValues":[],"error":null},"D|^150732-01Dry PowderUSD":{"id":11633,"description":null,"headerValues":[{"simpleDate":null,"value":"PBXLP_LimitReachedError","description":null}],"financialValues":[],"customValues":[],"error":null},"D|^114057-19Dry PowderUSD":{"id":11637,"description":null,"headerValues":[{"simpleDate":null,"value":"PBXLP_LimitReachedError","description":null}],"financialValues":[],"customValues":[],"error":null},"D|^53667-37Dry PowderUSD":{"id":11638,"description":null,"headerValues":[{"simpleDate":null,"value":"PBXLP_LimitReachedError","description":null}],"financialValues":[],"customValues":[],"error":null},"D|^14157-91WebsiteUSD":{"r":[["www.patria.com"]],"a":["Financials!F33"]},"D|^522165-79WebsiteUSD":{"id":12059,"description":null,"headerValues":[{"simpleDate":null,"value":"","description":null}],"financialValues":[],"customValues":[],"error":null},"D|^10409-95WebsiteUSD":{"r":[["bn.brookfield.com"]],"a":["Financials!F53"]},"D|^10048-15WebsiteUSD":{"r":[["www.carlyle.com"]],"a":["Financials!F41"]},"D|^55361-98WebsiteUSD":{"r":[["www.kinea.com.br"]],"a":["Financials!F27"]},"D|^51311-53HQ CountryUSD":{"r":[["Brazil"]],"a":["Financials!E47"]},"D|^10066-15HQ CountryUSD":{"r":[["United States"]],"a":["Financials!E73"]},"D|^466622-65HQ CountryUSD":{"r":[["Bermuda"]],"a":["Financials!E15"]},"D|^14157-91HQ CountryUSD":{"r":[["Brazil"]],"a":["Financials!E33"]},"D|^63015-40HQ CountryUSD":{"r":[["Brazil"]],"a":["Financials!E42"]},"D|^25043-41HQ CountryUSD":{"id":12041,"description":null,"headerValues":[{"simpleDate":null,"value":"PBXLP_LimitReachedError","description":null}],"financialValues":[],"customValues":[],"error":null},"D|^491660-29WebsiteUSD":{"id":12042,"description":null,"headerValues":[{"simpleDate":null,"value":"PBXLP_LimitReachedError","description":null}],"financialValues":[],"customValues":[],"error":null},"D|^510424-93HQ CountryUSD":{"id":12043,"description":null,"headerValues":[{"simpleDate":null,"value":"PBXLP_LimitReachedError","description":null}],"financialValues":[],"customValues":[],"error":null},"D|^110526-40WebsiteUSD":{"id":12044,"description":null,"headerValues":[{"simpleDate":null,"value":"PBXLP_LimitReachedError","description":null}],"financialValues":[],"customValues":[],"error":null},"D|^503991-01HQ CountryUSD":{"id":12045,"description":null,"headerValues":[{"simpleDate":null,"value":"PBXLP_LimitReachedError","description":null}],"financialValues":[],"customValues":[],"error":null},"D|^10097-56HQ CountryUSD":{"id":12046,"description":null,"headerValues":[{"simpleDate":null,"value":"PBXLP_LimitReachedError","description":null}],"financialValues":[],"customValues":[],"error":null},"D|^50934-61NameUSD":{"id":12047,"description":null,"headerValues":[{"simpleDate":null,"value":"PBXLP_LimitReachedError","description":null}],"financialValues":[],"customValues":[],"error":null},"D|^187808-23NameUSD":{"id":12048,"description":null,"headerValues":[{"simpleDate":null,"value":"PBXLP_LimitReachedError","description":null}],"financialValues":[],"customValues":[],"error":null},"D|^622804-42NameUSD":{"id":12050,"description":null,"headerValues":[{"simpleDate":null,"value":"PBXLP_LimitReachedError","description":null}],"financialValues":[],"customValues":[],"error":null},"D|^12483-55WebsiteUSD":{"id":12051,"description":null,"headerValues":[{"simpleDate":null,"value":"PBXLP_LimitReachedError","description":null}],"financialValues":[],"customValues":[],"error":null},"D|^11474-47HQ CountryUSD":{"id":12052,"description":null,"headerValues":[{"simpleDate":null,"value":"PBXLP_LimitReachedError","description":null}],"financialValues":[],"customValues":[],"error":null},"D|^484711-48WebsiteUSD":{"id":12053,"description":null,"headerValues":[{"simpleDate":null,"value":"PBXLP_LimitReachedError","description":null}],"financialValues":[],"customValues":[],"error":null},"D|^268420-33WebsiteUSD":{"id":12054,"description":null,"headerValues":[{"simpleDate":null,"value":"PBXLP_LimitReachedError","description":null}],"financialValues":[],"customValues":[],"error":null},"D|^10925-65WebsiteUSD":{"id":12055,"description":null,"headerValues":[{"simpleDate":null,"value":"PBXLP_LimitReachedError","description":null}],"financialValues":[],"customValues":[],"error":null},"D|^553626-28NameUSD":{"id":12057,"description":null,"headerValues":[{"simpleDate":null,"value":"PBXLP_LimitReachedError","description":null}],"financialValues":[],"customValues":[],"error":null},"D|^10015-12HQ CountryUSD":{"id":12058,"description":null,"headerValues":[{"simpleDate":null,"value":"PBXLP_LimitReachedError","description":null}],"financialValues":[],"customValues":[],"error":null},"D|^454670-29WebsiteUSD":{"id":12060,"description":null,"headerValues":[{"simpleDate":null,"value":"PBXLP_LimitReachedError","description":null}],"financialValues":[],"customValues":[],"error":null},"D|^14147-11HQ CountryUSD":{"id":12061,"description":null,"headerValues":[{"simpleDate":null,"value":"PBXLP_LimitReachedError","description":null}],"financialValues":[],"customValues":[],"error":null},"D|^564977-53HQ CountryUSD":{"id":12062,"description":null,"headerValues":[{"simpleDate":null,"value":"PBXLP_LimitReachedError","description":null}],"financialValues":[],"customValues":[],"error":null},"D|^57834-82NameUSD":{"id":12063,"description":null,"headerValues":[{"simpleDate":null,"value":"PBXLP_LimitReachedError","description":null}],"financialValues":[],"customValues":[],"error":null},"D|^11474-47WebsiteUSD":{"id":12064,"description":null,"headerValues":[{"simpleDate":null,"value":"PBXLP_LimitReachedError","description":null}],"financialValues":[],"customValues":[],"error":null},"D|^182433-16HQ CountryUSD":{"id":12066,"description":null,"headerValues":[{"simpleDate":null,"value":"PBXLP_LimitReachedError","description":null}],"financialValues":[],"customValues":[],"error":null},"D|^222483-16HQ CountryUSD":{"id":12067,"description":null,"headerValues":[{"simpleDate":null,"value":"PBXLP_LimitReachedError","description":null}],"financialValues":[],"customValues":[],"error":null},"D|^484809-49WebsiteUSD":{"id":12068,"description":null,"headerValues":[{"simpleDate":null,"value":"PBXLP_LimitReachedError","description":null}],"financialValues":[],"customValues":[],"error":null},"D|^53413-57WebsiteUSD":{"id":12069,"description":null,"headerValues":[{"simpleDate":null,"value":"PBXLP_LimitReachedError","description":null}],"financialValues":[],"customValues":[],"error":null},"D|^52332-76HQ CountryUSD":{"id":12072,"description":null,"headerValues":[{"simpleDate":null,"value":"PBXLP_LimitReachedError","description":null}],"financialValues":[],"customValues":[],"error":null},"D|^452765-80HQ CountryUSD":{"id":12073,"description":null,"headerValues":[{"simpleDate":null,"value":"PBXLP_LimitReachedError","description":null}],"financialValues":[],"customValues":[],"error":null},"D|^597428-29HQ CountryUSD":{"id":12075,"description":null,"headerValues":[{"simpleDate":null,"value":"PBXLP_LimitReachedError","description":null}],"financialValues":[],"customValues":[],"error":null},"D|^467848-90WebsiteUSD":{"id":12076,"description":null,"headerValues":[{"simpleDate":null,"value":"PBXLP_LimitReachedError","description":null}],"financialValues":[],"customValues":[],"error":null},"D|^42338-08HQ CountryUSD":{"id":12077,"description":null,"headerValues":[{"simpleDate":null,"value":"PBXLP_LimitReachedError","description":null}],"financialValues":[],"customValues":[],"error":null},"D|^170483-77HQ CountryUSD":{"id":12078,"description":null,"headerValues":[{"simpleDate":null,"value":"PBXLP_LimitReachedError","description":null}],"financialValues":[],"customValues":[],"error":null},"D|^454670-29NameUSD":{"id":12080,"description":null,"headerValues":[{"simpleDate":null,"value":"PBXLP_LimitReachedError","description":null}],"financialValues":[],"customValues":[],"error":null},"D|^491660-29HQ CountryUSD":{"id":12081,"description":null,"headerValues":[{"simpleDate":null,"value":"PBXLP_LimitReachedError","description":null}],"financialValues":[],"customValues":[],"error":null},"D|^52162-93HQ CountryUSD":{"id":12082,"description":null,"headerValues":[{"simpleDate":null,"value":"PBXLP_LimitReachedError","description":null}],"financialValues":[],"customValues":[],"error":null},"D|^12483-55HQ CountryUSD":{"id":12083,"description":null,"headerValues":[{"simpleDate":null,"value":"PBXLP_LimitReachedError","description":null}],"financialValues":[],"customValues":[],"error":null},"D|^268073-29HQ CountryUSD":{"id":12084,"description":null,"headerValues":[{"simpleDate":null,"value":"PBXLP_LimitReachedError","description":null}],"financialValues":[],"customValues":[],"error":null},"D|^62633-35WebsiteUSD":{"id":12087,"description":null,"headerValues":[{"simpleDate":null,"value":"PBXLP_LimitReachedError","description":null}],"financialValues":[],"customValues":[],"error":null},"D|^464183-20WebsiteUSD":{"id":12088,"description":null,"headerValues":[{"simpleDate":null,"value":"PBXLP_LimitReachedError","description":null}],"financialValues":[],"customValues":[],"error":null},"D|^226519-30HQ CountryUSD":{"id":12089,"description":null,"headerValues":[{"simpleDate":null,"value":"PBXLP_LimitReachedError","description":null}],"financialValues":[],"customValues":[],"error":null},"D|^528171-76HQ CountryUSD":{"id":12090,"description":null,"headerValues":[{"simpleDate":null,"value":"PBXLP_LimitReachedError","description":null}],"financialValues":[],"customValues":[],"error":null},"D|^53841-43WebsiteUSD":{"id":12092,"description":null,"headerValues":[{"simpleDate":null,"value":"PBXLP_LimitReachedError","description":null}],"financialValues":[],"customValues":[],"error":null},"D|^228077-02WebsiteUSD":{"id":12093,"description":null,"headerValues":[{"simpleDate":null,"value":"PBXLP_LimitReachedError","description":null}],"financialValues":[],"customValues":[],"error":null},"D|^268272-37NameUSD":{"id":12094,"description":null,"headerValues":[{"simpleDate":null,"value":"PBXLP_LimitReachedError","description":null}],"financialValues":[],"customValues":[],"error":null},"D|^182494-72NameUSD":{"id":12096,"description":null,"headerValues":[{"simpleDate":null,"value":"PBXLP_LimitReachedError","description":null}],"financialValues":[],"customValues":[],"error":null},"D|^11404-00HQ CountryUSD":{"id":12097,"description":null,"headerValues":[{"simpleDate":null,"value":"PBXLP_LimitReachedError","description":null}],"financialValues":[],"customValues":[],"error":null},"D|^10015-12WebsiteUSD":{"id":12098,"description":null,"headerValues":[{"simpleDate":null,"value":"PBXLP_LimitReachedError","description":null}],"financialValues":[],"customValues":[],"error":null},"D|^53413-57HQ CountryUSD":{"id":12099,"description":null,"headerValues":[{"simpleDate":null,"value":"PBXLP_LimitReachedError","description":null}],"financialValues":[],"customValues":[],"error":null},"D|^268420-33NameUSD":{"id":12100,"description":null,"headerValues":[{"simpleDate":null,"value":"PBXLP_LimitReachedError","description":null}],"financialValues":[],"customValues":[],"error":null},"D|^493770-16NameUSD":{"id":12101,"description":null,"headerValues":[{"simpleDate":null,"value":"PBXLP_LimitReachedError","description":null}],"financialValues":[],"customValues":[],"error":null},"D|^65871-01HQ CountryUSD":{"id":12102,"description":null,"headerValues":[{"simpleDate":null,"value":"PBXLP_LimitReachedError","description":null}],"financialValues":[],"customValues":[],"error":null},"D|^442473-94WebsiteUSD":{"id":12103,"description":null,"headerValues":[{"simpleDate":null,"value":"PBXLP_LimitReachedError","description":null}],"financialValues":[],"customValues":[],"error":null},"D|^65871-01WebsiteUSD":{"id":12105,"description":null,"headerValues":[{"simpleDate":null,"value":"PBXLP_LimitReachedError","description":null}],"financialValues":[],"customValues":[],"error":null},"D|^62633-35HQ CountryUSD":{"id":12108,"description":null,"headerValues":[{"simpleDate":null,"value":"PBXLP_LimitReachedError","description":null}],"financialValues":[],"customValues":[],"error":null},"D|^122139-73NameUSD":{"id":12109,"description":null,"headerValues":[{"simpleDate":null,"value":"PBXLP_LimitReachedError","description":null}],"financialValues":[],"customValues":[],"error":null},"D|^542826-46WebsiteUSD":{"id":12112,"description":null,"headerValues":[{"simpleDate":null,"value":"PBXLP_LimitReachedError","description":null}],"financialValues":[],"customValues":[],"error":null},"D|^553626-28HQ CountryUSD":{"id":12113,"description":null,"headerValues":[{"simpleDate":null,"value":"PBXLP_LimitReachedError","description":null}],"financialValues":[],"customValues":[],"error":null},"D|^14147-11NameUSD":{"id":12114,"description":null,"headerValues":[{"simpleDate":null,"value":"PBXLP_LimitReachedError","description":null}],"financialValues":[],"customValues":[],"error":null},"D|^553626-28WebsiteUSD":{"id":12115,"description":null,"headerValues":[{"simpleDate":null,"value":"PBXLP_LimitReachedError","description":null}],"financialValues":[],"customValues":[],"error":null},"D|^82766-89HQ CountryUSD":{"id":12117,"description":null,"headerValues":[{"simpleDate":null,"value":"PBXLP_LimitReachedError","description":null}],"financialValues":[],"customValues":[],"error":null},"D|^170909-47NameUSD":{"id":12118,"description":null,"headerValues":[{"simp</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</si>
  <si>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</si>
  <si>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</si>
  <si>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</si>
  <si>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</si>
  <si>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</si>
  <si>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</si>
  <si>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</si>
  <si>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</si>
  <si>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</si>
  <si>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</si>
  <si>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</si>
  <si>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</si>
  <si>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</si>
  <si>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</si>
  <si>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</si>
  <si>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</si>
  <si>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</si>
  <si>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</si>
  <si>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</si>
  <si>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</si>
  <si>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</si>
  <si>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</si>
  <si>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</si>
  <si>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</si>
  <si>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</si>
  <si>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</si>
  <si>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</si>
  <si>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</si>
  <si>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</si>
  <si>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</si>
  <si>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</si>
  <si>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</si>
  <si>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</si>
  <si>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</si>
  <si>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</si>
  <si>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</si>
  <si>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</si>
  <si>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</si>
  <si>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</si>
  <si>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</si>
  <si>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</si>
  <si>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</si>
  <si>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</si>
  <si>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</si>
  <si>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</si>
  <si>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</si>
  <si>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</si>
  <si>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</si>
  <si>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</si>
  <si>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</si>
  <si>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</si>
  <si>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</si>
  <si>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</si>
  <si>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</si>
  <si>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</si>
  <si>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</si>
  <si>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</si>
  <si>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</si>
  <si>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</si>
  <si>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</si>
  <si>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</si>
  <si>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</si>
  <si>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</si>
  <si>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</si>
  <si>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</si>
  <si>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</si>
  <si>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</si>
  <si>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</si>
  <si>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</si>
  <si>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</si>
  <si>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</si>
  <si>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</si>
  <si>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</si>
  <si>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</si>
  <si>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</si>
  <si>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</si>
  <si>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</si>
  <si>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</si>
  <si>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</si>
  <si>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</si>
  <si>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</si>
  <si>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</si>
  <si>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</si>
  <si>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</si>
  <si>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</si>
  <si>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</si>
  <si>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</si>
  <si>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</si>
  <si>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</si>
  <si>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</si>
  <si>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</si>
  <si>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</si>
  <si>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</si>
  <si>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</si>
  <si>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</si>
  <si>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</si>
  <si>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</si>
  <si>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</si>
  <si>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</si>
  <si>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</si>
  <si>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</si>
  <si>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</si>
  <si>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</si>
  <si>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</si>
  <si>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</si>
  <si>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</si>
  <si>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</si>
  <si>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</si>
  <si>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</si>
  <si>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</si>
  <si>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</si>
  <si>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</si>
  <si>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</si>
  <si>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</si>
  <si>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</si>
  <si>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</si>
  <si>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</si>
  <si>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</si>
  <si>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</si>
  <si>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</si>
  <si>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</si>
  <si>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</si>
  <si>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</si>
  <si>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</si>
  <si>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</si>
  <si>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</si>
  <si>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</si>
  <si>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</si>
  <si>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</si>
  <si>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</si>
  <si>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</si>
  <si>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</si>
  <si>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</si>
  <si>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</si>
  <si>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</si>
  <si>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</si>
  <si>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</si>
  <si>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</si>
  <si>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</si>
  <si>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</si>
  <si>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</si>
  <si>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</si>
  <si>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</si>
  <si>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</si>
  <si>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</si>
  <si>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</si>
  <si>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</si>
  <si>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</si>
  <si>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</si>
  <si>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</si>
  <si>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</si>
  <si>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</si>
  <si>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</si>
  <si>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</si>
  <si>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</si>
  <si>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</si>
  <si>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</si>
  <si>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</si>
  <si>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</si>
  <si>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</si>
  <si>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</si>
  <si>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</si>
  <si>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</si>
  <si>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</si>
  <si>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</si>
  <si>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</si>
  <si>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</si>
  <si>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</si>
  <si>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</si>
  <si>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</si>
  <si>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</si>
  <si>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</si>
  <si>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</si>
  <si>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</si>
  <si>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</si>
  <si>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</si>
  <si>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</si>
  <si>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</si>
  <si>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</si>
  <si>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</si>
  <si>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</si>
  <si>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</si>
  <si>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</si>
  <si>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</si>
  <si>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</si>
  <si>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</si>
  <si>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</si>
  <si>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</si>
  <si>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</si>
  <si>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</si>
  <si>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</si>
  <si>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</si>
  <si>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</si>
  <si>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</si>
  <si>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</si>
  <si>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</si>
  <si>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</si>
  <si>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</si>
  <si>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</si>
  <si>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</si>
  <si>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</si>
  <si>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</si>
  <si>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</si>
  <si>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</si>
  <si>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</si>
  <si>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</si>
  <si>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</si>
  <si>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</si>
  <si>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</si>
  <si>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</si>
  <si>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</si>
  <si>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</si>
  <si>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</si>
  <si>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</si>
  <si>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</si>
  <si>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</si>
  <si>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</si>
  <si>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</si>
  <si>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</si>
  <si>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</si>
  <si>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</si>
  <si>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</si>
  <si>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</si>
  <si>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</si>
  <si>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</si>
  <si>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</si>
  <si>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</si>
  <si>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</si>
  <si>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</si>
  <si>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</si>
  <si>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</si>
  <si>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</si>
  <si>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</si>
  <si>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</si>
  <si>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</si>
  <si>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</si>
  <si>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</si>
  <si>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</si>
  <si>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</si>
  <si>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</si>
  <si>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</si>
  <si>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</si>
  <si>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</si>
  <si>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</si>
  <si>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</si>
  <si>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</si>
  <si>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</si>
  <si>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</si>
  <si>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</si>
  <si>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</si>
  <si>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</si>
  <si>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</si>
  <si>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</si>
  <si>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</si>
  <si>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</si>
  <si>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</si>
  <si>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</si>
  <si>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</si>
  <si>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</si>
  <si>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</si>
  <si>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</si>
  <si>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</si>
  <si>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</si>
  <si>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</si>
  <si>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</si>
  <si>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</si>
  <si>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</si>
  <si>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</si>
  <si>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</si>
  <si>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</si>
  <si>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</si>
  <si>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</si>
  <si>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</si>
  <si>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</si>
  <si>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</si>
  <si>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</si>
  <si>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</si>
  <si>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</si>
  <si>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</si>
  <si>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</si>
  <si>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</si>
  <si>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</si>
  <si>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</si>
  <si>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</si>
  <si>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</si>
  <si>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</si>
  <si>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</si>
  <si>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</si>
  <si>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</si>
  <si>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</si>
  <si>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</si>
  <si>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</si>
  <si>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</si>
  <si>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</si>
  <si>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</si>
  <si>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</si>
  <si>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</si>
  <si>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</si>
  <si>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</si>
  <si>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</si>
  <si>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</si>
  <si>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</si>
  <si>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</si>
  <si>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</si>
  <si>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</si>
  <si>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</si>
  <si>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</si>
  <si>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</si>
  <si>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</si>
  <si>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</si>
  <si>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</si>
  <si>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</si>
  <si>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</si>
  <si>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</si>
  <si>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</si>
  <si>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</si>
  <si>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</si>
  <si>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</si>
  <si>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</si>
  <si>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</si>
  <si>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</si>
  <si>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</si>
  <si>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</si>
  <si>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</si>
  <si>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</si>
  <si>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</si>
  <si>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</si>
  <si>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</si>
  <si>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</si>
  <si>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</si>
  <si>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</si>
  <si>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</si>
  <si>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</si>
  <si>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</si>
  <si>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</si>
  <si>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</si>
  <si>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</si>
  <si>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</si>
  <si>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</si>
  <si>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</si>
  <si>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</si>
  <si>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</si>
  <si>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</si>
  <si>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</si>
  <si>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</si>
  <si>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</si>
  <si>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</si>
  <si>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</si>
  <si>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</si>
  <si>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</si>
  <si>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</si>
  <si>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</si>
  <si>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</si>
  <si>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</si>
  <si>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</si>
  <si>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</si>
  <si>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</si>
  <si>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</si>
  <si>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</si>
  <si>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</si>
  <si>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</si>
  <si>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</si>
  <si>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</si>
  <si>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</si>
  <si>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</si>
  <si>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</si>
  <si>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</si>
  <si>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</si>
  <si>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</si>
  <si>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</si>
  <si>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</si>
  <si>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</si>
  <si>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</si>
  <si>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</si>
  <si>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</si>
  <si>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</si>
  <si>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</si>
  <si>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</si>
  <si>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</si>
  <si>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</si>
  <si>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</si>
  <si>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</si>
  <si>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</si>
  <si>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</si>
  <si>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</si>
  <si>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</si>
  <si>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</si>
  <si>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</si>
  <si>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</si>
  <si>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</si>
  <si>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</si>
  <si>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</si>
  <si>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</si>
  <si>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</si>
  <si>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</si>
  <si>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</si>
  <si>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</si>
  <si>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</si>
  <si>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</si>
  <si>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</si>
  <si>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</si>
  <si>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</si>
  <si>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</si>
  <si>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</si>
  <si>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</si>
  <si>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</si>
  <si>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</si>
  <si>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</si>
  <si>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</si>
  <si>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</si>
  <si>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</si>
  <si>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</si>
  <si>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</si>
  <si>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</si>
  <si>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</si>
  <si>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</si>
  <si>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</si>
  <si>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</si>
  <si>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</si>
  <si>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</si>
  <si>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</si>
  <si>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</si>
  <si>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</si>
  <si>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</si>
  <si>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</si>
  <si>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</si>
  <si>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</si>
  <si>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</si>
  <si>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</si>
  <si>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</si>
  <si>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</si>
  <si>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</si>
  <si>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</si>
  <si>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</si>
  <si>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</si>
  <si>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</si>
  <si>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</si>
  <si>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</si>
  <si>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</si>
  <si>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</si>
  <si>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</si>
  <si>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</si>
  <si>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</si>
  <si>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</si>
  <si>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</si>
  <si>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</si>
  <si>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</si>
  <si>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</si>
  <si>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</si>
  <si>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</si>
  <si>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</si>
  <si>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</si>
  <si>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</si>
  <si>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</si>
  <si>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</si>
  <si>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</si>
  <si>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</si>
  <si>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</si>
  <si>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</si>
  <si>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</si>
  <si>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</si>
  <si>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</si>
  <si>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</si>
  <si>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</si>
  <si>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</si>
  <si>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</si>
  <si>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</si>
  <si>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</si>
  <si>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</si>
  <si>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</si>
  <si>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</si>
  <si>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</si>
  <si>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</si>
  <si>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</si>
  <si>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</si>
  <si>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</si>
  <si>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</si>
  <si>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</si>
  <si>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</si>
  <si>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</si>
  <si>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</si>
  <si>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</si>
  <si>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</si>
  <si>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</si>
  <si>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</si>
  <si>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</si>
  <si>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</si>
  <si>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</si>
  <si>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</si>
  <si>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</si>
  <si>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</si>
  <si>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</si>
  <si>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</si>
  <si>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</si>
  <si>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</si>
  <si>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</si>
  <si>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</si>
  <si>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</si>
  <si>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</si>
  <si>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</si>
  <si>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</si>
  <si>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</si>
  <si>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</si>
  <si>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</si>
  <si>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</si>
  <si>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</si>
  <si>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</si>
  <si>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</si>
  <si>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</si>
  <si>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</si>
  <si>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</si>
  <si>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</si>
  <si>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</si>
  <si>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</si>
  <si>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</si>
  <si>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</si>
  <si>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</si>
  <si>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</si>
  <si>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</si>
  <si>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</si>
  <si>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</si>
  <si>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</si>
  <si>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</si>
  <si>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</si>
  <si>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</si>
  <si>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</si>
  <si>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</si>
  <si>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</si>
  <si>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</si>
  <si>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</si>
  <si>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</si>
  <si>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</si>
  <si>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</si>
  <si>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</si>
  <si>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</si>
  <si>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</si>
  <si>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</si>
  <si>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</si>
  <si>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</si>
  <si>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</si>
  <si>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</si>
  <si>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</si>
  <si>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</si>
  <si>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</si>
  <si>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</si>
  <si>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</si>
  <si>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</si>
  <si>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</si>
  <si>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</si>
  <si>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</si>
  <si>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</si>
  <si>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</si>
  <si>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</si>
  <si>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</si>
  <si>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</si>
  <si>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</si>
  <si>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</si>
  <si>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</si>
  <si>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</si>
  <si>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</si>
  <si>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</si>
  <si>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</si>
  <si>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</si>
  <si>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</si>
  <si>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</si>
  <si>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</si>
  <si>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</si>
  <si>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</si>
  <si>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</si>
  <si>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</si>
  <si>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</si>
  <si>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</si>
  <si>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</si>
  <si>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</si>
  <si>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</si>
  <si>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</si>
  <si>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</si>
  <si>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</si>
  <si>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</si>
  <si>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</si>
  <si>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</si>
  <si>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</si>
  <si>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</si>
  <si>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</si>
  <si>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</si>
  <si>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</si>
  <si>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</si>
  <si>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</si>
  <si>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</si>
  <si>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</si>
  <si>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</si>
  <si>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</si>
  <si>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</si>
  <si>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</si>
  <si>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</si>
  <si>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</si>
  <si>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</si>
  <si>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</si>
  <si>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</si>
  <si>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</si>
  <si>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</si>
  <si>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</si>
  <si>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</si>
  <si>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</si>
  <si>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</si>
  <si>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</si>
  <si>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</si>
  <si>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</si>
  <si>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</si>
  <si>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</si>
  <si>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</si>
  <si>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</si>
  <si>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</si>
  <si>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</si>
  <si>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</si>
  <si>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</si>
  <si>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</si>
  <si>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</si>
  <si>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</si>
  <si>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</si>
  <si>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</si>
  <si>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</si>
  <si>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</si>
  <si>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</si>
  <si>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</si>
  <si>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</si>
  <si>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</si>
  <si>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</si>
  <si>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</si>
  <si>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</si>
  <si>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</si>
  <si>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</si>
  <si>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</si>
  <si>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</si>
  <si>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</si>
  <si>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</si>
  <si>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</si>
  <si>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</si>
  <si>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</si>
  <si>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</si>
  <si>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</si>
  <si>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</si>
  <si>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</si>
  <si>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</si>
  <si>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</si>
  <si>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</si>
  <si>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</si>
  <si>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</si>
  <si>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</si>
  <si>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</si>
  <si>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</si>
  <si>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</si>
  <si>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</si>
  <si>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</si>
  <si>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</si>
  <si>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</si>
  <si>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</si>
  <si>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</si>
  <si>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</si>
  <si>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</si>
  <si>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</si>
  <si>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</si>
  <si>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</si>
  <si>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</si>
  <si>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</si>
  <si>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</si>
  <si>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</si>
  <si>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</si>
  <si>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</si>
  <si>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</si>
  <si>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</si>
  <si>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</si>
  <si>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</si>
  <si>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</si>
  <si>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</si>
  <si>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</si>
  <si>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</si>
  <si>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</si>
  <si>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</si>
  <si>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</si>
  <si>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</si>
  <si>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</si>
  <si>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</si>
  <si>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</si>
  <si>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</si>
  <si>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</si>
  <si>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</si>
  <si>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</si>
  <si>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</si>
  <si>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</si>
  <si>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</si>
  <si>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</si>
  <si>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</si>
  <si>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</si>
  <si>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</si>
  <si>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</si>
  <si>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</si>
  <si>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</si>
  <si>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</si>
  <si>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</si>
  <si>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</si>
  <si>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</si>
  <si>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</si>
  <si>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</si>
  <si>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</si>
  <si>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</si>
  <si>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</si>
  <si>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</si>
  <si>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</si>
  <si>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</si>
  <si>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</si>
  <si>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</si>
  <si>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</si>
  <si>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</si>
  <si>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</si>
  <si>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</si>
  <si>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</si>
  <si>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</si>
  <si>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</si>
  <si>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</si>
  <si>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</si>
  <si>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</si>
  <si>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</si>
  <si>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</si>
  <si>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</si>
  <si>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</si>
  <si>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</si>
  <si>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</si>
  <si>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</si>
  <si>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</si>
  <si>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</si>
  <si>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</si>
  <si>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</si>
  <si>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</si>
  <si>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</si>
  <si>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</si>
  <si>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</si>
  <si>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</si>
  <si>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</si>
  <si>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</si>
  <si>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</si>
  <si>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</si>
  <si>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H4sIAAAAAAAEAOy9B5QUVfP/zbBsmk2IIIqooyiCMjjdkxXDskQJIguYQ+9sszswO73MzAKLOeecc84554g554Q5JwyIIoo+763q/vbWDjPPcN7/73/Oe97z8+jK0tOfqVu3bt26qW4fT58+ff6j/qH/0z+1fdWP3Wckc4n2sZY13zeru9PM+qYmWzJGpnuUb46ZySat9I56QA+PDo4OjA6M8jV1pXJdGXPHtNmVyxipUb4ZXS2pZGKK2T3Lmm+md0x3pVLlxG92sQcw9gAHO7rZzCSNVHKJ0ZIym4xEu7n232w7y+qcai40U/zbuGQip8RQ7/ZT3EpHqqomq6PTyJiZqklGtr05ucSsU0LMMVJd5gwjmcn2KetTVnWmp7k7mzM7RjdZqZTJmOzoiWZafWEC/x+/oEt9ea4bvAO1ffZx3mrOZZLptlG+jmzCyqSSLT0qCZE21kUfLdGoEU6EI1o8GDIDsfh++1Xd2Pe/CCXLcKD+f1WSUfv8n1RRXtWor/ufNqP99ttnPzJQqvXqMqp6+gP91o9++/9i3VKjqiQJ+3gcwcuu/9/aXsfa7ve3ck3/q651VRc1jbL5Znf5QlKJp9+U/0GBiV1RoX6sN6M7126lfaTiTt80Izu/mlqh509VVVRdFdXUJrl5pZNmttpLD3/Hw1r12xD7Ybdvcnqhmc11mOmcb5KZ6lTlrq6jT6/ApxvUb94JybSRTijpstX91e/l9G3/kyX7/0cXcu3/f1pJq+rrk4n/i91HA7qP9egPA8jkvE5nEhjgPPrCp/4wkB7VOY/69HUenad+VG9Aj/o7j07zOI9uoz9sSH87AC6fvqzs6v+tnXVx99+oRv+/qvp/4+on/g8Jy25+iPqxkR6JBfWAP6LNSibmmxlfc3dHi5Wa3Tyudqh63DjBynQYuez/wZDgK1XZ/1NiU9vbYAybxk7zDzhgrJGYrwxiQtJMtQ4dM87MJlRfRZaU/3DwGLsc+X/f19NvfaeEo5lq/zLU9gJ9KjahWK5xwl6N3vLPVTEKfZbafiXXzgEH9KmiN0lIz2fq42TmFcq/9Nk0pAWDUX9ca85Zifm+8YsT7Ua6zfQ1Wa0maXoL9Zk91N+aqXFpY/TkdM5syxhUjh61a6O1ddP5XF0Pm/FIOB4LR83WFtPziZKC6qB6GPWyng/VH6ksLOUySDlc/bZZKBgKhQP+YBgdt9CoEtPzvkOqGKE+vX/TNN8kK9uZzBkpQ5lNoy+Z9Rm+1mRWNdKWrpyV8Vlzfe3OJ3xKU1yx6jPpVl+H2ZpMJNOqjSTTvly76RubMZYkU0kjrT6YmW/mRns970pB34Gg25Kgrs0W1qfnLQjqp+qY3tjs9bwhaa+DFuhV7CK0V0HTyRrGzpk2wet5WeJeAi5s4yKhQLC4Fl8ALqo+/U7fcTTatVRQROoyfDkzZUI7vs6UkZurrExpKWemW81WX87ydWasDitn2jpUmk2buUVWhkyaVdtqdlgJsp4lpq/dNFK59oQKTHxGImFms6N9s5SyE45g1ty5yrrUWz6jLZkyfVlqZ10pImXZ4Y7ydSoQxW0dVjqpqpS9b9KxTyWOSZ47o54lXHEypvLNrcphsDDJNq79zkyPDtQjM61aN32NEFAVa66SkGI1ZSSLkrl2X3tXh4otl6jvsYuggKoYXfTVimy0pa2ssiAVoxq+rKKlehSmzOc5WUPPooa25xqKBIKa7teLmc/TaDFjuMUslaQnQdqZ2nU4GgsF/NFIEdDjADUy6FEJegSgcb1EKmI0D8FoJqhPv9rbaIQSW42cofRkpLpzyUTWl7Xm5hbR37v2o5TTyyqUStushWYmzdF51qL425c1MwuTylx6WcvW2R5zdAwnoeqQ67zVTCSp5nzZrs5OK5MbZQuias9oM4lMVa7af2cmmVXCdChzI0Oib+8ljCP3KHIJGbOlWz1NdZKdqG9SgKwyw1YlK5m2+kQy42vpypIXUUagdMEe0/YvbSaZrGKyY/bNVU3Gp1SW8ZuLVVlae0yPBVXW8oCsmvtRNZNlHRepmXtRM1PUh+/Nb86uith4WzvUb8o/KkkXmsVqx/GYdkFSRoulPq5aXo+v7GSHz4+VQhdSa8iqZmhl1qow9xucChPKTqbncvfFnYzTmHIUxGSM1qSVstpU2KI+6PyZv8xVNsmbSiXbzHSipxSiVaO2lLMy1RcnqLSpblXvnSm2BqfyWBFmmyqZqoC7ZQXchQqY3svbF6mBO1ADM9SnD69onNtt+KbmWu3+CG5JObYEl9bXlrG6On0tRlYpXGnU7nlG+yYrgXs+RFY810olLV+7ofRItqMgCasrk7UrwmhtTfInVSGnOf56lLL/RLtPvTBNWP449ZMqXSl0qrFolG98Wlm/adq+dLoC8h9mZLsT7Y7eSdmNCfVl6kWlzuZEkjRNLlW54TafRa0jSxKzcLn2jEkW0EZfl93BN1uZUkb5Z7IOa2Gy1RTlEo2b3rO62tp9Xfh8F1kSipgxU+zhVfGgQtU9WJYKOHq/4LSjrC0ky84C+szFfudZ7xeUVOrPHao4TRYVsIvKOL5H8xB6rZpT6u00E3ZwyB/llp4vuKqbDrc+Ws2Usr0MlcMpLXokejeZ9tNkhCIlLGqCuR34r6c5X9yZMZTpsomnunrLtpbnG9XzVz1ez+4CLWqafnSkrFfyU+3Jziw3+M727qwS13Bcl/MdTodNRehg36H+U40pyWru5hfJF8gONGV0k114PbfJtnQr2lKzDESLNKWb0ZRmqw8fW1asmxHOQwUsifa07SSgJ7sg9MDPPkGpv8fqLFJ2WjkFX6dpKYfAn7XDDfWeqiR6VZVMxTSp1t7xit2gOT70pUxDGRVcoohDHJuzwxD1vLWL2p5ULVEy3E+rUrkyU1yTSHVx31AM59SQ1dllVyKeiirPqSaiWPZXEUvoh/xhR6e1yOzVBztlhwX1GIJtMVShN8oKvQEVuif3TqFYMOSPRItEINchAtmbI5BrJOhqgPbrFbYWIV0J0gFMulySLgOpRYpUxMYugY21qg//u3b8K8wpv39UCuSezG3FrllRe+BaWDuqpGaUF8sIS0jLcDbblcyxVSRSVldrjwA8ZGG7U41MOQQhpHLAi1RnSP9Xz9JphOHJ9EJVeZayPGEcwtgQ2fR092jduRQVvSujvkepLcc+BWVRrlB1U4vaKVp3TImjdRV2qT43Y3e5i0lbTh+bMQ3qkThyXtCVVJS0uciXUG3C6rCdxUWiIisHYjaL5sf+dzZrnaZoPBfC+tuoHQW1sBYL+gPR8WMnzxrXOGvWtEB0O/Uvgcn8z0c7SnI7Ole2o3NASqnfNtYioXhY90eD41XgZHWbStwmigmIchYoaaacISmng7LApgSDQd0f0ApQTgUly5STJeUkUBaq3wbFY7Fw2B/XJ+1uv53ppvdPQFNeTJMldiTl9RwnMccCc5D6rX9Y04MRzR+KTDc62KscDcIhNEU7Npk2lMYNBTlSQo4A5HDSsBbRwoGIPx4oouHDUKojuVSHSNLBIB1DniqiB7SoPxouAloC0HEMWixBiwA6Uf02IqTr7DvHIkSeqbxaustcC9kF5MmMzEpkBsjTaJYrrEUCSuV6qLfKO6GwM6TK05LTAc7Z6rf1tUg4Egn5A4E9zJascm8EmQ/IufSJRYsWjW4xlNg55SaVhxzdkvF6kpLYDuIFZFFRXdMoiIgWsKi5KN9FXL5WSUmAcqn6bWQoGojqYX8sVFJnBpiXM/MAydwfzKuoPvVwMKb59WJNb1+ArmHQ3hK0F0DXk3Cq0cRiEb9WWrg9HGZVxdz042d//OMzjV7PHAdcTuDZAN/MfWNYOTV/QC8iYbNLeyLqeeOLUfcq2kxJ2x2029VvQ2B2BSpiN5T1Ti7rNFnWqYDcYxtaQI+F/aFgb0PbFTZynzS0SZIzEZwHbUMjU/MHpaGNhxQPsxRN8u2xePsx8gxaOKjpyqgC8Ay74PufoJJOT2ZVRfga5yXTNPtl+RpTSepSrazXs5Ok7gjqU+q3AUrbysZCUqQdwH1GfaCGbH+R2TY6bea8nrgExQB63ilcWFPWqglSBKQXSUJuRWZLstXIJjuTFF8abmMKSXAQ4FcIHArGwnGKlgRYA/g1qh8CGybNnKiOt63bhW4noaMBfdOBRqOx3tKOAvRtUgxD2zLU+2XV6JeLv40EjgTwPSpcOKqHIv5QvIChbY0q/oCreCsJ2RKQj9j5x6PhqOYPR1HFW0CkT6iLGb+EIp0ZRkaFPMlOY+l1S+8xVe36JHAzAD8nzWiRSDAa8AfzeqVNgP1SWu7GkjMEnG9IsFAkEtBVOwpBsA1B+E493qRRjVXUUDWrogFLBRe+8R2+WWaC47+k4fVsIMGDAP6RihQKRJV8oUhv+dYH/Scp33oS0x+YX8nhBkPBcCCubKSA+uuh/t9Y/bWSUgPKH7YJq3Ai5o9GhFFUQ5Q/1Sc2IqOgQqXpB80G9VhwpeRWgPs3t9xINKSahhaE9voB+o96PHymOTeTbFMhsuVrUm2WJqapbq+y1MjW19jRQhEv1XNf+Q0efAMFo5vGQmpo4teKddP/+ddRQV8PqeCffwVozb8OiHambRyK6DFlgaFCDvMvUCqZ8qekrALF62FXpfyuMpcYCvy782pFrXq8hT3saSdDoQZrkh6prDPMTNroaOlKWF7Pb5K+AvQGj1yNKFLaX/5FF7Fm+z6p44ee9YTX8/O/oov4Cbj1FW6k21mX7Ml+dMEPD/jkqImxL1Xf84MEfw/wYAXeQMkZCen+kNbbuL+FLjbyCOP+Wpb3K3CGehwXrfpsaZVfgLGp+sB6ZJUJNSLPJlxr/EziPgVuc7KVsBZVIV1EK6K9j1HLw7iWP5SgZQANV88GqahJC/lDeb7lfYg2Qn2mfHK6lTzAu5LyDijbsq3oWiAY9kfjsJW3APCrx/VNKSNj+UbYahrp9bwhSa+DFCB5VPMNRvyRPHleBU4n3Ox0koaxU9QIrNXq8HpelriXgAtT9elBXddV+eK9eS+AF5XV95zkPAvO9uoj6+vBcFinMFXU39OAjFGfaOCuRrXzTiNDFej1LJW0J0HbmYxBC8T1iD8cFrDHAWv0OLFqW4uRabGyPc7pUQl8BMBx3OJVlBkL+KOhAi3+IdjCBLaFByTlflAmU5vUwpFoJEwRb2GruhekKUy6W5LuAmm6hwPLaFz5Mj1WsjneAeYMZt4mmbeC2eyxR3i6FlERfoEy3gzKbKbcKCk3gLInGYQWUJKF/FqegV0H9e8tDeIaybkanP083M3EIioIj8VEHV4JyAEwiFyHtdCtv8sl7TLQWogWDOkBNXrpFclcAlor3EPW6LQypsu7SPIuBK+NS4mxY+9Sng9kUpbyXMk5B5yUYxFaVI3yi3nps6D3NOv9DEk6HaQF6tmIsB4JampEUNIgTnX98ynvjFj1y3N/K/98ivTPJ4PbxZYWCwXiyvJLW9qJkHURy3q8lPU4MJewT1S+OrSWyz8GyjtYKu8oiTkSmMPIAOyovCdgOByAI9TTumlK2sxCwzfBslpVXHCo5BwCztHcBcX0SDzi1/N82EHAHSvl6ZacxeCc4KHo1pmwLNB+FkI3J7FuchKSBeRUgkT0oKb5I4Ua4QJATmeIJSFpQM5i/6ci97g/EBTWnkJpzoG1dxhtqj6TOcN2p/MkLgnc+azoYFgL+sPubEsbWBeqp5XjzISl+h+vx5SEVhAuYeuMxNUIM1o6emhBGS/jMh4okQcAeSUbZigWoai9tGHu51r8sCcP2bGx4SNl8ftKi98H4GsZrDoPakrBkuC9IOz1LOweUtg5YN4EUw2qWoUGZ0GDt6ing8e566ZW1tdqqHCWpkZVRDBTEncH8Xb21ipCiemFx1K7Qa47Wa5pkjIVlHvsfiQYVIPtcGkl7grmfcycJJkTwXyQIwzVKuMq8OzdmsajxA/L1tQkMWOBeYxCHl3F2BFVvz0jeRCeoOY9K2MutHxTjUTO5MG7BO0I0FOse2V7IX/AHZXtAM4zxNnb6OgUkVNccmLgPE+ceFz1bP6AG65HwHmRWtR0I2EvjLLfSZJMIckKgvUK1x6Mt0DtadD0a6zp7SRlNChvUqvSVDekWlWgZOWNcluAgpz/+4bUAraVLWAbcN/12CPsoBb3x13POgJFfZ8608aERfPcaizSatG6d5ZqcrgUcyvgPuROLhKIq+ApVGyidRgK/DEXeHNJ8oH0mR2ihNQgWwV2BdS2KShfMGWopGwMytcOJR6JqQZegLIRKN8yZbCkbADKDzzAigZUEODXg0VKNRCk5UwaIEnrgfQLkXQVnajBRqzYYKMBpBVMqpOkWpB+52ECTdLqft1tM15U3Cqy4Mn2KmbSUJZidSS9niqJqgTqL0IF1cBMVyjX3MuBWkNSjDU73Kovk5S+oNAZsUEqulHBQzgvTOoDlKev8AX//iMw//zjYPqpjwzRAjHlkUN6gQr7+x9HORV9STmrJeRPQKr70uS6FlYBZaB0a/njH7SWf46pSTz44/eqtfz+j2gtK8GtU9yNlaMKq7YcK2SUKyBdA0v3i5TuZ1AG9KWIMhyjgZmWp6rlDqBioFTVD5LzPTiD+5LGA0EVxMfypvu/BWYjiflaYr4CZiiJo0ejugquAnmzuV+As6nkfCY5n4KzOYkTjgXjNOLpjfkYmGES86HELANmuPrIZuFwUONJ4SJN5H3oeQTr+V1JegekbfvyXHdAxXrRQt3mW4D4GfKGhLwOSKAvB2mBkKYGqwUgrwKiM+RlCXkJkHBfWrkI0vKAP1p6tecF1yBfveqDx0Kz71YG+bw0yOcAjpOhY5a1JPcZl/voE4v+/Hy9FxX3acl9Ctwd+9Iyl9OYi9TBky7toCl7jRqXvEzRnpC0x0Fr7EudTEDTAzF/yHUwj8IomtTjqtnpZKvR3KXM4mGpwofAmEBW6ppFb/N6AKRJ0rzuk5x7wZlCVRHW4mFVNK10fHo3qncaV++dknkHmDP62l49EqSZnyLqug2kmUy6RZJuBml2X+7mwwoULD20uxHIPRh5vUReB+Tets8K6TQeLtQMrgFlX6ZcJSlXgnIAqT8UDsUDcX8sr3VfDvUbUv2XSs4l4LT25cmfUJgGhHLy5yJA5vZ1Fi9akmqY0TLXyHT0TNlcIKHnA5pkh6rp0TgNrXsLdy6486VwZ0vOWeCk2YPFFckfy5vPOAOYzr4FJsxOk7hTgcuSqel6nFpRrHQ3dDLqoYvr4UTJPAHMxVybERUHRgqPPI8DZQlTjpGUo0E5hBqkFgiEoyosctdVjkQZD1OPG5qMjmRKrpcdLlGHAXVkX0RYqpCFIqxDINDRLNBBkrIElOPIy4Y1PRJUwUwByGJATmDIQgnpAuRkEkUNk8K0bl3I0rOgnMqUBZLSCcoZfe3V71BUeXxdWGga6jmLzIQsdJ6ZMZPZrJFLugaaksz5YJ5r6zsaVv4/qEHfSQDPJ/udYGZySdqBQusavkm8Q8dUxDZJnAviRVRFWkiLRcQIpRXAS9TT9RozRiLTtcTXZKZSXSkra3o9LZJlgHU5u8SQMqnIuvROB0CLV7IW95PMfcG8hhwZus2SyL3driR3yZUL3jNoNXwv2ZXsCe4NXDtaQI0x/AE5uzcHZb+przNXmO2wUikjbc92zJJSNoN2a18niKZA0a2X3YG6XT0eNk41gFbfOOd8SrLVyvCyjL3bE21jN4mfDvxdJCxtSAqpaF+uVEzFN9yjPlHbZiWSKdeCdpWoyUDdTx1yPBaNRv16pEgPMxEV8yBXzHgJGgfQIwQK6dGQXnzDw1i3On5cb893/hjxrqqORlkdu4D2RF9nspy3ZBRocjtBpqUs0xgp0w6gPMOdSzASipGeejveOFT1nPTfUcmJgPMih47xSDQa9mvFtBSCRC+zRLokaSC91tdZE9L9wXgR0HYAvcEgvwSNAuhtEkmL6aFYzB8pRtrG1fcux76yU93i85S+R0p9jwDufY73lOfW1mUHzHCXe8vfp2139MjbFHcryd0S3I+4BmjCQ41w82pgC9TAJ7IGfLK4m4HzObkSLRqIxZXiSkdXm0CFX7IKN5bMIWB+Q400FIsHQir06Flrh1TfqccDG8c3O8NT3250pCNh0drwBpI3CLwfuZcPhyNRfzxvCnh9QH8q1MuvJ3H9gfvV6QBDqkUV3NtUj0L+xoWslZQa</t>
  </si>
  <si>
    <t>UP5gvxaIq8C09zxuNUT6E71OR1cql2zLGMl0zzK7ZFaA+TcHkwFducpo6cnNfq6xKMhXr9fPHKtG+tJY+oL7Hy6xiuDiyqYLjdH7oMSeMirxv2vkQH8NBvrq1w0igRiJF8kL6P9e4xS6okyY3GrJ+RMcOlg9AqFD6bG+Q66uYdFWSuRvQNaXkcWpIFWjJUBY3K8Qqr96PKA5YaQM3zg6r9TEh5SUvf0saT+Btn4Z2Vs0oILTUF45fwRykCzn9xLzHTAbllHT0jXl3lSgVbKg36CgQ7igX0nml2BuUsYzEVqYwoi8iPdzyLaZlO1TyfkEnC3KaJAcjEUoGilgEB9BmC1ZmGUS8gEgW5fxSi5tfYnLkcF7EGRkmbMDqUUNCVKpnk2H70je2+CNKuOtG6prImABqd6EVKNZqtcl5TVQtDLexhoI634tb3LkFQgWlBp6SWJeBCZCwujBYCQa8kciBYR5HsLEWJhnJeUZUHYo65n009x45SnIsSM9ntY4aep4/zST9rlTSiSv50nJegKsXcqcOFfX/BHpcR4DbmwZVl27Onv2jz0iaQ+DNr6MZ9ziygIipUPIB1HYiVzY+yXyPiB3JaPS9BCtLhcaWNwDyFSG3CUhdwKyG5cyFqSdNyG5P+B2vL07v32rfPsWvD2L9R2OhuOq69Gh75ugoDnqcXljon3pDV7PDRJwPQB7UaMNBmNR5UlipfvDayHUPizU1ZJ5FZj7l9nuV3nOwstBV4ByIFMuk5RLQaEz8SM0jfub0jMNF69B5zA1Wnf4M7cOUp3DRWtE53AhuG2kcF2FcrTvW+5OPB9aS5JSOUDPGZmeof25UsxzgEux14uo3jqyLtM1Z7lyDmza+9SDH6ONsGdKOc8AuNM2/0AoHFPmJeQ8DXJmIGfG7FQyQs5TpJwnA9dV5q76aWEYyolALVJPa5sNyzeNtimm2y2v53iJOQ6YJVRcFeuEAyG/XrodHYOaPphr+ijJPBLMw8p4TSYS0GjzWZEQ9HCQjmDSoZJ0CEhH2+4nGAiG/HG3ORyEUh6rHm86zVjSufZoaYaZy1gpU5W7W5IXg3wCd0SqmsPaWvsyF4J/knSzOcnJgnMqldWdyy5S1gWukdzcsfcJw6seesLr6ZRGYgF3ZhlPg9LBjEgxWodLWz33Z335u3cqk0tJ2nzQzuXKjageKegPl47ek6iS87lK2mSB54J5URnvdgnS7jVdjodbobVL1Cfq7c1wPY2tRcIMwC63PUswGgn5Q4VC2QMg0pUs0n6Ssi8o1zh1qalixvP2fOwNqa6Tdbmn5OwBzo1UtHAgENFVmCmLNhuQm8ucqUIVDafnGXONTLKniM0SOhPQ2+gV1RmEdd0fzZsqnAHuHVK46ZIzDZy7Hb8U1eLrcn5jChR3LytusmROAvMBCjVCKqwOrLXRaAJEe0iKNk5imoB5lGoxomI61UpjhcLzRgjzOAuzs6TsBMpS2xbCqk+nky5rU8aA8jRTtpeUOCjPsZqCqgfV1ci+pJqiYL7AzLBkhsB82fbcQZoCDcouXcfbr/LbAfn2dnj7DbbOWITCzFje8M8PLb8ltbyt5GwDzrt26BwOUmCYN2IeAc77kjNccrYC50O74wgE5M7gYQB8rJ6uN9ZIJyzfOMs33cq00nEbr2dzyfKB9RlHvFhmKrRmDg19wRoaKikbg/I1h3LOslnJKtvIdX+nag8u/CXdR0UGG0r3Nxjc78vsqX81yvUH4qLeBqG0P5Y5ByISRnKxkTXbujLJVqO1Z4fe+lLgAQD/XOZuDuuZXO0P6K/q6dazMsmu9Fwr/5iAb7yTZM6d5K6X31CHb1hpm5wWpHUZGdTU4Fv+KHN2WRlKWV09s3nVklcF3mp7NBCKh6P+YKGhSQUq6m+uqH6SUgbKv3aATJYcKNTOPYBQXkmvh3LmuZB//3YgZf3c8y4BOepa87dTsvJ+zqjLzFEOjZxbtL8kbzV4Vf2oxdOSpGrxpbcZrXK+ptrLMv4umSvBrGNmJBSPR9YlWF3xN0yyPDZ79Zwjb1A98q9/C5P8BeD1+tkrNGrc4o+UBv/kgtsb9019MZjWZZdL8I8AD+pHY/6QrsKZWN6o8XsodnA/4Ry+lQX/Bpgh/XhjFPk6MRHxFQhD1eOhcyw6/9JkdSy9IZNI8vGIOebSWxI05e/1fCG5n4O7WT+elYzE7NM5hQObT1E1m3PVfCxJH4G0ZT97RBqOqZDQ9V/LIOFw9bjBztBoJlUo2Jiaa3g970vUe0CN7GdvSrZP0BWw53cg0LYs0FuS8iYoo7loShw1bNSLLV2/DlKASa9K0isgBYnkTlAVIb0EUphJL0jS8yDF2BrCMQrA86zhWWhqe2kNT0vMU8Ds2M/eNxJQ4aieF1g9Cc7OkvO45DwGzth+PCbWA9GYUpFo84+gMOO4MA/Jtx/E2xOpmoK66tEj/nChIPF+UCYz5V5JuQeUqf14is3JHQC7uQulmK4e1zVZaXOx4Ws2lj7Yqvq8OyTodoB270fTfzzwWoc9y7dCtmaW7WaJvAnIOewSA3Et3Du+uAHS7dkP50ssq8Nc7HrE6yTuWuD2IXVHQ0rbSmGy37savP3oE3T63jByRsJotVzilZJ4BYgH9uPVUto4HC40M3IZStnCpbxEQi4GxCTF0QqiGqeX7uYvdF3f+7E+2mn/+Ve5vguk6zsf3GQ/jrAjenTtwOhclHi+tNKzpXxngZPuJ3P4FGl+Z7hivXBV2ePHdN6qxDpdinUacBn2LohECyjtFCgtx0o7SQp1IiiLSKhwIByIaGoEXESo40HqZtKxknQMSAezPOgnC8hzFCiHMuUISTkclCPIckLxmE7rLdK2DsXbR/HbB8u3D8Lbx5J3jmh0bqxnYaUbdXQ8NdFmq8PK2ml2+PSd17NIohYCdRJZUywSj8XXZZ4rB+lOYekyErkAyNO511dGrjpRrfTYwXJNYf9d11x6+AcfKlNIS1PoAPhs7iJwbqVIJc53cfXL7h025odjFG6exCWBO59qUg0EAvG4P1woXUIbSnshl9aUpW0F5RI2dxW7x/7LIb4WkC5j0oGSdABIVyKio/YnTGI/VOzV/Zx53UxXh2WkUvYK+T4Stjdg1/XjSFVTnYUKrgsUbk+IdAOLNEdSZoNycz+aRwlEg8Hiu16bXYXfmSi7f8q9R9MZdqnw3UG7nbrTkEYbDfO7091Qxjulg5kmhZoKzD02Jqzp/nien9oVmPskZpLETATmQfajAU0NDbTSfnQ81PUwq6tJIscC+Vg/HsfFqYMOFPJVu4DyBFN2kpQdQXmKu3naDa/1Pme3A0r3DFlKqmuh6sKSuUWdc91uJy6BMQCft2O9YEQ1yLA70IqA9qJ6XLOXoaI8bBQOSUwQmFf6OcM13R91Ny5roLzWjxJ6ZNSoL9tJh0y2k4zRYLzZryfRiVZoDnwUNPQ2a2gbSRkJyntcoGiMggfdnc/cGqJ8QK+OVxGrbyLlfvN6tpKULUH5yBmd2DvVS1rAFq6df6vNbV/105vKzjeXdu4D+DOO92J6OBpaa5/wphDyC2mhQ6WAG4PztT2KiHGSC7eYG4HwLbWDSUbnQjXW7hkg2yvogyVwAwB/sC0rRidwYzKAHAjmckRIdr4t17AGSN564P3CwzA4mZIabEDdruC6rZPMWjB/5zYUCeuqDYULbSnzgrKKKVWSUgnKX7ad0Yxy4RmVclDWMKVMUvqC8h+mxKIB2iVTqD33AcVTzgvmf8kF87+wYF5OfX1IVw2691Tv339htbzcOY3flunqtFosOkKeSfZEk6sl909wq8s5EonTPGvBLfd//IU1c5ZupaT8Bkp9OcWkzqHEApBfAenPkJ8l5CdA1mdRIvG4GikVXEj+EZRBTPleUr4DZUO7QCrejvm1Qn3WN6AMYcpXkvIlKJuU0+76UFT16sFY3tI4FL5ZuVwal5hPgNminDNF6JFoXOx9/giELdXjDSZ3miI1hG+cnaXM61kmiR+AuHW5PfUcDMXWZV/HeyjsSC7sO5L5NpijbJVpuupTI4UU/yYoo5nyuqS8BopGNhDSIpSRttC45BVAggx5SUJeBCRSjsA4Vnj6+nlQYkx5VlKeAWUHUpI7CV5SSU+BuSMzn5TMJ8DchSULRGnTZUElPQbKWKY8IikPgzLebsbBgBbxh2R89iBsYmK5s6xBmeEsk3+6bfh+Cb0P0F3VKw2hIO1p0lwPfw+AUwk4O5XLGKpLzXfxd0ngnQDuVs4u2ZmhLKm/2/9Cp/afrf/Yvl1/T3Vqt/0lOrVbAW6m9sAbwCPifOTNEHU2mVBTJpnNLb0ipdrCjHba/50wuzihnRL3RinuDaDuSSUMRVUPoq2Vm+A6sPeWrfUaybkanP3sKg6GolEVFBao4itRxQdwFV8uKZeB0lJu9z2UADhYaIrkElBamXKRpFwISlu5vUIdV/6+15aw81GgpPrEQF5J78p2mulsd8+WmHMl8hwgU2x7dO4/b/f9WUCmy7F7tivTEw+eIWmng7agnBeWw2Gl9GCxvaSnoqhZLurJknQSSAvL7UM2wXjhIwonALKYIcdJyLGAHMR+EauXJU32aDAPYeaRknkEmIeXc8gboA0gPck4DoO2jqTHTbRY4Wum1QqD1ru9nkMk62CwjiEbpe02dAA3L5xbAuJx0kYXS84icE60ZYqFlIOMu2e0u0A4mWqQL2XIKaEozyXNA2clKgPUadxsYsF4LOoP5y27dwJ4hhQpLTkd4JzNfaXq/INrnQOeD8y5EpOUmHZgLii3V44DKlDNF2cuOBdJTqvkJMC5lGORUCSu+qFC5mSg6i/nqj9AQvYH5Cq2bl31IVEa1hdJDQfSNUzaW5L2Aul60o5y+CFtrYNxe6BUN8pSzZaYWcDc4vT7kQgJVNK+Z7ou+cRh+y7aautlyiXvLl3yDIDvcEoaCPyXpIbTUdK7uKRTpYhTQLq3nOfsopE473IrTJrsCvby6Y9efObpTyrBJknBJgL3YLk9AAqqyDSQd8JxPDT3sNRckxRrLDiPkdujAJcclTzSsQsgT5Q7i1yULNUQB452ksAdAXyKalSLxSL6WicmdwDyGfWZOmcLcXPO4GRVcUmLgfa8HfU6GV4K2GsEun+RdR+SlCAor5TzxqsoZe3UZXehQaLXyp3l1WyScq4anZb6SHJhT2yxnQSPBvjNcj56YCfyLFKnoyDh2yzhNhI0EqD3ymmmRKcpf720f97aNZPkmK1nXXbL08pMhksz2QrcD8s5BUZYFbzXxtFhKPjH5c7W6QVdZsbiH26ZN5ei+oD8jKtED4djcZp8LrCSjgJ/wQUeKikbg/I1fW84QJMUgbyGvxFk+7a8wE7zwRK3AXA/UDnDQUpEE5blHAjW8nJnq09ncrFpOSdfBkjWemD9wk0rGqC5hfxdyQ3grZBNq05yasH5vdyZiKFp7EIxvxeKWsWKqpKUSlD+sl1bIB6jk1slTaMczDXMLJPMvmD+h0tIyzghfzRvtawPSuipkAfSV8th92oMuyu4hOEg5YMqFMz9vdqRhu6/U4NsSfkTlOoKXpbUYzrnkSvciv4AqYZJKyXpN5DqK+w925wNJK/mfnUAFf1luX6WnJ/AWZ85sUCQMtvlOdcfwRkkOd9LznfgbFhBp8cC8WAosi4jrW9QxiFcxq8k80swN6ngM6ua6sILb3H9HJTNmPKppHwCyhYVjm3ytoFC29JB2ZIpyyTlA1C2pppzT74Wqbn3QBrJpHck6W2QRlVw4Kapoa1fd9c834SuR6vHdVOteUbW16h0l2xVkeTrEvQaQFoFHxYJUH6DsEyY9QpYQRLanQlKGJmMOdfqyjhpO+H7XpL0F0GPqHc3RVKXIuV9fjWcs1YTNpqOvEU55+dWC+f8LGjbV9inH3hZo7eVPQ1px0grWyqFehKYnalAkWAkoFHK2SJSPe5Kpd7t0xo5XEn1mJTqUeCa7OboLKUXwT2MSh3PlfqgFOwBkCZV0NAlQPvLCy7+3AfIrgy5R0LuBmSaXaFRmmzq1YXdCRXtpj4x2Mm+aqkAZYmVFnsdb5fU20CdWWGPzyhgLGq5t7g6e/eqQLb+I9osc7PU2U3AzangJfsYHUAJuuOOGyDhnupxZWNbssVIz/d6rpMSXQvEPo7aYyo+1IvtO7kaGtuPNXalJF0B0oGsMU2P0pSx3JF1GeRpqcAUtNVGcwfJrN0fXiJ5F4NnVjiLZkF/SEaIFwLXBlyim+7icFV/vsSdB9w80lVY14K0d8Rt6ucAlqKmPpGaJqX3pJ0xXs9ZEnQmQJbT+0S1mOr0C9jX6dDWAtbWqZJyCii5Cjsu59ArVETvJ4G0kEknSNLxIHVX2Nu7AtHwupwVPhbMg5h5tGQeBeahFbw+oYf1uJIOyjoCyjqcND/ByHQsvSJBqWwop7OZ9HoOk7BDATuKBcRce0kBD4aAx7CASySzG8zjK5wVK01FEpBvEeQ7kUzRSeGVVvL1JJfqkrQcaKdUuOlLI9LUMgCeVuEMRlK0tSu5xEhYtul2Sp4F3pkVTpbeaNwflYF/B8p2Npdtvnx7Ht4+r4I3pTvrJCX11Q7mBcycK5kmmBdzSKDHNRXOrUPigwSYlzLTkMwDwbyCXYeqVl33h4u5jv1BuopJ+0rSPiBdy/oPR6K08UWoay/o/3r1gaG843FBF9+hZaQ4h7ZwuHtI8hyQb6Ke017ZLLpjZZbrbx86MDBkUeY45W+bpb+dCdpt7ENCgRjN/7mTujMg5R3kb6cZabrLxOuZLgWaBsTdFc7GSTWyXIf8MFNc2SZfvfyzzAs3K9l2lbJNBvh+uzZozc4fKnamZKKLW3zjEZ8fljpe4SZI3HjgHnYiIy0QE+6yCUV9VD2udY73Tklmkmmvp1GWdxdwnmBvSXkZNerxChxHh4EsZQMZIyk7gPKMHWEH9UBIhVd5x9Eh03MyZolKTgScFyucrD/K0tbhUFzIVVflwof32PvVG5W6glJdOsCvVvCuHy0WUUMb2fkFIN3rVIRMcnQim+6g/HRGwugZ8o6W0voBfYu796gWoOwnbh1sC+I76vFGapw6N6nGz75ZdNWR1dFFV1fZywgjJXQEoO9XiMujipjJcNTJMq6TLSVoGEAfs8GpAXmE97wVJm0O0qdM2kySNgXpC67dCAfPkbxx4VCU9itZu0MkZyNwviU3onwupdWRXncwGN9XOFPpVN+u8gdJ2EDAlqNPUBYnF9QHAPazG35YnYbIYdxf4hqAW1FBMy2qcUb8wdIrhHVQ20pWW41EeoFcxSEEsj8XqYAqkFYzqUKSykFaQyMCLRQtMMlbhuL+K/XvkZg+wHgqMbqLFr6l5t8/HWHKKkmYNX8Kyt9/OpSKSo5IgypiKH5gbPWfriO7+I//vN9yh2qZf/4pWuYq4LyVvNNXxWv+QN7Y/HcHUlFbWWDG5zcp3QrgGirtHTfUfnQ3O+MvIK1XyVoyc4ZqgD9JwnIQBlZy9+4cgi5pCj+4Jd0iveKlFXt+rkr6vSzpdwBvWEnjnlCQcgAUXGOH9oew9r+S0n0JyCaVtCSi8+J4flapz1HKzSrlIrvkfALOFpV2Znk7A35vzkfgbCk5yyTnA3C2rrQXJwOq/+hZWnkPhJHqcZV9Gqcpokb5kvE2GKMqOVmksxRZxKLehHZGs3Zel6TXQNIqOb92KBiMrXUg7BXIFJSleklyXgQnYreUQDhOK86FVtQhTYyleVZSngFlh0rOlessjZZeUQdzR2Y+KZlPgLlLpbOVgefWSjIfc61z7KC7Rv59z7fKOh+V1vkIwONIdXqE9+kG8rrwh6C6CVJ1D0gB7wdnciVNLQfpkHCvI4j3gjGl0onVF1qmsUQc/Llb8u4Cb7otl6rS4Fo359wB5gwp122Scys4zZX2GTidkiXIDuNmQGZXOmnvOV2IGgO7kt0oiTeAuCcbCTK3FDCS61Che3OFXiMpV4OyH1HCwSgtmumFKFeCcgBTLpeUy0BpId+CPf2Fls8BaWXIRRJyISBtJEowHg9H4oXnbc8HJcmUcyXlHFBSlZwbVTVm2mwDj3AWtJxWj8v3VuqlRXIJOB2ABZWUqEujbd4Bd7vDqXg/q55WTzNb7VsjvZ6TJeMkMBZWOlPQvOOn0Po4irKYi3KcpBwLykGV9vp4QAv4I6WjgqPdxvbqqqUvnLakZqzXc5RsbEcCfBiJFwrpceWnQoXE</t>
  </si>
  <si>
    <t>OxziHcHiHSrFOwSUo6klhbQwnRqWU2AHQVfHVjqrG2mz5xBat2QtBuuESnvFVXUrWt7U9kLgTpKtLCcxWWBO5VYWjtKB7V73Uy0A5PRKJ0eAkc0aPVngLIlLA3eWU42RSLBwE0tBT+ewnuZJShKU8ys5A6AKn8J+rRClDZQLmWJKSisol1Q6I8NgXEUWpdO0u8bw6/iDDhu7BeVVMKQxHAjwFZXYJBUrfDxof4h3FYu3rxRvH1CudcSzkyqVTswO5vXM3EMy54B5kx0KObtySjJnuUX+5OgVS5YPoyI3yyLPBPi2SndCp9emmhmwkjsqnQ1dOaMr05WlHU09O3WmS2GngXk3R356JBgOqZ4HfmMKiPeqxxtONXJGp5GY7x9rpFK+8R0tRspoM9MqFpwsmZPAfKCSU7/Z58uLBCYToMmHWJPjJKgJoEed5lXgasdGSPi4bF47S8xOwCyttO/eU0UMF5uUHOPWgnp18cxFX6ha2EHWwvagPVtppx63x3VFcDEU73kuXkTKFQbpJdtRxkLhddrSHwTzFWZqkhkA83WO5fQQLzjkBSSjobM3pc5GSc624LxT6eyOVO22YCw3EtK8x9JsLSnDQVnG1hVWwVxInDrfEnJ8RPU7flqzb0Te9ruRXs8WErg5gJ+yaTkOt4juN3Or8uyugWsuCH2qqnJTWZWbgPYlh9CRSDwWLp7tcGMU9Gsu6EZSrg1B+s6uSuUsI/5o6cXJDVwRPauv//Wsiz9TIg6SIg4EeDmJGKaKCBSfjxgAEX9mEftLERtAWmGHcvFoKNw7SWQdqmNlpbPNb1F7MpPqtKyeKLNGIr1ArqJSB0NBLRT0a6XnX6vcUleev9/49iwNbytlqSsA/pvHWaiY3lbcD+L+I624rxTQA06fKr5lhA4khN2g6j+rHEBf9XTYNCuXXGj4JqfnZgwzm8t00QWvnHjTakmmOC2A1/PPKkFfs8qhl1fRuXi+EiVYaPH4L+eLqiurqFr+lJBVgHirnFwKPHlXgPI7KLVM+U1SVoDSUMVJ2yjoWpd7G34Bcz1m/iSZy8EcWMXz14EorSILe/kB+tugytnuYrVa6ZzVmTF77kz6TiK/BXIjKmw4rkcCRRK/fA3BNmbBvpSUL0DZtAqzzfq6ZKj7DEwfMz+RzI/BHFbFp6vitKmpdPv9EMitGPmBRL4P5IgqnnSI0dbw/P1470KH21QJI35bct4Cx19lT0BFtHjhGyregDTbsTSvScqroOjcFELRkLyy5GWIESJTbkqaKcs3wj5GnzRSvmbngnHljl+U0BcAjVJNuGOfkmp7bhUcwPvbbNz42JkrlQN4dpVwAM8AvEMVb8xwUloXKPNTKPOOXOYnpXhPgLJLld1b8IbIIr7zMVem8n3eXTbpDOotHpUyPQLaOJIpEglryngLTvo/BJkmsEwPSJnuB2VyFUeHnPJ+HaLDe8Gcwsy7JfMuMKezheh8f2bB23bvAGUGU26TlFtBaa5yz3OG5XrhzTCS2eoDdZwXsaVnkC9RNwC1ZxUvHHBiy17zzNeBtXcV9hl0Zcx0/rLXNZJ6Naj7OdX53zYIXulW5+2Zbx985RA6qH2FrM7LQTOqnGOZ8bVuLbwUUiZk67xYCnURMHOrKMQJqZ4qIpYzLgChXT328ZWbqpL5Ch8V3vgaKYkG37tp+fgugvMk+1yw51dxpkraOxeVAf/ZoHdUOUPVFmNxznTuLzxTss4Aq7PK2UTPmc+KaO802EmG7eQUSToZpK4q5yx4OKp6LCHWiXh7Eb99vHz7OLy9xJYjRDd/RYrJcYxbi0c9Pf7FL5fdp2rxaFmLRwF3KDnZSCigk5PNm7s8Amo6XFbjYVKsQ8E5qspOxarRhUKufzwYhGPIWMZ18QU3reqne+ONAi6RwG4Aj6/iMX2QTsX2mjlbBOaJVbgwTbldkaCwS/Jy4J1CHppCrSL31WSg/NNY+Z0SYgFypl3KoB6MiJ1hHZDobOojmunSNcVNGP4m9UevZ75EzQPqPNIITRqrsCXvIEw7eBdUrb01ea6kmaBdzFaBmxWKWEUCRbyUi2hI0oEgXUEk5QkjAdriVGz9HqSrmLSvJO0D0rUsUyCu85mMIqS9XEt9bZuai1+beYWy1D2lpe4B3I1VPCUb0+Oxta4EnA2N3SwttVmKNROc2zisQGqIvMxy4NwhOdMlZxo4d7PjoosidXEj1xQQ7lWPa2cY2US7ZaSsXM5So33JmQTOA3Z4EokEipyjmwBlP8TKHicpTaA8Sq5OtZVorPcMWCPkeRytJZsz5xrpZDppe7udJW4n4JZW9RyhK3gSdgyEepqF2l5S4qA8ZweazvWlpbPKgfkCM8OSGQLzZWbicF9Jpg7mq8wMSOZ2YL5RZd82GQhra21B9kOBb0mT2FZytgHn3Sono6IKEvOXTEeA877kDJecrcD50I5HwnRSvWBG5GEo1cdcqs0lxQfKZ7b2I3Etti6ry5u6LTF51kXfT+pDW0U3kS1xKMBf8bjNyaRQQLohkO4blm5DKd1gQL4n7+AuKRbxDoNA+pFJ60vSAJB+Zs/upDQuIE5/QH5lSL2E1AGy0qk6+4xc76qrQdX9IauuWnKqwFldxTcS0sZJzV2YrADgb3IK062Fzt3hdLl0P4kpA+Zfu5dXLUcvvjjpQcH6VHPeuD8E6d8/HFJZNUUb0QDd+6LJpbE1fzhClVe7WxY4zGpx4qC/JG81eFXVdOAU09ql88Y531LtZRl/l8yVYNZV0zpSUAW8haeiVwDSwJBfJORnQAZUO6PasL4ux62XgzmQmT9I5vdgDq62c2/H6BYTGdN/C+VtVO0sLLQkZDrBryXuK+CGVtsLvJQvpOCp1S8g1KYs1GeS8ikom1fzlFaQ2l+0WA/9MUjDmPShJC0DaTjJE46E6VqygptW3wdlBFPelZR3QNm22o6M7TyyReR5CyQ/k96QpNdBClTzdGdQwfxBN4h8FbrW1eNaezfuNBUMdalo6GXJeQmcsG0KzkJ66WvcIFuUZXtOMp8Fc3sqZYhW1XXaxlK4lE+DNIZJSyXpSZB2rua7WDSNlxoLaP1xUBqZ8qikPALKuGresUXLN0WT3j30h5iUf3yPc35VLv3BP4RLfwC0SdQCkWW80O54iLQri3SPFOluQKZR9dFca5zOJ6L67kT17aYeV07MmGY6NMvruV0ibgNiJlskbV6KFY47boEgs1iQmyTlRlD2qLYzZdBibrxQl3A9KHsx5VpJuQaUfdWzAZSOm+7eEm3/KhRo/2onjUeHmaFscC3JXMISt31cIbGXA2tUUwYuFcYG1iULzaWQNMGSXiyRFwE5lyS1r9PtdRPWBZC0vdqZmU6ZLclsoktkBz1PEs8Fcb5t7c5NP0XM62zI1sGynSlJZ4DUyW2aFjCj4mT2aZAsox43jLUWUhYh3yQr1ZpMt6mBs0SdDFRXdc8e+3ihhnMiBFrEAh0vKceBsqQaq7vRwidBjgHlYKYcJSlHgnIYO71oPK7x/W5FkrWDdASTDpWkQ0A6mpyVm5aspEEcBOaxzOyWzMVgnsBKpxXEqF9zHelCKP0k9Tg+J5nLdOEyHqUGapitTn7dUWsl4DV7Mpd6PTn5pVl86anVfB6JcrRGiznIBZD+dJbekqA0QGfZJhOhHa49fiQF6c+hV5t29TXT3tacCqHmSUoSlPPZhGllQCt+g1ab6yHTj6359sCzDlMecq70kCZwF1PpsGOw2ADbpe15fXjai3V0P1SLpBmgXc7mg8OBRXAHQFlXsrL2k8XcF6RrqvkCN/ty+tIXuLkSjrj/zt9Gb0o3hu0lJdwT3BtsCWN001Sk2M7xOZDwJpZwlpSwGaRbbZKTgbsIafce1X25z+CP73hMCTZDCrYbcHdW24vaMRX95I2xpsFE7lafKd/V6DTSXs8UKdSuoNxHFKxp96ZMAuWB6rWnXyZI2njQHuYgOxIJhbTew+8msB6txjYvxcm0mj17UBolcRcQn6jmdWgnq0FvAXcCdGm1GI+MkZwdwHmGOzE9Rrmn5VxjHIznqp1J6YVGKtlqR/5RiYoA9WI1564JqAAo4g5tQuC8TALbey6bjXTOSLeaGTfBnC6BGoCv0SskW4iGub3LuB24b8gy+iVnFDhvV7vHfnpS1G4DwLukgclZd8jlCjVCwrYG7INq92yIXmwibSvXWBt/f/W54evdpYx1S2msw0D7uNrOKBZRrajgtOPmaEGfcgvaTMq0KShfOF0WpYMpGDEOBeUrpgyRlI1A+bbaTqcZVXrSio0pB4P0PZMGSdJAkJZX29dkarS65J54GQCN/0y2PtNsNX3jtt4t42teepXlm9qVXOL19Je4BuBW8PAvHqOcpIW2EdZBppUsU42EeAFZRdUcCkTp/hk5118FqVbD0HPJhXb84/VUSFQ5UGuq7bsA7Xx+RRRVBqH+ZaE8ktQHJI+Xt5nH1Ugt/9quf3935CrzCgNf87vA/P27g6nwckIGO4F8SR+/2iFXV3lJslUS+QeQNV4+pxHSaMd6Mfe+EqQ6Jq2QpF9B6u/ldDmBuKattaf7ZxRygHdtV7pc4n4EbpCXLkoJRpQ59L594HuwBqtPbMhLX605I2V25B2W/lZivwF2iJfvYA+EImtdJ/IVwENlTXwhMZ8Ds5mXrEwPkleWkfanYGzuxd1nubZOI5HrMpy0rR9L3kfgbenlaSc9QvcR5U07LQNzuJTrfcl5D5yRxHFvtu7NeQecbSXnLcl5E5zRXr7LRcXGAX9Qzha9DkjA62xaaDOtTiub46XHbruMr0rmK2AGvZy9MxCOyeydLwEYVo+3nqMq0jdigtWV8eF+XdV9kMFkfcm0r6mrxcgZ1kiv5wX5Fc/jK2JevlHYuSy8gAt5Fpa8PVvy05LyFCg7eu1LwChx4zrcMvAkmDsz83HJfAzMsV47WX6QkkkVcm6PgDKOKQ9JyoOgTPRSXt6IFuUr1go31vt/R6f0n2/6LXpv9vWqU7rvd9Ep3QvaFKpCBOq9beVu1Mo0aSt3SqHuAGYGKx3XERco2m0o2kwu2i2ScjMos718IZ2di7D0TepuIRXk1qnn/akKeYMs5PXg7uVF0rP/sk56rYu7Zt4+/5z3+VVPeD3XSNzVwO3HDRWLWb2VdiWUdoBU2uWyuJeB0+LlUYkeDypLLRZfXALFtbLiLpKkC0Fq89pbluxFgpKaO98t6vKjBn78Z3+KWc6TRT0X4Ple7o7pJsVooen9syFdB0t3ppTuDEA6vXzbp536vqRwp7nCTR+RuDFxIeXaPVUKdwq4OW5PSDZeQLqTIN1Clu4EKd3xoHR77YWpOG0aKz1qOhbMg5h5tGQeBeahXmz+j9BR27UlOwKUw5lymKQcCspR3KiQpaUA5WBQjmHKEknpBuV4qsJ4NB6P+aOFlLQIkBMZ0iUhOUBO8bpX5fVkkc7A1k+jp817TffNyFidvvGUF7Xd6+mUJAukM73u3TW95qc6ADsbvaaRUaOjZM+m6/mSNw+889gdBkJ08UOxQLbdNal9+819+7kxjyiTapMmNRe0iyBd3hGdVkh3ideZPTPMbF6w0SLlM0C8nHo8XY0GwzFx2coB4F1JnewMJ6mXSCirhvgSty9w13h5TSmsBOxJGro3aNepp1tyAsGl11k0USMy1NKNfkabe/v5nhK/B/A3eu08hbz30eXPBv9m9bimaeJE36yMYc/ONUvMTGBu49CBbmrUeu+2mQHSHW7okDFIIMrEaDnZPqZL5jQw7/Y6lxTxLurS5+Jh1veyWU+WzElgPsCRoBYJRddKyzQBkj4kHfk4iWkC5lFqYji6W+jyNsjyOMuys4TsBMhSL1IFBlRDLVm+Ma5NV89+45spfz9Bm+ylTW8P8LNkMpqu63GxNyGG4j1P0fhui8x01jecNlXRqaiIFDAMzkvc0pyEkUVaWtCV6unDll8Rz9EOQF1KpYH2GqveTh+ap/rtINsbUvV+KdQoYN728lScfU1Psavaof53Wf0jJGhrgD6gTgo5gUpqfysgP2TkMIncAshPuDGFYwHKael6TR9K9xmVbprR2Wmq0m0qCZuA8CVHGshA1ltLG4PztdTSRpKzITjfee0j/Xz7QhEtbYAi/cBFGihB6wP0kxMu0laQvHBxPcjzi/pM5WRKuJNu9XoaJKcenN+oxehqNKwXzspcC2F+Z2G8ElINyJ+2dkK0iTF/tFkJaf6S2imXnH7g/OOEh3Q3erjY+Leva9nvxCsGDriW7hbxSMvuA5ynxtkMGVLtOG+gvxID/Ro50F8pB/orMdCv4RiCsuH5I4Vir9UrMbav4bG9pPwBSk2Nc9M9RXCFNL0SlDqmrJCUX0HpbxfJTgmRN6xHkQbUFBjWS9qPoA2qoS02iHvzbloDbrDU0LeS8w04Q2rsIxOsodLbD75CSYdySb+QzM/B3KyGe5k4DcLXISHxpythFVV7ppM3T6bDJ5+sFFbxMcDDasgLB0Jq4NuzjvEhSruVelrZrHQw31T+9wMp2vsgjGBCSLlMf9xdPHsXhG3oaZORUd2ykfJNMo1UTsVgb0vSWyD5a3iKWqd1x5Ac2b8B2nY1znKm0ZZJJqyUMdfosEQKi9ck91Vw9RqeWLFjsd71+jLIIVmvL0rMC8BEa5yrJVSPtQ5bxZ5Dvca5Xp+RzKfBHFNDC1KRUDBSfAS4FKCdGPSEBD0OUGONvRuHEhQWTZf7qGsW9UceutN7nacrs3hEmsXDwI2v4bTjzhb2Au3zQQg1kYW6Xwp1Hyi71vDMvgq4ep/DvQdan1qD/bHWwmSq53LOuyTuTuB2Y/uIagHaeyGD9NvB273GyZMSahF3VdwqabeANquGN0cGdEow7Jr+TUDNUY+HNKvAg08OqZ+Um8bX6NidciI3SOr1oO5FTkTTohHltON5TuRasPeRxna15FwFzv5kbO5B6JLGdgWq40Cujssk81IwE9QO7EWI/OtqL4ZophTtQom5AJh20kwsFAnx9MDapnEeZJnHspwjIWcD0lFjXzZtO0lRl2dCEqvGmQzv6hxttnZxTZ4uWaeBlalxLjNUNRnK69pOAS4nC3aS5JwIzqIavsxQjWyVfclcmMcD0l3jHGnoSicNa0FXsiOZ6PE+x0rqMaAeXIMAWlNjo5I1eRS0dyhr7wjJPBzMI2r4WBpfuFdoseVQQI5iyMESchAgx3JxnQVeOY3djeIejyqge21NexS0SLIWgnUSscIhZRQqTpUnD3NgnVLjZEKb15F1Uskn0zmzjRLdOwOsjEQvAPp024nYCf0F2QL5zBpnzNZuZXLJuZmuXM/KZYdEpoA8p8ZJCkHXRhVQ3zyo7zxWX7uEtAFyIdeBM34pADEBuZghCQlpAeSyGmTloS1bcEIHomhX1NANVrxiOXbaRK9nfwnZD5CrCRIMxpRn9MeigOwDyLVUN7uaylpzSSVetmPpDTk7k/9eErcncDeQE1VhpxrL626aiTmg3URd8KzurJWmky3O3ozGlHvr8SzJbAbzVtZ4jCL9eKHuZHco63ZW1m4SMh2Qu2rsC9cjcRVq5GU8mQr57pHtfFfJmQzO/dxXuvc3Fsk4B4keZInGS9I4kB6p4SQ/WlyF+mFX82Mhy2Okq6Z2Ffr4ZrVnTNM30cq0qWJDvF0kdGdAn6xBrtVg8bswdnS78iGDjvnt3qa3VVc+RnblOwD3TI2z6TRCtw+V9D9xlPs5LndUihgB80W7d3Iunimdjs4VduC5Of3L42iiKyiF1QF+laqY9rPF6fRK7yoOQK2vyyoeLQX0g/MWFxr30pYUcFsU+h0u9EjJHAHm+9QuwrE4Lbu7ge5wCLVMPa0ZnzJzGasj2UozZVtKyjBQPmaKs5IMyuagfEoG1ZhOdhi9LsrcTKI2BeoLRmmUhKVnBmUoUF+pp/XNZsZMi63cQyRoI4C+reE8IE6KowLNczD08z3rZ5CkDARlOdmt2wcUO8cO0s9M6i9JDSCtcEZiFBZH85Yc61C+ldIKaiTHC84qu1dyln/kijsgq2uceVMzpR5lrbk9uw4rJLIcyDU1du5QJ7dRkYV3FPJfLqRHkvqA5KnlqCUciwbXmmr69zcMyGvlgPw3OSD/DQPyWk4NyQcxo6UXWVb/huF5LQ/PJfMPMGtq2dPGw5HgWiPrlZCtTsq2QnJ+Bad/Ld+lpFohyZY3QgdngOQsl5wfwRnEusL56LyhOTiD</t>
  </si>
  <si>
    <t>JedbyfkGnCG1FEsE1DC6d36Er8AYWuvsgaKInwaZrjl8IYGfA7hZrR1D2ZedydV2EDevRVavZE6NIXq23n4sgR8BuCUD0TcJ4DIAh9e6KX2VhxDh5/sS+B6AI2t5mtXemAEn8Q5g26qnW0zsMjMZw9fc6Jusmr5p9+R0ClINypZekUlSt/6WhL8J+Ohae96NZ5h7V8vr+IpA7doTMK9K2iugBbnsepS2qAXkMsdLYIXVJzahsrcmM2Yi187TCQkjo8JISw0TOIp8QbKfBzum3uwfpeSMYeXioIdnAd5ePZ7TNHtmo8/evD9icofRlky3+ZQnb0tbWRUwZX1GutXXlEpSotKU+sVIdWeTWZ/VaWaMXNJK8zaAZqPL12l0paxRPjd389NSoqcg0Y61vGQSopldd/j5JATauZZmK3NbZ5vNNq/ncUl4DISxtbSASemH1+Xa7Ud+Qyfc1ffIeMdZfcZ6PQ//Jjrhh8CdUOvsneLzaxDtAYg2iR6Py1htRoZyaM8yOizacXuflPFesKbU8kYlZ0xVxF/eDZ80jX3SnZJ0B0gzyAeooF0ZiF/LG77eBtlmSh9wi+TcDM7sWjt9jn2SvjfnRnD2kJzrJec6cPau5Q0PdKFQ0bTF17g6v//ZKy9fNfgsFfhcLXV+FWj7U0tSLjygxuZ5jvIKCHWgFOoyKdSlwCRqecODs9OpQE9+MVRtsqovlJQLQGmnhhiK6TGdGotoiOdBlHm1zkTL/O50a6bb2UB0jqSdDVpHrR3POreeFNbUma6mZt10ibHjW3RFzxlSU6cDt4D7FDXcUU4nlBccnAr5slJVJ0uxTgJnYS2fH3VuviiUCQ+qWsyqOk5SjgXlILtnCsTVIDqcN/dwNKQ5REpzpOQcAc7htXbKulie6zsMjCNrnamyhZbZJtL2HCJxBwN3TC2vdEbDkVDvLWpLwDuu1jkVllhoiJm3xRK3CLgTa3k5Kxr+L8e5uqCuk1ldWQnKAHRarZNplxPMF1B6JyhnMCUtKR2gnF3L66NajKac8+6IQ/nOlTpPSkw7MBfUcu6FaFDrvVNuLhgXwcpp8JxOLratvFXCEoBdWsvpTCJ6VC+868NAyS7nkh0gKfuDchVTolGdWl4h/ewLyjVM2VtS9gLlettV0kypqv28a+JQuBulgmZLzixwbmE/ENQiwVjv+HkmILfVOunoOiy6srCrxexa7NrSDAndDdA7a/mKBmcUj95lGoh302PaYGcmLDubRsJQvcsUydoVrPvs4CYUok1nQE0C6gEyk73Gzd69Of+siNczQfLGg/cwxdKa+ieq3HDpsXKT67TOu2vl9Otf3EB1qWOl02oE+PFamv+Iqm6QzlKsXa07o1qf5GrdUUo3BpCnGaJkixbOk7w9IM8yJCYhUUBeqLXvINKDQdrKXLgth0F6iUlBSdJBepXDhJgWop2m7m77ALT/unq81cSU1WLRuRxO786jWZ+5dm2Mll/gxxe8VWvvyozQNKc7ObYtvuAdCixnjJ3oGzErOU+NlSml3EgJGgHQ+7X2oj5dXZAXpg4HbZlsDltKzDBgPq61T8REKB1zseNDm0N1n7LqNpOkTUH6gu0MN1CUtLOhYH7FzCGSuRGY39Y6d3dwEnOZRR5F/N5trCqqpW1C6UTPIskgCR0I6HIusnuJbZExPcT7mcXrL0kNIK0gUljVpfKPwWKkOpBWMqlGkrwgreIBrzILLbwu+zGrwFzNzArJLAdzTa19cCSki5uEy6C4f9XTMGf4SbfTpdomnR8x7T1LvrFGNqlc1TjLNz6bM1ot+7GljFyNAtTgX35fH3yfp05pI0pbI/XiiUf+XeFIXlZHkq9ZIYf/KzD8r3O2wIX9IXdWarXzZkWVelq2a/NUNdCXb/+Bt2vqOKVwRAv6o265V+LtOvW0Qg3dst2qja6QgF8B6K8+MigeC8UCa01i/AzMgDo5wJeYH4EZVEc9ViQS0OP+SF4T/R6cwZLzreR8A86QOnbgTsaT0mvv0PBQ1vAXkvk5mJvV0U7FGG021Qp1yZ8CsjlDPpaQjwDZss7O/xuMK4oMyJahdMPrnICss2u+yEr8vsS9B9zIOvZo9pG6vL30AG4r1fWWxLwJzOg6XgjR6J6OQjs5X0fRAly0VyXkFUCCdZwsKqrTBVXy+oqX8HaY335Bvv083o5xzSPNd++iPIuibC+L8rTkPAXOjnU0GHbyQJbeGL8CPXfqhtSHu273kxpuPLFC9NyPg9tYZ+dXsPe/idI9CuGa6pwMXYtSHW61PSyFfAiwCXW8XhDUaEuP22U+ANIkKuZUY6GVofG0JNwLwpQ63rzlXGkPwt0gTKvjlD5pI5cy0pRoVY2mJecOcGbU2ZdV2DdcF3FAt6ECZ3IF3iJJN4M0u87JoaTC6KLXXtwI0h5Mul6SrgNp7zra5aqFYnnZS69B6faFpnOJTlfTV0nWlWAdUMcZV8LkBwpF45dDIIMFulRCLgGktY6GPaFInAblRUp2EUBzGXSBBJ0PUJJ0FI7H6YaXokexz3VtUr0bmjL6QmWT50ibPBu4DjYjpE6EEZwJNVnq8UaNo5tGNxkdRqZNxV+qpzczvibVX9E+ntOljKcBmmHXqesap6Ir2YJOQblzXO6TJPNEMBc5thGKxPxasWDzeJC6mXSsJB0D0sFMisQjdLihGOkokA5l0hGSdDhIR1CluqmBCoMOBegoBh0sQQcBdCybayyuytYr3upGPRxPjdE5t4rVc0laCNJJdTx25C6mYJKTHOQ5heXJSMoCUE6v6wlPi6b/s0A6k0kdkpQC6RzypbS9QA0fS4+C5gF5HiPbJbINyAvrON8FLq0tsFwOysVMSUhKCyiX1fGaiZM1o3dncSDUfoXsLPaXnP3AubqO1zdCekQNpfJSaO8DzrWSs5fk7AnODbZVOrM/xU6go2Q3cclmSVIzSLcSyV1xKXYC3fUQ+m3D6jufOoVOoEsPsRtwd9bxOTHniGLJKpwGEe9mEadIEXcF8z7bQTj3ZpVkTgLzAWZOkMzxYD5c56Te4Ht13dvaUAWPUuc7izaJ+CarwUqm06LtInTFZaPE7QLcExQWYbEj70Q6mEtltY6RmB2AeaaOk4ZTxubii3xxlO85Ll9UkiIgvei4rbgKsAPF3FYIpJeZpEuSBtJr7G1U3xjsPRWzHcr1BuJHSnHdM6Hnl7RRoL3NHkcVkO/SLdAct4FM77JMIyRla1A+qLPTadgHDIocRAfoQwYNk6AtAPqkjjNkO5cuFRDHB8pnTNlUUjYB5cs6ZwQczouxN4aOvqZPZJL2RTadKkRy1bSRJG4I4nd1dtIEurWj1z3pG4D4Q50zRZjq6uwZTA+UtPVB+6mOD045aR0LlHI9lPIXLmWDpNSD8ludfbJIeXmtmG3Wuo7iwmHRrbe37lGOokY6Ci9oq6jFhHmbYf5CbxXKuFq2mAopVDkwa2zVO45QKKoMkH/rnJX2zoyVNeaauW5XWx6J7AOkp945psDJ7OEa/v0VK+PqcWhWe3c2a6anZLo6O32NXTmrg1K9q/F3dzZndsgcrj2bldRA+lc5kP4VA+l6PuVp748vvYz+K5bR63kZXSL/ALKmHkm+6ERmSeZKMOuYuUIyfwWzf71zWpfvcStgRD+DMoApyyXlR1AG1dOwPR4tcIDje2h4cL0cbkvMN8AMIQycUt6RdWCGSswXEvM5MJvV2wmWw5GwyFn7KQibq8frzelKJQw62uZrXKLCKdrM8rGEfQTYlvU0leOc1gVrGVjD1dPK8XQgnyLh9yXhPRBG1tuJFmnIF8sr1jsAbSuL9ZbkvAnO6HreSKcqS2z1eR2AgHo6sDGbUEF5t2+ckTOc+JyWxyXuFeCCXPNuPqe1a/4l1HyYa/4FSXkelFg9Z1VQHNqyVsR/PAvS9kx6WpKeAmnHelpj0uO6roIo6RyfRBF3Vp+oUwpKGjkz0W5HwI9L1mNgjbVV7vSTvVX+CHDjpMofkpwHwZlotzgtqKL7dUi9fj/KOZnLea9k3gPm1HpONIbrGwpr7K5f4XG9A+9Yse/HWeVx7/xVeNw7gJuhcANiKjKjpKJCa7ehmDNJr/S3ozvMVqMlmRptptvYUd4i5bsZwNn19vpqVIsXPwF3I0q6B5f0ekm6DqS96/kmdFULlH5djsAh277qEzWcOyKzwK7PqyTpSpAOYJIe4Qve5ZzQ5ZDDYDkulW9fgrdb6+05l0A0omxUvH0R3p7Lb18g3z4fbyfr+UCKfWcHmt25KMF8skk6CeybZrQn060UTJ4tOWeBkya9ulefFNHrGW6933femPfW/+ZyVe+ny3o/DbhMvXMVUCi0LlsST0FRc1zUk6SIJ4K5qN7ePqyrMF93958ej7J2q8db7pFc4mu2Ul18foFypGXols82s4OO3jbbB1zVqFvyjwH/YFalFlKqjLt++SjgD6WndH1vp5mZa2U6aJZBjbol6XCQjuAGDhffu4EfCuBRsoEfLDkHgXMs9dI4GltSid1Q4vGsxEUSuRDIk7hiQnqUJlNL9/w5ME9hZkYyF4B5ej2ncqetOVqhSM8C5EyGdEhICpBz2PHE4mFKmlisYc8D6TwmtUtSG0gX1tv7lO2jS6hIE3q/WD0ePNXKdWV9EzNGks/c7pZMZU2zVZlGQiJbgLyM22g4FKXti9JXHAjqFfXOjoVWIy2PSewvefuBdzW5RQSiArcPcNfWO1vzFiaNeYa8uG8vCdwTwBvqeROLoz1BnAPiTfXOdGK2pQc2S8KaAbu1nieN7K0CxUbnritQr/7p3eA7Gp1LV7AbaHc6AYadhyEvQRyku1s2hilSql3Buc/p7QLB0LqcNJwEU3mATWWCZI4H82E7pAtHY2t1xE0Q7VEpWqPE7ALMEyQaJUmlRYHSjWoniLaURRsjmTuA+Qy3h3BcUyYXKjYfGwfpOSZFJSkC0otUSCQ47V3IEAr5siykLjEaMK/V8/lTO6133mFxYN6QGL/EjALm7Xo7BRdtSMubtdgGmHcJMyFju9gRErM1MB+QwQf1aFjP6zW3AuRDtMi0abWI4eowydsCvE/I5tEii2jbB21/xtreVII2AehLu5fieDri9lIbQ6qvqVrHNu2G9VP178ykRZ4orXooXJ+ykURvCPR3HPuoEYhqmEVTtG8AIX9gIQdK0vog/eREs1os5I/JHVjrQc5fKGBPWfOM0dku1eN1Gj0KbJDIeiB/ozZACb2UvUZLH96vhZi/s5heyawG80+7wDqv2xSbUKoE6S8mlUtSP5D+qXevmozLPX59Ud7/wFqyXUuMdE9h+0jcf35xcH0bOA0DpdbQi7XNf36Bh7x82VmPb7D4BuUh1/wiPOTfoFU02LNd7NiEcKt/wcJ2gzPv0pK00uZiyw5GV/0ih+GA1TTwTEIoHguKCzBXAlWnHq83O53spDtRjEyLlUjxAtwKCfsVsP4Ndr9nW5wQ7WfwBjQ4h5RbjIyKrTosNapLZnr0t1xyfwR3UIN92YCTVrqwAr93vqN6cANV7LeS9A1IQxrsoFCjXPXuuPMriDdUPR5KmxOSqrn5Jpr2jCoFg+4pkS8k93NwN2uwFy/jNJ51R9afgru5ejx8VnKetfSKAql5J6fpDKF7Suxj+Q0f4Ru2JBuiJNFByoldWAXLoILhrIL3Jeg9gEY2OAf8QrRRZ+3w6x1AtmXIWxLyJiCjGyjrMZLYl2y+r4MZYOarkvkKmMEGJ+NvLF78wPdLbjPZtf7+AcbJZ6tm8qJsJi8AF23gMUWIDkdqpTN1PwcR4yziM1LEp8Ec08CnhOmoRTBvJ/JS1PVODT3Ja5+QlMdBaSRjUdGXFg0o3wdjeRSAJvW4cqrRkvUZ23o9D0vEQ0BMaHBuNuCVOtHSHgBlUoPjoYxUl2q9bgu7T/LuBW8KuQwlkCbX3u8Ga5p6utVMM2Fk2owZRrcyWGWuua6kvWdNZilSA3vJvwP8GQ20A4GTUa1Dwq7b3Er+6p8Vgz866GtVybfKSr4F3Fl2e3ZyZbgH1SH4nAYKMJJW1lzo9dwgJbsehL0aOHNBkK4uDZcW7VqYyT5sJldL5lVg7k9mQpeZ62uFUFdAtAMb5IZ1ibkUmERDz1xbKP9QOjim5FwoOReA097Ad1XZq7q9MecBM69h7ZMo50ja2aB12E3fSRRVUmFnQmEWK+x0yTwNzExDz0aSXsetT4F8uQbnZE9nysgmhD2fJIEnAriIewwtqgyj+K7s4yFaN4t2rCQdA9LBDfZAMxKlDdXFFtddg71943NN3w9XKoM9UhrsEcAdTt43onxSkIata3vfwyDTkSzTIVKmgwE5psHeoGJfMV9EpiWuTEO2W7584rmfKJm6pUyLgTuBtY9dKkL7C6H9k+BMWoxcTwo1rycnxcuCdyo1diTnLmkgC1w5+/Q5PPPwCSuUnJ1STgvcM6mxh+lobUjkZeuAkGc30KHO0eNHK3eU6lBhBWWimC8lnAfSedyywtEoXcSaf30beBfIljVXckxwLuY+RleDzPC6LGIkULmXcuUaknkgmFc08O4c52aQAhe7A3IVQ/aVkH0AubaBl8yjMV0vHi7s5Wr+vv2vmn7rd3Qh8Z5S83sAd6MdJep8rsSdN5wNTd2sHg+bkzRaDNoC2mSpgVg2q2JPOgRF3YN9XI6qo1lKOxP42xpoiTMcp6XEgimkZ6DMd3CZp0vKNFDu5ihbxTUBv14sfJjiFnnB2Q8vfzN+sCryrrLIk0G7n8OkAE33Flx1nQiRHmSRxkuRxgHyiB0QO9k3RMsaC9U95vo1i07ZJly/tosE7gzgk/RxlFHwdgTvKQTYbXRWT9WEitj5VJ6TR2IHid0e2GftWClCtzXqpZtsDGV/nssekcwwmC812Blp7HtyhKxByPoKFSaTVMVNZntNWmkSGADwdQ6++JxAOP9qdyDflG12lMRsC8w7treLUgPrNRUwEqV6j0u1tXx7ON5e1sBLjLFITCtsqluC8hFTtpCUzUH51I4j9UhsrYvmNkNRPpdF2URihgLzFUVtSICHVjkEgG/IyTWmcmYmrfpzzvBpJ5akvn1DCRwM4Pe2vTo7H4VuBgH6I5Wfs7xkkx3JtJHtUGFhrynM9SV5AMg/N3CCAD0aFlsz+4P6K8XMaoi1UA2w6uX7dXh/ZQPPtodp7cp9vwbv/0GWNM1sVaZuugvbVMxqCasCbHWDnV9VlTJWaJm4AnX4N9dhPwkpA+Rf7kP0IKWg0/Ps0QPB/h/GzgM66urZ40SlhZbeywYLogS2Fzu9SJMgoljYJEtY2GRxk9BUFLEgiPLHggVFRMEuYkdEEcWu2AsivTe7Yn135v6+v50Nu29zzjvvvOeP/WTu3Ll9Sos00Yn/HRacfw8bnGPT9C6P995NDhV/HzY4LSXnT8k5Ak6bNDIGtzqDioCQ3wFIVV8Lm5SJoW17Y8AyJFBHx85fJfUXUDuk8QbbqMUF7E/AdiK5htVPDAXUaecHSTgMQkYau0DbnFywR9jUQUCy0oz7iqpptVE72i9p+0DLTaPLZlS6ij/J7zmMSX77w7d9fYNnp5rkdx8Wk/wu0ArTdK4OXWQm6by3wwQffDnP/0ivlxV4uwRvA7iU1OZ0u9QKrE4V5n0AWlymPncY7B+nDlSBAeFQVZAyzMv2bgLohDSOY9Z1a5IKuPEwLgDS+AJAIr8GsmuaUYKTyz8kZX5pNnpCh3kz500+pldqyhey0Z8DXJ7GgQpGPbpYS/4UTe8hLXmDFPBjcOxptEd2WHVY9NHD80O00smtfF9C3gPEk6a3eF5yr23ivfMOhPFJYdZLzlvgnKGHp5GFqMmZH5yzJGet5LwOTk9WDjwCYjlrwOktOasl5xVw+qXpHJPqsFTuiLc/fBnaGcDaeVFSXgDlXLZPJJ8wD/yQY4j6nD2EHMHUaSsQian3vFICnwFweBoHCdGjXvRh+WnwRlC7RvprLRVqxDwpAU8AcH6aTjzEN/0JXeVNW/xkp+M3283TKX+8tMVHgLuQG+jwUZIbqzlvLYNAY0igoeFIQ3iqOsRLgZaCcKme+dSfpqIEICwBYaz63H5EY8QfMn2nFkvO/eBUcYe5nBTP5o3nwLwIHRbgDrtHUu4GZXya8exvo0gbGXYOgSakIWjZXy+c9+6QuNuBq03j1JZ0Ues0l9MFQIXV1zZDqs5V00JYzevzJeJWICI0E7uVir0UcRm/v+aZ</t>
  </si>
  <si>
    <t>/XVcyk89T/qNkireLPtrLmiT04y6PXTjnoB2k0lb0Pm//juXbFK02ZJ2I2jTaQZByu14NeKg8itZ5bNkA68F5Oo0umfnStoxXqXXQE0z07B/pf4v99dEjKv2GZJ3FXjXcRe63OQxEFOc4woAb0gzsrURUR0GykXqjmmSORXMm3jY2SnBaLR20mTw5qqv7fqPGhmtzNcgKfWg3MJznNVKx2Fbk0D9ywGbL+emsOTUgXMbryweekwvdyZ3jg+hF+7gXpggmUEw7yKtmdGAQms1EOyeNHp7ClYGIg3TdNYT0/gDElkN5H1p7CdBESLNuPGrNK1uc4vPNuQtptJmfml1Y8FdkmbkkFTbyiZavBTCLpVavFiKNwaYZTx1+dxqLiy3mXuHC0F4hCae/sEav6Vng5/qVqamXCA5o8B5nDRnxg0KzY0E6sk0oxRPrb9GbeWD5Bjqj2bvHyGx5wG7Io1vEx0uV7mtyTo2DOCVaUffJg6RtMGgPZ+GSsnuxIX5BsFQXmRDGSBJ/UFapRdGD6WyjRuL2BeU1UzpLSm9QHmNBxQ/W0fXxXPQrrXqa/rIYG30EYc8h1JTzpKsM8F6kyWyuWx8qx5HotMh0XqWyCcpXlDepW40r3JEN7oh1fv0a3YmCVCCgdQUpwQ5APqImkY3Gg5hVjZANlCX6QQ/FVV+dZBSR7EektMdnM/StEO6Te0dnPEWtG5o1hfcrFMkpSsoX+uNra6tlXQQdjEH4cTy706ZevYaNQhPkoPwRHC/S0PYCWX3SGBQx0PC71nCMimhBaStaZwCw+G2lzukC2cJVLY9zUgBOiU4CVN/kUQVArWLzxlen9XpU3uApK3NN1t751VX/zv2PUr4kidbmwvwPr1G6eQj8rwOGQ9giFNCUboIoGu5UD3SimZKcTNAPZymo8h10fGk4qaZ4j5b/NP7vzxCAaOdpLgdAf45zSz15zV3ie0h66/q67FDRoxKTUmVYrXFr//g5YU8H+naO6lYrdHJf3Int5TM48D8R68FFFzRjI45Bsj/GNlCIv87hNf+dJpC1N5K9bW5Jv9zyGjkceprWu9wTV1sFsO/DgnUn0C1TufDh5FQPnay/QPEtuliSflNcn4Fp306ngvpeVrYyc+AdFT/oqPaywRrGqNH8B8l7AfA0tPZI93LRcbMa/hDIGWqzyf1rQrj0lcdHsZF/BR409igtsuWgGVwuCZYrwNwD8i/sB9/ISddO8VoHzD8hb34C3nqc4chfPnkp+QzdLG8W4J2AVSYzsdwN01VXnM63wFQcbo5513kH6dO48HUlG0StBUgC3WE+WQb2xGbgessO2KT5HwHzonpXO5VF+RIam7fHsLAumBU9SU7dqeoo/c3h8TA+hrcrsRVWySXGljJR8aXh/DEn85P/FLUz4Dsnk6rl9PnVQdNb7wb8E9AsTLlY0n5CBQHDQafnf3yzQ74ABpzqa/pw/012tXW0idYE2ygM+Z7kvUuWN507SWsi3MkbeXbkO80lu8tyXwTzDPT+SCkdzNmpjnId7b6WjpQzpwW888O8VeNp/8rNeV1SX4N5F7puuSYju9t4raPP9BHmswrkrMKnP7pvAxRLjyvPDW8BMbAdMNVc0JldO/2gmQ9D9Zgao+ZjiCRuz70NpT19owkrQDpvHSO/jLCAIVYT+HXFfzrJ+SvH8evR+lfGyn0xa8fxa9H86+Xy18vw6/H8K9ddo/dE/uq8hBUckm68aqiTsITx0+LzmgPSuASAMfq6dGYZgVwMYCV6UZy81r/xEBdsHsoHJ5YNT5Qq1fR+yR1EagBTTW2toJ6D6g16cazasCvzD4a9HWX5C0Eb0K6rnpmp9NV8sfGO6DKEKvyNslcAGaYJkizXhnsfz4EvDydkjSrU0Yj5SkKUPlwi87jWxekjeYtEjoP0AZquJ0OHtbYcspzwZ2cbtxVTA6EwtF4zJskbjZw09I5/Z+uRRc7jm4A8Ao5jq6TmFnAzEhnN2W9nUtg+jPNCXduqKb8yUlUC+kaOeFeDdq16RwRp8vzJO2Lq9AX13FfXCEFnA7kjensFqzGlKvcmXxxmGrKuqfbxrxbx6xTsk6Rsk4GeC4vp3YbBZxEndMaoLt56nOe4dLTELYMCERqA/Q2QHVJ1IIYkcJeDuZ8Y0dBrxYxZdfCwC7AtDTp8sZoznkJCwF2Rzrv2Z1uCpZNtGefAB0uZB2Ol6QakO5hksvtcnoST3ABkBYxqUqSKkFazA20OcnHwiHnhLFo4BJaOurCk8OqZZVRD35JuwS0h9J1bj833UjFu9MeA5mWsUwXSspoUB6lJcVFWb9cR9UpGgWxHpdDYaTkVIDzFA0Fn0fpKfER6TwItIIFGiZBQwF6Nl3f+FOCmqb1bwdDoOelQIMkZyA4L6Wzz4NR7CrOYzuEWcXC9JWQPoC8ms6Zuj10Ux83+rMXKK8x5RxJORuUN9I5r4n28U+UYN4cev/M/v3W9I6Us/0MOfROB20997udTgNUp/lomXyQ6R2WySNlcoPyfrqRsIUdI4+GOAH5kCF2CbEBskEvH24r1V1LfjnXA8xPmVkumd3A/IIGiZmSXgySU/Drr/jXJ8tfd8Gvv2Xl0I2EOr3Gc0U9EZTvmHK8pHQGZTOt9XCMFSJYYH9b043Ubn56w/CHxuvLUL10l0hmMZg70jkEWOcfblLDDdhd0qzzJSYPmL16Rre77L7muFXkoLn7ublZkpkJ5iHdjcZMkpSZbppqxsSrzvu9y4vKVNOkqXYC+CfuS7vX5lHLj7xL6IAW/0LblapwHR3lqvzRLEPtpKCp4P2uz66Gq3WT8Hkgj0gltpKcluD8zVaCfIBxrORYqO1fVluKpLQAJSWDdr7wRkmUVO4glPXS5MoVRbX3KWX9c1Ao6++DBq5lBjtBujyqF5qR7+NPA9y2dQaJ+MdBIeLvYKZm6Ici7bAcp6G/gtKeKT9Lyk+gdMrgxd5FtbTd5h3LD8ZPW6XT5yHqpNtAdRTMEMdDknUQrKwMLieuTs+Ocps8e+wHLifD2Gg3BCPhUGC6aRN7JXAPgPkZtGuyetxuddpKqrVdaG8ht3eHRG4HsiRDR/h6/7+cRVvNjrW13X7HsQ/RKNgiO3YzcJ0z6DzocFjptAXtbUJzTyBB+gSnBgOWkeEaf2rKRinTt4B0ydB55d0OEVH4NSBd1desvnU1CmKUiDGDC76UuC+A60bdYBY2F93wGRTUnRX0ifz1BvzalsHjUE38lBUtdhx+BJkcGWIcfiA574PjztAutTptcgJFvwuJvCzR25K0HqTTiWR3ONweT+LMV2+CdCaT3pCktSCdo9tmuH/Htu01tK2XbNurkrManL4Zurqe1UV1fYSGVwHSP8N4mqNXvhp/yD81elx7STJfBHMQDQ26eXLFxhA9D+TgDGNdote+yeSWoxclXeVNMleCOYwHJFfUjU0DtwLQ8zKMgyrHYdU2jhvnbxDV3iT1SVBHZvAtmcfuolp0phM9kKPU53YjI2omGmlEqDwqMY8Ac2EGv0Vqr3fzxR2UMeprR8PeKS6aV9+HJGgpQJeSYsxgvSb+8+CNlb26WHLuB6eK2mWmT4REi0AI0Oe+1YG6SKDacrIWrWtqyj2SdTdY4w1L00eUJk70IE6QMt0hObeDU0t2BD+4WMwCYMISM19ibgUmksHJnNRacVRiyHnANEjMXImZA8wUtnuE3MiqboBMyzBO6iH/5MnRih83SNz1wF2ZYURZUslGuRebBdwMrBdV4wP+Sfb68UHjeXumBF4D4EzWOkqINImMB3OWbOeVknMFODewaVqddqfIezINgNnqa/sByg6mWSqUXME6dZCWmMnAzOXhhzg0WckNqHkZRiB2OEL1sSdFL+Qikng5iPMzyMsYtZDjxMJjFlzAs2CthIQAuYNWVZvaaLmbE0o5AciFjBwvkTVA3kN7EfMFKF5KOlAWMaVKUipBWZyBal0U1pFgoh9rrs3OX1dlDz1l0NrUlMvk2nwpcEszdMogqstuS77puhgiPswiXiRFvBDMR3jT5VU96o1fsvcCUB5jyvmSMhKUJzN0HT4O8JS54GEXT2MYjSPvnGgWeEkbBtpK3qvCYzKB2oZArudYrnMlaRBIL2Zwsnu7m+IcmswTAyDby3L89JOcvuCsJi2pDQTfG8dzOusNadawND0l5RxQ1mboyxntAJOgXWeBtI5JZ0jS6SCtzzDSznDy/UTR7qZhffBy1jv/GzlHbfq80rA8wL2XEQ0/8sp5ywUdfZBh3NRWhQOhymgHOqR4dvA+zuAneyOFouBZwfsE9uCvjgSjuO4SVw7c5zwLwmM9thdPBfFL2YtdJedkcL7J4MyOhidBk1zv4GyUnBMk53hwvidrt9l8Xk9sJpwyMLZkGJlw/A0Bf/c6KtImQSUAbeezisvltPlEheUiYHaSvFzmwF/l14Hv1WELee0FUlMKJDEfxD0ZdMlrrIsJ7CLXtIvCU6f1e3DWQ8oucqRdZIN2IINzybq9XjWuzXfITMh3iLc0vYbQg+a6J40XzXQpVxpIP1JT1ObB6zk6qVhH8H6Wqm8vOe3A+c2YUV1OX+JkG23NBo548dTXHCesVA1sIxvYGrg/2bKQ8CpWrJYQ628p1rFSrGPA+Y/PdQ6q6u5L7szRwpTvlIsnnnjtcvIX+O+AkO/fAwb32Eyad5xWuzrcxS3m+vcBY7ZomUmzxZ8HhHRHQGmTaQSfusrtyaX7HchURv4qkb8A2SGTPCR87BzoS36S/QnMTsz8QTIPg5mRqetgJEo7eRCQLIbsl5B9gORmUo96bZRXwdfEPWuPAWiVnyl6dJfk7ASniDh2t9tGW7kmlrEdnBLJ2So5W8Apy+S8JF41eyWuvf39ARjEtOMnLr/42oeVQWySBvEdcCeSWKZvXKxY30KsLlKsr6VYX4FzCnPgHhzL+QKcbpLzmeR8Ck6PTJpvdLHhRBucDWbrfv36vQ98iynh5MeydR+B5sg0cmpTFc1EAfAm7ZUBB0duqH6dAuAl7T3QPJm6RIiXaqWaN0HvoHU+9bljn9G9o4FB01JT1stWvgXSGZkUWqKmCbUfMUHrADpLfW3Ts4pq0owcmJqyViJeB6InG7dRjy2Oca+Bcfdm414tIa8A0i8T5aLtzUkT9rKpqvMebHnCjaHHlapekqp6EeBBmRwE7rJa3c1xXH3eBN+765LaCz4l/6znJPhZgIfycLS7aHvZdN5/BgocLu3sadnyp8Cp0AI6bWq+aUbO4iegzfNZm49J5qNgjs7Uux69loh1fDkEuyjTOK1RupkwJxnWp7WHJfAhAC/JZMdAL73qx00s/yDEuozFekBSFoNSmalrdno8FHCRtKn3gVnNzHsl8x4wa0gyl8/tUcfuuAWo7gIlyJQ7JeUOUEKZ7L2mo/YwDG6Dsuroa0+jtoBlaLBqYkB15/8kaT5Il2NFUvuK5AmgbjHN7cSlra8o+5LSIcyT5nYzuI005M39PkScAxGnUOO0v1P/ERSKMVtKdyMo0zM5eFhtX53l3kTz0PXQ2JWssVmSdC1IVxtmq6aOcm/yvrwGzJnMnCGZV4F5XSafdu0uX3NcqK4wdfdqYdGWS3Z8qVo9XepuGrizM/XzodvnpJXqaBuZAunmsHSNUroGUOaRdD6vt3k7oQiQtzJykkSGgVyQqXPLUCxZdB6vRaferj6fQM52wZClT5CidCobg0hb0ztcW9lYT3l/gxQML/kTwF+YaVxt+Rzl7iZ3UuPxV+6Wc9Q4yQmAsyhT59bxUS5Q89q7CoT7abrppzbvOlFtY0N4UmDdcvLd80vcWOCW8M4BhY4TWOGlUOBSVuDFkjQGpGWZRvZiqneRtE8uBPIRRl4gkaOAfDzTcGRVM53ZJSPR1CdJWeeG/JV0lTRCAs4DYAVvQLwOehh2NLnZGgbOSqn0IZIzGJznectgZKRJ5D5vjoFLVw1cc9++pWoMDJRjYABoL/N4dXupXe7k47VfFPxar/lXXbVegftKcB+AX+W1BoVFZSA82vpaJnyhGiPhcf6IjgRNTTlHNvts8N4gnlk0RAbCg/dmpuH4rEQnv9Py8Lhx9ePDEaPYxOkSexqwb2ciXSzF4iZQpxcG8i4biFuSXCB9oEk2OtomTL7mAOkjJtkkyQrSJ5k6V6PH6469nOiOpn6WaTwkqCHlnx6YHA41krOibmg3CT0V0C8zOTufLqkZa31dgf1aWl8XiTkJmI1kfahwlaCRJ6CRm7iRnSWoDKAt1EhaKChZq7wxKYU029S/yA1GyiOB+knhuvpAd39tZdBIbJSaUiypRaDupP0LducCWgDo7sxoAIxqZ10g1BicHr2OyZPUXFD3ZepkCZRq0Zp8BcpG+w9w+zMlMwPMwzyfOJz0Vm6u22kQ80f1teXIcMNkNVl2lL/vgN//whsK4x45qUjtINJvLFJbiWwD5JFMrgdut9GNhVBeK0j1VybCtsO1/ghyWB8nYccC9q/emBgFitHAFKBaZKmzSM+aYL2RgpfLWPy3X5D+3Y8rgSxqqZdchXzJI7b/3o/7gSy+H5DII0C2yTJjfqLJr343ftkqNYtifgKhwDhyevSb0Z6/StYvYHXIouJj6lh5dMWun0DslCUG1g8ScxiYjCwdo01J6G3J9/sH0cwsbuZ+ydwHZq76luZWR14q5Ge+guyBVPnqc1nvQHUkbKkIRCYH1y0P18erR7lLwncCXpRluPDxJiLBVLAdYpawmFslaQtIZVn89GAjJzdHPG+n70E5ninfScpGUE7K0jdSHl9zPA2+2Y+FbPWEsad2fbSwV2rK1/vFQvYVuKdkcS1indZUjIovoMZuWfCIUCZTKxJVfSbl/BS8Hqw3r5r6/p+SoxtM8eYemnLk/ZVr6QZBivcRcI4sveF2UXa/5O3+AKp0sSrfkyK+C6Y3i0ueG9GhZnl4NPg0anDPWrX7bBIU95akvQnamVkcB+91O5xHjZA3wDxbjpDXJec1cHplmfllm9aWfhWYPhLzisSsAqZ/Fhcw1Pv1OMb2EjQ0kDX0goQ8D8jgLK6JY5RCSeRWD9JQJj0jSStAOi9Ln8n5iSvGrR6/ruBfPyF//Th+PSpL3zJrN4ZYpTwKpYyWSlkuOcvAGZOlC3fT7ZiviXIfAucSyXlQcpaAM5ZnMZvVTkeq5CvlYrSxktt4n2QuAjOgmT53825z7wGzhpl3SeZCMCdkcbpXq5q0Yzand6CtoSw814RCQX9dlbE3vU3SFoAWztJharQrasbcPd8c3Nnv3vron1tpcN8qB/ctANdrMzOiJhKY2c1ocCM3eI4U8SaQpmbp+xC7Lod2tNnfCMp0plwvKdeBcpVepKzsK5t8Lb7WbGjFdEue9cg21dCZsqHXADwzK5r4sOnl8wz0ySxpf1dKAa8A54YsdjRy0btswgfHaWjqbG7qFEmaDNLcLHaRsbudalEyN2gNkGUe7V9G+iM1jfVRZ66IJF0O0vwsflPyujxWER4YBmkB7Tb0FY2jSm2DsOrWSlgIsDv0gDfi22IVNQHIhVJR4yWnBpx72B6sNrvVS5mT4zz3Q0mLWElVklIJyuIsjrCgR2JPIt/7saYRqJ/O+OnNfcoILpNGcCloS7O067SNivnEk+liyPQwy3SRlOlCUB7JMjw/3OVWc89zAVTzGGm7t/ZopU0neThVq647X7JGgvWk3uO47DZnYh/SEZDqaZZquCQNA2klT/PIVC1mnCGQ7Lksw5FkEh2FQ/5ocrRzJXEQiC/SvzcLcgjiABBfBnGyv77BH6iOBmX0k8S+IK42dnS6YliC1vY2u3P0zcuWdimkt41esjt7Ave63hhzOd0mAZRnQ8Q3pKWeKaU6A5i3snQ5JC/d1JvD5zQQ3lafbf389X5Lz9p1j0Zovz7Y3xCs8x+VdrkiXBUMNKxbEuG8hF75xzz4Y+9l8YO5MVZjhXbhT34ghXZIjh2cj3nTyCF8MRmwrGB8gk1jDaXmCkS9hrpLXjl4n/MZyEo904x591Szj06esX7an63aq83tKbKPuoL7NU/oXruT1v3k4C4w9W/Z1E+Usp4A5qYsjt6yux1HbUk6o/mbpQotElMKzDaeNh1Or9ctMtYUg7BDfW4/zNIrrPqY+jScmlIoOQXg7M4yiio6fMIVLA+cvcQh92hlQYPDE8g0ciQnG5wDPDu51ZGbcpHGmZ0yoZxDrJx0SUkD5UdWjhG+38Qr</t>
  </si>
  <si>
    <t>ACL9rP5N24pgXY1/UjgSSE1pL0ntQPpNy2P1qb2BNZ4nWVvI8wfL01pSWoHyF1OsHpfDSwvm0ZTjQPmHKcdISgooLbLZbdwoZy/s/b99RpuOyTauDgKTwtGUl//sE7S/9xm0ltlGLn5HbGzmn4C1Vv+gmGF1gVA1bsCr/OH6aIjCHxL9O9Cp2WRUHjULO0WJ918Bbq8+pw9q5FR5FeHaMMX80jX6zxL2E2CdsqN3h75Eq8MPBrttejbp75AkHQQpK5vDRoySt0mH4X4wc5i5VzL3gJmfzblIbDZPgryVu0ApZMoOSdkOSon6VuLlPK0JD/lb92G6uWrPtj6XNiwgX/t9YrrZDFrnbPY+NW74RdduQg+ckG3Mi5MDken+uqj/6UYp3rcAdlH/vMBmdTpc8X35vkYbu3Ibv5SQLwDpRm10qsXZUW5NdJb7zGzj7GvyAkPfokxUn8o2fgKaNVuXfqBkEIkW0Y8hlp3F+lCK9QFALupAtdXzedW5J97z1HugeJjyjqS8Dcpp2bwjNu5ZE8jzltm6jGV7nsl95n7Vujdl69YBd1Y2HcINv9rY+Wst+vCc7KNzAb0mhVsDWm/SFZVvdyf2Fl1typY2+sjsHBvVFHtFyrYKtP7UVDOeKQHuJShtICvtBSnX8yANztapgHm5jaP5ZwEZypBnJGQFIOdla+dVPUEnHdRPgVnBzCck83EwR5FNmKnY40j2KCijmbJcUpaBMiZbx6a6bI744YUPgXIJUx6UlCWgjM1mXz51pvSKBXoxrKBSfc4ZEAhVhiOWJmlI1UlfEheBGMjmNzY185d7TOA9ANaorx37VoXrwmpOsPSnRGnqeC9BCwGakM3umEb9aHm+ByyUbRRgnagOAfX+xupoTPptErkAyHC2sTn2ecqtiU6W801bfX3XzXn+TCrpcqu01VuAq8+mDZ06x6njQPI7jZtN7ldLfzg3XFqkNnRzJXcOuFNo/kQRYunej4ZPyzYuNlSP1Aerg0YWoxtko68H7cpsLozsctHVSzxzmwVDmcGGMlNSrgFlJqvO67SqgZCwWv0MkGYx6UpJugKkG9jkHC6vgzJsmG79aNts9bmtPkr37NVbnewlZDIgc7O5EKnH6hEuqA1gzKNR298fmqwWH8qCuW4Vp8HsRg/r6nxB+RAC0etydeaXf+Ny/I352fr2QHt/mmd+/JEF6nP73nRoIWfXIL191EpOCJw7uDsN71bRnRNAWkg7lupgJFDFyUpMIx4vcTXA3cNTktp9+nzNSQQbQJ8s4j6pksxKMBdzUynZpV0cuMdCwCXRPuk9YkhqyqUScgkgD+kZyUrPk+5429AxEGUZi3KhpIwG5VEaVG6rw+ZuTmqnUUA+zsiRElkB5FM8JblcPpnV9zw0bkW0cRW9+qWmDJOMoWA8q/eztLnzyU4cDMzz2PRMCjSEwpOjU9EgyRsI3ks0nsw0fwnGU3+0bhW3rq8k9QHpVZonHT41T/pi92O9INpr2SiS5qc39UCVMV+cI3lng/dGtk7BS4XUmxbQPhPIN7PF2e90yTkNnLf1psXGzgOJfEi9aOG73EK3JLlA+oAXTLvP4/XGX8odoHzEFJukWEH5hPYDFEifANIdkM8Y0k1CTgXkS9o6oeJOkxd46OZrqZsuEnMSMBuz9TuX2gE048R+grlyLB39zfDWW7aqFel4uXJ0Bneznhu8PidFXiUFW9DkrdzkEilrMZg7so3KU/ZyZ7wjaiEguxiSLyF5gOzVK6+RqydRVTuQ9jMpS5IyQTpE5mme/mK7IB1d8IPsgk6S0xGcn4ljpiOK5bQH51fJSZWctuD8kY068RRgK4Zfa0D+xLG5MhCua/AbKQxaStpxoP3DZyEnZYaN63B7DFT0H6uohYT8t9eAHJNDInmsXp89Nk/TP3sNkY7LMXxPJqvtQyDSSFff5oT1114B/RPQ1jl86UHb/KYxu38A2zZH5rSTmF+BaZ9DDXTT4THurvVng9W2Yw418EcJ+QGQ9BwOJHJwYZNETyqHQMpk0gFJ2g9STg5H76vVxkWeWEfLsxeUPKbslpRdoBSSOnmqOzogYweUUyyVs01ytoJjyaH8BGpacFubU+t7M2TrzLJtkszvwDwxR+cMd3vVhtxc2r+FVF3U53b9GmuoAIxOKvC1xHwFzCk5CI4i71L5hA4hurEQn8lff4pf98jRSbBsdldzGrYBTBszP5LMD8F0skFS4qVyaxP/x/fROrfU+bsS8w4wPhbNTs+maiuZVLT1EO10Fu1NyVwH5lk5+lLJ4fQmflNZC9I5THpNktaA1Jvs006FztxUHudo+1wNSl+mrJKUl0EZkKNriurKxgnkeRGkQUx6XpKeA2lIjuFB6RCF21ZC3cNoHPStrYz4GwJHORaskMCnARyRo9OtOVzucpd8U3kS0JHqX6RzkVJ/qEZ4ZjwueY+Bd0EOh/jYvMpOPckt7ZG9WFqXD+mRMXITOWkv3yuW1mUAj8nR1eEoXLdJJPlDEPUSaW4PSvmWADM2h/d9Ru6lBF2xGF1RyV1xnyQtAinAXWEkWDMP2hClhob96OFNq1TeJVELgZqQo9OiOTxqx5c8RR2kC7F0t0nkAiDDul8NT0rRr/Mh4eW0EnD+Y0rNQA86lcGaykA0B/4tEjwP4IacaAozl4zanQvw5Bxk/aspp2x/wSp/KPo2c5OkzgZ1mh6xXofqloQeuTeg4Vdww6+TpFkgzaBuQSFmdMtMyHaN+prVW/3XiN/SsyYS9ofMrrla4mYAN0sPXaMgRgLBroRg17Ng0yVpGkizdRPtVHfImmhSmgLSHCY1SlIDSPNy9EO/1XN0pocIWnqrHAuTJCcMzoIcvQtWOydP8oNsrTlUy1feWf/dSLo/CcmhOhHcO8my3C41WMvt8cIPg2jkXdzIGincOEDuzdHB4XQFLF9mq9HA+3KMA58aX35Zq7NS8vzgPcBKw04jVmmXgfmgVNolknMxOA/rHYvXqrb43ng3yhehdcu5daMl5QJQHuPJw8jjbVaGgxhP5JBjJ/nM1FcFLBXhOn8gNaVCgkYA9DQPRzw+Cj0NhxjPsBhD5a+H4NfP5XDMitdBoboJq7+ZHX/1H9988+Boip0bJDt+IHAv5XC4mi47Hi8hHWRaxTL1lTL1AeTVHE6u6bK61eHM1E0v6OY16qKeVQGunXSOJJwNwhs5nFLFSQFV5n3DmQC8qb4W6fuGoeGGSKCP+gcWzlZbu+7Rao5GPl1iTwP2bd4dIq9T8nJvaOy73Fi3ZLrA/CCHA1+0K3hSpAPIjxhpk0grkJ+QgbqcTrXHj58/vzsonzGlm6ScCsqXbFfIGi7rvUGPX+cYl6CVjXU10euWLhJ3EnAbc3SIhDK15mT+OgEibmIRO0tmGZhbcjjplA5pQjeXQrxt6mvegGmTaKY/efh48gepCjQ28GLUNTWlWCKLgNxJmwybzc7pzmLniAKAd+cc/TKTJ2m5oO3L4cSTdoey5KZH3GzgDsgpJ1NyMsA5zDtthxoRRxWISgPmR4npKDEdgPmFOsz0ATSrwYHwGxMCas+oBlZbSWgDwpEcvoRjbxQZ+tgKjL/UP2ivMwjXGCEjx0nSsSD9m6MdAXRq9ThGmgILaJFLFvDfHkH5d49BOVZ9KzAfVuPEue8xIC0Z8qeEHAGkTS5HijgoMUNMQOfvxq9bpeYi/U64trYqHF1pfpXAXwDskMu27nG5HM1ZV3+CkJ1YyB8k8zCYGblcxNWqdC+M/SAkzMolb4dwiKN2lNL3S8g+QHJzab03Uk0llWsP5MpnuXZJ5E4gi3INBwp1uo072WwHpYQpWyVlCyhluZxOXL9Ao3Hfo3HH5+owh1CwIWgZwKVqUlO+k6CNAJ2US4s8sq/HDpVvwDs5VwyVryTnS3BOzTUeqtSO3JPouuxzNK2cm/apJH0CkjWXnYOsPi7LllTpH4NpZ+aHkvkBmK5cHshGhRTo6z20z6M+t+MFrSpAm9vUlHck5m1gTiPRXD6POnc0JyfmWxDtDBZtnWS+AebZuXz15ePM9XI78jqk65lr3MapQ2n0zmuNpL0KWp9cTtzmpgwZMRmCXoEs/ViWl+WvX8KvB+Zydn+dkzZp817Yg11O17ltrn3hDEpi/fwesct5DtwhbGQoZhprZCvRzGHSyFZI+Z4GZwTrymn32CjJgzx6AzIy1wi0mhIOV4cC0wKXNwYnUZfqqfVxiX0M2Aty+bmLgppieuARUC/MNfLM1OnCuakpyyToYYAuZvtA3uSkClyKPrmU+2SJZD4Apl/rzuYh34cmA/R+CFgldbdIcu4FZxzPO3aP00mheHHmnbshzXiWZqGk3AnKxFz2MPR4rLEZ8W+HJLXqH1iOqgNTq+YgpbdJ/rppWn8LJP1/oE/SbfV5+KQQ29Zb8Rcisq3zJOdmcBp5CrHSpW25NfmT3By0fAq3fLZk3gjm9Fy+MTUyI8TKdj1ku1LKNktyrgXn6lzDzcxZ7pQ+AteAMTPXcDOLBHVxZcrkVc8lr83BP0OirwL6ulyjtp0rsUfRFeagXd1w27hWfWsoTl0O2mmgzc7l7PpGnLqQdAoknZOL7Pr+2nD0vqJRCtcA3Lxc5NQgX/vkEevok1u5TyZJZhjMBbk684jLo5RpnltqId/ttNkZERgXCdaoPa2yx3oLV3Ox9Ff/L8epS+oEUBcyFQdEUMeDerf63IPCyusCjbWoeKc2zJFwdWMVmbtlnL+Klt5plmCdpVegIVirds/j5J8K4E8t4o0PnoaS13WHUu5npfglcyyYS3K1z7fX3iSg8lL8ein/+mL56zH49TKWCG+gyYPYwXyEmRdI5igwH6cFDHXwzCB26PNJ9bVN/0igrjpQpw7tIyTiPCBW8Kjx+tze2HlnGCgrYYuoF63nmSGSNhi053ONO2F7udtMvjsIqBfV19a9wrWVERrFAyShPwircjm6zOYga24yK/cFaLWcDXpLTi9wXuNZ2eZ0elzxU5mcAwWvZQWfJSlngvImW6zLYVMb8qgzxOmQY736nN9Tsf0IGol1JvFJqBfQd3N1XVK3OitE65K6AX0/16xp1F8NLq4P6JQgB0Af6R2OUa1RdJ4NrA25xnN/faAuKE4LPSSvO3if8S7FiKJKaqHdzAlv2m2eI3mVT6gJ71Q54Z0C7le5HJ5L2e+iaSVOhozfkFUMrBsXrp+mVHaSlOxEEL6jCcdt9aqdqyee7+vx6MzvuTPLJMQCyFYyLafToZavo87AJZBmuzStIskpBGcXqYm2lVRXInkpOIi2h0XLlcgcIPfnckyR8bYDFWVBqIO0TRo8XJkW7bjolJ8hMenA/ECK9rHbsc201k6g/ESK7ttY5W8ITE1N6SAJ7UH4NVcHTNBdi6PJtUMqQL9LHbWRnNbg/MlrnGqP0rVL3pm2BOTvXONqfny4fhIVjaryR6JXN8dK6jGg/perE6wbj1dH20ELKDslj5T9725B+We3QTkuj9dfp0MdNpzyPumv3YZsrfKMg0FDoCpaFPaIpP0BWts89qmDQ+7RMv1mUNu2Y5l+kZSfQemYx3OC20El2UwD+BECpanPWYZj0rqlYUs/NTFUBeupgs9hyTsEXmYe2ajHpWY/R/L7wQMQMZtF3CeRe4HMy+PiqFbr0flOdkPOgjxhGTslZgcwxbqlNrpCil6JbgOhlCToO7Uh4ucUIqkpWyRlMyid8yjDNF0g0LNqrDSbwDpBSrNRcr4Fpwv1npk/OZ7HOVTTlVXzpaR8AUo3shcUb0OTPoMY3dXX1qOClC5HyfGJJGwAwZbHkXe03/Ik2mF+tBsTrvrp2IYZFGf64W4x4X4AmitPl3/UD/1Ju/89tNHDbXxHSvg2mKflcSZaI+I0VuNvoalnSI2vk5w3wDk7jys769kzjsJfhzA9WZg1EvIqIH3yjPRbzXrZfcVU3Ht/XjVwwF3PKcWtkop7GdwBeVxkAlmTE7yOm7iiqQ/ftbv3hwr3gsQ9D9xgGjKUvsStjv2xKnsWKhsqVfaMbO0KYM7TQ4aub8t95rbqKRAqiDC4HyVlT015QhIeB2FUHh3EvV43+XTKam1gjM4z/KdrAroCM2bj1JTlkrgMxDF5ujiIkqrc1cQ18CFQL5Fte1ByloAzltpmOvSZXucgVNLn/pHgpFqqpx2xjAxGaPm7T7IWgRXI45yQXhcdrJo8Rt4DYo2U6S7JWQjOBDJRqhzlLPfGc169AyYaYhO9TUIWABLmmcXMAX00ZT4olzPlFkmZB0qDMVt61NEz6pQ/F42ZTP06PNhQF5hm6RWeQlGRgVpaFW6StNmgTcvjaA9dvaNJITYgr5D6uU5iZgEzI88ok00XwLGYmcBcIzFXS8wMYGbRrOl2enw+UYX0SgCup689I1XhmCqr0yVpGkiz85Cm3J542E4xh63l0E+TbjlEgSeT5bBtBO7mPON91u5RS1RsA+sh3y2ygZdLsSaB8788DgMzskgnnabqYBC3sUGEJHMimHeSWvBQDqUFIdRd6mvHoSNHWvr4G/yIqaiRoHEA3ZunH7Vt5OskH7XBui/PCDeubqzmctLRV20J9AP4ABu8y2tVs13c6jeXoX0PcvsukZSLQXk4T6cY91kpE3uCrrwIpOVMGi1JF4D0GMljZsuJI8/5oDzBlApJGQHK03l86Ld51FLqlBvZ4dDTM9gsVlVVR+PbhkraENCe09syDUtqEOdCwBdYwIESOQDIl+nP210Ol7PcZZb+6AfhXsmjE2qfkZaTB45Uc0NVY4SuT3rrG8OuqSl9JLM3mGvytGOBzeeJX9WgJyR7nSU7W1LOAmUd7Wkog489ceLgMwB6i0GnSZAPoHeMeZ3KHzqaHNw8aOl7cjy6JMcJzoc8Hh0On9vRnCK7dsj2MctmlcweYH6aZ1wNWhPHjJabM89Xbxy3ZnQuzTzd5MxzKmhfkrU5fR5y2rbL65iuaObXecY1cJU6CUb8oTq/jhRprAvWBqqjT99S2JOA36iHqI8Sn8Ut/H4CmryJm9xZUspA2ZLHESIOtSyJqiylkHAbTSx9bFar1TJKbSImqNOK3skXS1oRaDt572wkPgOsALDd6mv6UI5VUFLW1wYaglV0s5InWblg7eM5zWHlBy5ZTB24A8ZYtXf3h6KHzUwJywDsMG/eHJTIx91kg5MG3o/S6DpKTAdgfiGZvE63U+0o5TzbDozf8owLtqpIoFodhI0LtraS1ga0I3nsz2RzO+IHAbdCB/7FHXichBwLyL95HHXocSorixt1mAJKi3x+8d4lX7x34cU7nw4ZSAyePJHbLgyCTl99esa6+rfVIPhrlxgEfwLcOl+n53M5KZdeUvAfBrhtWxb2Nynsr2C2z+fIBZ35N56vOSAdGfKjhPwASHo+p64wXsnMuunGT1tlqs/5F+jnMUtfvI9hsk1NOSCh+wHNyTcmEDUkE7k97TV112v/k38456xWutsjdbcbtAIS0WWz2r1qv2gOp50QsUh9tvQMTQ5H/NV+C9+sU2w8uR9OUosDJ15Qo2u7lHQb2KX5xh2Fw6ZmD7C3gF2mPrcz7i1D4Uq1WfteYjYBc0I+38yqI2CCjF0b0RcncV98Iylfg9I139yDNi3n/iUkOjVfjM7PJeYzYLrn887ROMYkUP8nEMjKAn0sSR+B5KB+9PlcVNUxUT9+AJCLQe9J0LsAeclUUXYsjnreBuQ0hrwlIW8CcmY+vwyo3bV4v3kDijmbuqp30N+dagUH62pSU16XlNdA6UUj0WO1utVG2JN8A/sqJOvDkr0imavA7J9vxBB51Vk2Xr42QAYy5AUJeR6Qwfnar8WnlNQMH65nwRzKzGckcwWY5+XrWiaU6CR61HoKOqtQn1sODtaMb1CHbAl4HIBR+TrfEb1+WONtgB+FGKNZjOWSsgyUMflGUncX3bPI2uiQ5JJ846w+iep4jwsFpkaro0vkEiDHUsucDrUGqW2neX+wGLxKmrf61Pb2R6ot6n81hJXMlHmalyM1jO+T0EWABlhO2u47yu3yvfUetLKGW3mX/PVC/HpCvn601GnykvuZmxPgJY9uGv/BO5QE/HY5Ad4GcF2+zqxjoyxKSbn/g6yTWNZbpay3AFmfb77+JsxBdrMpYNs3283857EblIBzpYBzQJvCAnq8aj/QDE+G2RBwGgt4gxTweiCvpEnMTkUUvTRlxJdwlinh6v3tT7nizOuVhNdKCWcC</t>
  </si>
  <si>
    <t>dw1JiOKXSSW82uSObex89vqfvlXcGZJ7FbjX5etYNP2oLCzmCjTyBm7kNNnIqfj1TTxTw58qQSMngzSXSQ2SVA/SLfn8HKVrVWM0XI7RMF99LaZssbXBGkvvQKgx5I80jV8JS24duLeRTZverkkVF4Ksd7CsEyQzCOZd+bw7drs8ohBpDWS9R31t01sJ6K8LqGkpIBHVQNyXzy+8Ot+u0HolKIvzjZeYyshEysmsNi0i8nyshF4G6IP5OuU8vWY3LWR+CcAPyfV3jORcBM5yvdfj47Ur+QozGjp7lHU2SjLPB/MJshR6G3Dz/V18S6kA6SkmnSdJw0F6hlQHZ0ChuqFo4bP5ZlFR9gnUd6d6Az9YIs8F8gVeZawUsSiePwYC+JL63GVIIFLlrw4rq6sJWwbW1TcEGxqDfAFG87L6r34OFElN6S//RD/8iVdo/FItO6vaAiZVaR8o4lVWRC+J7Ank69htqVm1yY3f2RD9DdnbZ0rMGcC8xVaDdKKxnNPAeVtyvJLjAec9nkns6lTliJ1JXIB8kG/4yfrHjQvWCQcfhwTaAfw4n589jTrfsYJZwfxECtZdcsrB+Vybs9KTrTnvbqdC91+y7rtK5slgfoPlx564YNhJAG1k0AkSdDxA33Mnun1WZ7m1SRvL0MYtso2lElMCzPZ8XWDZLctTFwGwkzYnFUF6qK43PGSVDgIRNWsWSFw+cHt4hjOKZgGXC9w+9bXzkGAoVG8ZHK7iKnLsX1HFqa0Hh2uCRtW2bAnPAvyg3ky5rXS7IG8EMvAHDmMEV/nr/KFIY0RMfWmS2QnMn3hTTD4hruY4c3ZA1/zCXdNOMlPB/D2fo5id6uSW+P2vDUhHmNRKklqC9Hc+J0gwsjPHK7YOyr9MSZGUFqCkFOhnB6uDXlLQK//uNJR2rPrcSZ0ea8N11AVV/hA5ff29U6D+2mmgWhXofSKFecfktTwCWpsC4wIkOF6tZKb2f5e434BrV8AZwjxqgMU9yP9iUNt2KKDm/SQhPwKSVqDvTL3yAusw5MkooMC84UMoUfxUymjvn1SjdgN1wdSUgxJ3ALjsAgrkpNd2JVSiQM59ECyXBdsjSbtBKtDKcpKXcUwi450QrqjAsNdJgVAoUKNOb9Hi0NslcxuYpQW0HNhsXsojkNRct0DMMhbze4ncBOQJ2jyMYQUFboSMJ6nPub1pPFlG0IDSFw1IhPuNRH4NZFeSUtmbangz0r1/uVM8hYf39yzvlZryxU6x6fwc3HLFLfRQAS87uc8fbTCfosE9uMEbpHQfg2KnfnG6fHQvG5OA6kO02Yl+qW4IVgdrgnIL9b5kvgemp4Af1A2riZ2P3wHWVyDm4/WS8xY4ZxTo+BVd+zROC9ehhWdxC9dKyuug9CT9++zsLJ9c/2tM/a9bcsZ77pS9atP/qtT/anD7FvDM5qaUR45E2/ZVkLA/S/iSlPBFkAYVcGVQu1qifYliVp+XdnFN28FXUF03KdezoA0t0AdQHfWTtMHPRBu8ceMJWbNfU+AVEvw0wCMK+FrUqebg5hR6e9IEP373kDuHjyUvuick+HGAR+m5wchKLh/xYSyjYYNTgqH6cB39j2mDy6VOl4E5pkBnE9S+1wmU+lBUxBPPvba4+B0l4lIp4oPAXVbAj3cOerxL+BryADrbz519vxTsPpCqCzjcwrjHFI29F40dV2DkLfEb15nqCGS29m4JvQvQYAH7GtC9UbnXnPfvBHFigXmB2ZseU1JTbpeY24CpK+BSLTqHVPIrBlN7by4cOLJbFl1dzJfauxXciOJmwHtPNHkeBGwoQJixduIzmztXyjkHvCl66BnuEAl6Y7Yp3oqLz0578o3Fa1NTbpTi3QDcFQU61sShOtfTxAHoOoh4lZyvrpVizQTnGupaSqXmdJf7ZCTN1YBcS+1kD/36cON0ios30vVfJYFXAnh9AZcU9dopx02TAILpYN4oBZsqOVPAmcMDzOv2cvpKIVgjIDcXGO60anqvrYw+INVLXgS8Wwt0KQ+vy9GcB5JJGBf/43FRJ5m1YN6upy0jl0JS5kQw72RmUDLHg3l3AWdY91CGdXNDPw5tvld9bdk70BCclJpSLX9fhd/fX8A5CvWBQKjND8QD6h8UsReyPheUjxfnAt2zl0nypSAv5Z51Oyhfu7PJkeVi0B+WPXuR5FwIziMFXP3c5vW5y+3xlsgLoKfHWE/nS8pIUJ7kBdvm8vjIZSJWmhGQ5mkpzXDJGQbOSr17Mm54ofAhIDxH69zgnkNH962osPQN+esb1j1XG4ioA0912KxddK4kDwL5Rd4K4DYlTjsHoJ0vczv7SUpfUFbzCoZ6ZUltrDeYa5jZUzLPAXMtrwwUOWRNnG7zLJDWMekMSTodpPUFOqbcYU2Qt9sHyjtM8UiKG5T3dRuN6n1J2+gE80Nm2iXTBuYGOpo4HVQhN65nYw9APmVIuYR0A+QLWsOxy4m1sVNgIV8VHB32fbKkdQHtWz1dGIk+kjbzREj4HUt4vGR2BnNzgb7GpQSRLjneLZBvK8lH431cdP9RIlnFYO2gqQeJeTESCsHZRSOhV2Pd9JDlZBTGbAhH6ntcMD4cCtT7Q4GuqSn5EpwH8F5eo51un605qSNz0O793O4sicwE8lCB9gr0qp6JN4ekA/IDQzpJSEdAftaLqJFEuEmqObT7VzmHpEpOW3D+0DstL71/Jizc1xoS/ckStZSk40D6h0zEPCAlVdUxYP7HzBaS+d8Og3lMIe08fHyd4Uok3T87sPN4YlTkqbN6v6Q2Rn/vEDuPv4BrVUh1z9T6YpOP2kd24P6gkJzeKkZb+lJk5KRIsD6QmvL7Dnl7AFK7QrpLo7CEcleiM8Qvplxfz1r08Fe3fKLk+lnK9RNonQppJKDGmxgJP0C09ELDh64+SCmT66Pj4ZCU7yCIWerfd3LYKOOp2zxX7wctR31tP7zCcpFfwcI1df7UlL0SsweY/ELtJMi104DZBUyh+po1xB+h8D1+qlcn9H7hcLWaRXZI3HbgSgrhXvn/lE3ZauDbWgrJMDZL0vcgHV9o+G1bm3MX8Z3ZE98Gbr7+2g2HVE9slD3xLbhdCjm3ulHdJ54bP6TrytJ9KaX7ApRuhcbTK7m4y6eSz6C67upf5OvAzFBgHCWoCAWncwCk3sZ8IrkbwLWx/pSd+NTUkdC7HxI6WMIPJOl9kNyFXMddZyJCx74L6byFFOCjUxClprwtCetBOL2QN2s6U4lo4puAnFlo7HHHc8IS02DfkLi1wJ1TqFP0kqNg8g59DW3sxW18VSJXA9m3UBf4cJMnhTkIVkG+/upzq751/sYGZf4vScKLIAwiLSGxJADPAzBYfT22v7MiNeVZ+euV+PUw0hBcJ4SGVgBwXqHx/l4V9I9n/wlTSU9J4pMgjiw0IpMpKlIQHwdxVKFxsKvUwZEm71HJewS8Cwv1qd3qsFFsY3x7WgZdj2FdPyRJS0G6VH3r6rB7XKSq5Fu9JWCOZeZiybwfzCruP7VPpqgHU/2L0NaA+tyywl9NBbbukYC7ARhfqHOKeWmv2OSguRCYCYVijbxDcm4Hp7aQH2PYoaMZ3isL0LgwN26+ZN4KZoRkU9MMlxtscmk3D7I1SNnmSs4ccKYUcg5NO6X3jIkBnw3ItEIjWt2IjwvWRwLVAbWMiPRiN0j29WBfWWh42LioCkOcJO9o6Axu6EwJuQaQmUYnUGYJaxMHqxmQcZZs6JWScwU4NxTy3TgK1SWo4AaJZrNEUyRpMkhzjbnPFpPnHaLMU1/b9DE81VNTIhJxORDzC/Wln8vpK3clT4cTNtefN8Y8+PCaM6neXZ1cf2oBvr3QfFqzN7HYiZDwTqmsoJRvPDB366HjdToVx5zfx4FwL/XJsKpp/jrLySOC/Bg8yE/55sNqH1wtiVUg3s9LGkody8M5oA8UGq//E7nceX2gxh+KTkCXSeqloC7lBc1jdZHvT6JOvRid+jB36kWSdCFIjxTy5bXPrZbGuJG9F4DyGFPOl5SRoDzJ+003X+w5EznAjADpaSYNl6RhIK0sNAPY7aaRDYGunlNfLRVK/VRgqi5sWXd7nTqS0EvkQCV5AOkbz5XoQUC/yHtPK7k9JrwIHwAZX2YZ+0lQX4BWFxq+F5wRKNbaekPUNdLaekrOOeCshbXxyxwaexYI69TntgPpSa4yQmW0zpCQ0wFZT5bvttO53tfkhsYH0jtSFo/EuIF5X28MdamQ5Mdxc2BO3bv+kvpSStXqkAPTDu7HNOLNgqpJwVYT3K38vl97b1mnwD0kuDvAn2GSdVB1+KPttht68gvuyVNkq7sC8rXecDqV+cc+T3fBr7/lX58of30Cfr2Jxo6ZyC6ODJ1B2cwUi6SUgrKNJ2in1Usn0kRjuRikHUwqlKQCkHazXapzpP3oCOE82MJeaQs5kpMNzgHSinlNL7SSCcihQiMZURXd00fUwKsOijwp6RKbBuyP2lK9HtXOJrd3HQH+WUrXXmLaAfMbby6dHjpCmrubtgD8ob52oOjsmrClZ309J29oLTmtwPmrkCN+narzPImmg+NMc1Q/Xd3hmx+VOR4rzfEY0P4jc3Ta6MAdN7CjBTowpYgD47cLkf7ZbkCOKzJs2kalro6G/LXdgLRiyBEJ+QOQtkU0oyPLWLx4eFDaMeUXSfkZlI5FPMe5KUFc07vWHw1Aq7Qi0VuHJecQOJnMQThZLOcAONmSs09y9oKTV0QutGrfYJVPR7tBKFCf2wzzT6wMRCLTUlN2SsYOMIqL9PHSRnEN0rN3GzClRUYo2eRgVWPdeOPVY4ukbQatc5GRTIeyapjX9puAOoEkGhGuDlcG6tTkvVEyvgWjSxHPjlZKIGJP7q70NXquK/fcl5L5BZjdirg4gJvyrjRZnD6DcN2lwj+RmA3A2FjhPpfbSmdmNO8jEBzqc4eKhmCtP1qu9wMJeh8gNxu110crejyjfheN8nKj3paQ9YCcTmakdlE+dShsmj/rTch0pmzVG5KzFpxzijiSzXgNj+W8Bk4vyXlVclaD05c5HhsNj6bJBVeB019yXpKcF8EZVMTF03XO1zjKeR7KGczKeVZCVgIyrIh2g5Tj1lNuS3S9sWI7prLTGr495tyX7lNT2dPbxVT2FHAVRUbCQzX9J8yY/wQEO58Fe0wK9ihIo4u0Nw3dVHvlS+NyqOiiIryohgITGyJRV5qHJfAhAC8p4swvXAY2+Wn5Qch4Gcv4gEQuBrKSh7EaLm6XyIl1HwSsVp9dvSp6qeVNVK9SG85o+Sp1ClCfq4OB+kDIUtEYMt+I7pV/8B78wRoa82b93aSNuAuNCHIj7pTMO8AM6dlanVuOLjd/G5pSJ83xf5IzH5zLyRyRFTSOOd4CYepZmJslZC4gk4toYTXi9hKYz02mNS6/6PjBxz31lLLG2dIabwRtepHh+eo66mR3PVp2pWzZLCnUtcBcTYaG+nAyOR0YM4uMTIgNVcZd4gwJugqg69hebB63T6naPKFcAcwNLEqgNlwZTE2ZJglTQbipSIfX0UNGM3xUJ0Pnc1nnDZJZD+YtRVwRgVLmu5po6XKINl9qKSwxdcDcRo1zqF2M2hRF34NCINxBM8OQQKgqXCcHA4eXVq17rFF7gk6Q6CDQd3GrEXWWtNU1poH8s6Wo971t71UGMk4aSADgRUW6Qh89lsrLvSpIfb/6Bx35DaAhEAkaneuXQo4Fa0mRGdTmbqLGS4FbKtV4scSMAWaZXh2MLCaxnAvBeURyLpCcUeA8XqRr69gd/GwefyiNhH08yfYxQpLOA2lFEYpRuZuTN3IYmCuZOUQyB4P5PK9dhsdanMliECAvMmSAhPQHZBU3UZ19nGpfl2jt6msaw0uRfhMHj3lEGUMfaQy9gVtTxMmgHDbyDYqXda4nhHqdhTpbCnUWKOt4BfR46XCZ8HrlDJDeYtJpkuQD6Z0iLrrtstJkb96le2AD79F+czhFkY0IVK17rq7KP1mdV1wS5QTqQ70sWzliK9GybIdQH7NQVknqAdKnrCQkpY6jpHJQPmfKqZJyCihfFXGhEp/b3Zxgm5PNLvytdWTnDyVteqWmdJFdeBK4G4s4Rl5NZglCrE+AdJtYus5SujJQtmht2WxWtQolGjqlIG1jUrEkFYG0kwez066OMGqP3iQRPDpytxzMeZKTC84+vdFw2K3q9GGaQjYIB9Tn3OH+ukmcnr5pwFOmRGYAebgI72WU9FzMfWmg/liElKuBccE6quxSHahVh+PGYN34sDEVdpTsDmD/QtMqPSypIRATNg/0b5hWq+qjdWLaSlYbsI4U8YWC1+twxoZAtUIH/MUdcJz89bH49b+kOGWrasksd5jXZCmQo0UxZV8KVPkj1akp9HOT8O82g3BsMbXFbfM4Yx37/t5mMFoWIwghPCkQqW+sEnf8f0rkESDbFPOOy6OO/IoZaxW/A5taLKziV8n5BZwOxTpPKp1rm+Eg8pOBbtupmBPES+ZhMDOKycHP6rXT24Z8QTsIwbKKjXOusrJA7bQ6bQj7JW0faLnF7OlgdahTsyPR3e4eyJXPcu2SpJ0gFRXr23+rw6sOcUnbuh3MEmZulcwtYJYVc8yvm1OTxLuD+x6U45nynaRsBOUk0phZZ0Ro7Bto7ORi41XWz+VGTOv4SvK+BO/UYuOZ3ducIk6fb8PcuG3hmovmfvieWt4+2ybmxk/B7VGs64HqerOxVrcBotqk1X0k5fsQHGcxz936tiqpfO+b8rVo8frYnwe61Nz9npTvXXC9NNBQykao8W3IdlqxcXHoNyra1FNBG1Obb0lp3wT1zGJjV2Y/anP7BsBny0a/LjGvAdOrmK+QjBgCzCOvgtBHfW7XZ+RASx8dPZCa8orErAKmP9mKOvrTg1qMl+pLIA00R1eoOnqifUHSngdtsO5Rw4+oSYo6AIfKxj0jOSvAOY/HAXJ2xBkHT2EcVPA4eEJSHgdllJ7V6PFYbaZjpXkU0oyW0iyXnGXgjCnmCF+rzyU8CB4C4BL1taR3uKaOXTcsIwNV4+vCoXDNNEtFONRIiabVivegBC8BeGwxu/hZ6WU63vZuMVpZya28T0IWARIo1lWbPVYqW5bU/O8Bs4aZd0nmQjAnFLMfBpdDaUbZNiBDjLxNIhcAGS7WXj/K1hLvQuebY/Mk+7kP96hdRhXS5di8Bbh6Uh1KIMRR3c2QqZFlmiNlugmQqcVcJ8Lnczubk+v8RjFztFhx/nDauN8gpbse4Ct1Y41iAIlC6CHiDBZxphTxGpBmkg2b7ylNHs5hgrOkDV8pOVeAc4O2EqO4V9KmToNss1m2KZI5Gcy5xbrApV6tkjIbwJzHzIhkXg7mfJrWzGz2Zml0tHSB+mwfRWnszQDOPgFLb38t7QApb7z/8kZOHd9Xp8zx4xG1Vv61EP7aHTSycY+CPzYBf2yh+po/klLf9VaDuDHU4K+rmmYEjNI2drxk1oB5D7XAjCYGNADoIvW5dU8dRpyaUiURlUAsLmaHR6/d5Um83R8LdS5hdV4qSZeA9FCx9p6xWlW3m3PXGAizTH1u00s1K2zpNSo15ULJGA3Go8VGnVc1jdpNf8lRYDxOKw1nJVJ9f/6wwakpIyWmApin9GpK/sw+udCcB9CK6La1dlJjg59SkgUiejM3TCKHAvksT/Beu1XNAvYmy81gYJ+Xg2OQ5AwE5yW9UBiH0VhOf3BWSU5fyekDzqvFHEju5CQm8gG2FyCvFRs3xA3hSENjTdQf7hwJPBvAN4zu0xn+zIJvoL1JdqKM3x+pCSuZI5F1j/nVeKgP1E0OhyYHjbD+0yX6NKDfLubUTg6bg3IEA+0F+t1iitNQC1pjaopbAlwAfMCTp9PrcXqbkxvFISfPFt/7HlOTp11OnjaAN+jecNg91qPyZfaAfJ/K3iiXAnYD5wvuDRQTEr1xCiBfFRv+tMFoTSFtbydLYhcQv9XbEuPeKc6qcyLG5Hc8Jo+XlM6gbC7WUeTkF2qX50cL5NpabIQwNzROCkTPbiUSVwzcDl6r7TaPrznpzQoh4S6WMF8i84Dca6zVLq8zcQaYHJD2MylLkjJBOlRsvAFb41cdTwfkB4Z0kpCOgPxczLUcjXQKCcRpD9KvTEqVpLYg/aFNy2hYrGm1hvb/lKbVUnKOA+efYh0L51ETT8KcIMeYFv/sii4HF8xsUBafIi2+BXApJTQW1VBUavKa</t>
  </si>
  <si>
    <t>i96/Ww2BjlWfsyv8ocb66EUKwp//3irk+2urAWxVwvs3XeAgqU0cMf5Q2zYlpLrfJfI3INuV8OuXkc9KWO0vELOD+hedIsHuIcpqZRrtT5L2I2hpJToCmgrceeVMeRi0jBIEx6mxGSKfIT0yD0reAfCyS+iaDSnK4xjaPrQxl9u4R1J2g1JQYuTGUAMzkSPszq3o1a/vcZ3xaY+nVa/u2Cp6dTtoJSSTWVUzjkxbIZOFZdosZfoelONLdB15nQMkDuU7UE5kyreS8g0oJ5foqkgu+9Ghb19B5aeUCMP/QnI+B6ec+hj3aDDUTwHoUULrEScoHB/0WyqC1YHIulURSulgGWpkFk1N2SDJH4Ns1/Zl1EaRMfGgO0uMOCA/lUjR1vC+ZL0HlqeEr2aM2n1J7f8daNDHGlwvmW+BeUYJ+5FbXV6bKEazDsKdpT7beweVnY5b9yg58luietAvqIFgxE+vq/2kn39qylr5117HX+tZQpslI42JUMYa/L3eJcYSUUvZTMzRtlrSXgGtH9sQwjzj2NDL0MAA1sCLkvICKOeWsA+FkU0WGngOEg0h0zif88aKzl4pUc8ANVx3trEtFe17GrQR6OzKyWbjnpSsJ8A6n6cSh9PpaqKrx8C6QP2L4klqw+UPda/1j4v4USNE3Is+ItnLwb6IpxW326MOwnG9jx6G4i5mxS2VlAdBuayEy814lGXHzaHyACB+htwvIfcBUk1zE5KtJ5ib7gVoHIPulqC7AAqW8G2GSzXJZ/bindDVRNK7OhFMJKutDnBNkNsl5zZw6kp0uJLP6Sy3yQXhf2BNKjFujsZXioKIt0raLaDVU/NQnzZRVjxz6lU/3ZZ1Vkqv1JS5cuqdA9oU0rjaLjgSZIWcDUVNY0XdIEW6HpAraQzi2ke0bxbaNwNLVBVuf/SkNFPirgFuZgl7R1EqzuYEEc4wG5sbrH3x8dO+UuvMVbKxVwJ8fYnONOmgSH+zR6dDyhvV55Mq1BmhYVywwdJX9WiI56H+wbp1SzjdkSVg6eOvW7dcnUenStGn4C/MKTEugCkEIKnkjabk1W0Kbkn5i1L4NUjJ68G9pURnkvR4VK+bc+rlkHw+WRgdvdc9y64pfWvV9FoVrktNCUsx64C7jf69XcGosJ5cQkIg3lFixNrUh2v9nBLANMsJEhkE8i6yARQVEMQaEO8pMfzd/ZGqcIBKC1T5o9CAhFYDeh+r0+b0NusqphK2uphtdaxEXgbkgyXGIcBT7kreQ5cA+RAjx0jkRUAup8Xco2Ycr1sxEwzJ0SA9yqRRknQ+SE+UROsp2BMN7grTajqvvT3rprevVFYzQlrNecCtKOHAeXVct6mTa+xeZhj6ZaXcywyRYg0G53lt1S4ukpVUZ4Oi+74DnvYPHf5dyTdQyjcA3Jeju0h3oovOfibtyJr2T7+Qv0nR+kpaH9BeZeVZed/hSnQW62Xitk5/rkWH3yjItKfEnQPc2hJ9AtLXsLHKOwvKWyeVd4ZU3ungrOdJR21tPTJ7sw+Ed+jPDPar2aWOfM2Gq8U3bOlJGaYCqSkeSXSD+D6vSx7KTek1HVCdAH5I9tVrRD8jwjQ1xS4hNkA28DLitFspO1UCZfWQy8g7q24id//uUlnloH1OjTQnFMh0KmT6kiYHneGlT8AyJFyttrxhSk3fVcp2MmjfaLvQFa8SZd7DeNrI4+kECToeoO95P2GzOzzxK8SWAbKFIaUSUgLIdj4RqNOczXHUKCpCC3dKQyiQnHxw9ujBbeRxSdCsXEi0jyXKlqQskA7qXar6jbXcFm+flAHKYaakSUonUH7iRUDJoygx4ZEd0KhfsC3xj5sW3Za0k7RU0H4v0Xc1upCaoLUB7QgWgHp/eBzqqJnUVpLaEtS/9YptlP6EXR0L5L+0Yvf2B6f6LX3VcheupTW6X0Adpvwhy8mDww0Ngcg0C2Vs6JqakiL/Qgv8hZRSnQ3MYTs68cO/W3CvUCp69+8t8iJhCy4SSmkjZSQnitMlR7bg6qCUrw4k5DdA2pXy/Y1RBTBRnDxIHZj0kyT9CFJaKV/pGe6K8toAbcqgX1eyx6JxXyBBBwDKLtVu3G4v5Q+Jc10AaXJZmj0SshuQglLa0aHaW9IVZOcWzDsTT6m/66kXnqGbgy3y5gDgklIdcK8WuKgT71Y00aK+tu89vN/gqK/6Zinf98AcX8rJDR1q2XXEu638Do08kRv5rYR8A8jJpRygQukpowlmv4Isp5AsPSnI2DJk3ZMchfuFxHwOTDnZgHlVn8AGPoVAPVigDZL0MUj2Uv225nA4KTg/PulDkJxMel+S3gPJU0rXbk47ueJEC96+g7b51GelLH9tmCsaBOuqG9lDlI725FijVrfJqr3rJfstsM/Qlqps1RZ7wl0H/Fmlxgmecj9FD7lrJe514HqW8qzGLh1WiVsDXO9S4zAyIRBsaIjOQKsl7xXw+nGvGm6maPnLYA2giaGC/UtTU16UgBcAOJcALtU6j7gNeQ6AIaT1ikCkQZ0huSDASgl5BpDhenahoAxPPAftp9GLI7gXn5SQJwA5v1Qna9AxeXEoj4FyAVMekZTloFxUqrMoWWMCsR5Ggy5Wn7P0LqYiUNMYCVMaT+1XsVTyHgTvMoOnkz+A9wB4fvU5Y5Q/dNR10P2Sdh9o1WxNuHyS+esAHFdq5K+r4jsohkbz10noXYAGS/ldz3D9MG8CQJxI2uoZqg6THwNlgLhdUm4DpY4nQRSmS56/Dp0xiTvjVsm8Bcz6Uoqtowxb5dYmUfE3Q7xGuXjNkZibgJlayvmh7R6rR/VBLOdGcKarf9TRyH50rrLValo0rpe868C7qpTjNSggsRkJ2K5FS6/mll4jkVcDeS1rT23C6Ak9+evNVWBex8wrJHM6mDeW6tdMcqtqGtA7Fc2+SapvsuQ0gnMz9QKy2zQpWwfMLRJzucRMAuZ/er72edjzIMF8XWeujVktVy1sWfywWhtr5doYAu6OUk7i5naqxbFpSeEJEGuhFGu8FKsGnHv0jOqh2Cm7jOYJALKo1PDuqp9QVRkMB/Riaw6qKomtBHZxqZna3N1EurEAL5HSXSoxlwDzUClfGdpttEGMM6eNgSEsY0O4UEJGA/JoKTu9Wp3u2Jp8oyDI45g06gMRfXfBt7Z64zRSMivAfKqUs+E7aOK3J3r5Os/szcH/zRnSaSHtdIbL3hwG3Epup/F4GaedQ9DO57id50qZBgHyIq0AlAzO6Yj/LDsAlJeZ0k9S+oKy2thXaG+xBC3rDdIaJvWUpHNAWkuNQlm+OOKcBcg6hpwhIacDsr5UpwbRVTiahMKjA9+RluSRHDc475dy0Vh9Io7FOIH5sPToDHB2SbOBtoGmQNqZ2pV5J52ueph28EBW6207Pv2FTtrSDsrB/ZxHo52zlbrkaDwVMn5ZapzaAvoWUBtpVynlyaB9Q4aPqwQBOwmwjaXIkBMZV17DNwqad4LkHQ/e96U6tQG9fEQTaZWBtoUmivMrBlnKLT3XLV+3qsofsQQs62aGqsJhynsvmSVgbqeZ3+axet2O5uQ6KjJVqSj/Xnqkda/UlEKpygKAd5fqsoRuj6fclvzxNw/GuJeNMUcKmw3mAT5OUuWmo6vXZUINh6QxpktOGjg/lnJVK4/PSV578YdYRwj0MwvUXoLaAfRbqc5STT74tniOBW1B+YMprSWlFSh/lepyIW7aASXfuxwH5j/MPEYyU8BsYeG3fCul4olu/P7bbCjpGAspyR4K1jekpvyzWRD+3mwQWlrYRd1wi06gpT8NYNvWFpLlD0n6HaRUC8cHGxFXsd32KyRqbxHd9rPk/AROJ/VPupq1T5Pq6QfIls6yHZLMg2BmkWxmVFKsbPshW46Uba/k7AEnn/St9gM+dUD1mCeRXSAUqs/thqjNdfDyRnqBVUduidkOTImFA/qcTgo0T76524omWriJmyXzezCPt3BtJqvP0ZxiNN8BeSIjv5XIb4A82aJd5slvounu5yu0+RSptS8k53Nwyi0cWeb0qgOgM17Q1KeQpgdLs0FSPgbFbtFPr/r9Rr7ZQxSnxfCwMmbtaKjB+5L4Hogei/GEY/PGlnd4B/L4WJ718tdv4ddnWPShy0nXVeY8vQ7CnEU/7ROYOjXMjjTqrC0pr4PS08KTnToXecudTVbeNWD1ljpeLTmvgNPPwjesXq4L0cTCXwZngOS8KDkvgHMuzwd2N9XkTRiC/Bz0M4T1s1KSngFpOBu56nafuzlPkE+DOYKZT0rmE2CezzpHVDx0/hjad4H63KGvDodXf6iathaPSNBygC6yGK5iznJPvK3gw5DmYpZmqYQ8CMhlFuOl0tmcp7UHNmNR3XLdG5sD41aq/cnizWJRvR/cKgstXFY1XyW+wVwEAQMs4D1SwLsBGk/qMjO1QV0Loa4J6nPxunmUlk07Gq9brox1gOmvQOq7Q4JvB7hWj0W300s5JcTIWQB22IIiRjURip0zh+J8CbwVwAhPNUgz2SQ3HZgN0nznSs4ccKZQi80E7WjxbBCm0Wf9iFJB6dktg4P0hHKDZF0P1pXUSNNRTr7JAzfDYjgR64Tv5DRntnOmZF4D5kwL363Y3VSNSrpjzgBzFhSn9FbnF0EwV0rgFQDeYDESyLP3dqzipoE5WypuiuRMBmeuxciZx3lSYzkN4MyTnIjkXA7OfB71bofd6y23J79jCMOMF7AZ10pmCMw7LMYx11nuanoIh2gLpWjjJaYGmHt4uNptVnu5I/lwDZjDde67545YdTy53lXL4VoF7v3cZK+a6ci9MCnYjyY/wE2+TMp6KZhLLagj7GnOJuhiMB9m5kWSeSGYj1i0Z5CTVpp46eoAeYwh50vISECetPCbJ93lJtxUjwDoaQYNl6BhAK3kTYHd51JHkrhuM0NAeY4p50rKIFBetJgViN2JpsoBZk/+8+0bY3PnPat6sr/syX6gvUIW4mU/0WY8sfQxuVcM7HFMqP8qxe0tub3AfU1vP42cg7EWfA4seK204LNka88E500LH0ScPqct/g3G6dDZetaZT1K8oLzLdkBDNL4duAF5nyFOCXEA8pFFB83pTBxxKDZQNjClh6R0B+UzYw+l00phuu4GlXyhPnccpfNJWUYGpjaQak6RpK4gfU1zhDrrUd3EJveHXYD7Vmr4RIk5AZhNNPuq6dnhiHXv6wzGZkz5k8MN4Qht9WvNGdoikaVAbtOdZsyIcTRVDE3tYE0VSkoBKLtJMKfD6lUbFvk0nAfB9lqMK4u6hoZqf4PhspojYdmAHWC1W312vrSF2jOBOkQS9440Tqf0nFS5gTLz9I1e2akDt8SmAfsjiaDfOZ3mbqMjqD+rr8efX88BU+ys28i+ulyvdwj/1/6BiJ8egdpLejvQf7Pww67hQ5BgrLeFLv9gXbaWpFYg/WXR/sk6B3GssRwHcf+RxnKM5KSA06JM5xDQJwDRKf99jwN4mfFOVs0HAdNS/vlensW/x1m8jCYzIxNroqP495h0/G/ef2LLTnPUpHPkezHp/AFa2zKurOtRJ/Jye6KkF78ZuLbtyjihnZTrZ5A6lnEVNrfL2pzYmx9NCZfdO3hO57s3Kgl/kBIeBjejjMPvjHdGGMxBKC9LfW41iB8YU1P2S8n2gZBLbTQTTCQKsEcb87mNuyRpJ0hFZTrPucvhTVwpebvZtLdPOf/mL37739rUlG2yaVuBs5RxXJ7T5vCU282mbUbTOqvPrSsaJwfryLo2SYm+A+LEMj4/uShJXjOSXX2LVnbhVn4tmV+BeYq2WJtSeblPnni/gGTdyoz5Tc22Ef84SqhhWu1nkvkpmD3K9NbdpvrgqMB6YG1lMrBecj4Ex1lGy5LD4/TFd8h5Hw10cwPflZB3APGVRQvKxU0gvR6U05nypqSsA+WsMsNr2SeSsK9FW86hQX1+XbCSQxkHhEP06qymrdckaw1Yvcto4qYMc7EaXw1cX/UPOkaC3WvqqoOmqldJ1stgDSjTD+nqRB29fXoRoEFl2id+ciBSH7YMqwspg0lNeV6SngNpCJs7clQmMPeV0NUw1tUKSXoapBH0V31ej8cj/PSfhEwj1dfjezaEaKGs8ptny2DDNMtACoOr8zcYS8rjkv4Y6BeUcb0y/WifdAw8Yo7PFWfcNWfYIQr7Wy7H5zJwx5TpjYebH5LNMHuIfYn6XK4dXur9liH+hrClfyRcr9SKWi7B6rCOsDDdYh6UDViCPzS2TBfSctndzXnEWAyVV7LK75PMRWAGyoxU4BxYljwIH8waZt4lmQvBnEAzg5PSizti64HcAZ2EykwH9Ep/fdRUb5O8BeCFec0w8sYkFXE+RLycRbxFIucB2UA263J4bC4ObYhvs3NBmsykmyRpNkjTeBp0ebw2d+xu6gY09ooy4xRe3xCuCwgfu+skcBaAM3gdcrvsHm/iojEzIdo1LNrVkjQDpFn0h5EZTEh2JSS7vswo4xGsmxyop5JC3Sf5a9RcNFHv+KZL7DRgZ1OLXS6HVe34XPLydAq4c8oMb/XqSf76qvFhUQO0USIbgJxH87XN63Xby63xguAiaO6t3NxJEhIGZAEtN6jBEbt21EKy2+XaMVFiJgCzkKZ98yY3jjDjIczdLMw4SQmAsshcPJzxfV2rQLmfKX5JGQvKkjKdZ4P96eJALgVkKUMulpAxgCwr4ywzOhwk6fC50Jz3FKQi/YWMXqkpo+W8dwG4j+kNgFpCnLFb1vMh1RMsVYWUagR+/XQZR2EbPmxJxRoO5jPMHCqZQ8B8rkxnhFe7uKOqUpwLE3hBmsBAyRkAzsssm1VN6NbmpIbsB9leYdn6SGZvMNeUmeXLfYkmnJ4Avc6gsyXoLIDWEQgJ3xIlxTM70Zs2skP7kv1q8TpdduJpoL1dpt9l7A6fOmjFqswLlb0rVeaWUrnA+YClsnqpIk+iPYDDlOrCTZ2nP9L1FYqkl1LZQNvAo8dm9/ioXEO8GnLQ1KesqXIpUzdQvuBdIFd8dsebVU4B5CuGnCwhXQD5towf+N1eegyRVn4itPNdmeFIXVlZG0IldnPCO15SO4O6mZdd+AMntTCLqbmd13R99uLF5JdSKjVXAvB2vZ4bXu3JX+ehgp2sggIpbD6Ye8qMuj30wCE0kAsN7Csz7gsmjK8fZ7Y8W8KyADtIszQMJdbeMsA7LO0tTWI6AfMT/Uk1fTjVOdIMcOgAwC/qa5vh4VBQp6NrJxGpQPyuZwujKGCsKG1AOlJ2tIdJK4lrCdzfrHmk/U+q+WOh+X9Z8ymS2QLMlM6cRB7Ox0eb8L+bDMqxnYny9yZB+WuTQWnVmVTucFhpQYtt5xHj963adBYq/11ifgOmXWddwV5n4pGB9BCiAwvxk/z1j/h1Wmd6iPI67VZ6JYs/QRwGKINBByXoAEDZnbUnj8feHGfGfUDmMnKPRO4GsqAzGbiRG11Wm/8/xs4DzKlq2+OMBWEQFBUFFQnTW2aSnFQ7HZQmQ1NUyMyEmUAmGTIZmg0RsWBBEVEuiiiCKNiwothAFAWkSAcLFsSu2BV9e61z/icrIXnhe9/3vnvvYX5Ze+21+yrQzpk5hr9ZIERZQuuDNeIV6jPJ3AdmpxwKODduRmGgnwDYWX1tPzhQW++39FI7r1WPRCx9I7WrljXquXs/ksi9QObl6Fe/Xirwm7S87Qa5QHbkTsnZAU5xjr6r4LJ4KYxqG3RWyjr7UEK2AFKew84eyHSWukM3gWRj0geStAEkjTVlV3OC2ilBU+vQHpf6mhMPSecj0qolfAKsiVABGvW/K/VlZ70n4WsB95K12J0uTS27mR+O39mLefZj752HXGe/qebZNXvFPPs2uOeS0GpPRRdi5rF+FYQ+X31tMZTc0JsobuxNKdobQHTh7oQTT9JzPUjdZHe+KjmvgNOTJwmE0aYKkkcv9OZeeFFSXgDl4hz9RYfSvaa6g38OkH4MeVZCngFkIA1ys8hAapt4ytTxi9deVvReaJbS8ZNSx8tAG5zDd6t2KgKb/I74BBQ0VCpoiZTqMXAuzTHKy6htoVeG1y4CZESOcWDxV1VXcdIDc3QvlMhHgLySGmpmaE/d0AXQ2CjW2HwJehCgalI7EnmlUPs8QAIMmSsh9wNSl4M4VVv6CudzQBrDpNmSdA9I9aQq9sFzJtZjuxuqiuQYl3oNIf+keKYr/T1eMu8EM0pDUL+KPoKc17eb5vHj</t>
  </si>
  <si>
    <t>bbaO62euU+ZxmzSPGeCOz8G9iyYc1m6BoBNpUu8XiPlD+uMAPQnU+Juys26SUk4H7aoc2vOj2k5GMaeZYl7x7aKJ+QeoQtINUsypAF8H61Odk2B9UyDp9TnG9mm0Mj1rKGDkvZdiXgPaNG60zaMOy2raNfPeAzVdfbZ2D9Y3BKKUxyMQraawn6Ju/nDE32heONE9maUb911xdtYk+UMT8UO36JZgOFoJscfjt2Zg0FRFaDqOBuM3GzGJbATyjhw9N4ja1HukbY0DcWYObkr84YAs8BeRvDB4s3L0KBxXmnDSECx+Nlv8GAkJAnIfz8IOl9PtPsxbpBaCzZWTTEByasB5IEd3tbWp03D8xaoKhPm0jNGONBaoplSbnGlTrWc1fkuf8OhItJ4SI9EyNkrSR4L+cA4/WNmdbh/dRace4VeYNtnjtIMjel4yT9nk5dImRwC3SF+8jUurNLhLTdwSx+DCqj8fUrjhEjcMuMdJh+aNUKIOh0ADS6UOK2UrB4HzlD7hO/l5M8mBbSA4z0hOf8npB85z3DyHy+VT82E6bV0M63iBraOPJPUG6eUcI37Jp0aBtNmeEOeVHOMqM9I4VmYk7i553cB7jYa6Wjfo1t18LO0C1hs5lLsuoqxfHf7l35+Pv19Fs5T52ppxljrX7MLJh957tvNsysVxjuzCswF+x9gTUj3PVOuQF9pay9pyS+lcgKwzzIqSoXjTeXRoIG1gkl2SbCBt4m2bzUOZ9DKvGeVAbmFkmUSWArmNZx+bz64lOmgWQ/s7coxzvO6BVc0lNM3+LJTQAkB306jXnJriqpUXHZoH5F5aLI1nlGCNvyZgGRhRvxuk8gI5EtgZwE8YiEq0AHYCcB81sFtdwN/gqKwLNmRndZSUM0H5IgeRVO7DbnVOB2u/HEjtJec0cL7O0QtcuimINt1LZjvTyNbfG3rizAtvUEZ2ijSyk4H7Psd0vnInDe+2kOpHKdUJUqo2wBykzZc6eDhs6SNyj4dJ/MomkS1BLQH6I4cdPegK0pZ0Y3wc5PlLynOsxBwDzCGSx+t1qNkm7WbwKMjzH8vTTIL+22OAjsqlSw3jhQp9f2iPIckxuZRJgnenFNabnfX3HgH5C5Djculpw+6jyc+ebjP4hwFt2ZKgWb9J0q8gHZ9LAaqoPZZiUjgIShum/CQpP4LSNlff/+iXsmLgfY+GnZxrPENUN4wORQPhyHj/+EAw7uHwreR+A+6puXShYPdwksw0zTwAAduzgPsl6EuAzsilV1XjRkrI9znk65hrBDxTuqT4jLBP0j4FzZJL+0i7zaGGjDPza9XHkDCHJdwrmXvAzKeOMO/KU3TELlAKmbJDUraDUqJ3p93rTuOovBWUMqZskZTNoFTk8gpkODdkbN/GPZgcrJef//bZP76rJocP9ojJYQPAWq7hAa3m58w3outM7qW3j9x77MsfKu77kvseuJ5cjvN1Upb9I3hoeNcEVzw+9rUh/+5R4HckeA3A5+TSrsfhJV9Nd3IxPNjOebmyGJ7U6JvgXJjL5xhNo941r4peB6Gr+ty6S6jWH1X7xlCAzwYrJehVgHqw6aG+R8aWrkB39+LufkkyXwTzoly9SI0ebZqqNB4ofZmyXFKeBWVArp4O2OGTcWhPo4mXqM8lQ4MxirOwVPpHU8LBpGzAlj6UGSMUpGNGdtaT8leW4VcG53L0taYGsi9pF/oEfmqo7I8lEvMYMJeyhaOmSEY1LoICRrACFkrmI2BeyWPPSynHU5dfXADKKKbMl5QHQanO5bwPds3tFgvEPLQtoD637EFHjMrI6Fh21lwJuR+QOr15RiKljM2bY46H/93z1ozSQ+S7fK8cD7MBDumd7PRqdlEbdBakC6vPZ/J5HJk1u/qj0UijpV9EHUSDtKDdJQWeCe44muiREzbNRH8H1NfI6rtNgmYAND6XQxgMN2HzwgACTlSf219MrhiV/ibaqiXW/rlJMqeDeRWttnZaJF3pE+ZPM3V4w/SPbp246UG6LJA6nArcddQ56gBkI9/TzLPrFDT7em72tVLEa8CcRusbbt7F+nYVGj7dXN9CkaaaCf7Q2HIaZJMkbSJot5Ala5rbp85otlSWPB4yzWCZYpLSCModuUbWCq5BYybQg0QzaSPUtdsAS/9IY6PfwimFsrMiEhUGahbP7x67TfWAltmeQxBvNos3RjKDYN6nz3pGLqYUjawFZS5TApJSA8oDtPMxd2JC81Vo5/xcI1no+MjYQHksUF2XnTVKskaC9XCuXg2UrinSbjKvMO2s04O3rNt/5Vt0ASDtbARwi2hM2R1OSoGZzp/zUpP27ZQJK7oPpEfH4ZI2DLTHmWZ32pzpA9CHmLTYa3dmzwt+pWiDJa0StCep873KwGSJ4UugsqfV1+P6BWr8VTSDD5DK6g/C8lx+Infb/x9v1b6mPOpPPxm5eq2S52Ipz0WgvZhrPH+6EgvN9IZIL+caJbjGNMbvjXtKyXqA9Wou7ixtInVJN5BeU59zB4b8jRSJnZQym0o96nl8yK+5i8RfCPybuXqZdzqKHEFc8Pmw4lVsxedK5jlgrmEm0tRmZPpMvQ58r/Nf0zaRy65X6tUD8Hu8mrld5INlNzvaBV2so7FxcVD9VP/ABMulkejY7CxNSugA6APubiO2P01320yxtoVbn3LPMjK/CilWOWhb+BCmUci8Zm5VyiDVVtLU4MhYS4GlMhZRIpVIkYoB2cFnCs3utCdenhaCsysXKWarQzTu9TvffAnLA2xvrlmP3JNqMspBN37M3WiRkE6A7Mvl+1ybGqaJiZg6QqTPc42brEB9lT8arwZ1huSdDt5+XgdQozSFVO0h1QGW6lRJaQfKt7lcMMStuXzkbJW6704G6XsmtZWkE0H6Sdc4VenQ5Chtg+YdxCiN+eNhFsdLViuwfuPzFl1kqSNDKs+RlpDoD5boOElpDsrfxljnE6oZP3gM5DlE9t2voJeFboUDVBQ1O+soCcoCqFkeXYapNZduMzMOwP92w9J9z/31TZ/c07pmZ/27W1j6od0G95g89lFTG2ZKhZmq0L2Batk8j5r5524h3R+gtMyjLjQz2KeJDQCpFZN+kaSDILXJ4/t8vWxZCnF+AuREhvwgId8DcnIe14k0ctslVbo3AM3b5clK95JzAJz2edx7TrdPE47b+0E4nQg9h/Qf1KMyO+sLSfgchI55erlF/Xwo69wD0inPCDKvjqh5fYxwk/xEEj8GMSePT/Aor3O4hvZCQ3msod2SsguUQvpVp5OTTDvlg9QOyFWcZ2wIycQ0U6htErcVuDJWOLx9kyrdg1guFb5JcjaCY88jNwCHja5hzJVxAwAaCd07olbE2mDIwv9hdLQpFszOWidp74PmzqNF225Th36fbONaAL15RqHpxijf6ahTvgStAegcHiTIF5tC56uh8/NY529JypugXKgPNU0d3dQimoLyOihdmbJSUl4FpUceJx3SI8pSQFYA0oshL0nIi4BclMeXjB6XLJ/zPNTSV311d+nRJdGl3oxMsBQNiNUFopbeAX8oVqd2KQGzrFSxOvzLH3wWPzggj259nXQr4U7yWnkaP3uJtI8nJWYZMIPz9LqBdo8mEvc+AcJQ9fnYAeHRoUnqXC8BjwFwKU+jRkLIzMd66HIE63KhRD4C5JWsSxuPJHOvsAAijVJfW+sR4l3qg7X8vDdfch4Ep5o5aq4hvwnzXA9OgDiD/EG/pXs0UqsXtZ8rOfeDU5fHezUvFzbL7Bw1B20cw22cLZn3gFmfZziu0qV9mun9bnPNif71guXFK+mocJdcc2aCNo5Wi3j+jjSnecjVyHLdJuWaAdJ4nWR3UJK8tAXuQZrIpJskaTpIV+UZZyuXI/0NwzSQrmHSVEm6HqQpeXy34vRpniN5nrsOzKnMvEYyrwbzRrINu10dI9WqaCbJh23cpL4e17NpTDDW2JSdNVESJoBwax477jm8DnfiCaYJlNvyEIka9Ff564J+UfagUTKjYN6ZxxW1lVReZWkQqwHAu+gnKwOhqkAsFhTv3dlZYYmrB+4eXpNcXpsyC7u8hB8L4r30g9FgeWOwXnoGBCWuDrj78/hK36kanJBPfzRo/8szDt6xQLjGiG+tkahqoB7UjUPzech9I41x+E373zfcc1tNySPK/kdJ+x8J3MN5xvueEi3uv3EF5FpIgvcPRKrUnFFU6Y+oQ2BTKKKm1hFSuMtAW0zCmQ/v6VLdw8qWsJUNlaQhIC3N49T+XC8ks+FWmu1VkIEfXbyPct7L9l4C7tOsPpePEnClHe8DTFz/7MZjD82+SeH6S1w/4J7jXZnDxe7NprPgxVDfC+pzSc+oPzw2FAxbeoQC1WpfVU0n51Ur+OjMAcKRWKQqos446hjdRyqjN37lZbPPXelPlD2h1ldYrd0lqRtIr/HQwwOqsMQuEPkNDD2q8xKpCoRCcTeaCyTzfDBXkY34fHbK0yVH87lAvp1nHOQaG/zBhvhIPlvifMC9q8+jmjqEpTdwDxr7HjfWJUlOkNbn6an1fZo8Ojsg1gfqc8GQcJCcXS9pWrVMzw5OUaHVqx5viiXWWrLJX6jAL2zOM6LVODltRjO1QuoPWepSySwBc3seX4V5VPPTFnApMg300I0HT/pv/BZloIXSQAtA252H3Cc2qyfpUSgPmtgrdzs5UqrO4HxCZgGn2ERMJ2D2SUxHiTkTmC90hRlBuhkVdjoUtp8V1l4yTwPz6zyENnlSF2VqB8q3TDlZUk4C5Qd9JGsU8B6Paj4RbftJfS4dOsjSNRAOjF61rJqKMQREZiG6n49G1Laz0W9Ui2wjf6Y1fuaXPCOShFPpphC2FYT9jYVtKSktQPkzTy8ZxGmn5VGuOeT9G2OuPlATCkwyx9wxknc0eP8aKzI13i3vh7LAa5ZvHMHqAhNFJqD/dgncv7sM3NHqH5+uJkW1pXelOqL8s8to47H51Ma/JORPQFrk8yWui7KTp5uofwcom0G/StAvALXON66rXKmzefwMyAkM+VFCfgDkpHx2FaG0msmpgL8z/r75KfnC/r+RmK+BOS2fgzI0Oz0OZHYk+moXxvk9U7o2/+nXP9Q4379LjPMvAT6D5TPqCyTK9znk6yjl2yfl+xQYC3WzOhpR4dX4lPkxCDnqs6tXIBYOxCxdasY1BaOBcDV5wRunLj0fnN/SL0Djozu9WdViPOyVP7gHP5hPCnG57T6n50gSje1CXxVyX+2QzO1glrCSvRpFvhxBdoGtYJYxc4tkbgazgqzRRcnj0vv4bATIzqANErQeIGe+vrn3+dx0q5Sa9L7Z7x/lPO06vtco1e/vyX5fC5yXcJrm9dhtNPmlxr0Dwc5mwd6Wgq0G6bx8vbadXU3xKS9z3gLlAqa8ISmvg9I1Pz4zueW17krYUHcajhyMS4dHtQdqjPnrI8JZ9xUJXgFwr3zOW0BhhnE/tJcA7UPmT+4I9fKhQn8ofUHyngevbz7fP6sDg0ttfIWgy8HsjymvOlZbFd/hPyNxTwN3CQlAHp6Ow1zJngSwUo6/pRLzBDBD2cxQJiR1by4xjeOsU08f9mXWYmUcj0njWAzaZTyakRTdzMUPeS5Xn4/r2tXSffDQftlZj0iBHgZiZL6e7IPPVabeHwLCrz6f2qMpGuFsGpa+/qpI1B+LRINUKvxBSXwAxJp8/X7Wo+Zjb9oCfLC10Wxr90vSfSAF8ymhkeFfIXrwXkg3Nh97WX9tExUlFmlq7pHIWUCGGcmVc7wSeReQDfmGb1hN0+jopMZIU6xO6SRqRFhmZ90psXcA25hPpxmNdj2uzLP+bWh8Ezf+Vom8BciJPFxtFBeeOnHvTaBMZsqNkjINlGuoezWfz+X2WT2mhUxFa6+jQdLfH2tSc3qBQuPeLTtrisRdB9xUbqfXx8e/zEn4TUOu+L3z1E1t1ihDvloa8lXgTs837jGUFXoyrxKTTLCvZvdR9fUUNjVRgicAfCuPN0q8lH4ybjJpz+a+/fK/lV9TGT5JawTtDu4Tl83ptaXuk3Hok5ncJxGpxDAos/I5TJjeN72pdk8hQGYzZIyEBAG5j3rO6fWps57VIy25Fn07N98Ilwj5q9Sm1S8cHAMSWQPkA/m6E4KDdsipWlcFweazYKMkZSQoD+cbqWWpRHz8wgFSLVSfS7rR1WJyMpJelE4rYhkUjNB/u8gf1n10RshfuQy/sjhfL0qgNmxWl7xxGY4fWqL+RYugES6UnTVUYoYAs5RXM83l1byJpSsrgXkSiwQ7afurqvVp4BKJGwjcM/mcbEoPAM9oxf1Nu/vjxJtf2f4dlVfrJ+2uL7jPsxUbruRprPgidM6L3Dm9pYC9AFqh73IpitCT9FbVAy1+lVYxutOoDmRndZOYrsC8TpZiZhdNYSkXQpg3WZjzJeU8UFbzTsnhpBQFtnQuJueAtIZJPknygrRWtzmjbC9szo0WvU+tTrS3rsFaOuplZzklUANwQ75x5PTaU5e9skOsjSxWhaSUg7LF2HF5HE7y1TqcUgbKVqaUSEoxKDvydd96m9N2WHmRQjRxl9x65EtOHjh7Sd0up5dyaKa1ohxI9DFLZJGkTiDtY3UjwSfU3RGyfE4jb1iwemyVWkyys86QjNPB2K8fRHxUNNNr7jvag3GA5sjBkQb/ZEtRz2CYqsX5QxZyM5zgjwaKs7NOldR2oH6r68rpU1sGR5KuTgb7e6mrtpJzIjg/8R4GJWjT5d+Hrg6yro6XpFYg/ZbPIUZGkYFEiVpCoj+kRMdJTnNw/jb05fZQeQrzcR+EQzSR9SaX1eTd8VESlwVcs4J49ZWk4+5/Ow3mUQVCqkM7BeafnQbm2AJ+/zFyKWec8f4y0C2PK+Bc/JL5O5jZBRyhqodvphg0vwJyPEMOSsjPgJxQwIbg9tnVtjbJEH5EA9vKBn4vOd+Bc0qBnoPA6XImppb6BpBTCww3j0AoqNYsfXk4IGFfAdaBW6a51DTuSjVrfomWncEt+1xCPgPkrALawRqp5oRAn0IgS4GxYjUG1FHdXPM/lrSPQMs12udzqtOqzNm0B7Lksyy75F/vxF8XUfebZT8zdv/2nVjwbv7xpqp/u29WC962nWLB2wpwWYGR5JP2beYMswVNLCeZunYZbBSMz87aJMXbCIq9wKgBYCOHmEQj2ACWJo1gneS8D46bpFGrJiVojQddrQXBS5+HBsK8ix4wenRjXYSC8N+RrDVgnUMymS7VSU78IJ4nZXpLct4E58ICesFVo0QT+/rXAeiqvhbGkxj0C9JmindZqequrJS/8Cp+oUcBv6Ro1Adp3ztXwEx6sZm8JEkvgnRRgfGi60ofS/q8aRvnDH69/ImVzynbeE7axnLQ+hdweikKSD6CpHTPmFwFef7fg227Zmc9LblPgTuIpFRHQ7XMOtM9SyxDcwdzc5+QzX0coGEFXGdPc1CMfaoZ7DFQLmXKIkl5FJTLyVDMi59EQ3kE/XylNJQFkvMQOH5WvstBta3SvTU/CIGqWaB5EvQ/gEYXcJFMPUQyRavuB6SOIXMk5F5AxhZwNI9To4LzmXvvHjDrmXm3ZN4FZgPPiDa6DUxID3cntBQtQLaFkO5jEvc1vF0SbwOxSZ+o9YJuKZp6K8SawGLdLCE3ATK5gLPbG/X+EjvwRoh2tezAGyRnKjjX6VO00rsz8TV9CiDXo316Kolqf4PZvmsl8hogpxXorzRqg2vVMvfCVWjudG7uJMmcCOYtBfrNtxpAR1LEZTyYM5gZk8xGMO/QlwGqm2L1xb320e6ZtPReGhkbtHQJ6VE7ar8TkaQwSLMKjFtZqmObbnSHzLli36yshXPv+1TNQWPlXDEGuDkFemZMt0ZpNDI2tg6NvZ8bO1qKGABznt4pXjpzHEEq/mowH2SmXzJHgbmgQM87rScTS9PsK81mD34s3KG8VVQ1+wrZ7MuBe5RxHo/b6bR60h0hLoNgi1mw4VKwYSA9XsB53PUUmylG2BBAljKkUkIGAfKUvslTE637sEfLgTCSZ+QI6y85/cB5rgAPjA6rPdVp72JI8wJL00dSeoPycoERT2g/Erf1nqbSL5u2f8FXv+6guvZS6d3BXambrsenFqa0fdgVEr7OEl4oJbwApLcKzDeu5GyF50Fdq6W6zpGYs4F5h7cedqfXJUJpvACsVV/zBgei9UHy41M7jm4cbhUORAP6KyplUPLXNvmzs9wS7wJ+</t>
  </si>
  <si>
    <t>XYFRksLhPZL8LRpavoFbbpdMG5ibeLwiW3fm+H4wtzCzTDJLwdzG87LX7qQTmdw6F0MVOzAvR4Pl9ZHxwRoR3S+RBUDupg7C3j7pLR/QvbKDciSmMzCfFOhXcF7KrWTunjuBsI8+96ltWrXAUqlOLHi/6yhZZ4L1RQHnWdQ9m9IY3+mmLd+1+Z9TRy67S9lyB2nL7UE7EB8jzsxde6rJXTbA17blK1T8op3kngLud6Q4u92njqG+pHutk9DsH0hx/SPRCf5J2VknysaeAMzPPKFQ0KTnsFNja3B+kR3QSnKywfldXwu96mR8JFnnW8Dc/mRzay6Zx4L5DzURyXUTRTsaov0rRcuSmGbAZBXq3jd23/8Txv7vDij+wpfWftI9cpFS/KEdQvH/7MAFQKF+xWXUGD986vxrB478hXzk3yGP/KBkF5Lnus+jMInXsL8af938+EIjIR6lLAoF9Njc2CT9tH1QQn8G9IRC9t91eBwekSDnRxDbqs9nKvsfWzcpnhNPzU/9A7Wrllfz+9b3kvsduKeoPzwJ/jvyRgDkUwvhzR6uDca3mgck7SvQOrACYSqpLgWgwDNYgZ9LymegnFVoZsxMeJT9FDJZCg13kWCkuq4hLtTHEvcRcLmFPJzIpyjZ2WAPiPnq3xzXS83z/rAaT7skZyc4RdRrLrXIO11WT5LRbgeopFAW4ZOcD8GxFnJ8HUXUO9Pdxm02bVb96Xr/3Weog94mabMbQbPTELB7PTbH/1NneQPUrrHa10m53gfJXWh4njhS3++uBcTLkHckZA0g5xSyF5vT5rOpExrsdDXUc576XNzVH60OhCJhP5JsRSxD/dHAmGBjzK9O8l1i/mp/Df2X7Ky35I+8iR+5sJAXQHXu0o4kS8TrELwrC75SMl8Fswf1rtPrc1HNj6SrjBUQv5fs3Zck50VwLirUC1NS6aJ43NLzIPSlgdqXnNqL9DI6AUs/f7hptL861hQNhmspDkBynwV3AA8th5vi/VyptnVPo5WXcCuflJRloAzG0LInlsh9AvINLTQuAOuj481xtUSyHgPr0kL99ZmvGGReQLBGYOqIBeobdI+J8dXZWQsl7RHQrizUX4j14hWpYvzRvlHcvvmS8iAo1TzW1QJPeRgTO3EexArITpwrMfcDU1fIp1QjPado2xxAxpC43La6SY2NgfDYaFNDg7VaeH7PluR7QK4nMzMzFCVKeDfgESnhTMm5E5woKV93MPHI7drtYMTUP2ittmqyLNIMiboVqAmFnIxT15lZqA+cSaSKi7pWWop6RiI15DZY01Qdo3iV6ZJ2I2hXU6e7HD6HWqjcpv3fANy16nPfyn5dBg229FOkEOflqK7THdwD/GaqX4NarNLxmDbe9auW8FzBu3BlUGFKwacWtuulHFMgx/WFRjZzDvlOVPS1kOYGqeirJecqcKYXcjZzoyxo5sd8WOnNbKUTJHM8mDMK8ZTmSp23MgbK7UyJSso4UGYWsjeAXkUvzcQfMdeRkrf7L2p/7x1q7xOW60g9aPewFejxPeaLzFgo6l6aFvr5a5WmwgFL36bgZDU5B6VYdQDdX6hHPLudjiOJoh6Npv6Pm1ojmdVgPlioJ9bUvayFufsh4EOFCEkIjokY3i0jJetKsB4pNPL3UgbkFLq/HAI9ygJdJiGXAvJYoZ6ShYu9m+oaBmkeV5+PHUphqdlZQyRgMADLGOBQmwm7yNs7CICn1OfTugejgeqYjBbrFY00NWRnDZTIAUA+W8h1/NyaXVlVqgW8H1r2HLfsYkm5CJQXeUOoaTYt0aeoN0R7uRDlKYITg4FYpDY+5fWUxB4gvqqPROM9O3EkdgP1NTkSu0jOheC8yZMyXsGEaOcDsgr7woYoHdFNuc6VvHPAW6PvC/W8C4li+UB8t1C4D3gkxg3M+4Xm42Ny65zArJetc0iMHZiNtI8zXWDSDOcK9OBm7kGrJJWBtJUM3K6Ry0rK7BslgGxnSJGEFAKyi6cDBycuMl9k8tGePYXsg6DMUw9w7BGuDYTryD0yOytX8nLA+5j+AlnnErVkAfVTqaWzJKYjMJ+zDTh9Xptb2biwgTMA+bIQ6WApDCsYrmEL6CBp7UE7oB9XNLV9Tl055VSo6htW1SmScjIo3xPF6fJRzoOU9TPbgvIjU06QlDagHCw0LhNcR5IY7HhzXl/+wqRHX1y0TM3rreS8ng3u73zaMHIppDGrFibtm0te+mL5EkrvcJykNQftb30suzQvpcNJKtiHLjgk+/Eo2doscJoVmQWbjyCr2H/bId+Dc6b9uqeKEnH+u13Id2i7wT2mSJ+X9azgsNu/jb9v3lx9tpPjraUvTc6WboEQb0ESvAzUoTnWWB0NVqn/WNSl+yC11flzu2jEH/ixlkU0VRoTiLDF3/BzrYpQqMnfUBuoD4aD+sL0i8QdBK5NEedNcFMW0ZTJwn4yuC1PLOIIfkn5HpSTi6gKmI/ej+KFpr+FRO3U15ZduVzaQMqT+rVkHACjPfWOZtfodibzlmc/xDqdxfpCIj8HsmMR51YxnhEzMveB2YmZn0jmx2DmFLGXux6lnsa095qmM33EZauPGUovsXuk6ewGrYBMx+l00N1F/BF6JzRXRJ09NBCd7A8HKX2JP1yjFplgdtZ2Kds20EqZpuY7urU0z8EfgmZVn9tXVtcFRo8OHJarJjtrs2RuAtNWpCf49akjoJZ0AfEByI4iMfjWS846cFwsm9p+qqNW3NH6PRA86rO3Z0CJFFLbPNpjqy0InU2VpEU91UE1Ep1kCYYTSoWWWfSfVGPlXfmb7+A3zy4yfJkoJCXpMvJt/PK5UvZVkvMWOBcU6angbK406VzegOV0Yct5TVJWgtK9iM93RlylGLqvQJSeGLp1gVBVJL6VeFnyXgKvD1miT6/xks4SX4BgF7Ngz0nQcoD6F9Ey6VBdo86diVp6BqINlFp6SmKeBKaSp0F42aGHl4IwRH1u020ghXjGoqueC3PVjMclaQlIw6nfPB4HLbiupMvoxeBdJiV6VHIWgnMFj1XOXu5K9+zzMDQ0kjX0kATNB6iKJhKXz6Op3aQv893PA2DWMPN/kjkXzNoiI5ULVaxKdR67D5QgU+6VlNmghKjvkPooUVOzoKmw1NRdEjMTmHFFuucGO/WnC/GHPI0sz20SNAOg8TxU1EnHTmmMU7TqFlAmMuUmSZkOylVFnKBEHVVth2V4n4ZmXSObNVVyrgdnCs2fLhdHZsgRdx0YU9U/OJ79GmKRxvJwIJaddY0kXQ3SjdxbLg/dsGmpLpkno103cbsmSsoEUG4t0r0GdHfWjHbUBOZtzGyUzCiYdxZxGV2Py6VZPWa2gQa08K4iOtT5g2r6pBlfnVAaLV30cAw154clsh7Ie3ijpA51LrWZzyjlWHO16/za9qLSul/UajdGrnZBcO8r0pPOedUoSuetXGvSnnv3wQ59+n6kaKMlLQDaPEXr5HartdiZPq6rGip8kFXol+0dBdICInlsNrfDk97D50qQHmHS5ZI0AqRFRZz5QX9FQ19cir54TH09pkssoCa+YfLPh+LPn9CXCBedWj3ypDEYiGVF5lVpPHH9IAm7BLCnSRa3U6OAVXNXOgCgZ2lXOhBRSYeFEvCVmxoTCdHe9KLTT/5WX/zW80Xs7etw0zyUri8uggZfZA32lqReIK3QN6RGMuYUA60HKK8ypZukdAXldR4UmovKMGpm4y9E49+kWbNnpLqpEQVc42E750vgeQCuphnJZaOsQlZ70sH9HGDXyBnJJzlecNbqM4BR8j7j2HKjse9zY52SqYG5gddvJZo6CiatAXaItlGKViEx5cBsKWJvRa/N8//kqyyDQFtZoBJJKgZph27GfFGVUGayEOLsKjLKhjQ1BqKBmvhrWr4E5gG4l4Eohi2AOQB+XGTEsYUi0UB4MuUwMZkWyewE5j6e0Z0Oj92e+k6uI5r6OTf1DEk5HZT9vMIYQa9CsPYQ7AAEq40FJiYVKjpVItsB+S0voR47VSryprpSOxmCfc+CtZWUE0H5qcjwGPWmLwPQxpxrQ11+mH6g3X1qrm0t59rjQfu1yHjC8SbGEWajmb+jmf5Qgz9a64/547FSLaSAxwH5V5GRwsf5/5TXPBZN/YeberQkHQXSf4bh2qmMbLqdcDOQsoqJ9O82QTq0DSf5Yq4q5/C4rF65X/h7G87yxebDdGB8/A7yT0n7A7SWxfTsQtcg2mFV/H4DsVWxGJi/SM5BcNoU8/2C5nGrY6x5dPoJhBOLqSB5Y7Cej0b9AtV+fW/9g4R9D9jJxXQT7aEKPN5UEWrfGtiW7VhPX0vIAUDaF7OXDZVydCTtz/dDrNNlw76QmM+B6UgKUschu9K3M2mbtw+cTpLzieR8DE5OMUd2OLzkRG+ee/eCkEefL56kzs6TQqJg+27J2gVWYTG5ZvlsagWPB/PuAKpYfc3pEqI4hVWLKev0qhVUBPzww/Q2Cd8KeFkxvyF7NKpBl/kcsQV9Uc59sUkyN4JpL+arYC/l3k2a/TdAbE3qcJ3EvA+Mu5himxxe8sdMW1577TbzTmy5q/SD6NNqwnh3m5gw3gHu7GJe5zQH+Tpnvmx72wQ/EvnEN38OgVdL8CqAzzf6hz3w0D9voqEXqq/HDQzE+kbGB7KzXpctfQ2EbsUc02AUxUzU2KsA9ZAaWyE5L4PTm61OU430itTuL4Jwkfp8Wr8IRTR0b6oKNE1MuLB+XiKfA7JfsXFhwZkPEkV7FuABUrSnJecpcAYVG14VWuqnvmUwrMFsWE9IyOOADCvWN6Nej2b1yrXtMUhyabFRfmd8UK1sAX0nZU6KiyT1UVAvJ61pmtdNhZ7MLfIjQF6pPndBxR1LZSTUZKRS7h6sWbWAMg41WorU7jQ43h8LWCqr6yKRkKVvwB8Nq0FtqZzUGAvU0zvxAvnjD+HH/cV6RID+44n6fRAiVEv9zpOc/4EzmvvJ6eVq00mD7n5w6iRnjuTcC87YYl4D+dydtvDLPeiseu6suyXpLpAaSK3mVAq13glZovSn3SJhtctvqvY3ZGfdLim3gdJEo9Zt8zoob23mUXsrJJvAkt0smTeBObmYKyA41UnE6jIvh2+EZFeTKi/qF8+OQlksa6P+Gjps3CCJU0G8rpjrO2uU5zUhU+gUyHM9y3Ot/Otr8NfTilHcz5uYae4qiDS92NjLNDZN9ocjdfqKod+iT5LMiWDeUqw/P1Ow4xFcNI+HnDNYzphkNoJ5B8npoqsUp9rWy9p7kHMmabbBH6qnyKT4disicWHgZhVzKk2HjYIfM6fcN+fjZs3emPPIJ326ZmeNlfPxGHDnFLMvn56WXkhZBynvx5ZpUk3TuLiUo6WUAdDm6Yr0unwUJ5bZg98U87S+CyfecMxStWxUSTH9AD/E2vRpdnXET4hCHAk5H1b/oj3vYGuDjdWRaDQQi4jgvyukvJcD+yhZr9PldJGndVIU6GUgL5YTwXDJGQbO48VcMEOjHWy6+K4hsJqlbDWVEjQIoKdIIIfDR9fs3mSHfgj0jBSov+T0A+c5mpmcmo/KWNvSOXpcDIleYIn6SFJvkF4u5oOIQw03V7q3wJ4AvcKg7hLUDaDXivVsw+pI7zBnuC5o0xvqa4eegWg0Ml6d5qlSZjRi7RIL+cN6feYLJPN8MFeRcD4Pe1Ski8Y4F8K9zcKdLUE+gN6lOYP8KzWrlrSweCDie1LtLolxArOeDyCGe42wUgcYHxQbB+fq8dXKSONhSjbJqwBvMx8dUH8aSrOC9iFJPTRChq7UVG+pDNYEolR7VSmsVAJLANzO7TQS9ye2swjUnbKdBRKTD8yeYqOijcN+JHkecs1xvtv91Q8rH/9YjfMcOc47A/wJdaid8ummH0idTNrPm/s5Xv7iPUU7S9I6gvZ5sZ5R3KfGpc28RjoDDf2ymByUytXeRO1KupLDRiQ7q4NscHuQDuhnOI9Nrc/xzeKpIH2jPtu6hGtDEVzOhi1F/YORqmBTvcUfrrEMrIs0NtRRMXsLtKV2OafI3zoZv/V9sV50XM9gmVS0D7/4o+ykEySnDTgHi42KL3aHmtsh8/Eg/Ko+51Mekm7qtE++L+HGAMfH1jb5OfOfiIzIlj/QEj/wRzGnS3F6qYRlKtf34zD0/uKhd6ykHAPKIT6MuuzkppW0FzsKsv4nW9tMYv7bamCOKjHq+NjVdj6zSR7aaoh2TAmJ9vdWwfwLzONKjGsTdQiSi84fxh83b1livPiNDfmrgvEb3d8k7lfgji/hRUztzugiQPAOgtemxHBEqY0Kr9CfJO1H0NqWsDenPmXJIn9o2cncsm/lH3+DPz61RO86cvjxeVN03QFQ2jNlv6R8CcoZJZxQw9jjpBmun4PUkUn7JOlTkCykGnO9Eq35GKrJgarDlLV1oqmcvZK3B7x87jkj65HA7QKusMSYiAP0nhmpMnZg2Vk7JG87eCUl/NrncFOtvJSV/NDKMm7lFknZDEpFCT+guFWXpQ0e3Lg1vnVrNuWF8EIq37dVzG4bQNNKjIhOLrKeBrcOcrlYrvekXGtB8rL23S6Hh5KyCXW9A3WdXWLsrkL+0f5obUBtqquFk/DbErsa2PMI61ZHdc2ZeB/3FrAXoFOD4QaZAfsNyXsdvK4let0Dr5N8EBKnipVAdi8RU8UrkrMCnF40ytQWy0eptsxEewD0UV/bdfPXq2ZG1C+ojSRle4xxDaAXJO958PqW6BEsNkomn8q/YDk6oT93wjOS8jQol5ToGR+cbsrEBLGehFiV6nPpYLVINVLaYr+ew4fvozmxQS9/I7/4WLpGQquWjacdwFL5M0/gZ4aWmE7gLjnQluCHhpcYx6eYGhqjI2Ej8Rv3y2KJXATkCO4X1CNJ7JeFwF4h++VhyVkAzqgSzqxod3ociak45gNShVE7OjQpFmmKu1g8IIHzAAyUGGdFvo8RwLkA1qp/cSZ5vNOZNRimLVkkyso10fdJ9Bygx5TwO5c6xdpTP5TPRp+HuM9nScrdoERK4q5nmnmbMhPSjaM1jV3P9A2xZUBqDzTcWt4hf+R2/EishHfwesqrNNPEDHPWeWzYrUP/sM1Xs86tcta5BbSJ+kzocrnsqf0ebkLDJ3PDb5QyTQPlmhK64XJ6nGlS3EwF5DqGTJGQ6wCZqo87J/mtaakWsWtAmcaUqyRlMig3lZi1nlKW+JgIyC0MGS8hTYDcxiuhj2riUY2+1EpuBOkOJo2TpAaQ7uKV2eFw0h1OKsMKgzKLKSFJGQvKvWRYHnpyc4iy50EY1n3qc5u+wapANDbJ8BXPzqqVpNEg/a9EjxWjp+G0zqA1kOkBlqlKkvwgPcTbH9rYqj20nHpGQqyHsRyocdjoj2+nrpC8y8F7tIRjVQ13+KTDO5CLqaVDwuqXaiwXB8O1NbTGD5e8YeA9rrfUCGdOd4o3B0rr070djr+WitgNlgOlErgnedh5aLHypDuBXwK9Pc16GyDl6g/Q8hK9Wq0e5I++7IsWPk8Taw+1h6c6LBdJQh8QXirRU2fpcWog9AJhhfqszo509yrWFA6aoclnfLCRC6n0kOzuYK+kXvA47HbNc1hMfVf8wuty8r9Qci4A560SSmqjelOtoZlvjs4zu+G03c/NWn8P1bw7V3bDOeCuocVez0gYj1HxQbB31dfOg/3hWsrp3Kc+vrQGLD0mmv8tO8sjZXaD/X6JXm9Kf3QRFu0Efz0WU3Woiqr/awjEr9AckmkHc6O+q9PsPmd6r7cK2M1mthurJJWBtJUN0K7ZOYdLalCJqccrV57f6raRG5Uei6Uei0DbSfOSeb5KMS8VQKbdLFOelCkXlI9oAcf5XiisMxT2SYkRKUIl+ur9dcFwTdQIzekkiWeB+BmPDq+Dan7FnWbPBO8L2rj2CNXwqo4wMV5AI42B7KzTJbMDmF8ZGxo9gW+iTZ8G8tfqH7U2ZpbKmJ/DytpJ3CnAfVeiP3DrKcbS9MRJUN8PrL4TJekEkH4uiRe485lTQWuI9AtpdyCdZ8Y1BbnYg5LPr4ZuK0nLBu33EuO5Sk2gyZ6jLcD8Uw7d5pJzLDj/8D5fnd3oVkleIh8NyL8lRkbs6kBNNNIgPef1vs2S4GYAZ5XStapxNZAuUv9DQ29Hl5Le/vlQgP7+0AA1L2VHQj0FlBDwT+OPm7coNerCNTY1BKJV/mpzlP4ugb8B2KpUH6UOrzf9c+sv</t>
  </si>
  <si>
    <t>H2JwnTj3mrtGXjJPDa6DH4rB9TNwJ5RS2lQ1tjxWT2a/wh/R5Lbc5O+lhN8BeUopz3sONS3HF41v0N5TSbNdHcMs8RRpvUKRKspXYgRWK6s5IMFfAdyhlFM7OLyUwiKzsF9C2DNY2M8l8zMwzyrV82mSa2Hc3+tTSGtRn0+hsasmhYTQz+ysjyXvI/ByS42cAmp/6Ujl7rkHUuWzVLskZScoRaX6aNMDVyDVdkhVoj7nxfWHBL50c2ZUESLt1pKf5lbJ/xB8q2FEVJnLnjaq3zSisVOmL9lQ+6oyok3SiDYCZy/lOxTNo3kTh+EGSKyVGgGP/tj4iDHy1knR3gfLXcoZ3Ny0t0rpL7sWCvSyAt+RlDWgnKN3g81De9lUa8ZqUM5jyluS8iYoF5ZyujuXg7ZlmQP3gezKyJUS+SqQPciGzYiAjMwVYPZi5kuS+SKYF3Fv4vSaLskfSH2ZtFySngVpQCm5hBivCEnl+9CVl5TK8n0SswyYwTx7Glnh0sjzBOQZyvIskaDHALpUNwZKNm11pjpnLQJlBFMWSsojoFxZyiHj9DbtMW+jF6A9o9TX49Qpt5q3W/Ml4UEQqkvZ88NHl3DOpPVqHkABqZi5knM/OHXUHrVhUOtB6vSEc9CeMdye2ZJyDyj1pViLfcLV6G7IEVGfO/cINaktdWV5l/I0genZWTMl/E7Ao6V8c2HUQJOx+uDH6F9Eg+X+yZP9jQ51Co5H7EvirSBO0IkuG6XQlnchN4M4qdS4XBkTafTLim/TJfBGAK8mezeLmqaxrxugyWtZk9dL0hSQri/VAwT10vRJYfeQ7gbZr1dLzlXgTC/Vo7S9TrroOLxbJ0GYm1mYCRIyHpAZpAUEnQo1xSDI7aXGVWhsUmMkXBNJcgqNSuo4UGdyE1E0JLGJEZDvlk2sl5wQOLNLOQbSZqMbj4zz1hg0eA43uE4ia4Gcy+u5zcflDjM/nATAnMfMasmsAnO+vrLZ6Drfl+7wOwqkBUy6UpKuAGkhS+dwUrkeR+YWjwBzETMvlczhYC7hhRL3laKPh6Innig1jm2jm2rVLrUpKspqDJbMSjCf5NnA7vPZXSJ04BIAn6Ypp+ugS9gligNGA/VqShgdidb79QfuARLbH9jlvIJ6bC5qfiqb7osGP88NvkhS+oDyUqkeq0QvgZ5Ud1y9QFnBlB6S0h2UlaVcC1ffpKaAdAXkdYZcKCEXAPIWi2L3uH1eCiI5nHIeKKuZco6knA3KO6V6aRu9EqnoQS8UvhYb+oaQPzzeH4q7qLsl0QXiOt4RKBXRXeIR5NyDlBtYSrtk2sDcpA96I4dz4qAvh6Bb5KAvk5xScLax4m1qC0SP4oerrBjC7GBhCiWkAJDdug1odBee8l4xD5S9TMmRlM6gfFJqeiamTCjUCZB9DOkoIWcC8gXPDnan0+NKPzucDtJ+JrWXpNNA+rqUU/d4qZx6kttGOyj429LDz+knS9pJoP2gn2ycFEx9BAksT4SEP7GEbSSzNZi/kA24HD67WpSSHXpaQcTfpA20lJwW4Pypd58ReJJC880hzd8szTGScjQo/5ayA7NR4CRjC7PAbFZGzP+2COa/Wwzm0WX6Psjl9CnJMPP9s8Vo27H0p4P8aqHk15XsrL8k5U9QWpTximFsT9IVw9uCs9BbY8pyZu9qUmeh37aIs9CvwB1fRq9cDnKX02TAyUGD0LINt+gnKcuP+OO2ZZzb1uVyUFB9Ri19b0r1ge3ElSNuo6Tu30mpvgW4XZm+0XG53Yelt/waCjutTBjDV1LA/eCcXsY7e6pj4Ux3L/IFWnomt/QzCdoHUKcy9hE2MpwLPX0CaTqXGe5/1H0N0UiNfmr8SOL2ApdXZpS09RxJ4OFuSFjAEu6UyB1AFnNHGg5LQsBtELC0zKhS7K8KNMb9qT6UtC2glVPPOn0eird1ZK7WsAkS2ljCDyRzA5haGbuzGi57QsR1ENFVhuzb1dX6u3J5JFrLYr4nkWuB9BpDSi9piiH1Dnhnq8/eYX37JT8AJme86rdqwbgmjioJWIYGVi2rpkvP7Ky35W+uxm+eV6ZPMF71m7ZUE8xbUMYFrIw3JOV1ULqyhdudlF9BS3KoXAn5u0sLf0VyVoDTq8zI9eE4kkDbl8wRWNlq5FXWj3aqEfiiHIEvgHtxGa1fLjetPKmW0ufQyH7cyGelcM8AMrBMv10iK3KnOg8/BcogpiyTlKWgDCkzwvY9VleSph6HpoZJTT0mMYuBuaxMr8+sxBFxoo+CcDnNq90oD9TAUBOFF9Uogwn7LV0aG+nBh6vKZGc9ItEPAz2SLNvl5mtTl3yPfwh0v/oXrcZGxsfPig9K0gMg1ZTx2d+uUQ0RyPg/UEaT0fBmGJeQtEuOBSNhZa33S+B9AAbL9Jd9PVObrIwH6NgyM9JWlMSTsFmAhakn9EoSvqSsb3cB1yB74k6JuQOYRl7CUPQ9zbR8G0yjiU3jVkm6BaSJpC6vj4LV4zEWN0GUyerrMd36FAzOzrpR/vk0/Pk1ZBJqRrLTVs/8+6n4++vU55YDqgP+8EB/dSw7a4qEXAfIVL01Th+V8kp3fXSNOfB+P7vlppXnLqH6dnLgXQXcdH16MRJxpTqcQzE3s2ImSKHGgzKDLMXh9nCKqaSHmRjad7vsqqjkjANnZhnusKmrMs4vEch2N8tWL5khMGczE5XUMp/NwZzDzDrJrAVzLpu5zeYitzj5wBhAY+eVGdUa1coSDPlRBcC0+GrJrQJ3fhlXstDTN6bojFEQbgELd6WEXAHIwjI9F77D/v+U0xoB0iImXSpJw0FaYqw9+r4ohTxDQXmCKYMlpRKUJ8v0WqB6uiDzCA5NPa0+l1Y2RUdTFtVQQCmovomcm3ieMeJXOHB+PHlRk3vuAPkz/fEzy8u4Fg4dhIXPTl/8zPNlFMKmNkpqpVfncYnoA8RLpH6vOgL7Upfz7oXmruDm9pCQ7oCsZDnsdC60eszmdoUcr9P814scwyOqcbV0haHO5JJ0AUhv8ajSXDZKkJZ0OXUeeKvlqDpHcs4G5x3eXeEBIuMI8KKVa7mVbsl0gbmONwJOciE8goASDcgNjLRLpA3ITWVGLmVH+tNnOUBbGFQmQaUAbTO2aU6P3eowLaEYGtuhPrfoU9ukjpz1QXUsl4wCMHbrRwLjWJ6U8R6kvVL3OZLTGZxPeDdhFF5Mql4PzD6J6SgxZwLzBTdJzWGU7Nd8NjwdhP0krTpLG5nC+0bGqM1l34BfDRh1RJfE00D8uoxfpYzYKjGFtQP02zLD66emyd9IA8d4mTpZ8k4C7wcSwal5abvtS1LYiUD+JFvaRnJag/NLGQfM+jxemlrTmEErmMFvbAYtJakFSH/SaHZSALvVluqprDkgfzPkGAk5GpB/eblFWaA04mSB1MzK5/HN8jy+GedxKyvcyyn8pZvVP5txJFf/oi09HdQGq/zhseZa8Zfk/QleCytNq2rddjvFK+jvgGWrz627VfbnEltRfzW5G/wqQb8A1NpqeNOrE77csv0M1AlWI8V9oz9ST0ebcF28ZvaPkvkDmCfpwnkdFCBj7iy/A/EU+jy0PKa2lEVdqrmae42a2L+RrK/BOs1KDxpqj+KieIk0XfCVgW7ZgbvgS0n6AqQzrbw79TqddP0tmvoZBDvLati8Or+NDcTMVn4qeZ+A15kki9elTS3ZR5AslyXbI0m7QSqwcplmPd9Uxul0J5BFjNwukduALLXqoTF6aiUzax1aalWfT6kMhNWwTkxTk521WfI2gWcjEZGDJ6OIH2zGDvS3orzA7RdQGsoNm8UOdD24Tiuf2gxf2xTj9H201s2tXSulexcUH1Hi1egPp6wB5RymrJaUVaCcb+WMdEjcejjlTVAuZMrrkvIaKN2shquY4//J2vMqSD2YtEKSXgapt9Xw4La7Dqsa+iJ68iKrmFSfl5znwOln1cvQ6mW1YAvPgjBAfe7QLejn19AmfgzlAjlDgzW8PXlaQp8CdJCVthUem4fcMDJfxy0zLWL95EfHFA55V1nEUmkRTwA81KofcWyaT81I6WrRQ3/DWX+LpYiLQBqhD3i73aZ2PnJuW4imX4G5TX8uHBuMinChhyV0AaCj6E/URtPjcVntSSvdfHCrZKc8IDnzwAlYjWTDDnWQS8TMBaZWYu6TmDnAjLFS8IrN6eNM0amVNRvKCrGyZknQ3QBFrEZqG0f6d+OZZid6b31w4mtLd6lOvFN24h2gNVo5rNSrRpLNfIW/De1qUl9zhqpjUY2lqM9g7PIbOSaP4umbQjG9gMKtUtRbAJ/I/YoCA6Jfb8IPTLYa5y9Kg1RDbsuRUFNwstm1N0ruNHCvoTnOrXnVeecIijFNhVavY61OkcjrgJxq5chhI5N3YjdfA2mnyW6+SnImg3OT1bijtmmH5ViYCM4tkjNecprAuc2ql2dXBmP1yn1fI1pzB7dmnPzrBvz1XVbDNdHtOyxDQxhSzJJShCRnLDj3WvXMj7pffkZNByHbfSxbrWSOBvN/VuP84FMKSucQD9ADDKqSID9AD1mN8wNH0cJ2R6J5D6vPxwxuapiUnXWF/PvL8fePWvU4JrUxixe5ugx/vlh9tfRQ7bQYiSMoTNjSQ029IsolO2u4RA8D+nFdNBvXsDfZQ8Beqj4fOyjQQNv0SgkYBMBTPMi9Pp8vvfPRQHOQjztmydFb76eqWQPkIO8P2nIaL2pvbPMeSTWpvib31MUH3u1X+pniXiy5F4H7IpuZw+51eA7LVNobjX1ZmllP2doe4Lxq5fskj5ditzK/fHSDdbzG1tFFMi8E8019CFDxR3X0TZTtfMi2Ssp2ruScA84aKyeisKmhmBgE5QPkXavh+FPvDzcGRA0XjwS6AXzfyhfXuh9AUvJ6INdLuRwSYwdmI7XPrantGGUKTORUgLNZcqySUwbOVh4FShqv2HKUALBdfc3THS30/DOWSeRByg6kq5b5LZWxwGh/mJMyF0l8IfC7uGvdTspW4s68H81H1+7hrs2VzBwwP7bqb/GGj//h2z8LKJ8y5SxJ6QjK51Z2YzOSJKagnAHKl0zpICntQTnAsthsVFzVnsov4FRQvmHKKZJyMijfU2eqpYfuH2xJxtoWffGj7MwTJKcNOAf1TboRZ59CmuMhza8sTbaktATlD31Ye51uzepMenQ/DtL8JaU5VnKOAeeQ3vcuzek+kjouR5nzzpkv/bh30VOUBStLzjvNAM4q56tKh0ONyXjK+X83GaIdTZ+71EZXLauOhPyWnv76SKOaqv/ZJIT8e5PBal5Od7l2F9WfS3Ws+dOgtmxRThr7XUJ+A6RVubEVZteHdP7sILVm0s+S9BNIJ5brruxqT+3NvOD+AORJjPxOIr8Fsl05Ja2weagCY9JL2ddQ2Wnl8tVcYvYDc3o5px7TSy9C518AcKb6evxgf1O0qdHSJVpPXtufScw+YDqV0zWGW21sEoNUPwGpc7kRxD/ZXx9/kP5IwvYClleu345RYbeEmky7QSsoN9wNG6v9IX+NP+avphpGUeOSbKfE7gC2uJz9o9TJxp54AbEN2NJyhNq5E+6APpS8LeCVl5NHBFI2ZX43R6/auFc/kMwNYGrlfOtsd6tjnZa0jqyDmC7Zre9JzlpwvMRxaTYKmEyOCn8HnLMl523JWQ3OeeX6Tax+mk7kvAXOBZLzhuS8Dk7XcuN441RDO81IWrkJM4Xvud4VVWvo3ezVTWKmeAW0nuXs/+ByexK9dl+GRL3LDQcNdZQRUcsvStleAO3icv3eQQ8ETPX+jZ7rxz33rKQ8A8rAcl54NEoXkNIh7SlQBjFlmaQsBWVIuXEd6Ep0PXkcLRuGcRSLBpvUCq4b/GMSthiwy3jWsTltdqs98zPBo6b6p1piF3wR3qbUv1Cq/xFwryzXXcLIw8ybGbwADR/FDZ8vZX0QzGqazshLxnGYi8Q8tD1Af9+3aWKgvirSFK3NzporUfcDVYcpzaHWbkxpcwAZQytDF3IIoX1PX3+MHv770r6nUfc5nS2h9wBaT7pESrCMTb7b1OVdr9437aEWlNvnLqnLmeCOK+cIQiOfagqzuQPaa2Tt3SalmwHK+HK9Qq3asRy2/bwFLZ8oh+lNkjMdnKugOpuIpJsGwDUkQZcelUbEYHbWVAm5HpAp+pxh89HjRtJG4zqwpkphrpGcq8G5sRz1tzlYOEV6eqjmJlbNREmZAMqtNPOobY9d7VTTXQc2md31dPSh1e+8Q2ejmOyuRtDuKNdL0ro89sR6huMgy0yWJSJlCeOvZ5F6yeOYXleg3hBUMlt9zekXiFZzUGYwVh0JhvXLmVWLI3RPXBvUE26MkfAg4PfRqHS5XVTX8giGey0EnssCBySzBswHyrmWFpU+Tn/HXgXSfCaNkqSRID1czq7EDq/niALkrgBzITNHSOZlYC7mFts9LnXWP4J7jOFgLmHmUMkcAuZSfc+H6KzULa4E6UkmXSJJA0F6RieRo0L6QM3+IC1nUl9JuhikF3hpITdsW+q4sz6gvMSUXpLSE5RXaIbFQEgcld1hgivVvzn2In8DVTTqKildQHlDH9zkk2p1JGEuAOYtObjPk5xzwXlbXy5tdrvqu1SnvbPRpne4TV5J8YDynr4F87ooIiizVbnAXMdMTTIdYH6Alchz2M2wDQ3cJBtYLjFWYD40dk4OOxU2TOSUgrNNcoolpwicneWcjZH9npJTgRWAs1ty8iQnF5yPMLW71A4dc09nAD5RX4/roXbQ4WAsO6uTJJwFwme8T9I09g9K9cpzJtT7Bav3dEnpAMpXfMrz8ebeZa4xp0GQr9Xn1l2aooEwqhhkZ7WToFMA+o6XB6rw41JTcQpxToI4P7A4J0rKCaD8XK7HlKl50+qSO67WkOiXciPsZZI/6k+Ka2olmdlg/s6KUj2WLsKzBST7kyVrLinHgvIPU1BGKwXlaFD+ZUqWpDQDJauCut1GETjxeLx/N+JMrb427xaJ1AcmqpP0RnmS3oiTdAXnl3L7vC6rJ2k8/AlOiwphf79Lzm/gtKrQE7771MQR31v8AkJr9bm4XyDEpTrMnARmxY7uVFE8FgmtWl6rl+z4Wf7IT/iREysMI6cc0fiNH/AbJ3FrJ0UDIWVU30nAtwC0q+CtrdfmUweVzL7QXxvolqdVUBd8JZn7wTy9Qvfid7vt6b34vwDpTCZ9Jkn7QOpUwac6hzrYHXYa+wSt7Cz74iPJ2QtOXgU/Hqq512G1Zb463r0R26Om8z696oJHn1Hbo10bxfZoJ8BFFew6byQfEqNpO6QrqTBOZtWBkCg4v1XK+SFwVrYZu8NDEU3mhmkzWBXU22rrrrbtoWAjarpulKgPgHJU0MFKTV6U90MIth4wZ4Vx9q+PxIKiDML7EvcecB7uU1ympenTd9GnPu7TNZL0NkjnVnBchbEQZuyLVWCez8w3JfMNMLvo3cCJgX3S+/41/HU3/utX5V+/gr/uWcGPZl5KR+9K8id9GerqLa3sRcl5AZyLSUfmHUQaHT0HifqxRM9K0jMgDazQE+9TiQFb5peEp8AcxMxlkrkUzCEVFC6i2TRy+kgj3OMADWPQYxK0GKDLKvQUdXqoqOlrDkVdTn/aj55UOZladtYjkvIwKCMr9GTJdrfVmy5O/iGI42dxHpSgBwCqqWBnFifdomc+BfzPHNqLtpTtzx5BqW7myqF9P7h11EzyhnTI0ktz0Mwx6vPx5Fk5hq5muRzAbCnfPeDUV9A2VC+PnXQ4vBuwiDSumRJzJzBR3SScPjfFgmds5+1mO38Z2NThUBmlx71NtnMGwOMr+OrfyDiYqtgbemEi98JNUrzpoFxVwWm9jEx4YgROQxuvqTDiX6qCYX+sKeqP7yqmSuT1QE6p4Pz8Rm2fpGM1qFMrUmT2ukbyrgbvRl5M1GnRQaUNE3mTwbtJ9sREyZkAzq1kuS4KH6HokTQHbFP94we8tnput5fogC3V3wjaHaR+MzQwhfrHQf0zWf0RKVMYlFkVRhZQfilPI1QIpNlMGiNJQZDu0yd6I9Q6XX03kOYyKSBJNSA9YFis2+6zujKfVarAnM/MUZI5EsyHKzhjINWssafaaF4ByEKGjJCQywBZXKHfs+gpkVNQhoOyhClDJWUIKEu543D9kIJSCcqTTLlEUgaC8kyFEeKkNomZF8P+plm1bbV68opmR3XNzuonzaovuM/zWmRW</t>
  </si>
  <si>
    <t>YEtTyw0SvsgS9pYS9gJphT6yXR6fJ7GcXQ+MmVcrzHzFgUDYGdOvaLtJWlfQXq8w7nvtiSGZFwL2ZoURsh1s9FfHAoH428n5EngegKsr9LdCr1pIUuZ7OAeNXMON9EmKF5S1urpQQTm1utwgvc8kpyRpIG3g8WN32e1eqyudY7nd7MfvvrqxcOSU5Wp6sMl+rABuc4V+qeLyUvLSNDgrBPuQBSuVgpWAtL1Cr5jjVQulI+l8XgTt75TTX4Hk5IOzhyRy0MbSrc6zaSTKNRt41ReNM87eeQvlepcN7AzcJ5gl1CFby3yn1QlN3cdN7ShFPBPMLyr0vEV0heBKldrldFD2M6W9pJwGytcVug+U06d6Mukioh0U9q1U2MmScxI4P7DC1HSjlkZbuhn1REj0E0vURpJag/QLzX7GViLVi0srQH5jSEsJaQHIn7pFeemYnTZgpzlIfzPpGEk6GqR/K4xkAh6X1Z1q6coCpZmNPdU/EJR/PzAoR9v4BGpUKMpoAP98AMuae3/hrD5tO6kp8O8PhGX9BfBxNo5C9bkpgDvJrecPg9K8pU30329SwF/BOd5GJUptNsoI6kn3lnfQALZsw039SZJ+BKmtjcu36HkPM0eUmy3tdOPYnZ0u+40iymVLvwW3HXONBAiZz/Amt1kz20c9vxysNHhAcr8Ct4ONxpHL4VHHqpTpjb9Eq8/gVn8uW/0ZKGeR/hwOt8KQb0lq/X0KkoVJH0vSRyDl2jhDuZGCSqwee9Cd+TZjKQqqs3YNPyCoft0laTtBK7Kxc5rmc6UvXbgdYpWwWFsl6EOArDY+fXpcPl+if+hmiFUBsfzVdfE7gI2S9gFoDn08GB7qGXtzPSR0soTvS+Z7YHpsxqrrsHrk8fhdCOhT/6BDVdRfE2iknE/6f6qOVATDQc5PtUZi3wb2XBv7B3rdXrvIurkK0PNt5LrYLzJeHdvl37+Bv+9i0x2m9UrK8tgORDeb4ZTmV60P1sRvKV6VwFcA7El6drlsHpnh9mXAepOGBtREwrFIQzSgpHpRQl4A5GKyejVbez2UeS3V8zhU3o9V/qykPAPKQNKNx2nzqIXbZcakPAVZBqnPrQdTQISlS8xPL2Dq3C5BSwEaYuP5msoYpE+9/Lg5pm8Z9eoF3S97U80VS+SYfgy4S23mtXg8Wm0RxBqhvrbvEo0FosFGS1Gf8GhKtxhtqlbntUBxdtZCKeEjQF6pD3Akq04t4QIobRQrbb4kPQhSNaueHn58qS+S54ESYMpcSbkflDqbfv9oZElJLc8ckMYwabYk3QNSPXWi02OjQ7fdvAO4G9qK2KhIAOV+VAO0F2dYMO/wZ0rgnQBGbbxbNRa7FA28HWLFWKwZknIrKBNs+sunHpKfcYq4GcxJzJwumTeCeTWtIU4OBnZlvnG6AchrGXm9RE4B8np9JvM5qDhs5gPgtWDewMyrJfMqMKdz32JRT9O3k0C6mUkTJGk8SDP07YGxUU+KIkcP3y63B1HJGQfOTO5Sev2nR9kUXRqBNHezNPWSEgJltm6zbo3W8HQHkDEgzWFSnSTVgjSXtY5nosyZ3MCcx8xqyawCcz5vgZw2h+ZMH5c4CqQFTLpSkq4AaaHNDP9LeH0aAY0vshkZGxonxUNjLpWs4WAtYc07fWokpPZjGgqJnmCJBktKJShPGprXH3jTpWgH6WkmDZCk/iAtp+XMTI4tGtcXjXveZjwGKHuKxNNlXCRxfYB7yaZfAuv+wRk7shdEXMEi9pDM7mCutFGUqtop+lJXpe4KyOsMuVBCLgDkLRsXJzD8AFNlbwNlNVPOkZSzQXnHxq4WGoX4pZ2lvea6NnjJpfcvv+Jhta555LrmBu59Wtf0vXX8UtoJxa+nmbqfv1ZpUG0JlQ7Vwkb1ruhlzSHFs4O3UR9GRkaVjNqvQJM3c5OtklkG5laet2mlpBSXGZklYG5nZpFkFoK5i4zOrOEkjC4fbd+j/kVHToJnVGSNGZ7vosxrrmTngP0xWYvXS/7JrlTWYoGAn7KAZ0lIR0A+t/F7KmeXSn5dOQMyfinn2Q6S0x6cA3qHqOHuPZK8bKealrNq88b3nqzbpyynnbScUwD+js4BZjHtNHnZTdrADh+M+6nlR4rWVtJOBO0nXlZcNqdXbRmSrlnaoLkHZXOPl81tBc5vNjNez5Hk4NYSmD8k5jiJaQ7M3zQs1KLu8oi0bMcAcEh9bdV1cC8L5YBpoqPSUZKSBUozu5l82ZZ5v/HfBnPQjrjoguEvNFMHzH83CGUd2mBwj7FzBhKbM03Gj78NUsvmdjKwPzcI4f4ApKWdThEOO71seWQ5gd+Mv27eyo432JA/Gg8m/0XiDgLXxq5f++iv14ma/wnEE+1C8z9IzvfgnGzXwwbUmm7VMq/D35pK+1p78ufXnC2V0r6RSvsa4NPsRiUQj3Ra/AqidVCfW/D7mxri2VlfSuG+AONMO9dss/ns9vSe/p+ZIqm/ta05d4sy+n1SpE+Bs9g5k7YRyZyxrR+jW3O4W/dKEfeAma830+fhCt9o5i40s1B9PmlYXTAaaqDq0UV6Z6gzyg5J2w5aCf1zu93BDgDCRraCV2bHc3igJhalglf6NfYWidsMXAUNCLum2Sh1Tsb2bkR77dzeDRK5Hkgnt9dus1PqNfOs8T7kc6vPrSvrI6GQP4yX/7US9C5APrv+ouRweKzuVLefayDOOSzOaklZBcr5dj0WRK1W6R9o3zQt5MThvt+Pm/myspA3pIW8DlxXO58RNZeDk8+mcYiHYN1ZsFekYCtA6mWnOBBjuk4cni9BWX3k8HxBYp4Hpq9dd2xV26vE+tPLAelvN3ai/vFV5pzxjIQ9Ddgldt5WOdMlRH0SDavkhi2VkCcAGWo36pRpnsR5bAkkGm43woyrIuPpokYUtdYLs0nuInBHkGGpnbvdprZG5k3EQkCvUJ/P6uYPTvTrGYKCNf6aQDypIKUpzs56WJIXgDyKp29jFKRo9nw0u4qb/YCEzAMkwHZv83h8qiNMR725EK9Wfc7rUhulmqr+yWpc+uNOUvQ/NwSqm4yN3H2SPwf8MeZ8rgwmyYdoNn4lJA1mluTcDU6EZxCj9rbonZlgjLMbwf3V/qjqFn+ojktq6dPIHZJ5O5gxsmWv003PmUmL/Axgx0vRbpGYm4GZpC81ateh9qqZL5ano1uu4m6ZJpk3gHktq83r9lLUW9I4ux6yTZGyXSc514Jzg133WqRENN5Uh4WrIc2NLM1kSZkEys3GYkolb47gxmMCmLcys0kyY2DeToZP12qu9KntouYEN25p/uLt4XfUBDdOTnANoN3F05JRuSopVB3qmiXVFZJCjQXmXrtxPecUzqJBAO4jQLcBA7tUKjlqJWA0AP+zs98XFYRNqOxYA8YDduMuuiZAcYVR3T6rJMwP2EN2DkxzO5Mz6I4E7WHT6CPhwER/o7+pJn7BfYWEXg7oo/o859XUgdsjr8svA3SxHfWxa2tjUT/muOys4RI4DMDHaTFG5saMtjEEtrGUbaNSIgcB+ZTecHVocSfeTA+EjM9AxkZSYlX8MN9fAvsB+Jydvd40t8dpdWc++l0MIV9gIftIZm8wX6aZU514XT6KDYex9ISEr5BFduGbXL6VnCQ2Sd0lsBuAr9n1pweHj1KaZhSyC4R8g4W8QDLPB3MVSeG2eTRaIxLHxbmQ9G05Ls6WGB8w79r1AGWX10E+pYdPIx4I8x4L45IUJyjr7XrmSDdpLOnOzwFpPpDS2CSnApzNLA3CwVNIY4U0H7I0pZJSAsp2PlUZlzEZtV1kTkXnX1FSPXXzVjUFFMqpqADc3XYjizb5fqa7WckzcZ3aNHxSV0wlDHMlLge4j8nMlOX6KEeauX+wQF2fqs8du9TE/KFAvaVHTVO1vzoYCes1pBA3dZZsf0eAP+e5zkjDa9ZlB/dLGmA9xjX5YxHOEGTerHeQsPaAHSAY6gOZpdkB+4Y6rH8gZuR+YQdrSpPMuR85W9kpknoyqN/zDoeKJpCvw+H93Bb9/CP38wkS0gaQgzQENDu5OiZX/TgeAv4qjS5bYloC84e+Ijucqh/cSSvyceD8JTnHSs4x4BwyDvNcMjxzODta+B+3sJlE/rfeQB7l0J1wNJ8ananuwA+tNyjHOIjy93pB+QuU4xx8G0AlalNWufgDkJYM+U1CfgXkeAfvdo207TCEg8afNm+jPhd2qa9SO9to4iaXHm/qG8iDqcZIn5qd9ZP8iR/xE20dHHzopGKXjqQO/R4/dLJDdMS3kvMNOKc69DOR5nWnf8s4gEa350bvl6QvQTrDoefc1CNVMvbp52B2ZOY+yfwUTItDT2jIdz4peuNjQHIYsldC9gCSz4ahufjSLtXubxcohUzZISnbQSlx6OnfPQ41a8vDO5Rd5jB8Sxv94Zg/XBOIL8dbJHEziBUOOv3Z7A6bN9GTYCOQdofhh9ZE786NTXFv1Q2SuB5Ep4OPB1TaxyaB76OBbm7gWvnH7+KPffRjZoEX8ddr8Nfn8F+vln+9Cn99vkOvm0eRJnGTfxMtuVB9btdn8DDLwEhoUn0g2mgpsPQMNQVrlIG/LoGvAdjNYfga+zxH4n7+6nosJbaTPs3ttWaPWkpeWS+WkhUA9yKb0ndqKSN8XkJz+3BzX5DSPQ9IXwcng3VTnfXMh53lpnDrzz0697Gx/yjhnpXCPQPuQIdZAtqXMp87hBvEwi2Twi0FZIiDywe7PRSgl+42+XFTptCsXT9nz7ybXuulTI8Bd6mDgnmdnv9vJV8EuUawXAulXI8AdCUPRK/T5rNZPalatwCUUUyZLykPglLtQI17Z2qHoHmgBJgyV1LuB6XOQeu+5rLR67XpWA9zHUMT58DgxEAknJ01WwLuAaDeoZfm0HPeZA5Oh1ARFmqmZN4JZtRomtPlTL2E3Q5KjCkzJOVWUCY4dGc2p913JDU8bwZzEjOnS+aNYF6tLxNGeEq6EmsgXcuk6yVpCkjXO/RYViqvkpxP7Vro/wa5cF0tOVeBM92hJ8Rzad7ErA2TALkZs2edOn+Ea8V8PEESx4M4w8HFDvWzeNJbPJi3S8GiEjMOmJk8+pAtK42qIlDV3ayqekkKgTTbwc+JLrUXiW8nx0CUOeprWz3v8SVNgWjEyv8/O6tOsmrBmkuNo+s3l9WepPUAiPMch9cnqpa0KtDmOzjKyE45C7xpq6qhjQu4jVdK0hUgLWTDcqt9g5beR3wESIuYdKkkDQdpCa9Abn6bi5cqGYrGPUFjq2+k1tonTJkngpx4wtKHEtjUR2ro2WmwxFYC+6RDj03X39LSPc1DwKdZwAGS1B+k5bqARl0TM107BHyeeqirP1wdsXSLNk3W655HLJVNSrSLJLAPgC8Ze0C+qEm67+kF7Ar1j46tbOAoqB4S0x2YlQ5+ETbu6jPOF13NhWP/9Ir6rDPIb7yLXDguBPhNB7uE6rn9M3LPN7nTO9kfa9Hf0TU76zzJPRfct2mb4/O5lPElZKI5G21+ByO/MVDfQNXOzZHvlRrwAPiesddwqtnNk/nOwYXeXse9rUmmA8wPeOtqJApMMZXbANnEkHIJsQLyoUOP/tbz2KeglIKyjSnFklIEyk62E4+NnlGSC7wUQGe75cyWJzm54HzE/WkcRDNqqbPZnxtz7vi97d2dVX9aZH92AncfDzGzEl/qIdbRxN037eJVh569QZndmRJ3BnBfOvT6ouQRapMrQwe09SuHEV1eG21qiNBRq8a0kNNk008F8xsyObeai22JKURPAfI72v03RuojjQG+fvDHn3hPksS2IP5IynS4XGoHeQTXXCeYrT9+REXekl2U0K2NbH1rcH+Jb29TVjVsBYv5jS2mpRSuBSB/OswEZfGyLc3R1r9JwX0jFAA8mfxYwjGL39LNr5p6jKQdDdq/1L9mrat0GeUhVzON/fTXCdK/6wzS0RplaoQbfKIl/7POEO9YTVjyX5LzJzgtNP1cydcPKZT0u8Fqmc3C/CohvwDSWuNypR6713skTm4/g3kCM3+UzB/APEmj9wC3mwqHpNtrf7cOtvDSWceu3HfokLKFb9cJW/gGtFNZQq8yW4/VlfnC94AJfnjJgmHtln2pwF9J8H6ATyew5vCo3dKRNP0LNP1Mbvpnsun7wOyksQuF2n6pfVNCBTh0bGfNmNZD/pi/wV8dzxX3kSTuBTFP44szPX97il7eDbEKWKydErIDkGKNdoVG+thEi9sGwUqlxX0oMVuAKde43qHbrrmPpHzIJohmY9E+kMwNYGoaZyYwdmFJeesgm0vK9p7krAXHq3Hianr0j+8z3wHgbAL0i4wPhgLZWW9LwGoAztP4hKiHF6ex2rfQogu4RW9I0OsAddX0nPZq+kp9p70SlO5MeUVSVoDSS+Nzpp1mCV+qa6OXQOnDlBck5XlQ+pJW9OyKcSf15dBKf/W1Vbehfbua98vPSMrToFyicdpnh1thjuBW7ElIVsmSLZXMJ8AcqrHvo8frcKSe45eAMpwpiyVlESgjNDMK0iOH20I08QrNWCVV2ylvW9gfL+b0sEQuAHKUpteEVtsoX+a2zoeUVSzlAxI5D8gAzwoudZhyJia3mAsxazXDRSJQH5fvPgmbA9gYzXT8TSjhOBuskGY4adX4G/2aSZslaXeDFtHIIdnh9TjdZGZp0sejkeO4kXdI0u0gxTQ9wbLH4TqseuwMyDZeDuRbJOdmcCYRx6wbksiZDs5VkjNNcm4A51qWx+Gwe5xWT5K75PXgTJGc6yTnWnBu0PSoKz0TfBoNXQ0N3cgamixJk0C6WdPf3vVw6cxv7+ZKdvWJzz71ZdsX1Uo2Xq5kTQDfpumuknrqscSmNqKpd8imjpMCNoBzF5m+2uL46PCZUb4w2jyL2xySyLFA3su9qTk9HkrAkShaEKLdJ0WrlZzR4PxP46M/bVPcSckfaoB5QP2bY/uEa+htq0pS/KA8pPGlosNJhdTTXWuMRLse5nZdIUmXg/QoT882NT07Ut/qXwbKYqYMl5RhoDyu8SFQbSoT77qH4I+X8h9Xyj8ehD9+ymiM5vCSCGmSwoP0DJP6S1I/kJ7T9FQF+hk8DelikF5gUh9J6g3SyzT32L0apfFxmoFjPdFDr6jPZd0jE9jhqLI6GAhT9YiibpFo2NJ7UlU0WGOpDARqLLA9emCXv9MNv/Oapr+TUbZbXyqPqS6Q9g2W9gJJOR+UVfGp3pP5AvxcIN9m5NkS6QPyXdpFONWB2UlB9Kk16TEH9mNrTvvrze0/qoHtlgPbBdo6zajHpPa+blOdGtS5geTvpo4uUX/I0iug1yCwDA5E6wOhVUtinKe0ZyRKL8qT1ZiwS4lt+I1NGuccU1tWX+pDfjnavYXbXSYppaBsI0kpZIOqJ5hOl8WQdAeN8Ep/QySq9l+FklAAwm6NExg71YR9mINDHjh7/4+x846Pqlz6OFEUiYggIIgKiwKCEth2tqRXEGmB0AQLm2QJC5vdsNmEoogiiogFu6CIYEEUCxZEiiBIR8TeUbE3LKgXC/I+M+f8TmY3u+/m/vHe+3kP+83MPPP0eWbkSHGO5HQD5zMeDK1USLFR3HhXcA5KztmScxY4X/GiB68XU3pHZ1jpG7ZSJ8nsCOb3+m7LCL5IyexgOor38KY1F5y9TjlKe+ko7QA+pM8AxtvGuITxUPoXqfSpUsDW4BymkcCpeWmX600Wy9UKqv7BqqZLUkuQjjg4LRFFpCcNU21h6nf0w3Fjmx+8Q+l3otTvBND+1fVTqwtHhjUuwO946Pef1C9NStUMnDSnnrSPzrW98tjtvz0G5HinEdVV7ZvZkDLj3z2C9s8eg3aik2tVe2jedci12F+gnaT+RUc96bK/PhykRByimuj/JPVPUE92clVto0OmdJLfjb/V8hQntcZvkvkrmG2cxkUkLaqakEd+DxrmQO5657xfN6iGObRHNMxPALd3csMY0c2xDfMDrHC6UzTMd1LAb8E5Q28YF62NYpKjfA3ImU7jarpici0VHI02PLr5UiK/ALKLU7+k0V8Cxor2OagWKdqnknMAnHOdxgEE78RS2u5j03aW2d23f59PKYE/krb7EODznHpVGC+VEjGfWr0P0Xqrz13K6mpr/KHaGbWWMiowXe2rtRTURcOcao4CK96VIr8Dch8nP7e1WV2aKKr6Fsh9nTTkFw4cphew9ulRGpYS9acqApwo</t>
  </si>
  <si>
    <t>+A2J3Q+sjfqGzUEvpBoSee0D1UH+VzCzjooDBiJq6t4rIXsAcenubeS4TGnOXaY5FcWSfzdVpNspzbkD4EwnBcgZedlim3sbZMyWzb1VyrcFmDy9qyhX9GR4Uo/Rm9H9Crj7vSyZG8EsZp2RkTMlcz2Y/Zn5kmSuBXOgk98uG0+8UzLXgDmImc9L5nNgDnVyRICeFSolcjWQpYx8WiKfArKMe6Hb7qBstnHNsgrNMko2y+OSsxKcsU4uE6Xf/SWZT1ZIX9lZds/3ylcelb7yCGiXOGmew1u6JLiHoN9lrN8yKdeDIPlILmUyzUZR2YlBDwBUwaD7Jeg+gCY6+dGrWgDZM+xyM7AIVpqEEbDcX22kkw2EKnkEvEci7wZyitO4RHAppJyf7gSyWv2LVlxvLVwd0EODb5eo24Cqoc5l1ygLZnxU9q2ARWQr3iwxNwFTR9ayORzU95PdQ95otuJxF5z31MbaX1UrzpeteANoM5x0TaDWUzZ6WdN45Xo97H4F232uFOlaQK5y8jWwkRo1iUzXgHQ1k2ZL0lUgXes0M0I4zZDzK2Gd69TX48eUDEhPmyl/PQO/voHHbLV1sLkynObV7zT8/Eb1+fzSoC8UtvS06P9d7K/1h9Sqol4Ps7MMrA6XB4KBrcsilGmkTv6VKP7KzVgIuNSmMXUXj5htMfv0gz9v4zxpU2Vb1AB8m9O4uXZ7M9zmZBaC+Hc46agxXBv1WUoDStj0tKCUbwowdzv1sogUv5DMQQKymy/84MwnlINMkkJVgbbY6ACa2o7FvOn1Q677yYVUB6jtOzEQ8qntaCDi8wUnNqwtKqSY5QAvpZ953WpFmjhVwQT4yzL2l8sk5FJAHiaT2V1uSk5qN002HqI9Sn/DmPUtpcaTY6rvWRJSraYseLGkjgV1Jetsd3qt7gybvOYbDfATTuOAsD4QjdSZmo6UuDLgnuI53+qlSxJzBzocqGfU15MGFPoi5VxSaZhEDAXiOd3nvF6boymJagfDdi+w7S6SzIFgrnXq8cQK6U60aR0AyDqGlEhIMSAbnXr+QrfNS483E7ziB2UTU/IlJQ+ULXrHtdN5v91cFuXARK+SAQfQHa2lMEzxGtw7syQqE6gdPKAZZ88J5PFAnl0sj0tCNED2OnGl52rK43gHmPuYaZNMK5hv8Cyu/uO2Ncol3xeaviXH/z6ScwE47zo5mkJ/p5xStN5mRz90lW3Zs7dTlEYv2dHPA/dDnoWttL1JWn28h0nret17F73RksrUdJe0c0E7QDSXkx7SJc0B2g1m+4zN1lWq2wWgL3jRYqUYRmeyO+OzTLG8La/bsLDHAiXWmVKszqB94zRfssdX+OuENvhOtsHpUqgOwPzoNCsF2eR7zXZgHCKHrqb64/W+ieFwpVEbq62ktQHtV+pDZknQBD7bGoY6zIZqJSkng/Knk8sxGLdBKR2jpWmz3f898s8KG9WzPUnarAXAf/Psbvd4aMOfzDNOgIj/sojHSxGPA+kYWd/rcbvdGfa4e8pmsFyaJqz/326BObrbwDTXeMNsFPeI5fyz2+CcKDl/Sc4RcFpqek4gyqrchFx1f+6GxXZF3/9nTC3NmX/sFhb7HeBTNK6vYbOrfYU10dD6227EAGgcAyDF+xmU0zQjkTjtQOUs9BN0bK8ZD944fqXaF/XXNZyM/CCh3wPaUdOPz/Tiiil1/haCnsGCfi2ZX4F5FjHN1HwpmV+A2YWZn0vmZ2B20/geRV8dpEQeAPJcRn4skR8B2VPTD+b0Yh5J/PgDs5GbHb1q5x8D71WN/L5s5PeAO1/jkyu7phrZLpvnHTRPH01fGPWd6ItU+yoCvtpQoLbWH2h4DyDlfBPgfhoHjtpdSk5bsv62HxrbWON9kvQaSE5NT6dNWzRrorCxPaC4mLJLUnaC4mU/dFkppWDMW/DtUDQLilbQ0+1aernN5+imoq9K8FaAcwlMRyxqX+uRB1avAJyv/sWpdaHAxMDUuoannJsk7WXQivRRweV2UQ7F2FFhA4AlclRYJzkvgXMhmx+pvpOY/0XTTR6ffu607D7DlJuskW7yAnCDGYc71CS459AOQ7kdVkvBngFpuO5wLgct2KTDPQXtyjSsSikoy7TXKol7ArjRPBLgOUzKLrYSIo5lEVdI5qNgjteMzGFqtnYku7t5GKRLmbRckpaBNIFak9JpWeklflypeehbLltzieTcD46fvUItQ+jBW5xXLAanSnLulZx7wJmscV0GI69g3Mt9cIKSc4fk3A5OWONZ2uZ0eTOcqQe2hbDVVLbVLZJ5M5hRjTZ8Ho/LTr08sdEXNIxr6j/9Lv9ROeyN0mHngzZd0wudU1BcfLn1edB0ptT0OinVXHBmabzroYVbQzTRHABm018pHGEZ4gsGa+MzPFwtgbMBnMMOixRrKU03y9S4y2ODVr/ab4vS+Eqp8RUAX6/pVZ70G5tYjWdA4BukxtOkgPXgLNDXEza1BGtK20ZNAZe+tjxz+OwnlYC1UsAIwLdyt8LWIUkL15i4+4+MW9rmrt8ULixxIeDuoIFEs9v4CEmOu0Eoe5dmpOnihUWNP0J7+rjyS5OlDQJg36vxu0k6mXYnmnGq4NCL2aH9ElIJyBJNf9LsdapFf6IFcTkoS5kyQVIuB2W5pkfsudTqLq7HXgpFH5atOl5ixgGzQuNTU83mpEKIiW0/FvKsZHlGS9AogFbxPOr0etSaJma6K4M0T2nGVVcNZRWZWheoVntd0+DDJbUU1NWa8RKX4zFi1RwK8HNSzcGSMwicNRoXtLc5m5S3eaDpbIsXfdClcBdliLpQOtsAcNdp9BbR6vQ44jL2Q7YNmnFbWKuknuI3ckAUSSELAdukj8LGK9VYZfMBfEUqmys5OeC8qjWc6tpk0FsWINsxlZZH+lb7JgX9ulheifMAt0vT68d4HZT7MUnCftNi35Uv6r9d26u6pyYt5gTtNVJSrSrd9MY9rkXtkO91qaRVStUPnDfJ/5XlvRR0FYvJAOZtiblAYs4H5j1SDi/GkyjXC/7/Aft/TwnqAdDHbHQ1NlDCA+kK50KaAzH7GTqhE7WgukmoBdDPNY4/8Xi8amRM6bZdzEYY8cDbj0RbUt6Cs2UjnAXuV5r+SMdF5S3Nk+jOkPQb9bmb/kinMmwpqY1S2VD+XzWBSCAatpT5+IS2kxS6I+Dfa3qyDLfqsw2RHh0A/5GMWFAVCZQbIaXtJOU0UH7mnm/XNJetUQ2ZNmD9Khu4teScAs7v+rrSwxcT8kL/ZED+VP+ibSTQd5Kvpl4mvm4peSeB95e+4lVj0v+TTPNEsyUqTnlvYPRkmvxOkC3RHLij+prSCIpMgjsODniMHbCZFOzYLoN0nItTtrusVCBNLqCP7jIUbe5Ciu+KqJGxXe/3/+wSwL8BbOHSQyEc9PhengMdAbCly8jkVh7xR0Xc7J+S9wd4rVw0vFHYDT0Wim3Rw0C2dokW/VVyfgGnLamhOd3OuILwh8Bo50ISwoA/2PBC5UdJ+wG00128ZHXaKS4p9bLmO+OPtOzk4iQBkvk1mGe6uCS5jXZ+ydr0y11wkTWHz/5iQ6/tykW+2CVc5CBoXV105uug9Zsj0XvizyBSNxbpgBTpE0C6u/iBn8NupRS3SWT6CKSeTPpAkt4HqbeLI/jsVtW97ebY8S6MfwFJWzqgTMkXqq0LckoRS4mZDSQ97W1JfQvUvi6O13NYbUkKW74B2aws2+uSsg8Uh8usz92Qg3MvRNPoqzmsIaJ9tyTtAsnjMqo1ul1NKam0A9JlsnTbJPNVMHPIcqqHOukxtWm5LRAvj/z6wrAaY1XHVFuHqD9iKfYH0tM2S9om0Ap1CY1MICkl3AgJi1nC9ZK5DswBZCGn0tmVYTN3NWsh4ED19YSRA0cPHJmetkb+/gX8fjB7mduquZ3Jaxc+B0mGsiSrJekZkIa79H2ai54/xp2CPgWByuRgsUpyngBntGElOhFswq5lpdkrS+aN6TP6rjdVr3xM9soVAI9zGQ/02UESOOwjUPMSVvMhKd5yUC53cXwvVQqyyXwbD0JFn8tYNNBqwa8n5jFHtAckcwmYleRmatr0Ot0ined9IE5Un88aEK4IBPUshL7Q1hU+i7+hHHh62iLJvRfcAJuSCsGrtXjqg9C7of8U1v9OybwDzBDpb7PTUXJMasjbIG2Ny3gNFZ7mD9VmVKtVk7GGvlUCbwGw1sVXpk6PRudkUP4m4OpI+bKoL+KzZFhK6sPBuq0rtj4U5sEqqhY1/vS0GyV3PrjT2R81h83jzrDGLUfmgT5T+uN1kjMXnFnsNhRLYEt8LzkHZpvNZrtaUmaDMof7mcfqcP8/OexngTSXSVdI0kyQ5rn0MuxWzZa85M50kOYzqV6S6kC6yWVsax1etVxIoFktKLcwZaqk1IBym6sh/aA3dWxjCMw7mBmUzClg3u0yXkrxA8EEkgVAuZcpVZIyEZT7aGKjcn0OSl7fGFIJyBKGlEuID5AHaWXgUlZyJx8fLwdoOYMulaBLAHqEpHFZncqNEuZzHgfICoaMlZAxgDyuO7WHlhbx+bJGwalXSacuk5wR4DzNSwKKWlZrdbM6TSkIq+nP6BfcRb5IxD8xXBcxp9+hkjgExOfZDfB6InUSP2i7hrUdKJkXgvmS7lq0Am1KxpD+YK5nZrFkFoH5skvPuqS2F4lLehaAspkpeZKSC8pWF2fu03fYcZn7YMRtshkyJcYLzE6Xnq6aXl82VOR2g7Bbfe42wj/dH7T0GuyLBkKWAuPJm2VYjT+i/j9qEOyt9u0S7gT8Nd4NuD30rCxmH2UH/3WXEX3G+1u/jJGxSmQ/IN/kDQHq28Xt4UF9W+p9geScD8573LAet8upNeV0pxea5ANukp6S2QPMj3VbUj1AsYk9F1IdUJ/P5no0oUlqfVvptxT6yyl7lWWg2iL7QlU+taWXYAvAn7v0G38734YnHgG6QMIvWMKzJOhMgL52ma/X7eYsfwYE/FZ97aG//KCslHjtUUui0u6dnrJTWYaQErSj5J8O/g88VNmtlDMx2VDV3lwuzcn+J7sw7U61XGonl0ungfazovVyOR1eT1NqPLQxuY+0aOGuuvQzxT1VcluDe5i6DuIF4zL+wRZ/qH/TYgCVeQ/NSE9Ll9q2BOeIvpzz0rWkM9GA2gJt8je3yQmS0hyUo8YcqJdYTEA5DpRjTGkmKcd2Yifv1tNIa3a1ZjWX4Ud3YhuvPp9SGAgHfeWW0kl0+ap28DvlDh6gFm6KAFaLBDXx2VNH0xwx/kLLlm7O+ieZf4DZyq3PGU61/bbH7+IhYmu33MVLzi/gtHXzeyAlnFsERR0CoZ363LLI77MMCatepTbvEvIDIKe7ubCcfgieLK3fTvjSjVmhLr3efIHe++8UvvQNaJ2Z5rZ6rMkz9X9l0jK/P7L0tfnLFO1LSfsCtC5u/S281U5vP1Ia/3MY38LG/1TqewDMc918JON22uJCcz6G3Xq4jTOeoPo7EfGU5EMJ/ADAXm4974+Xzv+TLf/eg2jns2jvSNLbIGW4OTGil3YH1tS7gzfB7MfM/ZL5Oph2Nwdhu7weLbl0r4HkZNIeSdoNktutV23Wt5NJSDvNtv3V56quDt+v2naHbNvtwGW5OUqZA+iSyfWqSVM/3f1dl7cVbaukbQEtz03Tv4vu0OPfM29GuxbIHvWy1HEjMMVuLqPuctH1tNmj1oPQX31uPcAfrgnXRo00xelpL0nSWpAGurlmhZ3iU5IWnl0Duw9iuz8vSc+BNJS8wuXSbGr77Uk9Aq0Gs5SZT0vmU2CWcSeg1Hh2NXKITrAKqo5yo8KEr6bG33Cp97jkrQRvrFtPGG1XntuEYqErIOM4lvERyXwYzEvdfD2scVgEmmI55LtcfW1f6JtOJzycmyvEiy9Kz/WgxC0Frpw7gsPj9lrV1jtJgyyBYJUs2H2StBikKre+v7Lb6OQ/pbL3ghlg5t2SeReYQZoSnE6HWi41iv2/AzqHpAPfJjkLwZnKsqlZjxYJqddxt0C2WpbtJslcAGa9znRzIajUzPlmp11fd/eIf3u/rDrtDbLTzgN4pt4kTpfTnuFMNgZcBxGvZBGvlSLOAWm2m8MtrZT5XYagXw3TXeM2cj+Uh8r7VoXr2ZevkqxZYM11c8lozWp1ZTiTjXNXmEoeyL32zKG/0O3ETKnkDOBuoJbV1EDnaJwiYRrEu1G2bJ0UKwrOzdRleUXjis1JEQHkVjce70UCtVFfUJxy1UhkGMjbeRSgF5/22KOjaiDvdOO+2VdbMSnsC4aj0YbbgCmSOhnUe4wlgNqJJd2fTzLNd86jY69Mm0lZqqqk+SaCdp9bf4SuHz4mOjOAfyxh/yiXMvlAedDNqdQ9lAAnPmXj5VB2uWyESyXnEnAecetbGodqTId5NDYOhBXqc4uCkjI9F99YiRgDxOP64s9Jm4L4MhqjAFolRSmTnBHgPM290up1umjbnLJXlsJMq9lMQyVzCJjPGz1df/Gf+sgAzDXMHCiZF4L5kptz0HhtXlfiTD39QVnPlGJJKQLlZXIqL2cVtSWLYCowneqXHdXj3lh3l3KqfOlUeaBtoeHCaSO/j7mVy4H9X3UbIQf8CAwhB1lStEzAdrj5bb/HrubShBsWDxTcxQq6JEUDZS+byUxv2ZjiAGUfU2ySYgXlDZ5G1Czi8GS445yrL5R7SzpXH8m5AJx39THQ5tW05MkqekOi91mi8ySpJ0gf6ZOl2us06cS7O5ifMPMcyewG5mduCv010jqmRHYF8iAjz5bIs4D8ym2E/atBOm767Qy7fSPt1kliOgLzvdvI3OnQ1DRu3tuD8CMJXhAMZhinRhY+Q/KJNKNDfMFJPsvQcISO0dvJv3Ea/sbPbj0YjZ7pxz+5boO/9KuUtbXknALO7zxOc44jT7ImPtnsUn2unfx9tNcs1aXSZZdqCdoRXoAbh6lx6f4h1N9SqBOkUM2BOapP5GqoztDkCdlxYBxzG5c5vmjQF1I2CwUqpviNS/hmknlsB84CPPpDbRuXUzPPAnbgLMBDgYZqyvSF/NH4QMN/dshDARBbeIz6HrRRS3TScWQHjgE8fAwgKX+A0sqjp0rWKPt2ss3yYZBaM+lXSfoFpLYe3rbQbYao/HwIGrZTn1uMDETCQf/M9LQfJeIHIE73UMif0+N2UmSBsPx3oHTyGCEBVZHy2onmIuAbifsauDPpH3NIgDvDZR5nfwnW2erzGQWVdK9dEDQKGMgL5YMS+jmgFg89CDQy+SRK8g9bncO2+kRCPgakh4dr6+mP2oSeH0K28zzGUrEuFKidYbzLeV+y3gPrfGrBhqPrxC34DqTqw1K9JUlvgtTPY6Zztye6XtkPiI0h+yTkNUCcHh4X9ZvQlOPiHiBdjNwlkTuB9Hp4teKmUoTxL2m2w2JZHtGvX5WcreDkevgk1EEh88kWha/swGCzoNMtH3UaR5lYNu8Qg80m0Ao9yOBM9/bwro2Qp1h9Po+LStZQ/cG4QhkxT3hVF18vBV6HPzHAoxdiozwM8QPaWvyhgVLxNZLzAjiD1T85W/UrkeO7/8Vxl/loiKHcEKsl5xlwhpODmLdeCYr2AVLGkFUS8gQgoz0c36R5nPQMWxbtg0ZjaWTTi/b5an0TVXf0k9X8DYdgKyT5UZDHU09wu+0eSpOfNK4fMl7KMi6XpGUgTfDQabTd7XKowTourB9Slku7L5GY+4Hxe/Q3aQ6nI/kjjcUQqIoFuleS7gFpMg/TONtIQroLpCCT7pCk20EKe1BktUkHBwvBnMrMWyTzZjCjHj7JMTqoaNIF+HU9/3q+/PUN+PUMkkjTHHRK1YQD1uvBvIKZcyXzWjCv4qGfioe51aCIznkN2u5q9fmUkWGKzymZrjpmreqCsyXoKoCupTFD05+fJHOpK80x47c3fzquw6l0QniFHDNmgjYPI6yWuANNh27zWbd6KVIdIDd5zLpNVvNMqhaq3UKeUkSxWnQ0uHUlr+gq/ZYhao1Xy7nDKO3LVEmuAfk26njmMUEC+UKQ7w6WLygpU0C526MX03I4/5+zi4Bps1G2u5buGziZnvZLm1UBt9ij52XnAOGU3uGHhPezhBVSwnIgl3o4HJeaoQmX0hNMURd+PO6KaffTi8rLpaiXgfuQhwO/jW1m7LhxCRroETlujJPyXQzOY9QODbk6G7fDGGj5OGs5SlJGgvIk</t>
  </si>
  <si>
    <t>t4N5apG4HUaA9DSTSiVpGEjPkr1QdDOlvYYA+TwjB0nkRUC+aAwZ+i5fDBkXwk4vqX/RiTOW+GoClb6wGvv9IhVUf4ktAXaDhzf6xuuzBJYrgnAvs3AFkpIPyiu8WKeYMHpchy6WC8m20uqtqC4yQw83itRFKRtfSXpatqRlgbbdY1zwqknAXCd4AdtJhlB9NWgpVtuvSKC8LsChTOlpbklzgbbHw5sTjd8WCLs5AXzNY5zABUKVEbWDoLvtGfoC0i6JNhD302RH1YFsjRJ79QP0Tem0GRLTB5h3PBwCxxV9Zdz8+WC8R4MfP7ukoPmoPxioip3Ve0nueeB+yE2qBhMHZxlv3KQ90KQfc5OeKynngPIpL12s9D4gYQYZCyCfM6SLhJwNyJdsKYfT27iCxZnQ8mtpqTMkphMw3/EUjNpVKfvT6RDtBxatvWS2A/MQu4UhmrB+W8j1C015nKAuHK03NhSnSlRroA7rc6fT7vFk2M25sxVAf5AlUQ+upFpNMv5QxQwlfW2N6g1+tTeX1JagHqFe4LJ6XXYRzNgC0L/V15OGhut99KBA7cslojkQR3nMQFJFuTEH5pjHuDWd6I+Uq7Wj6VrNJPDYdmzKvbSEt9vcXjphMjfl27EpV587Dg5MrQtUbV1W29A/6dGw2pVvl7tyIFt49ed/+vOp1Ff127FH9/IeXTL/ALOVV39Coccaxl3VQ9jWXnlVLzm/gNPWy9ewmqaWo0mLwxyCRO1Yoh8l6QeQTvfqleb1RC8w3HeQpZOXomoCFJtSQW+iaf1R5Ju4daWlLBzcuq7er0T8RoK/BvhMXUSX22ZPnpHjy+2YkFuv79dn0dNLKeR+u5iQDwLX1avnfbFRjctE2WM/g7bdWNsDUqhPQOmuvrVz221UvdArO9dH+HVP/vUH8tfv49e9vTx+GdFRCWR4F5QLmPK2pLwFSl/1rTPSciUKqwfEypDXJWQfIA4v1QWxOrxutYkQeuxFw2leZCevbEiJuVuydoHl8erxIzaCxd127wAvUzrlNsl5FZwcvQ+qkYtGZjOYHoQ89fnU0rqIL+ZoZrNEbQKq0MuXtQ41xDhM0kaQitXXE8YEaqjq1Hr5+3X4/QAvJ4LVrC5bhjf1uLwWJh/IJl8jmS+AOZjN5HJ4PBSKH2um5yDaUGmm1ZLzDDjDeVxBvYnUmfkhWxnLtkoynwBzNPm13e12OZ2xx1ArIdhYr5EyYXIdnVpwxZhqtYFo2IhL8KMAj9eV1ujAIT4z78NgXyqVXi45y8CZ4NVzLFMJqmTb56XmYNDhqQGe5YNfeyU97QE5GCwBrZI7ot2h2SluNEEfug9Gm8hGWyRluheUgJfrYHppd+ORk9DdUGyKF1egvgpfXe2k8DTTXHdK5B1Ahkgws05MAsFug2A1LNitknILKLVeXu5rHkVJGuh3k2mt3PQdy0PXfaSGzgXSWjcCN41HYrfVrRboSTNC3GDixnb4/PvgygJl/HkSdz1wV3BTqo2RKzltrkl7bPvasrVXUrTgtZI2B7TZXiPdGz1wkSPy1WiEa7zGQTFFcTbkMrlKmm4WcHN5mkBS5QQNcAUa4HpugBmSMh2U+ez1KBgZ6/X1kGuB9Pqo5NSCc4uXQiyN+t8pe/pU02gXLFjlz1+7XxmtRhotDO7tupZuypDiSaRlNbS8k7WcIqWbDMo9NMi6qLhBhs28x5gE9Rapry0GRn1b11GWuImS4AfhfnIFr5fSdicts1BhanXpkLf61H/xntKqXGrlA+1BdgUEDQtXuBwyLfca8QPBQKU/4qsPxNS7ulTKeAmoj5D7aDa3Rqdk5qZtHJArqBWL+o72UZWZsZIwBoTHvVTHgMvJxVfiGQXMKukMZRIzApinvfww3UOpjaV2pWCshqNXV0xRfhIO6Uv7oZI2BLTn2bXsHrcaUFMvTgeZjdD5izHfbbCtVY1wkWyEgeCuZXMhRS3MNQAyrqNlxRBfVchnJjdOTyuREhaDtJGbU1MLaEdsXaVCwDZ5G65GanzGrXi+hOUBtoU83nxBlcDjc+Dxr7LHZ0lKJig7qCW9Xqp0EJ9TxQOhdsmWdEmMBsxeL8eROukw35s6VsJhGv/C/+6//t0W25Tx7dL4NoD3e41DRbUrSqRkPyj5JiuZIaXrA8g7PHsos1PAUbJeeT5I7zGplySdB9KHXn7Q76aEu3FnYD1gro+9jWt3nitp54D2KSlnczo83sS5oSwQ6XMWqYuEnA3Il/p2xcj0DPc8E9J8TY03OhyqoaJwZ0hCJxC+o1HP61aDpwjJPB2AH9RXa8MrAn2VSslI+ODVH/UF6+i9n4VPYdUQZBzwtJd/qh3+1CHW2Ag5TKBxW2j8C2t8qoS0BuQwr/SNqy7Ri1pB5D+8xhV2bbDCp/bcFeFgw245XTJbgnmEexPO6ROF1kOyv1myEySlOShHvcaDDKtXHIcdB7mOqc8nDxxSVGyu9ZtJzLFt2Lpn8vs7JKxqLMzRbYYwzTNJmH+2yd06KC0ycXHhiV3MHTF+fWLLTDP4LITb/gZD/Smpf4Daiqhm9TRBPQxq60yjWFW1LxoJTBfvQdXeXTJ/AbNtJoVlexxUHk5LvTc5tM28krjv7ua9H9qjRo+ftonR40eAO7AhXR4+XEi0KvgehuzIhvxWivcNKJ0zaetlFNtEo34Fdc9SX48vKyhV23T564P4dddMfq6sz5X49Wf4dbdMevZBF6c0TByQhE9A6M7mwZPslOb5yDTPx6e9cVHLm19S5vlQmucDgHsRmM4P1J6wCVkD34OxzmdjvSOFfRvMjEx+52RUPE8dYm8K++WRv64+vJiSo74hhd0PsI0czywoIRxvH2zpyDRiyqoCVbob11ekp+2VYu4BzUX/VnNyfIl5xrMLJI/62qtkap2PMwMEKWbFF3tEpmcwZs9OT9sh/8R2/ImsTLw1dWe4E4WtvQp75rA9t0jKK6Dk62OBkQg5AWUTKIVM2SgpG0ApyaQh0+FRW4qYEk3roPGATCMavTJQocZLcxBYK3EvAndRJucX0ZweT/IJ9QUINpgFe06SngVpWCbHtTutakZtQvTaM2AOZ+ZTkvkkmCMzjYoUHrm+fQKqjqZRr9AfDkV9VQ3RSGraeoG64EqJfAzIizONZYgz8THXo5BrPMv1sIQ8BMhl7MHK6ajUlTyiWgbRJmQaR7yV/top0XDDMdVSCXwAwIpMPZ2Vno5NAO8H0I9mra9TUyEls9HH4cWStwi8SZl6jWM1IFAWpcZq3gM1J7Oad0nKnaBUZ+rZ8a2O5O9ObgcozKCFEnQrQJFM3nNavQlqYdwMDaOZYnG6QHJuBGdaJsfh6QmKkm32zXEokPmE/4q3KNx8nhyHrgftCmojTVM85QrC5nMh0Sz6B5GAkUGpvCGQa46U7hrwrs7UU9bRpZc19eQ3G5abw5abJZlXgnmdPggbT+9TMmeCOY+Z0yVzGpg3cp83Hx8mNmOdacbiL7bdf8Nxq5UZo9KMtcDdwusIJOgVdpwKOy7MRI3ZcLSutiriC4QM7w1LAUMg3pHJcWdO1czemJR6AN5F2vEtUY3OmSw5AXDu5SEJ9ZBSGq8KxlvMxvNLZiWYS3TjodJbYuOVg7SUSRMk6XKQltNIpBYTGmd2atxFLwXkYYaMl5BxgKzI1J/oUXa/mCodY2GrlZnGzpsf/pguPFriRgG3KpMvNpTJ/p9TjzII9hQLNlySSkFarXd5t/pNozq6QyHbc7LLD5acQeCsoZFMs9uVihR729hMAyHNWpZmgKT0B2U9rWQ9nK04PuKhGMJslMIUSkwBMJvJMZ12yrEbc3mcB8aWTCMaQM82FqXCUMrgMHqOpGaDui3TSIBuj723yQR1B5ZDFf7ahpnEI2FuwHbryyH9mhwzpgbSXvW1e0Foki9UVeenaACuq86PweLDeR0Sbwf+9Uw9MbDmbHy5bMVfeUNasq/kZIDztj5BOTWbNfHG6AI067vcrL0lpRcoH5Bvu6w2j5emOWjbE3J8pD5ro6mohLFNaxTfGKOz2viq3bE/UkEFEbrLP3gu/uCBTDMkx5l6QOlmjqHTb/zoxKLz/1VjqEWOoV3BPUj+qT8Ecsd1lrOhzZfSqmdK8ToD802mkV7TkTwMrBMM+x0b9nQJ6gDQj6Sn12qjOL7UerYz9Xz+qqdHL2hDx6CnST3bgvtLpl5Uke6Z4usCngpFf5OKniLlawXOH5n8BtBOZd7i8+Okg/M/yTlJclqA83em/ohVL6oIBzoBhH/V5x4lpcOKLL1ghH6llE60IhqoD0RnWMrCE6PTfBF/7/S04+UfOA5/4Fgmx/pTqHh8talm+CtpWc2anVBWo2bF9LT/XhWUo68alOZZXEOSytaqtXVckv5XDcyJWTJJv+QcAadlFtV0cqjRXW3p5FDzJyAnZxnr1sn+qXWBaMOVxO8SeBjA1lnUH6xem1rXpT6p/dX4Ky3bZJHr/SyRh4Bsl0UHc3yU5oi7lPsRUnbIaqis+72kfAdKpyw9gZKe4C0W8w0wnaXFvpKcL8E5O4ume6va/DmSF7U9CL26sl6fSdKnIJ2TZYzyTjUfCtN/Amm6ZxmhL+EGq38kUR8CdR41o+n9gvU+WL3Vv2jDy9aKSHXfqrqaGX1pUHtX4t4Brk8WrTFtdrfX0ZTz9regbV/W9g3J3A+mjRwDeUdSIvcB6WDkXoncA6SLkDa7h1Jpp37bvetVjEm/rBh1/bPfti9MT9v5qhiTdoCbSbYyXQVjwDaYMptEGuoP+3FGsFVKtwWUvCxap1itVP/Cleh2dDN0LGAdX5aUjaAUZ3GxJDV/U0ilaNn1EKd/lrGc88+M+itMR3lJ4tYCNzBLv3XSF2ECtwa4QVnGAWu5P9jogPV5CX0O0KG6vbwURu01J93VIJaqz+cOCUf8IZ9lRLjWZ1H9tI7OW/ikpSgcmuiv0FcYT0v8U8CXZXH0Pr09T7hBXwU7jmI7Pi4hKwEZS4MIEjDH9v4VEHScGEQekZSHQbmUzWdzOt2aGnaF+ZaDcTn6rL/eKNGQnvagZC0Fq5z8w6k5vdYk69gl0KuS9bpPUhaDUsVehmzjCSj3ghJgyt2SchcowSw926GeEjzuBT1UC8nB8TbJWQjO1Cy+qlXzkjNxrtBbIE0tS3OTpCwApZ6GH6fbppbVTcmZOB/M6cycJ5nXg3lFlh6NqR9GJZBsLiizmDJHUq4B5Wp9EnFbVfvHPxGdDTvNkXaaJTlXgnNdlv6YQdNsal2WehMP2eaxbNMlcxqYN2aZMfoJ673XAXITQ2olJALIrSwY8rGkFKwGzNuYGZLMajDvZKdACFACyaaAcjdTApIyCZRFWZxY0Uhng0FmIox+H/Xd0f5g2J+eVikBFQA8oAPcHspdYwZN+gB4UH22jPZHwpZeI/VNWnVdKFDBiTEs+h3ZDLWou1yyLwP7oSy+auUXsHFri0vwBx6RbjFOYi4G5rEs4+yVB/ska4sx5jx28Vb/6o02eqk9Ws5jo4BbxR7h0OhZUSKPKIPdn2K7D5cylQKymlRz2ewOd6MnRUOh2nNStcESMwiYNVmcrsLhdngov25i1QZCoLUs0ABJ6g/S+iz9mTAnPjXbsRiybFSf2w+v80Wj4Yil1B+NhI1M/2oLL3kF4G0myVS/Ucud5NGleZBsC0uWI0nZIG1jU9Ho0GhwyIR4O6SpPBLjBmY3KWjWHzZ37CDsVZ+7DwpUl/sjwRkZRUFfZIpy2UBtbZ1f7V5r/BFLQW2tP0qZ9BySbwf/9Sx+Caq/dEzgFlbo+gbr2ldCMgB5O8t8c5kwMcEFgLzLkN4S0guQD/SmtFOIQkN96Z7Q9CP1uWNBPaVFtVzo9wWjkygOt47zBKr9uESeC+QBfS1iZCUGshuQn9EwUVo3xR9NT+sqAV0A+IJHKzOFcGPNzoJmX7FmnSXlDFC+zdLfOnls4tV0R0jxvfradsCwwZbBgdAkKpjtj/gptKSDZLUH66csI98QZ/oVi47TwPs5yzhk8gWr/YFK32Q1culpannV1kZiTwX2tywj3YGay1xx7noKyL9Ldz1ZctLB+R+vwo2a2ylnjJPM0evtuV+VbL+aqmW3kKPXieD+wyMGrlSS9MvmJm731sKLbP9SQbHjJe444I5l8W0UFRlqyqKiGVo5LZta+b+tche+FbvwbD769VidtJpOIuI/Ww3SiUz6S5KOgNQym5f5Nq/LneGRG7g/t2Ifnm208SR/pNpfW+OLVAZEgODvEnsY2NbZ+jrDSolRU68zfoWobVjUnyXzEJjtsvnZjV6CO247DmE7ZAu3+V5ivgOmE9nO7nbT8jdpXaVvIFBnFugrSfoSpLOz+brBeGMqbHcQ4nTNNq7KIuHKsCiy85nkfQreOdl8uet1663aeAT4BFJ1Z6k+kpQPQTkvm58L2ym+L+a58PuQqjdaNOqLVNXVxifXfldi3wG2TzYHyNjc7gxN6voWqH2zjaNhX4VaxESNmtlvSNh+wGzZNATg1UJsW+4D0CHbcq/k7AHHxbqqeY92lXKTugsQTzZq2AUiavhWG9VJoXAwXBXwG/c+OyR4O8BZ3BS4QEt0z46myOGm2CIpr4CSzxSrWn1QTudE9+ygFDJlo6RsAKWEKUhAm4CyDpQBTFkrKS+CclE2H3N7NC+/aW9MeQGUwUx5TlKeBWVYth6o7nB6Gi04n4HNh8uGe0pyngRnJHMcNmVitRaI5TwBzmjJWSk5j4FzcbaRAUZtruL86FFgxkvMwxLzEDCXZXPQqEPTYgtDLwNjgvoHJ3N0dHm17jdLJegBgCqyOfpFc3vdTUm1fD9s7mebL5bMRWBOyuYEky5KwN2Eo817wJzMzLsk804wq7PpeN5uZ2Sy+3SAwgxaKEG3AhTRezLN5mq0ibtPh/WisgUWSM6N4EzL5tQjRplbLFxuAGGG+nxCsX96RTg97XoJuA6AK0kjtZSmSN1kFw7XQqOrWKNrJOhqgK7RXdy4x4zV6CrIc63U6ErJuQKc62nkMdMIN+5vMyDMDSzMNAmpB2SB3muNtk9AiYJyM1MikjIVlIX6xKKm4ySPocKg3M6UakkJgnIXz+ma2tfZm5KpZPJWrJCadX3wyOvtKM4+sFWskCYBvIjEMzPiJhBvIsS7j8WrlOJVgPJANr8C0HOJp5TOZ0r318ZBbW51pRWmp02Q0l0O7nK9S7usanCwp457uNQERz+/7fcvjxxQal8iweMBfpSXXsjOL0adi+Flj2UbZ3pVwXB5WB93xkjlR4P1BLPcVo/LEbsUGQnWkxjBKqdX6KQRkjQcpGeyUSGL8huhIw4D5lly/KKwP1iu9rVDJGEwCC9QQ2hqm+xsSkNcZNqry9k71uespZj5gdJeF4L7Eo9ZVrUApDILiXt4/wana9Zs86YuFMZZImnFoG0kKZ1utWtuSkhhocl1l7Y6OKjTScpdCiQ3H9xXsvm5h8eqqRnJfAkP822lVqAb4Hq6+g1VpadlSxtmgbI9W0/ba9SUSKys1xQq/5RHbb9tsiplPVIoN3C7Ceey8fuypIWZNBO3oJe3Y+HOHQrnlDgHcPvIRzS71+ZROHOXaYOS+9XnlmV1Nf5IDYdt95Mq9gXkrWz9SJOeebrjTsb7APWOHGfPl5ze4LzPBqc3yeJU5jwAPqSxpbBQr/iidqiV/vjogh6S2h3UT/RVNDVk7MryHJA/zTYCnflya6Zv4kRfpGFbZJHUrqAezOYUhhRq4JTQswH9Mtt4CldDB0iIrWPimZLYGcRvmGh0CkHsBOJ32UbE0yR/KDKjtmKSP2C8eDldAjsA+GO2keZca/wUsR2gh2SztJWcNuD8ms3vEDSHPXFGjtYY0w/zmN5KQk4G5M9sUXo19e1/SzCPMLOFZJ4I5j88VOpv19wyTqk5tDuKXVsgFFOq8DjJSwOvWQ6duDgcVo9433Vsi8E6Tn1tPqKuWnWDo1vEz//dYvz8hBxjK0Sx3HHvXf8GpUWOsPcRyfkfOOk5yN1G5dwgxx8gtFKfWxXWharI/wOhqHL8w5LzGzin5tA+T813jtjMRL+A1DYH+7zaCn8oamTKOCRhPwHWPocTiOmbxiTDzg8GuOXpOdRo30nQtwCdkcOX30YmgySkr7dgAPMMvPaiFxfQAfVXW8QA9iVwZ5MO9IrBleE0bXUQGnYlW40YU2a5MBykQVrZ6jMp1afAnENSmbffSaT6BPp1</t>
  </si>
  <si>
    <t>Z/0+kqQPQTovBykoneL08H1I1JvavyBYxw9u3pWEd0Dowyp5XTaveMv9FgB9SaWhgUnhkGVQeFKlP6R25hKzHxhbjn7tq3mproSMiAfKkWPc01ar8S4aqPZN85ebXWSvhO4B1JWjv+l2UFr1uCX1LnA90sd3SM52cLJyaDVMC1lOKJtgVw5b57Ctt0jKK6Dk5+g5DijbtpbornATKIVM2SgpG0ApYYrmooSe1kQr83WgDGDKWkl5EZSL2DIOza3ZG8UmvgDLDJaWeU5yngVnWI5e4ocCaW2pQxKeMXvKgkPT/trzLIXUPi17ylMAl+Xw5tOoaZoSvMoE98jrdP+Cs15R4Cck+HGAxzDYY3dRwFzqBdhjsObFbM1HpRUeAfOSHI6yddndTdqhPATmZcxcJpkPgunL4ddlXnuSancPAFLBkPsl5D5AJpKzuJ1Wt8dFA2FjyiJQJjHlHkm5G5QpObwmcds1a2xIxp3wlOocI2bKEeWoQrNf3i6BtwFYk8M3UHYXJbxKFn59K0SLsGg3S9JNINXl6Pmx9VeosX58I6SbJv34BsmZB87MHP0ZsdOpifoB14FwJVlgVChQ7a+0lIYj0bClIOivivjT066VuDnAzdYnM/1iTL56B/AaGKzKF6ynd++BUKX+7l3yZoE3V5+sNTrxjS/cdAWY10s1Z0jOdHDm5+gVZr10BSID1esBWZBjLNsmKjVj1oFRSawF8ZYcrvZrc7q8akqToe8gLswxntDpbwh8wajPX1lnBL9LZgjMO3KMOLG4hVIQyLsgJCfcjoqCE5MlMADgvQ3AmJi/KgAX5xjLX8pcFpwYCTQ8GvJLYiWIS3iBYTRwshB4OPBSduAJEnQ5QMt5AqbRiLKzwPEuhWAPq88ZF86ooVpKEaom1avQ76uLzrD0tJT6I7UctVzki/gtGHR6p6eNl39oHP7Qihy9Uqi+U09WeN4cRtVv26z7+RM1jI6Rw+ho4J4gA+DkMgltpKQ9u+u+E9TmtUzSRoD2tL7McnN9l2T3SqWw52q251Cp5hCQns/Ryz3qVawTjHiDQFnDlIGSciEoL+UYQc72plzx9Tf13Lfd/vx7v9EjxRKpZzG4G3P4dTI9zG14zFWIxt6kvrYtHNHf0qvYF4jMsNC7a2rQfCljHlhbcszX5AkfT+RA0VdZ0SwJyQRkRw6nK7XabJwlObHhPSDtYpJLkjSQ9tIc6HJa7Wol2YQ6kg7TZpf0nHT3ff99QK/mpc1sAO/nidBJrpEwj3M/SPcmS5chpesDyDu6Wzj50Vuik8jzQXmPKb0k5TxQPszhF/NWp6tRlt8eaMSP5Sh8rsScA8ynPBzRLYRyUTEcWcD4PMfInDC9pmFn30WyzgbrS31EN2rECtiZgH0NWEWF34SdIWGdAPuOvcHupcjDpJlpToelfmBLtZekdiAdyuHoQz0hUKyl2kKwX6SlTpWY1sAc1rVTs7I9dipoBcgf0K48EK711+vTSrqEtQTsSA4n/XR5KDVX3G6gBXh/S6FOkJzm4BzV1woa7ZwbMuQdB8Ix9fmUIXUTJ/rUMmFAJFxXk57WTIKOvWKAjsvl0A27W22dneaZ3dFXDFBz9blnKZWbC/qieL4RE0pqZkNPT/vnFfEX/sZfaJHLbm/z2JO8sDpi/LGWLXM5rZ2k/AFKq1zUpVfbTZnq4zBEbZ1rTMjlVOy7vLrKdLRfJfEXENvmUgJoJGpLluDuFQwRs2+Y9eT/Ot1OT+NfEUPEj8B1yKUAH+OtRqKX8dCyI2v5rZTpG0A653LeQ64hb75t/woankW/LCoqNLMdfCEhBwHpmsvnp4apkij2GcTpxuIckKRPQOqeS5WAvF6vi+5NY731I0jVM1d46weS8z44vXO54LN+PyXa7l0wLsg1Tp3oPVSk4dTpbYl7C7i+ufqzE6/Dk+GMu4h9A0irFOt1ydkHjiNXv+i2WjV6yNq4zfbCSBobabek7ALFQ+Y2c3wlMfcOkDKZtE2SXgUpJ5e2hQhOTjl9bQEzj5mbJXMTmIW5fIrIgXZNmBI3glnMzPWSuQ7MAUZf5Jyfci27FsYfmGu8DJ0WmNmX7i3XSNALAA3ONZcPCWNUn4M0Q1ma1RLyDCDDWUOXw0qTfupwm6fALGPmKsl8AszRuoZ2inuNSRm2EhqOxWgTqYv4gvo7Q33gXyGJj4I4nn3NRa+HEocgPAy5LmW5lkvKMlAm6F3b5bWpUSbZodtSc8zq0aXN3KLimWrMekCOWUuAq9RN56KXlE24sb/PBNcvufzIPusmBV4swYsAnkRgc8+f+treBL/xROT99fWUE/1uCb4L4GCuXkDURllJzRPnO9AqIfW59WhfbdRnKVUTlto/qga5TZpyIUhTc/WCQfp76SSmvAWNUsuNcpMkLQCpPpf2YQ6300tVuROD5psadgxUv/hEJr3Nu0FqOA+0mbkU1ezWT/1jx7broOaVcmy7Vgo1B5jZuZwIXT+6SdkAV0PPa1jPqyRyFpBzeaBT2zeXluFOtkG6AqTrmTRDkqaDNJ8GcNWKnNYnbl6ph5ILpJJRyakF5xZSktyXitqkTn4H0RayaGGJDAF5B4vm9Woub6O6SkGIdpcUbbLkBMC5l2ZyOkq2i2oyVQAsVl/7DK/zBQMV4UgNZwavC3JuFH79Gon4o0ZOlDI9BXZ6ml/+mUr8mSW5nMVU3w3gz5TjzyxVX1sN8tcE/RGLGsT8akadIDGXA7Ncdzqv19Po4eulgD0slR4vMeOAWcHDE271k+3vG7pCv1WLtB50/jpGdoXRwD2Rqz/y1xMuJdvgmzj3sacPfjJhhsKVSdwI4J7O5RBvm9PlFpmDSqHfavW5W9GMap+l2F/rD9WHg/X6yjam/Ira80vVhwD+fK6eU4iq1tpTH78Ogi+uYV8cKJkXgvkSzRlOlxqhrFRtMkEhOlDWM6VYUopAeVlfU6qFbobTjGkogNab1dcWRWE62ZmUnpYnCbkgbNUJeqUsELJB2EZ+0T/or4vMSE/LlAAvADtpsjRLUovp1A3I7lzjLNJf6Q9F/JXmClCTQCeAr+Vy0iyP3eOI3b7aAXw91zjx8/uitWoemBGuayhML5n9wHyTBhMkTU7ZgBkw/dts+gsk8nwg3yOtvDa3Gp9iglx6QcoPIGXEX+GLVPlqfDNMKXtKZA8gPyaf0Byqw1NBnAQ+cS4EO8CCdZMUCyif5/KRtbHri+3wXSDcF7LDnyU5Z4LzdS6nOdBrBZnl6AH4lnyrMBAO+aerftNREk4H4YdcDjj3WCnlcbJTzPZmH3/8Te2ksQvpSLCd7OOnAfdzLtfioTrl8XHSbSDWr1Kv1lKqU4D5XV8YGanAUzrDybD5n2zzlpJ5Eph/5aKWjj3Dlpp5oqnzW46vj+s8mULITpA6Nwf4qL7EVyZ0ZNhTg4+DsMdY2GZS2GObcSyQp9du9WiUx1K47tHNOBnIMwKpw+W+SeFINDAxUiceqv+zWZ4FANsiT79+pGC8hN57ZDPOAvL4LEBS/gClVR6lRfC43e6mDLWHgWzNyF8l8hcg2+bRTsSI20og1yFA2jHkRwn5AZDTSTunx2tVK8GEdSO+A6UTU76RlK9BOTNPLxXmUks3h3lA+yXsfjb9dABdY1iKSkpK0tMOSsrnoFjyzFqJ7mRnqp9CnHNYnE8k6GOAehjieJ02EWP0IcQ5T30+uawuWFC9dWWEH3y9LzHvAXN+nrHVsyaOBn8HsvRhWd6SkDcB6ZenV/dRjt6E7cr+zeLov3Dx0g6F6WmvbxY9aB+4jjw9sttqU7uKuHCsvdBUyxPDxm4p3y5wPHkc/UePe7ypdz07TPmOzjh0zsqhxyv5tkv5toGbnafv0xxU5D31FncrbJnLtnxFyroZzAJDZxevhmJ1fhk6F0mdN0jOenD653GhYremRor4ULaXwLlQcl6UnDXgDGKOw+Gl4Ju4oft5cIZIzrOSsxqcUhq5zLpuYuR6GpAReQheq61TS+Pq2NviJyV1FaijqAU0p9WrVlFNiEN/XLpeqeXwf2rwXimb9jGAL87jzCRUfjU+DfijEHi81PphKd9DwFyWp7/A81BtZXNtuwyECerzucMinAZAVJ43ni6WVJf7gr4qPz3wWyrxDwBfQXh6yqHGJKc5CNwPvJ/8rCBY5YtYRvppHblYUhaBMimPi/7oD3ZFy9wDf53M/nqX/PGd+HF1Ht8LOFxeNSUnO/q4HaQwkxZK0q0gRZiEuS0J6WaQokxaIEk3gjQtT8+ir4fTJcuEB9IMJl0vSdeBdGUeF9vQE9QI01wLE1+VZ0Se1ajdIO0J+1L85jUSdjVg1+jDpJ4UOKWvXiV99beze5yohqFZ0levBPc68lXN47XbM+xx0ZEzIec86avTpXjTgLkxjyNVjNIKKeWrg/1uYvvVSmYEzFvzjJhhitxO5h01pqYDB1Ztv2rJg6pXhqWmIeDu0Acjm93qznDEDY5BqHqXVHWyFCsAzr1kMaTQi8VUAbOYMP0jvlCFX+3yJaYSmCW6dkYFg2RX/aZ280b8MHLxJYuUdj6p3QTglvEqTPPQY2R7ooicy2Dyh9jkl0ihxoPyqOH8Tps3efzBxSA9xqQxkjQapCfyjJpijf1qJKz0pDT2CIkZDswzhEGpw1jMMGCelZghEjMYmBd0vYwg4CR6XQS9XmS9LpSkASCtyzNu8ClTcUo/LzHbLz3wx6yX1lPGzGLZfkXgvqwvzh02b9y+sgBqbs4zttNBX304EvZVRYwXFHlS0FwAt2KNR1ecZgBINmjb1Of2I/0RP5Wi1ecPPVmd2u9Lnhe8nXmcR9XjovWKHM7cQO7OMwIp/RVheh9aHxBRPpqEOgF9jRdBHjsNa7bUNxl2tNDr3EJWyewH5ps0qroc9KzWbqZ6z4CQb6uvpwwLVYQrglufpLQUasS9QHLOB+c9Vhi5POVOH6wP6F9EAn0jAV/FpDp/sCG4p6ck9gDxY/Ydj1fN503IJH2u6Tszfp+z8iX3YeU750jf6QbuZ9z3KZWWlS4HG/f9rrDbQbbb2VK6s0D5incXHrta6CY9mOtsypT32SnLPnl/g5LpDClTJ9C+w45HjSSaeUR1Okz3g/rcsqAuyiUdlc+1lyK1A+QQubzHQ2dlMe/12wLzS55xx1ih/kDEZ0a7nSpxrYE7nMepa4yX6wns1Ap2+oPtlC4pLUE5wstGpKNK2YwtTJN9sbW768YXKYjnRGmyEwD+l7eaynOpcEKirebxEO8/Fi9NitcMlLR8PbRBf2kjjPbfJsNox+cbRqOAZ1Ei799NgvfPJoN3Yj4tPIz6Cym1/cv4Iy1PyicR/yeRfwJ5cj77q+pZWuIHwL+DcgpTfpOUX0Fpk0/rV6fDpiRzmR39Z2h5mvp8zmBffX0gWeltn155+ydJ/xH0Dkx32a2aGkbMS6nvQe9IghWoIXiAWmVPn5Ge9q2kfANK53xjx652yMmmna82wUH6zb9lSsmdHyoH+XKTcJAvQOuSz+GGCqd2ZaJlP4dUlnxkMKsIh8JGetT0tE+lbAdAOzefxl6r20vnaqk3oB+bYu495cOn57xASeg/kmJ+CPB5+XoiU1ohxS+03oeovfPFpP2uFPAdcPrk6/sfu/JkpxkP8xYIfdXnrgNKRw6k/Yn+Bt5nqaTdEF0RosTGGxK9H2gbObXm8lqdTam/uc9UPRCdd/af46kk/GtS9b3garrITjeV4DJ9cjdEdqvPLYq3Lg/xocpOKdoOIDJJLfMYPInPbEMHyeYOslWStoCUl2/k1tfoBihR3jxQCpjysqRsBKWYVcLLdqi0Hir1V58tCSufFFMcUV11IEQXLC9J9lqwB+bjHMoq3q2sAXsQ+chINUbVKR95XhKeA2Eo+ZpZqDfW11aDUyp97WnJeQqcMho13ZoaTLTY5P+rYKNRbKPH5a9X4tdjdUtbvR5r4lQ3K0AZx5RHJOVhUC7N5+h1t83hyLAl23kuN31xReS2kmcstN9ZJn3xQeB8ejfk6SS+Gz4A01RI09wvxboPnIn6qKNnhheWWQTGpHwkzQkFqikGuyKmvtY9kno3qFPy9Xr2LrXyS7phvxNmq2az3S5Jt4FUk2+syG1NSbR2K5ARRt4skTcBWZffEDbsStYSN4I0jUk3SNI8kGbm6ymH9CKZwnrXwXpX5huBhtXTGrJZXythcwCbnc8ljOliOGH5wqsh0TUs0VUSMguQubqvepxOT+L8fVeAcj1TZkjKdFDm6z1Xs1N8rzk91kOpBaRUkS/iC5T7uP4RlZyPSlItSLfwRIvsSSBNBWmh+txnSCAa8asm9QWjMxrN5iXxD2DD8u+E8HfuyDdDr52p1zFBs5u94+q4ZtH/vlLdbIrsZpPBvYe6B2I7RANPggaLsNwK1ZX7QlPMNp4oxfQDd3++mXww4YuwCrTOA9w6PgmZAMgy3X+tVPjdlqxzXQbSQ0y6RJLGg/QoLWBcLoeagpOm5L/YtNXjfy67YccLDytbjZW2GgPa47TkcDrtauJtyq3WKEi4iiUskxKOAPNpfTFptVMemES9ohSU1UwZKilDQHk+n88Z9OqUsWPlIDTkGjlWDpSYC4F5iVrPaaWgSGeivtUfsqxnWYolpAiQl/O5UoDxLCqJ0QtMo+et7Llvb/hxZfR8afQ84Lbko9KLPUMzJ/AcaPUqSVIaCVvKfBP9UbWSzZJCZYKyg7oPBeRRmZGULeeBnrtYT5dEakDu5QUo0kOljuw3NZ7/27RrjpxGXdIuNbYBvD+fAmgcNrpsM08++kHhN9XXk0oj/tpAJa1MMqRsfYB4xxjf9LxAYJwPxnvqc7dCHxWM27oso5CCk6k6cUlt1FfJ/6uUPqSn9ZLw8wD/UId7XV5vhtsMJOoB+Mck/hh/dXnQP6OX7m+909POlahzgPo0H/lm7Y1uWCwAfi4dt4vknA3Ol+T/RnKXuOO6M4H5WmLOkJhOwHzHawW3R63n3PIQ63Qwfsg3jrwr/ZW+YJ2Rs6q9hLUD7BD3bLWAUaNYwnetbeFlv7CXnSoprUE5rFvIMHasaq0g1h9StXTJaQnOEZrJaXVmdcUWJmoByN9YB1VQvHNlIDRJbTMb1kEnSGxzYI/m62WdKYymCQeKx0HlY6xyM8k89jIu+gs4TZfX5tUS10w8+rJBaV5AlH9elvf6oLQoMPauNuUSSUahIy+jT/746NvTF1xwneqT/3tZ9Mk/QTu5QL9S1JPGxjbD7wblxFMKRDP8JqX6FZw2BZxbx26ltACJzrp+hm6nsW4/ScqPoHQo4N29VY0RaiIyd/eQo6P6fNIQf8QXDdT71d5eMr4Bo3MBjfV8NJ0wIcRXEOQsFuQLCTkISFcShGqfq+ZveOb+GQTppj6fogxS72sopHZAgj4BqHsBP4zR6LlfXAf+CLSe0rwfSMz7wPQu4EMBK+Xb1FKP8++a7b/kZ0fx6+9RKvh3ZPu/DXAGtb+ZlzFWwDchYD8p4H4p4Ovg2AvMdKnORFZ/DVZ3stX3SMhuQNwkjJk+JlaYnRDGK4XZLjnbwMku4Hdber35WMxWYHILGnKhvyIpm0EpKNDHOa/VljiO4mXoVMQ6bZCU9aD0L9BzEuhPcOPu7CHMhVKnFyVnDTiDCmgnTMeb7tinUc9DiiEsxbPy16vx69ICTrxsNHOSUeNpkEYw6UlJWgXSqAJ+AOzRqEaiPPx9HMqMKTAe1zoqwhFe+5tj7WMSuQLIcQWcUkJProe+9ghwl5Btyupm+kJqVfCQBCwH4PICjszVK9sC8CAAPvW1RcnUukAoMD097QFJWAJCZQEXtNe7aRLz3AfzTGTzLJKgewEKUHNraoT3WhuNp3dDoimyue+UnDvACRXw7t5Kt0RyVrsNjBr1D87QT4sr6VzH+C/T1LdK7C3A1hZwiW8u6JnsHvEm6FnHet4oQfMBmk5dzOV0eD2N3uHPg4gzpZrXScxcYGaRmng3KNScA8bsAuN2jZ59TPE3bMWvlrzZ4M3RJ0dKp2lPdlkyyxwcB3e6q9ew3FfV5HilHByvAO36Aj19s9tNt+dwrBmQ7Qb1+awLw5FoHQ0KehmluGd606SU9eAu4DEBJVZirRcF/WZpvYjkTAVnYQE/ytZrkCfRNmxqq356yZjDvyltQ1LbatDuLNAzd+opOBKlsYdj3M2OEZAyTQJlkT7eGQUsY3WbCN3uk7pVSk4FOA8wR0/JFJ/LxQfO</t>
  </si>
  <si>
    <t>g5JzueRcBs5DWC45k780v8S00drb97T9ZtiXykbjpY3GgbaCRhqlGmXrMo9XxkKclfR1ZDjqC0ofGC3lGgXSqgI9PNPlslGmoQTJ62Htp9jawyWlFJTVNK6b56NJ1BsK0nNMGixJg0BaU6AnItNT5YquOBDarS0wbjHoiWpDHZYBEtcfuPW8YHHxgqUJt3HFEHEji1gomQVgbtZFNEr1yWJ0EHFLgXHVXeGr9VWrPylHxBwJzQZ0G/uHWunxQ/HEBsw0/WPhhq3Z09o/pfzDK/3DA9ou3WsdHOwdN/y7IOUe6bVOKZUDnH08/HN1NE02hg2M/QXGm7hqSuAmE1j0k8C+AL7FCwDVHl4XHYEk1rMPWuEdboXzJak3SO8X6C8SqaBZTBLb8yDbh7QWDIRqo4FonR680Dfq84sbzR4S3B3gT8h2pi/H2u4csD+VtrNITldwDnIboIZNXGk5cL6UnDMlpzM43xRwCJ3bHudtncD4Dm2gZ7YWCp4ugR0A/FG3nEavV2Miz9qBeKjA2Koq3/XVVvto0SKCNdpKbBtgf6Wm1VwaZRnTkp1LtUbTHuambSVJJ4P0JzuJAtGsnmxCaQnSESa1kKQTQfqHl3QcUmE193HNoeZRUnO0L+i39BpSF4wGMoKqq1qGqAVaqKp3etpxEpkGZLNCWngin7qw3rGNBva4QmOAqvXXiAHq6EaB+3ejgTuhkMdf4ylrgvH3bwPbskUh6XlEUv4HSnqheSyc8Mb8D0BaMeSwhPwGyKkEcTndXm/imkK/ANKWIYck5CdA2hfy/aQyj5b8fvIHkE5n0neS9C1IZ+iWUUOFN3Ht769BOZMpX0rKF6B0KdSdnfK7umSYzudoLkthQxIBvkw0W+xTSTwA4rmFtKszajPHduuPwexRKLr1hxLzATC9Csk1+UG713TN9wA4X309aXTAN9k3lEpovCMRbwORUahHv3F6zbg9M0D9pCT7JeZ1YOy6oY3iBYk2zTC0kw29R1J2g+Imr1fDHRVza3jDsBNyeNXn04yTUD/fA299Mkib3u2Stg20bKY5aAktDmm3gparPrfUX0QMKR2hds4SshmQgkIKxUHNrpST/8sbMb2eM962/8Xz6AR540YxvW4AuKRQD6TXnF5lsVjLr4OMA6Tl10oBXwTnIuYg+2BcOjxwBkvOc5LzLDjDDGvpafVgrWdAGE6fC6q2Ph6qCPgsg6mKJgUYPCVZT4I1koxm1mVJabQn4Buj2TdWSuZjYF6M4clBD74SlH4HZDxDHpaQhwC5jDuMzWqV9XWXQccJ6usZg8MVlJ7RiFj0Ry1l/kh9oIJu/ZZK5gNgVvDogJswWf0dXH8h0n9Wi4IWiyVtEWiT2N+8Lqqn1oQ3G/dA68ms9V2SeSeY1TSemnGVyWLgTc9t/u+f12+Zul157m3ScxcCN5VEpKWrkypfpRTxFohYyyLeJEVcAGZ9IW3m7V6bK8OVbN6fb0rYvWTdDycOpOf+N0gJ54E2s9CoceGh+sTyShxNcmWh8YKymibtoK/W31CC51op4RwwZ7NPIwIy9dN4aH0Na32VZM4Cc24hpwDwuFzJdzxXAHQ9g2ZI0HSA5heaO0N3spV/vWm+e+qyBg9b+6wyX500XxS0mwspHs9GJSKtqXtvxOQqSMv3s7oWpqdNldwacG/jIcblccScRIfQJneoz62L1QZA7jiDUt8pIN1N0415y5tgNAjAavey1aokZSIo9xXyA2W3h54XQ5xKiLOk0EjbTgH25RLgA+DBQr1EPT/+Td1ZLzct9eiZ5zzzbi8Kt71MWupSgB8u1NOv6Oe1KcHjoe2jrO3FUtixYK5kpsvpdau1UOrwhNFgPsHMkZJZBuZT3G291CeSnjUOB+gZBg2ToKEAPUf9UQ3MauL3xh3dD0aDvCAnsYskZiAwa2mFYFOGc6rBU/T7AWCsK0Rgqr+SVupqd92PMvuWSFwxcBsLjVIpVNs9VqpCEDdJqfIlJg+YLdw7jfrgSayUY/rGHbcURu+b+4zyjWzpG1mgbS/UYxbdVo/aI8FtvZBnJ3XeonAo4J9eE6EGLiugzFtb13HqrVr0ra1Pqnlc9S+3lNiFv7GHFhVmcqJYzZ34S69Jze2SYwNnfyG/T9KfqYn26AfGm4XGLrE+qLZOYbXzjAYqGjafGZLaB9R3Cjl6QaM7YEey4e5806CeBx8578w5c5VBe0uD9gLug0I9ZMTrsKqlRcqO0RP+/BH7c3cp4rlgHtC3MC61bqS8PYlF7AbSZ0zqKkldQPqCJ28cHiYhnQXSV0zqLElngPQtL1QokaAa1+UpQEf8+nv+dQf56/b49U/GetVN2bLjHiWdhub8WbpEG8k5FZzf9OWScWAspDgFkN8LkdHUN10tmCaJU4OTJTIdyP8VchoStXRtFIV4EqB/SclOlJgTgPmXLK1mFLea95KWvTwetvqPbZUmSc1ASitSOrpcajxzxmZt/W+D8evji+jX/24Qv/5ng/HrE4v07Aj0MtY8qf/L+OWJJ9HXklqKViuoLg+orkyPG/4nSX+CdHIRLwv0m5ckCv0OkU5hkX6ToF8BalOkp6HSbFqSK3FQTmPKT5LyIygdijgVMFeHji989D3061gkGupbyfkGnM5FdGFjLJtiMV8Bc5bEfCExB4HpWkTxRnaavJqwjP0MGnZjDQ9I5CdAdi/Sg7O4cHoCM30ESE+GfCAh7wPSm9tfOaJDlHV6F4pdUESFNimRIj/ENcISt67Y+gJtUd6WxLdA7FtkBCZam7KaeGODeam04+M9W+6hncD+DWLkfB1cexHPj/oVVWxDvAZ5nerfnFBW4wuoWXaPlG43KO4iLo1i53w95s5zJwBe9fmkYRF6vVqjNNwuGdvAyC7iipFOOsl1NuGpO9ohl9vhFcncDGaB+nYaMruITvwyJCsqwtOgGkrmPD1gxBptkLj1wPUv0m8lKNWPW6aifAm8C9W/OEsf+ELRwNQ6OvJvSBHHA+CLEr0G6EFFnJWV7zvkDevzIA8pMnagVBVJwXU5n5Ww1YCVFnF9ZLfX2ah3PQ3eCNm7npSYVcCMIplolFcToFyKPQ7GmCKjulKV07DbYxK0AqBxRXrWew8Vy04dL/KI6b2K8uyGk1up7cjD0nsfAviyIl5IWd0xtXuXQb4JRWb5D2i6VAr4ADgVRebmS0uWEe5+U6r2r/trHriGcuDdJ6VaDFoVDSHmYjFBjXi4boBd924p0l2ABBlit1mVQySC3AFIiCG3SchCQKYW8esnY10E+9wC+9Sqz80vrq2dofb08vcL8Pv6Ir2amxp1Es4Z8yHEdBZinoRcD8gVRiPpRc4hxFwIMUt9btE/4KuKUPvMkYhrgLi6iC8VbF6nO/m96WwIM4eFmSVJV4J0XZEeYUQhqu74p+wQaZ7sG9MlZxo4NxbxMzwjNixR/XdIcxNLUyspEVBu5dHX6XY6G92810CY26QwIYmpBuZOTA7ODFfq7jXFdOTNhcM9O2/9WjnyZOnIAXDvLeIa7h6715NhNw9zqyDZYhrWR0Z8FVN8VfSCXcpWCcaSIn5Q79TUhBofcVQO0lKp4wTJuRyc5UVGFn2KzBeD0aVgPFxk3LfURAJhhzncjpe0caCtYJpGddCsMh5/LGgrQasI+iK+kN8Yb0dL2ijQVhWZT3abcK5UJoa3qw+X3tFNDW8jpP2Hg/tMkV7ZQ88ZnRI8zATf0mXTp+HT6RHpUAkeAvDz+mJQo11dwtKIg+C9a9h7B0q1LwTlJb0PGFUwEwWyg7KeKcWSUgTKy9wUTrtmiy3FXICm2IyZrz4QDdf4jWSreRKWC9hWEqnh3qmxSNkQaRuLlCkpXlB20rCH7G0JIG5AdjNEkxAnIK8V8RbXQY9fnMkORO0gvc4kqyT1A+lNspDD5qCTVbkFz4CF3i4yAg1qamf6qmsi4apQwwb8Ask8H8z3eGZAIRp07V4gfkDE0eHglNpplB7GMjJSVzHF0pMKPaSn9ZTEHiB+XMRhjnqKpth+fi6wB9S/OYUKC/grLWVRX5TWu90kzQLa50VGzTh7bGL5LkB9UYRQLLpNooCsSn8tJRw+S/LOBO/rIjMrlpbsicoZZv/xD7e+9WTHR1T/6ST7T0fQvqcOj0CxlP2yg8nt+MHX77aypasO315y24F7SF9gGo+75Vt2qP0LFqxTAtMCExtyBp4qtW4N3mHuDg6bV9MSFx5oBf/7g/0vXVJagnKERwsz2U1jSgtQ/mbKCZLSHJSj5FJmZuBYBzkO6h2TE0EzyTm23uAcV8whnw4Hb1lkgrr1hhTNizlefb349d/4dYtiPaGKSw2pSVOkH1mPBmt7xterJm+5jQLW14sG+xO4k4v5XtlI7iyE+d1AnHhKsXEUEvT1pdOxCl8Qm4zfpIS/AtmmGEnc3cmLYP4MXU9jXX+SpB9B6lCMoqZq1WSejn8PyToW0+n4sLKSEUPVNl0SvgGhc7FeYEvPhp3S0b+CVGexVF9I5kEwuxbrp1BOu02t2WP94DPI1q1Y+MEByfkEnO7FvF80fDulbB9Btp4s2weS+T6YvYv5MJzS4yR9EfcuQBcw6G0JegugvsV6BQq3vdGD4zego1Xq+LrE7APGQe5FlqIScnKdshcQTf2LVhVhX3VDyNVuidoFlKeYM9RRWI479VJiB5TMZCW3SeSrQOYU68Xg1AKWTtsajwtbQMljymZJ2QRKIfu7+Q4lsdE3glTMpPWStA6kAYa/a1aHyPWwFqYaSI43wj8xEPJRuuViv6WUotWCfrqkWiOJL4A4uFivmqkXfxb2fw7QocVG2EhttS8SnRiIms2wWhKfAXE4eRhW/EmUfcocfjo/dM2dA97dq4afJ+Xwswq0UUQzy40mpj1u0v4aXK99lxaljHSS9hhoFxcbdyWND2Efhb7jpdM+LFV8CJjL2NOMkJaUnrYMLTuBW3apRD4AZAVZ2ayPIC/oIZe/2Fivh31Tyv2RiFGgc7HELQJukj4EGdFWsZreA+JkqeldknMnONXF/LhHfw+awP9vh25h1m2hhNwKSEQfx4ycTintdbPZnM3Getf/0ocSgdwkm3MBwPVkEqfm5Uox5kuG+dBvuvrckkIkuIaB2rxL6a4H5Aru42bhrsY6zoWOs1jHOZJyDShXF5vvjuKzbM6GPHOkvWdJzJXAXEemMjM8pjTVzAZTqf/Mfe9FZaoZ0lTTAZ5PYMomT6vh1PdH9Sa464cLvj39q410Dy/BUYBv5iHJTQnlRJGdCHS+VX0+tcwfCoQjlrJAbdRfTS1RI5UPA3U72RBlZmJtWA3endKGUyRmMjD3UIM67G6NTvUSReFMQoMu4gadKCl+UO4v1gNIbG5NbW5SGqwCzAeY6ZPMCWAu43HDqOWaEnmZ2QZn9vvkqwkt3lVtcKlsg0vAfaRYL66i+pjqBynB4yDrCpZ1rJR1DJiP06RF6Y5o65tspTAKpFVMKpOkESA9rUvnpYqqTbBkKZirmTlUMoeA+XyxEWjFrwwS7O4BWcOQgRJyISAvFfOZvoeev3nN1WN/uNp69blfUVhtyPkBpM9CeY4CqA8VtAz2RSy9SqqqLMP0fxEOUTG5YvmnivCnXqaWd9mcVk9TolUKzJZf1cX32vwd79CjdtnyeeBu4eWrXU22tqaAc2CWV9ksWVLWTDB3FHMKaqdaEbtTrzo9QO5ipEsiNSD36jsao4CrmN0cMPa+Yn2za+tbGag3MjbxIsMmgVYA36Cmo3dCNlmduy9ob6nPE0b6pvgrfZbSSfx+wl9Hl/ZBS6/BqqlCloJqP6V0tgyr90cyopP8Gew6/ojFF6q00Kv4ikighto07ve1lvKGSpB9pGwXQLZ3i/XMInoEUQLn7A2Tvc8mO09SeoLyEc/gHoed0u7FnTZ0h56fyNHwHMnpBs5nvIDiVAxJF1BdIdBBFuhsCToLoK+KzSd7SSt1dzYdd+2+JbnZfV6nvHjScTuB9h2vic10FUlK4UGuH1iu9lKudiAdIt9y2DRlqwyrXDm1hZV+KTbjaYIV4VDDiYLktQbvMOmpuqpmpUTniQVrBcH+YMHSJaglQEfIDxpqyiQ4VADlb6acICnNQTnK4tg9VF8smZ2OM83efuZPBd+OoQLpadLszUBLK+HrDqNwe2OR/luHu/8SvvtfJ+/+1+HuX4dYKVtVok3RX4CcxJD/ScifgJxcwiO4Phcmyn0HyCkM+U1CfgWkTQnfjuu3NymHqp+BPI2RP0nkj0B2KKGSznj3m6jYHSgdmfKtpHwDSucSWpmiorlZ7W4dLv7V55MKQlX+YDgUSE/7QjIOgtG1hENhjJQIwrE/A6ZbieHYkXAo6mtw7AOS9wl43UtoRnfbqCKWJ5krfbQOrjTZdfm1pe3IlT5cJ1zpA+B6lfApDp2+UFXAxLj3YKzz2VjvSMHeBimDWhGbjJSt+KYp4U9/P/fsex3/UBK+ISXcD66NG8HhoVAOr3lnvw/Wc6jPHUr0ADTKzlQZoOyZekTnXinoHgBd1CJmq4oW2QWmp8TYLPuMxjXbZIckbgcxi73NfE/Y2NtehQFz2IBbJOUVUPJLeJOs56ZM0hKbACpk0EYJ2gBQSQkXRTeqDjeWZh0gAxiyVkJeBOQi7pRG4tmUzfmC2ZwPRxa0vLf3m6o5n5fN+Ry4Q7k/UBImynkgrL8a1i9V/6I9l8GmEIJwX/3/8jb5aSnqU0CWkajI2p5S1FXQfhRr/7hErgRyLI9rRmBUohR4gIxjyCMS8jAglzIEOWgbQ5YDcjlDHpSQpYCU6x3UQwfBnmRBeUtAqmTSfZK0GKSqEp7JjIqsie77QQkw5W5JuQuUYAlfeNg8ntja6Heg+UIlxjVYIDQxXDvDOEO+TcIWAja1hLedVjuVZzZvd24BqlZ97ti/zFLmr6iLBKIzLL3KfJSNqC4YVuu2myRyAZD17Lc2j1XL8KbeRM2HytNZ5XkSeT2QV1ATmA9zkjTBXJBmMWmOJF0D0tXsEUZGoQQtMBuQOQyZJSFXAnJdiR5ESkZrQhLbmWDOY+Z0yZwG5o36LKWWFM7YZwx1aIubSoz7gTpfeXU4Go40hErWSmQEyFvJD1w2WtA1hLzUAHeb+nrugNKy2HR3lpL4hHjpaSFJrwb9TvIczWHXHBTgB/wU4O8mLxjiUxs6n6VXUXjiRL/f0tMy0u8zS8Bb1PbBTEcVkH9jEv7GIr3rGTcASdp9ojny9e36a+k985apkc8vR75K4JZQ/7PbnXa19nYlmiXK0VJLuaUmSKEuB2U5z16YDmWAAXR/uAR5c41ZUe+B4yVuHHAr9OHYqdkcscFTY4FbScuTYJhzUsuA6dGSNwq8VfTH1R5RLeVFMbcywJ6iJVNROFLTP+ifnp42XDJKwVitO6NRnV7INBSY57BkCvmnR/0NMWuDJW8QeP/H2HmAR1k1e5yotEgRRBFFDaCIYnB7USwhkN6rYt0km2QhycZNQlNUUBELYkERVCyoFEF6ExURRRFBKVYsWFBE+exg956Z8/7fnQ27d3Of597n++7L/jIzZ06fM7N6BN//O51UkjPaejkThl/Lhk+XlDRQ1o/QaQhV91U7lBjeMNz0hpc+2rGzfv0zyhtSpTcMA24D49Sm3+KOHVl+CQTbyIJdJAW7EKRXeRBF34XJL4CtNtOYU5oyLCmXe+2RgZxeSfWAumWEzmarHQNUF6hb1ecOpQ2BKjoIdEiCHYTtTFD/47aKc10rCO+oz+1T6of5xyQmnCcBQwDYRVMNqmgJNzgXiHdHGNlGfbXhJdo5knU2WB+QMC6Lx0ZjuHnUcBZIH6nPHVNCzf768Q2JCWdKxBlAfDKCT+Otdnry0SqmuD9An42QL+0l53Rwvhihi0bSPBxzyX2q6UhNtfeOm1K4XTlSX+lIpwD3tSGW1aJm5FZHDH0g1n4pVm8p1ongfKd7nVEFXZi7FyAHYe5Rvro6vzGx95SwHoD9SGtZs1pZdBW7myrOfqfvmGuHL1AqdpMqdgXt1xG6fpzOOxu/2B16zSHuNZ2lhJ3A/GOEcYlkT3a0OurvAIX/klY7RmKOBuZf3p2gqib8KgGEdmlUvLLW11AVVH713zqB+HedgTg6zagMozNbRzfW3+tgrAGW1UNv2PWwMtZf64Sx/gSuY5pOIuD1ihqivxs/79BZfR1Y4G9OSvXzQVlqkMqiUQoe/5EjwyEp72/4A13SaAby</t>
  </si>
  <si>
    <t>Ol0Wb7JXrhV+wR/plmbUr2pqphzKOtdbuNi9pP4Iao80I/cjvxmLbJD/AXx8mmiQ7yXnO3BOTONHH1QKKtkrF6jfAnJSmhGFRLmHfFXBRl9N+FL6Gwn9GtBT0mhR6aTDVFv889mvjL/U+dQ08r8vJPJzIJPSdC5lKgRpk3J+Bjn7p+GqsHK8ryEZ8/gnEvcxcGemGe5sVW4Yab2PADxLWu8DiXkfmHPSaIFqPI6LVgQPqp3Lqu2SkJ2AnJfGEWUuCw1wsQ7f3gHJyqTtkrQNJEcaxdyp1YQz2SXPTrZCJZf6B105/DEccbdFot4AyptmFHbkR/BRVNsMgS5ggV6VlE2gXJRm1oP3RotT2gjIJQzZICEvAZLKHR4V72PY5wWQRjDpeUlaB1KGoZQuCxhFnjWgZDFllaSsBCWXXJE3hpbI9dZymDk/zTgQaQzWBZpqg41mf1kqiUtALCIz4fIhiliLIVYJi/WshCwEpDwNqX4pDz1GsvmQ6TL1uUcu1Ulo8MlnvM9I2NOAXUGd3m5X47TniARbc4G8SnaQJyTncXB8aaiRSon84g4Fc8xh+9d/HL9uPETHXI/KYfsRgP3k6g4bvQiLeAIyG8LVwNUrwkHDD0kZZwI1CmMBvcGJVPUB0OqkqvdLzH3ABNP0y2e9z4zSivegFa/lVrxbUqaB0mwYzOJ2tSX86U4wxzDzdsmcCub4NM4zavdYKdwInjEFul1H009GsKkxQDnFUn0hv/o/dX41BVMGj1sk8mYgb0jDi0XKaCXsPwnUmzBtqA2HvzpIVS+a/ZW1esy5UUJvAPRmsqB5+xzFgtdD21tZ2wmSMh6UqTShIw03lB0Lse6gqSmyZmKun9TmKhbj0TNQQaRF/olm/IlpNCKZvSPGiBSCsNNZ2EZJCoJ0H4/9Xo/Na4v9TrsepBlMGi1Jo0CayQsCGvsdRyRLrIX2s6QbV0uOH5xHMNq6nLFno0qznx61zrLp18OrVD+tkP3UB9zjaXzYqPNbxX+Hb3L7Dc3cMXbjH/QOX3KvBPcpPdqpScEpDjQuh6LPkH8O99c1+5QdGpqaQy1YpF0mtb4UuAVpnEzG41KblTYUCy9DizzLLVIimcVgPpemc5jZKEhEPv4qhJRL04x9ua/eV1MT3pPlS14eeCvS9FmBvk+GyjmArSJR0gpzk4bzXXJiQpakZIKyVs9edqu91dFVOkDPm4sEX0Nzy5BAQ2ViwgjJGg7Wi3p61zWJovTXYTDTBjbTJRJyMSCvpCGHkzsyCOxCCPQquXYTJ3vhuq7qP4avfS6Q0PMBfZ3b08trBmv8yr0eCLqFBXVJphPMt9hyKBkr7/Mh6Ha0Z1OwTv2h5hajBpNV8izg7SAeVfRw2yOfHQ4Bb1eakQulITgm6Gv2VaqxeZRxtn+uZA4G8z3uvVaniwLsY53BnQ1tP2Btz5KkgSDt0RORkTo9rgXPAPMTZvaXzH5g7mUL4hRSaHw6fv0F//pU+eu++PU+3eVp+SaygpwMY32jPrcvaWn0K6c4SQJ6A3AgTdeJddr+n6cbJ0CU71mU4yWpJ0g/pBnPDmyxA4qPA+gnBnWToK4A/crLGKvd64ysEHMstDqUZmTgpWm0PlBT6a9rqfOFU+J0lthOwP6RZjw7dUduBDoA+1ea8cxC9aVmzldfo93qGMk7Grx/08xXWjbp+QngtUs3TxiDFS3hs+7/1sot/Fps4dNpHY7MWFEGjr/XGrZrn062+1NS/gClUzoHazmstOCN1ZyHQUpk0m+S9CtIXdP5+buNag06Ws2dPxuADt3Txdz5o+T8AE7PdH22pG+HIzkHweklOd9JzgFweqfzOxSdKDpu19sPFfuwil9L5D4g+6abQcDWVscFX0Ky06Rkn0vMXmD6pXNqWo/Tmew1Tzk/BWCA+tp5RJ1/tD8QCk5ITPhYMvaAMTCdq51SFcXIDJUfgjMo3XD6Rs47SgXtKn1jwqcO70vue+AOJq8yy4FF8ardMFQyG2qnpOwAxZLOqYd0nSVo+DYks6VzZGcoaQRXujKKpm6TpLdAcqbz0YrXxikOhZ5vguZOR9GIUMsEsllVkDIU+qtaWM03JPZ1YM/nlrTTQbOz1dHFawAPlS25SWJeAebidH5DhKLZUQrEwVopbK2XJOVFUIaTPTwOl0M+RF4PMdKoh6aG/FVqZ9GUVBysM1ZhSWmBBiqPHOAI5XWSvBbkTG5NisS0U/nEI+VbDfmyWb6VkrIClDzu2VS3Qw2wrc4tl0HMAmmtJZLzHDjFPGI51fZarWOjvQteBGlKWZqFkrIAlEvTzWnDHesgYx5AIxn0tAQ9BdCV6TQeW6i8b0T015NQ6ep07H5bGiYYBz2PS9RjQFXwKOqwW6z/T87eR9diXT7vm1zvDtdMtS5/ZK1Ylz8MXDV7p3GSHWnvWRCuVtp7ppTqQWBG6zHC6lJje8RaawYg9ekiC3NV0FfVUhEeIO6T0HsBbUzXT7Ao9Y891jH7dNg/xPafJkl3gdSSzm/fXRTdazH9/g7INpasn13nqwg0JBX7a3x1Ss+pEnQbQBNIT6fN66adpGzJW8G6Pt04HK4JBRrrfU1q59ocCOE64WZJnQzqjekcjOJ2eNvyvOsmaDyJNb5BIicCeUu6zqHvsCZ7pZzXQc4p6UYcQ2VjdfiGcbyEjQPsdvQDJ1VMjJEUz3S5b4cNDXU89D4F40uXawZtGjWr02qzu6yxPTgEJaezko1SriBI96XzrZexIkez1kPFGepztzy1FE9KwVpc7cYlaRRIM9N1zXGLl/MIRJepFjLNYpmqJckP0iPp/P7Wa3MlO1t1qEoINkd2KJ/EXAPME+yxKLYN1a4CYa763DF/nGpUKoBxhURcDsQz6Zxn0cgBG9etLoN281m7csksA/NZ9n/lVq5WO4ISSLYYK8sKW12gKfwOq0jyCsFbSmo61aThdoo9cj5gy9P5ELR5QtKg4k1zw7ExuRKWA9gqGvSdDo/bQfHWUQb9LKi4hlXMkJR0UJ5P1/tbnYBXqDgCv36Bf50qfz0Mv96Qzg+67V6PW5QduQQKbVSfe+myEK0rIV4keReC9yobCIfX5u03eJvTqT6acWqdmOCVDA8YW9L1XYzX4Yx8ue6CRltZI4f8tR2/3s4LD2Q/iGJVKyjvMOU8SRkCyq50zoWjn3RGdotzocy7slucIzFnA/NBOkX1OimqIGrg2lmQ5SOW5UwJOQOQT2joo0ftjmS36XP9IcVn9DUtUEGPE1Np9xZs8icmJEnS6SB9kc73SWpRFj3k7FSI8xWLc4qEnAzIN6wTeVx0rz0JkG8ZcqKEnADI9+mcJs/BK/1Y8RbHg/Q/JvWQpONA+olmDqvD3dr9u8FAv5BDcECvv8pfHfI11AR9TTSnm329iwQfC/ChdF1uSOd8iZVIHiL+ziJ2lKQOIP2Vrl9q6CgcIeMxkPGfdONGpzIYUvObf5wp21GSmABiuwzzutzZakP53xqDeVSGcM9/1gjM32sMTPsM2owYhRfhWX8C0FF97ZGSM4IOr9Wmu3nT4jF+qrX6u2QdBiuRREKIf6RIv4HYRYr0i8T8DEz3DKNss8srZPoRhB7qc7+UmpAvTuH1/0n4QcB7ZZjXsq1znn+Hv3CilPFbidkPTJ8MnXPMplZVbUiw8vUaLDU6rpp+bcXhjWqpsW+NWGp8BfCpGVyE10rB5NF2AV8YpM6nZ5C37ZXSfQZI/wwdomoU4Y3ut5+AdAaT9kjSRyCdlUG7GzUMqxnZ2eq84QPY62xpr/ck511wzs2gEAWPzeK0Rp5E7gJkSIax2vaN9lVRwrdQMHzIs0NC3wHUmsH9noK8IwILtoNpzzBONzl42acGyPC68S2J3Aqki+S0elx0t+ORO+otYHrUv+jCq4U6X4teIr8uUZuBuiCDqyMZ4WmRpnsVtAul6V6RnI3gXJLBNXIt1v8nym0D2nIYt+WLEvQCQCMy+CZIaff/ZIp+3vTU3ekvP/joqF3KU9dJT10LXCZ1ASft6xxtCexdDRGzWcSVUsQVYOZlGCXUHGoPjJ6/DMYqoNFIZ+1PVVuypqRhvlq6QFwiWc+BVZzBi3an28szb3R1F0GqUpZqoSQtAOnSDH1jSg8a23DUP8804bLCo3764vU3lAmfkSZ8GuArMjhNlsNutyc7zKXSXOh7VQalyfJX8gvJxIQnpHCPg+HL4JNOOxU7ibrYmQMVK1nFRyTlYVCqSUWzbFJcFWeZKt52V9PBYC/KJ/6QVHEmwKMyzDTK7tZX39CzTnaC+6V89wET5H6JVHCiX94DyLUZxnlztc4IZ3b0uyVwGoDNGWa9bm8bLsFhwzFsw9slciqQ43necjosakFjN7fsUyDgdRkc6FVX51fiNQSThgfowWtFS6AqGOKkEiktlKVq0zw6sbpF/oWb8Rdu4O5h5HrEH5iEP3CT+toxXSd5TEy4URJuAOFmJnCGwXAEx/Ug3Eq+VOzjyXQYJ59sveSfIKnjQZ2qJy271x39qf9YmO8ONl+LhDQDMk1PWnYbPamMtWcPgTSdSY2SFATpvgxd9dRmdatJ1NxkQ8sZPIwMp9NCempsxpyPlrBRgM1kixkRT2DVgjVLfW2fSqFOanctf+/H7x/J4HMmQxjhuZVgzIHn1lQ1BeXNi08CrwHwiQzOq+2mR+mSdxV4czOM8xxfXV3AX9Uqi+gVEno5oM+w73rUksGV7DBd6zIg55PJMpt99RWbFsjQnnIJKwPsWV404NokstOXALlYdvoiySkEZym3o81DOYzD2c7zQVhO/j6Csq9S9q5cicgBYhUvEexWryty2MgCZE2GEULbEgzbKEOy0sF63nArusF3mBvlESC9kMEFPhvr/OPVVlsShoGwgQYdl8VmbVOowiXmIPvxqqFTRi96QQ2yF8tB9iJwN5GWSD0stBwK2V7LQFJCf3MgHCt2vpTSC9obGUaxAIe1LQFCbnTJN7lLOiXTAea2DL7Ht3jcdC565AhhA+Rthlgk5DxAdrKTur1cKcS8nk2GkrtpY5A/ojglIoa2yE9vLoyAG47PGCzh5wD+Pi8X6IEqlQKNMfwMMpvk6pQvEnfsf1I1yVmySQYCt4dXR3jbFf9yG/p/wvr3lyL2A3MvNwySuMdlng7mF8w8VTL7grkvw8xEEzVj4cmAfMOQkySkNyAHMnS2ZKcjMvncCWia7zOMfL++KiMf5vES1BOgH9hNLJQByBFtLXMcpPmJpekmIV0B+ZUhDpeXCv1EgRwLyCGGdJaQToD8QWOYXQ1idCHdKhVyB6j1lxzDjpGco8H5V89qbgcVJo8VLpEAidplkkT/rZZX2qtxpZ3J12l2tTdJtkYzzt+rcaXNlD8l5Q9QOmXSEOSy271tybF0eDX8/a0R5wVuXPWF8vdDq4W//wZul0ydq5dKilrNCeQX4/cduqnPx5YH6pqCDWrebVC98Ccp3o/A9GCMhTJQCMz/gDlefT6jOFCvq1uYxWqpblOlj3p7sRHDk5jwveR/B/6Jmdwt3Q6Hsy2Por+FSU9ik34jmV+DeUqmLqPGldojPeUrCH5qpvCULyTmc2CSWHU894Dqn4HQX33ulsXvPJJyfZW1vio16X0iSR+DdGamLsHloo1x/Eb+yGzkSzbObbzoRjqc+FA28gcAn52JQCoq9io6+nuQcnCmcd/MyTV99b4JFONpTji7pby7gB2iNTeel0HzHWBa1OeuefyuzMzG/bYEbQfInonqoN7Y53VvoU2d3KZvStIWkDyZZsWxqOEjrwNyPkNek5BXAbkwUxePpYwOzvivZF4B82JmviyZG8AclsmLEOPaErZ6EbYaTraizXFSVTAphW4sExPWS9DzAKVncsFYp+X/qba5FhJlskSrJWgVQDmZeqSkUCBbq5PIFZArT/r/MslZCk4hO5fHYne3eof+HCDF6l8k6YyYtCdpCASbGoOh5qCPtlR+08kWSfyzwJfR8Kk6l5KUnm0f2aQLoOylrOw8SXkGlMsz+QWcjk4RMj4FGa/MNF7l+hGkYsr1pCQ+AeI1mcaRh00cATwGXIX6ekxBKKCa8VH580fwcz+ppfzd66I8olHUmg21alithyRlJiijMo2zKjpCbzXbPQBZ6mQb3i8594ETzMRJibMtQa73mCPPF5c4vUlDKCHTdDny3A1wkx4ijKQdMNNdEK1Ffe5SxNk6ktJDwZbGxIQ7pIC3gzPOEFC/z4gr4G2mgNmeV0eGxq1VAk6RAt4K8PV6/vPQdVE4LfLNEPAG6pcpamJKKgvUqT0erUMnSQlvAmhSJqfb5MKV8QW8wRTwp52DWh7MPXpYYsJEKeD14N6ayW9u6SF+9GXRBDjKbewo46R0Y0G5g0YNzHUxRo0WgO5iUJMEhQCazvay2txeGd/QCHvdqz73zm9o9o/DBl0miGqQyHogZxhLGxstHuMnszctt/+TLqdtqaKc56Ok5QLgPsRdzOahkSNqHFMNFJ7NCvuldFWgPErDm1lRQQwdFdD5sUwjvmF8U1M4P/M1knY1aE9mcpk+BxUZij/DX2nq2i35nHazh5+ovOQKqevl4D7DNrR4Xba27Foug+LzWfFyKWoZkM/qEcpttdujr1tLQFnMlCJJKQRlaSZnu/NYqFx3/L1PvqnxoOvy55967z+U0V5qnAvwykxO5KWjH2J4dDYkXM0SZkoJMwBax0OL08Y10+P7XxqY65k5XDJTwXyJnMbptFs53FPmuIfTvJxpBC/U+St9oSrTbS6WvIvA25TJtd1cXA201Vw9FMjX5Dh/vuR4wXmDpkGkkhBiucF4M9M4cKhpbBIFxZ2S5gBtWyZHTTudVH46ZsJ7s0Wfu2XyifZR9CDEKlvUAtwOXkioLS1Xs5ZR75BuV6Zx18T3QhUU7xQO9z9XyjgY0PcyubqTg45Yoj29OhvN+QE351kSMhCQPbp36aKT8c8ETI0PLO+72LqUErYOkBr3B/czGjnwVA1jaRK0/ZwkGmYPH3SeJoU7FZCvMvkQV3f9KBqeAg2/Zg37SMhJgHybqeOcXW6v6gSRDnYiBPpOOlgvyTkenP8ZOw0rTTTy4K4HpPiRpeguf90Nv/4l04j+osvGWLnmAPqNQYkS1Bmg33ldZHN4LWrP3Wpv1xHq/CnVaS85x4DzDy8+MTZEMe5RkOY/lqadpPy3yqAclWVm54yaruSfVQbkmCyC/LVKQP4EpGNWuBRVRBKH341fd+icZZxHV+pn8mbPOCSBvwHYhaRCXqooUv0CqbqxVD9JyI+A9MgyqjZ4I5Oe/A9CHZ9lhEe0NAR04QZI9b0EfgfgiVk6uJeKBniinTh+C7FOYrG+kZSvQTlFi0UZ9SO88CuIdWqWcXxcSQWjQ/ps6wvJ+hyspCyO4dEsc3sPUP8syqnPELWtl4CPATgzi5wRVYhbPSkH5yz1j7oUB1uaa5NSqik9TGLCB5L2PmjnZPFGkkqviRP/d8E5l+S5TLW/vzYxYZck7AThvCxdT8FJd3tyRfMOIFZ4kq8mFFTbC7PNtkvgNgAdBHQ5LDZKHCtnu60AumDuxrqWUGCc8bxcwt4AzJvFOwbj/Sj02wzSBfS5hB6OblpBL0eTSvyVStNXJWsTWBdl8dmw1Wbhc8noA8pGONQl7FAbJOklkFKps6BcZRSvfAGQEQx5XkLWAZKRxbk8XArijXXKsWYVJg/PoYVJQ+bsUZPH6lVi8lgFWk4WPQUxZra4k9IKk/uBf+ek4b+/orjLJXcZuAVZeAtF9ZtiiLkE+haxvoulvotAKiV9HTZK/OqMlSJ1IUDlDJovQfMAGpnF5eSMiP/45eRMXX+e+dLHLz23UOn6lNR1LsBXcdd0WuwOR7K91bT3BFzumiwxTzwmBZwDTmUWh+I6OXFQJOYRYPxZR5bCmS1ps0CrzdLVpegIO762M01tx+bZ006avEhp+6DU9gFw6zBYUzSizDgHERuyjEVpNQclmt3+XinmPcBdm8W5PHSEZPyS8mjoJm7ouyTyTiDHsOZGtsD4OeeAHMfI2yRyCpDXZem3tvo5sND6Fmg9kfo2aV1Fr4Ir9aPgSl94pposwZMAvonAZkCxAN8I8OQsY2NYH2wOHydNlLTrQbs1i6NWnVR3pdVrlAng3SYdcZzEjAXmDp7UeYEf9WlMC0x2F5usSUJCgEzP0sexXq8ldgLNRpDuZVKDJNWDNCNL113QpW0i1RoNtR6UagUk</t>
  </si>
  <si>
    <t>pxacWeS5SMUjTF0NxsMwdaNfmLpKwioBm5Olr7kpNq51b/UB+LgU6mrJuQqcuWwmpKSOYaYrYKan2UwjJekykOaTRGrtbbfbjjBTOSRaKCUqlZwScBbzMGQkPo3EFAGzRGIKJCYfmOXGFGxRXmQzAzlzQVipPg8sCYaaW2p8RnaE2oAvaWQw2LxpQSVPyik1oU1PhCjGK1v+hSz8hTVsOovbqjzME2tqyDAHtg3vdgk9unGbGtjS5cCWBtx6HjbU5Oxoy+XQcDTJi9wkw6SEKUC+nMWnAg4vbZXjn9RcbMr68aE+o+0r3lGyXiRlvRDgV7P0daDXZU/2RNuRXgDxNrN4XimeB5QtWRxMQhXiPPLM3YVG2op1d4O/uak26A/HZDok0A7gdkNft5piPfHPL60Q8h0W8jzJHALmrix92KXc0Rt/ND/XNOHZV3QcWrz2mGGJCYOlCc8B930yofncJIoJB0G6D1m6gVK6M0H5WI9NTpfaOFtbLcsHwIyfyt7ST3KSwPmcxyYjNEsWrgPjyywk8eIIrVZxPX0l9BRAv84yH+W2rhPaB9z9UrbeEnMiMN9l8ZNVusQOB571AuAg7TlygqN81CgNvIPpKTE9gPmR51A8ERI6dgfqZ4y/Qf1SSK/wu0paF9B+MyYF/dguUrlEAA9L5TpJTkdw/qS/abV5KK+iuVFoD8Df6uuxeSNSkwZl+dQIdXZiwtGSchQo/2XptOIWXsYI3dqBlJCNNKCVFeJM7N+VAvfPSgN3TDbv9XV57Siu+ddKwzU7ZJNr/iEhvwPSOZuzUdloZol6anUIlGOZ8quk/AJKt2waFY2gjLjd7ycgj2PkDxL5PyCPz9aO4KCkxTJi6Xvj1x1OyDbGHXqyXOFvCI87ByTxWxBPyuYVuPEcLtIZvgH05GzhDPsk5ytwTs3W9zg8Z5nb9C9AOF197pEabKj2VSRlmjVLEhP2SthngPXP5sx/lHshXAjlE7DOUF+7DivKTkqprwhQgJLi7JGcj8A5K5vLuXqdLntbLvQ/WIkRcMFj7p3HzV2vJpH3V4oR8D2AB2ur2b0W6xGZqXZDzmRptZ1SwB3gWLLN55Yxg1zeNqW6e8Ynu6f1p9pH26VU20BzZOvMOzqtDey2FfK41OeeFBLd6K9s4YpsuZTbJjFhi5TtDdC82UZKNs53FS3PHDz2AvbYVyVlEygXZfNiz+N2e5I9rfxrIyS7RFpqg+S8BE5qNqfiMxJBxEo1B4lGsETPS9I6kDJohKDoexttr6NkmgMkiyGrJGQlILnZfExmFFiPQlkOSj5TlkrKElCKsjl63OZy0N4orn8uBrOEmc9K5kIwy7nvePkhjBkNMx+Wvox+Weyr8eO69xkJeRqQK3TbGxEYUdSbC1GuYlGekJTHQfGxkZwOp42TcUUJsQelkimPSMrDoFRn01Rs8dIc2vrdOtSqlQ40U2IeBGZ0Nt9gG2Vw4tp6BkSrZ9Huk8x7wWzMNoLhrcme+AcF082OPP/S8wcPPkj3EnfLjjwN3GZyUdQBiGK3OyHcGBbudincVEDGZ+tEcFba+8m3oFNgteuykWqmZUygQayJbpHAmwG8Idus6GuNtd2aZOq445jTjn6492ql401SxxtBmwzbUaRQXNtNhMa3sMbXSQEnAHkba4y7caHxOPz6dv71GPnrFvz6rmzjGYLdKzJmNMFYd5MbpoUCNcHQpsXVgcpgUq4/VElZQRITrpXARgDv5UnC4naqBUDrS8MGYO+XnlsnOaPBeZAtZaQyjWupgNkC7178Z5fia7aqFqiVLVAD7uxsXWye0iuGQ/T9kOwR9fmYlOrxahNZKeWqwO8fy+aHQrS8pWqM0R3iGpj+CTb9VZJ0JUhPsaWQGyvSUpdDnmekpS6TnEvBWZCNNz2u6LEaZZDmWZamRFKKQXlO9z4HvRCNdgNSCMhShuRLSB4gK7L5ppeS20fUkc2BOquwUKsJ+Ruq/A3hOKwsCcwEcG22DvGlAJxo01Y6pHqepRohIcMBeTHbuI11UKXjKGnhANnAkEsk5GJAXgn3XE/8SetC0x+T0vb+M3HK88ofh0p/vADczXqEtnvpDWF8R/ea4PqyxN/Hj/xUgT0S7Ab4TR4XnMrPHclOORI60RhvZRvRZ2qn0sgF1szWsEsb2IB8O1sn3XCrsULu/y0g7sDYWu8LVatRw+QNkbxk8HZn60c8ukBqjL40GK3zHrfO2ZI0CKQPjWWbw+lJtkZbtg0EZQ9TzpCUAaB8qk1mpX2URV4s9oOCe83Jw1cV8CXXBar9etN5ugSeBuCXLJbT7bZ4KG7ySLH6Qqx9LNbJktIHlP3ZRs0oThoUw0y9QTrApBMkqRdIB7M5+tJmcTmOWJf2hI4/yCHnOMnpDs7PtNxSKzi7XYSVdgXgVzJjGZUr8DU0B+rFo6ljJS0RtMM0xXrdFJToibUf6GT6/TclofbWfTcpv+8o/b4DaH8Zu0WK7LJILz0G8v1DW6mmYHPIf2342byULAGsdjnmgYij1YbnvxUG7agc+Wx+hcD8vcLAtM/hV13G7akQ6U9AOuYYV5Xj+RJV+9TvEnYYsMQcXj4b5TDiDhi/GX+ic5cc8otfJPNnMLvncHoYB2397bGuLH8EqQeT/idJB0HqRSSn1223emMnfPxuBRrzjZOGd/x35UOqMQ+sEI35LXAn5VAtLJtbbWUt0cb/byDTySzTPinTV4CcmqNzzWiPMHfpsP3p1IDF7A5qay4Jn4HQP4cOfTweF6VSNrfmAJxBQqaPSMrw++qaazlhMd0PNwTrgjUBunDbI6EfAXoWQdVoGpG77gNAzyaf0c+XC3zBpCp/UkplS6VPuep7kvYuaOfm8N7MTkcR9mh7s10w1RA21Q5JeQcUaw7f5OgSqVEg2wGxM+QtCdkKiItEMesnR6FsAcXDlNclZTMoF+Tw+yXjqXJcP38VzAuZ+YpkbgTzkhy+PLS62lSidwOQwxj5okS+AOSIHOPAQK13o0ZCPQ9KOlPWSsoaULJydMYDF1WGliPEKvhDTo5x1jlmrAhnWSFpy0HLz+GqFmqtYhVPIZcCVUgOnx0YG6gen5jwnCQsBqGECXaXw+NWWoHwLAhlOVRvpSbk49uWBRIxH4jLcnhBSUNK1DjYZ2CXy9kuT0nIXECuIq1dLqqNE67g+ATEuIZ+Se9pQ026azwmIXMAqczhawt9Hi2ruoPjzzHeodTRsXSIT6XFmetsSZ0Fai35ktViV2NCG3bWM80hb2lo/9STHqfQ6wflkPcAuHU8WuHZDHS+H7I2qM9dhqXmJ6UYz2USE+6V8t0DzrU5vGBVW522FDG/G63RxK1xl0TeCeQYalKn00a5KKMNMbcDMo4ht0nIFECuy6GzMY/X4vAekfjlFmg5UU6qkyVnEjg35XD0g66p26rYOzCTJWaixFwPzK08tCthZMGrCQDcpr6eE75tLAgFxwTUtqVS/WfzQDdphPm2LDFhnPwjY/FH7sjRGap0vL+sz4Y/dFeOsTEaY0T8h8uzSWIIxOk55hmqLdaSsBHNcS83R4ME1QM0I0e/ldA3EWYlNsj1IDU5p85pMlOX08LOePGfmBCQ1FpQZ+XwKYDXqsza+lK4GuyHZetUSU4lOHP0IKLTtUfxOB9UfJxVvFpCrgJkLk9qxivGKJArAHmaISMl5DJA5vMI7ba41Chik1HM5VBnIUboSvKXpiZ6JJ6YUCppJaAtztHxIV413rtkGEcRaEtyjPufpsralroJKB9TIHH5wC3P4SxqLlpL2MwBPxeslSRZqnLbYFNLlfkqLluisoBaw8OGUfUy7rCRYQ5rlX6rZegyevKZLoe1NHDXM5cvLN3x3woMN7mXLrn5l48+pMQyqZI7DNwNOTpK2tGm+6ZL0NQbuakvkia4EMhXeWRxqK3zESPLBTDpZum7XonxALOFV/0uj40WMLLTuwDZik7fHPJVjvbVhE9DHJJoB3E7+6Dd4XLYkh0yIsUK4js5RizVmGClvypcwP08yRsC3q4cTplgxGTCbc4F7F1jlqdgzMSEcyTibCA+yDHiAelsJa75zzKbVUHe7DKro5oFB8pmPRPcj2kfYb6ojjHADUBrfsqt2U9KmATS57yUQTIpKHkalPyS5tOU0b4qyoxKaaQSE/pKzingfE2dyEmBlMle85qpDzD7c+gpper4Lc2+Sq7NlZjQW3JOBOc7nv+QWCnSvXoBd1C6V0/J6QHOj3pOcbldzsgUqN0B+RmbyoqmikDQyNDaVcK6APabhhnHwAKWCNhhmnA4So9PgwN0GFxvnAWbbtZJwjsC/icvkfHCOMoA3B7t+De349GSchQo/+XoJO10Cxx1LmgHSkIuUf5dLm/Kl+OmPJcCYdxul8NBOY+jXJUvx1U5U/6QlN9B6ZxL0RdOCgKISJN/yPhxh2NzkX/e19wSCi8lf5W4X4Drlkt5XhHKDN/6CbDj1OcOBRzDnJjwgyT8D4Tjc3VGFp2JDITvQTiBxBlW52tJSqNjvkp/SzMHex+QsG8BOymXaqRY3Va1cow/VH8Dg53MBtsnkV8BeWou75KMU85omepAOZ0peyXlM1D65+qKrh6KaY+16vkEpDOYtEeSPgLprFxKk2aj4PiYLxM/AOhsBr0nQe8CdG6uLpbmcFhjV4PctRzD3v5RW+t3nXjzxsSEncvFsLcDOAs5FlajwrHeRkvaco3HSI3hpajpXdukiG+B6cwNhxzZWp1ivQmuO1cMOG9IzuvgnJ+rcxPpjDZCuNcAGQqvb+LENqZcmyTvFfAuzjWTfbVOmfoyiClSrJck5kVghufyUsqoMybEWg9IWi6SffkoDCCcs3edBK4FMFP7KtcIi/pIejUcI5sdY6WkrAAlL5dfcNqtLmtkRbBlEKsg18gzWqXmV8sYzt9cHXEKv0SSnwO5OJffFxjP8mKlqoOMpSzjQklaANKluXzEYtS9iJ+qDsyRzHxaMp8C88pcrpFN6zxntD3ik4BczZDHJeQxQCpyzSdZMStpPGp2qg3XjH366ryxlANedqqHQavWHmJ10zGudNxZaIpas1cFmhv84yuCY8UGbKYU8UFAR7OILrWNTbbEEnGGKeIbP1WmPD97thLxfinifaAFc/lW0q0mYLGAvwfyXUsenOoL1ajNYdKwQNCoyZmYcLeUbRpozbn8iNaoNhTtKh2NMIYb4XZJmQrK+Fw+4HDTIVL8ncAUU1cF+bvPhHZqaXer1PUWcCfm6oAdvfeBrpOh6425VNKCNz3i5uAmKeKNQE3O5WrxNrs72RK/sOdEU8QtY+5Ov8L+jWqO66WI14E7hYcAh5dOMKOuNcbDgFPZgGOldGNAuTOXnzcahTQjR7hmqDtNjnAhybkWnHtydfINrrARw9WC0vx779h5n9KtQepWD9oM6g0uu8tCyYXl4mU0RHow18i/1NA0bkiFv1lt8qVctSDNytXpd7xqLRU+qaoG5mH6QxmBKpqofE2UYgRnBlUSVwncnNxwbUZH/NHIZ2q8ufe068Y+/pzS+Bqp8dUAP8mtiajqKK15JVrzKW7Ny6V4I0GZxytHu5VzLUQ70LwUlAVMKZOUUlAW5XJsrA6hNuurw2TPkUXzim009iTpqoBk/kKJKgBqWXiQjFk9Is80UvtPz9wz4BDFReRKI+WAtipXV5zTeQviWj/LBO/YZz9kvetNBc6U4AyA1+XyUbKDEj2HLwvToPJ6+pzrqw75klDzkU5yh0uVU8F6yVi9ey3e6CGqKWiDl7kNLpaUi0DZlMt7SxslyXXHuqMaCtJrTDpfkrwgvaFbU2dXhGpuqPYmfU3htIpiJHNKkgOkbTRWmK/aI8cKG4Bvy7HCIjnngbOTp1/jUUIUAyVDrd2s1mAJOQeQ93P1PX/rvDWDIMiHueaDfV8oXCdwoKSdCdrHevp1uOiVkQxEGADcp1g3+ht8av9s8vpJXhJ4n7N0NgtlaZTHKqcB9yWkU5tTX/hBcl9JOwW0r3P1EwQqk+qJf47fx/T7r57e+supv+9Vfn+S9PveAB/I5Vx5+gVvlJY4AS3xPbfE8VK6noD8kKszIVpiXOodB8hPDOkmIV0B+ZUW2lYrn8W2euV1LGx2SP2b9hyznpjQWVI6gfIHe6jNYaNr+lYleDsA85f00GMk52hw/jXW6zrKUhZvA6RdnhGXUtnor6OKW/S6R59e/LdMIP9dZiCPzqNNmPl8O0YJ9mWGqdrnccI7SfoDpE55VE/M7fbYRMbbw8YvOyTmUXR/ixqo6qhCXVNiwm+S8isoXdW/OyV8eHVks/0MWbqzLD9Kyg+g9MyjQwYHZwSX3eYgxOmVZ+bprGsM95rvJO0AaL3z+BJMp4oXtP2g9cnDaVFoSGVlhbb315K1D6y+eXpHSScErQPBvwTvtDxZvU1y9oLTLw+5++lUwCzfBsIA9bljmlozJNf5ExM+log9QAxkUZxeSsTpaOXcHwI0SIryvuS8B87gPD4Ac1vczsgHGbvRVMncVDvlr3fg15Y8SgtjpaIoMeOY3l6GkaNb8vJ3n3/0KYpoXyZGjm2gOfL0ZsBrcYoMd1uhjYu8cBhlNdBLhMSELVKoN4Dx5tH6XY1r3rZEUG42xVOQm985TBeUr0nxXgX3wjyuZmAklYufqA4GvJgN+LKUdQOYw0hlM2jaTFQHlYeTJwz3N41upiow6yXieSDS8/hw3O6xqTW73HCvBSVT/YuuvroaXyhc+Xm1ZK0CK4cd0+kmFcPpF1YAlEejRJGvMVBFRXvo8q9Z7cWWSdRSoAq53xkRFTJPHWDFeSjl4a/3hZLF9n+RBD4LYFmesX1yy06zALhLycopEyaoFbdNTWuJCfMk5RlQLiePNStHRPfYp9ByV3LLPSlBTwB0TZ6e3an2m1sO549Booo84+RY+ao/qLyFi13rWoWmro9K+COA+2kgNXcY0fLVQcQaFvEhSZkJyqg8vU+x0vRgbjgfgHx1NN3k+qvq/OON49FNC43z0fsl7z7wgnm88KZE0zFL0dwDwa5lwe6WoGkANedRLlAjmULk2HUnpBsjx67bJWYqMOPz9MGcl4P8Zcw7INfRv1ALtYqQb4zPODzQ/n+LJN4M4g16VKVE5snuVhkKJgF6k5TsRsm5AZyb87jssfFaPe5QcT2MdisbbYJkjgdzKg8VlBrNI3IgjoVUd6jP7Ucovj0xoUUCmgGYRkKZG+C4QoUg1HQWqlEyg2Del8d1jvE4NEbddJBmMGm0JI0CaSZJZ7c66TG9JX6gcS2Ys5hZLZl+MB/J4+JJLotagcc8pK4EaQ6TfJJ0DUhPaMdw2722ZGurReBVaIK50jGukJzLwXkmz3xD4op/tnSZOTcN3nqhe8rxf6mp81I5N5WDu5Cdw+X0OCyiDHspJFtEg/GwoC+pmDecxX5KTU8ResVSyiLQluRR9KHF4bFHr8ZVAJMtY5PlSUguICv1Ysnh9bqPSMSTDcFWS5NlSk4GOOvy9OUHHY/EXOSmmZb684aFz0978HVlqRHSUsOBe5G7Jmpfx22CYVB1A6t6iRTxYjBf0cO1UWE2isEuBOVVplwgKeeD8jpJZj73jF8r3VT5ty65j1xcQI/g3VJlF8BbuTmVyt7oaeUdkG4bS2eT0lkBeUc3pzH9RjbneWjOnbI5kyXnXHDezdMJb/SgHaM5zzF1e6Ru275VH72qdDtb6jYIuA8JZ/d6nS5v7HI9A03cSf3zD6/2rlC4MyXuDOA+of6pNux2b7In/sFqf5N7423dzlzbnbj9JDcJ3M+5bW0eh4verccFn4YW+ZJbpK+05Clgfq1XIE67Wqy55cKvD5pjPzaU+qyixhc+3O8tkScC+R2vJRFMK5C9gDyYZ9wY0JchNf7mBnGv1FNCewD6I+vuovcFbUnD2R26/8y6d5XMLmD+psc7oxIPxrtESHmYFqoptKThrOeb5qn1amJCJ4nqCNSfeXxeYfE6oyfebA95/mZ5jpaQowD5j3V0e+iZjC3+wN4OzIR8vrJfKq/sl+LKPl8XMtBp9eIy/1oKZ3Tc3Di8fiG9HP5zqXDGPwDulE/rOI/XpZbmsdbAh02a+un2X1ZRfohDkvYbaF0U7USXy2mlLKut4jp+MSgduuWLgeEnqe6P4PQgdem1By3N42+v/mcKOODFlydt/5fSTh2UAn4P8An5+rG61+ESYfAHIFpv9fmEAn8Dh/Y1VPpk5Zb9</t>
  </si>
  <si>
    <t>UtJvADyZNDZrekVqvA/YvlLjLyXnC3BOz+d7EovdeuRr/L3g9Ms/MpHVpxL3CXBn5OuKJHRf0obFxR7TgPeMGpJX1YsK+34kDfghwIPyKdbJyCwWl/u+we18Dvv2u1LW3UAm5/NDGlqYhQ+Qd0Ln89TX44e3VIfGJxlJ+ur9OkvfO5L2Nmi2fJ2AUpf8iDTkNkAdskG2Ss6b4LjzzVi9NgzSb5gGvD/UtWjop1QR4HVpwM3gXsDaWijft9scrF6FYBeqr93KcjLVUFWzaXGT3oG9IgXcCNAl+aht4mhL0ZkNaIph3BQvSuYLYI7Ip0NEp81tc8cu2/w8SOlMWitJa0DKyufESh6bmj2crZYIq6BtjmyGFZKzHJx8bk5d5L11sfil4BRKznOSsxicEhrnzEj86Io9C8XKWLEFEjQfoMsIZFZyjQ56xvSGL59OTb37B7pkfVp6w1OgXZlPYbk2j1pIWaItx56ESFezSI9LkR4DpCKf67u7LGrZ08rjH4WJqqSJHpaY2cDU5Ous3VS0zxst5uMhCBNgYR6UlAdAqcvX+c49Vno9E90+95v22T3irtqF59EK/T5pn3tBa8znWCCbWu9HHKxMh16hfAQcU2hvyNjRT5Oi3QVYCw/+HjclXQiXo7oDqLH0OWfT4ip/KCllTAArhamSdRtYE9hY2DpEMdatMNb1bKybJWUyKDdS8+sAiqg5a24CZBJDbpCQiYDcoruasbONbP/roNwU2f7jJWccOLfn6zWk20p7A2HsMYDcmY98PHUt4oyuWeKagLs7X6fPp7S57miXP9dCuXtYuaCkNIByvx7OjYfdkcrVQa4HpHKjJCcAzkP5xgWcUs4plasBZHa+sUD2tTTzaWb4YM4vkVVAPqpHch11DW+qAO4xGkoLQkEuzKqTtW1aFvDRIzYOsg1U+aoSE66R5KtBfjKft7k2t9sWuxDnlWYnyqu2FGfnjVOd6ArZiS4H7hn2VTNY6siWuAwtMZ9bolwKVQbKs3oktvHZcqtjjxJovVi2RJHkFIKzlJVTS1mKIYilXL6p3PcnX9nryZ9oN5UnlcsFbiUNfqgQ1+pkAVKtJqkKgnW+BmXyTClVBjDr8vWWlssTt1q5poGzXmo3XHJSwXlJ+5nXRdt/uWtKAeRl+NlYf31FnX+8eGR1sUReBOQmNpjVS3lQYt6sDDUNVtsv5fSqE0LKYBdIg50P3Os8XCCGI1JTD4TcIjV1SbGc4LzFYlH+KEfstYIdnrWdPcsqSRaQdtBSC9XI4y5khgC5i5HnSuRgIN8z1vlWKrBpHpCeDfU+UJ/75JbnGvElvmY+iE/KpffatKg+S0IHAronn++QnWp+bL0UOQPkT6Is0ftLWj/Q9pL9bDYvVVp0xWrW081mnb37uGXzR81QzXqabNZTgfuK5l0KY7RRqvPotFNMWvte52/42UO0kyWtD2j7jblAl6URbtwbih7INwJKQ4EhoZZ6euer594TpLa9ADyYzwXvtHiC1xO8H9Atrm3x1QWopLvZLY6TxO4g/pxvZAeitBiRrdEV0F+lGx8rMYnAHM43c1o44jtfJ9OC/Z2LK2zn0kapo7RgB3D/4gHFrsvStFoAHwP5/pHyHSXlSwCnXYFZOMIrIz3+W2Iwjiowkhw2+xpqfCFfdTBYFT7b+WeJgP69xIC2LzAunR02cX/2J5Ad6bO+XU0ZlmqGrP0uWYfBSiQBrVY6ko3Id/IbaF0KjFC6Jl+jdpFfJOhngLoX8Am920k5iGN1iB8NauceBfwAX5IOgtQL6tGphqnedxDoRPW5W3HLBF9DEGEMiQnfStJ+kPoU0PYeRSkjW/Fr8E4pEK34leR8Cc5pWiKjihIk+hyEJPW5f1ZQGcgXSk7KCvqubQnUJ+XXBcb4AyGfWVI4MeEzSf8U9AFEN49dQP8Y9DPV517DVEPq+r3FLRW10PojyfsQvEEFqFpnj8zc/D6Q5xToZbdtSI0/VIWy7u9K2m7QkgsoYE1tBNX4HnWVuxNteh636TuS8jYotgLOvm+xWh3JFnO5tQ0COQp0aVtfaNMCtaWXiDeBcBdwDKTxWiiKIG9AEC8LsllSXgNlaAGvg4x8rZEusQniXCRdYqPkvAxOSgFXN6ATGrvpES8BkKq+9is1Kjckqf8QbEjKrzbeLQZ8DUmqe45Wc8sLkr0e7DRqQKr947ZGPq1cB36G+hddeN/UEho/hCMs10jUaqCyC4yrG+eRt10rQcuV6i6XnGXgFBRwPJ3d4olMZLoEjCLDpSJnk8UStgiw0gI6tXRQBY2Y2RMXojHLuTHnS9A8gEYWmEXN27D0eBrIKxg5VyKfBPJq7WVGUfMoXvY4KD6mzJGUR0Gp0oLpZH5xBXt4Caals6wfnPns0XTgMHuJmJZmgVtLVnbZPS6X6EUz0QajyCuMF85VfjUJJyY8IMWbAUx9gVGDzyNiQ+4DJkiKpdSpwazG10zF2e+RkOmAhAr4caha9zmTrXKYmQZQM+a2Mf5QMGDEAptz252SegeoY8k34GgxfGOqaa+R3aaULL9+i7LXbdJeU0C7Tg+FRvJAmcQeMk6E31YFRRjoZCnbJNBuCrtbG0IBboSjTGZHmSiR1wN5K/VPs8xXq/z1kPE22T/HSc5YcO5gt1XzHKUQjXb30QJp7mJpmiQlBMr0Aj6UNEqyxtWw0WyHodbH5h99kPKuBmU7NAB8PxzOJhLD1kG/B9TXAeEUBSMoumPTAjo95f02RSgV+FrqgokJo6TYAdAfoqWH02G1q24Rc8NdAwPMZgP4JakKpEfVt5PtVoptj1pxqAKQxxhyjYRcDciTBTp/oA7WiWzTK6HzU7JNL5eckeDMK9AHXkoBEfRzKQgLaGE2zF/nqwmpBXedLzGhTGJKgVkE29vF6qIYlOeoh+TSeUl1KBCkNUYLbadUry+UtALQlhXwvtEIn4gVsw8zrWAz5UhSNkirNclrU6tYb6xWywRpLZPSJSkNpPXktg4v5dlOdsW/bxoO5ovMHCaZKWC+zMtZihV2x96RXQzSK0y6UJKGgvRaAe87XWql4G610zkfrfB6wZH7To+kuUF7k2hOq8PjPMK3nKC9JX3LLjE2YN7mfYlRO1LmwQNjR4FxWNjsrxGHhUMkLRm03by6w6MG+NhgsN5Tn9sX+xt9lYkJZ0vAIAA+ZB91U8yL2/T0gfj9ngKOnazy1bUou5whCQNA+JQVMkrNybx3gOwtMCL0K4P+uspwnoLTJe404L4kjZw2D70UDZeY6wvYPmrv9Ba1Xwv5GqmxTpaUPqDsL+BwDTs9w4wWTNIb/nOA/ecECekFyEGeEblivStWN+kJ0A8MOk6CugP0cwEfHdldbodaVrbac0OzX6XvHCs5ieAc5sYycujANJ0A+EN9VZuURn9oWEoqvfQzE4mNl6NLB4luD/TfPAE5PZyZN/693dFQ+19WO0Ey24GZUKgfZVEWLmf8/Br/PodJ7RzH43u826kE7j/PiUnt7+ewDS8MhzO5Yx2h/Wni/n7qoy93nTNZ4f6QuN+B61zIV1NG4rLotEMmrX6zd9C8BfMV7TdJ+xW0roXc2FwSqHVj/2xQOnQvFI3943PCej+A07OQI0+tDrdNXLkfBKFXIQW4141vDrZQ3L5EHACiN9vJzO4aXbP9BrFzn0Jqyq8laR9IfQvpPYHLa7FHhsl8CXFOK8R9Ur3PNyTQUMVd/HMJ2wtYv0L9oN9G6Zei5VH4FCINYJE+lpQ9oAwspPHYEKlV8D6kGiTN/L7EvAfM4EJjaUkJ5eP66G7TDa5es+3iT77/U7nBLukGO8E9j2zvslg9lJUt1ujxjolr999T3mMXPqJwb0vcduDsENOR7Igf//OWybV2emHC+qxfFXer5L4JrruQn78g9V90Md9Ae3i5PTZLQ74G0tBCfmnqpczssUCbALqIQRsl6GWAUgo5b6OukhHFO14CJJUhL0jIekDSCvVbSTrHNt8ErINfZKivJ40YXpCUrNe8rd6YrpHI1UBmU8c2H/a22tGDnCs9brnkLAOnoJB3Hg4bvfxrFfqyBJwiyVksOYvAKS3UL2lsdLLTan2zEJxyyZkvOfPAGcnyIDN/JOdpcK4oPHKdNFfingTuaurdZqKhaPt4tJ+P22+OpDwKShX5u9fr9tKpVfx9PJDVjJwlkQ8BGeDpyKIWS95kb/xYsAfBHM3MGZJ5P5gN7GZq82dNdplvvu6F0RoLqURmTipVlzJ2CtMl5m5gmgr1CyKd61eMr3cB1VJopBlsDAWrWpqDTde2qK29uZa6Q2JvB3ZcIYfl6fJ5UVriNqg4gVW8VUJuAWRiIR8gGvOZ+eQegt2oPnfLr6AXuKHmQHVILTMSE26SpBtBmkyeYQbPR5FnIuS5heW5TlImgHJbIdfn9vLRcnzXGGcOhU+f8ETlnsrtaigcK4fCMQDfWWjkgXbHOG9thnjTWLyQFO9aUO5h90eutyiUICj3MaVeUupAeYD6pJsyFtmS3a1OD0fB9DNl366VnBpwZrPP68cYbbim8ZvGKr2+ZelDO75XxqqSxqoEeE6hjqLStRLiP7gPT3Tt2l3ySdYGenAvwVcD/CTbD9Xroz24h/2eYvtdLvUeCcq8Qr2L0C/SzR08LLdAfe6UGmwOBUZRLZwyySgFY5HulEYIleiUxcA8V2g8e2yuDNJZMHfFQgkrAGyZHhWNpKhR1MqDWitYrRxJyQZldaE+A7DZvbHvjjNBWsukdElKA2l9oVE+mwupRDrYcOj3onSwYZKTAs7L2t2tNmUkR7Sd1sWQ5hWW5kJJGQrKa2xq5OsVpj4forxO8w+faIbMQc8jWW6w3uRp0Un9ONnV6gLRCdxbUjO75NjAeduYXj00TbfiWMDZITlDJCcZnN2FnKHcKMQbI089jPQeG+lsCRoE0Ic8PiEVdbQ89aDsYcoZkjIAlE+pZ7gtFpfNLTaR/aDQXvX5Mp06OtUXCvmr1fbCWBclDSpQQ3x1sC4QTApWJzndaiFA1/70X/KMN3lJvoaqpGFByvm5aR4vqNR/DzQkmRkMTpdCnQahvqTRxExhE3c06QtF97GiJ0tmHzD3k92tFi9VqIyZ+B6gAww6QYJ6AXTQ2G3qO/1Y5wDmALdy65aybw6/rAa4HnKAOw64nwqN1FVHPo/rhlb4RbpVFynVscAc4i6DWCfRZToD8nuhce5S7wtV1obPXTpKXgfw/uJNsBEPFEPJY0wld33w6cYx50xVSh4tlTwKtP8KdY40t5cqYUWntTNpx22fdMa2e6hw9H+LBe3fxQbt6CL9cszm8Bxxdfj3YkPd9kXCZn8uFjr+AU6nIk77q10iEnMYmET1b44tHhtonuAP6cCn3yTrV7C6FhlvVx1WpaKw/88gdS8ylmyhwJCmljqfjr82m+FHif0B2J6MtTmdHm+yS761PwhsryK8+fWF/I11LeGYhe8k8QCIvYuMU2hKGYn+vh+0Puprz6yM4jTzstxXGaTF/dcStg+wvkW64ojLqbSOvw/90vgznU8rov71uWTuBbMft64a1xxH7oc+hZwDZOt+LDl7wBlIqjitFjUTRVQY/RCMQUVG6E1dsNI31l9hGu59yXsPvMFaVyP1V/yjAeiazLrulMwdYFqKaLqkbY0aS6ItA94GxcaUbZLyFijOIgr8MkoKxBXszcVi7dXB1dhzWGLCFtnP3gDXy1yLQw10bXg8t1lyb5hz5w7Vf1+T3FfBvZAtqZZSbcsK+YoJHrjE/cGMebsVeKMEvwxwSpERC2BJdphHZC+hvVPV114F/ubQphV1fuzu/YFQMDHhBWnX9cClkZw0olrpDjSunOvQVhncVmskczWY2UVcJpuyRdpbhwFA0Fzp3MslZhkwBUV65adzTMSqcQ+BiligxZK0CKTSIg7xM95nw2gLIUs5mbQsUOWnmJfkzIaG4Bi1bZ0vUfOAGskotUlxudSOGqingbqCOvaIkUklI1KTOA24v6HKfBY0VxKfBPFq8kDlfy53sjV+l3vcdJQrDvQsGnXeicqzH5OOMgfcSq20WhTSow9I+ggk9avP3Ur8oYZAS715CjRbSjgLpFoeTm1Wiy3Zbm4sZgI0ijwotQyxX0n5jf6Qr4pynvuTUmp08vcqf1JZwKf+i7LCA/JvzMDfqC/ip+9qzWhtyxOV+9DsQW72eyRzOpihIj7k9licyd5Yx3PTAGpm0J0SdAdAY7kzIxoornBTwRzPzCmSeSuY12um3ap2R20Y0W42233BU9X3LX3wXTVATJbtPgngm4wx3GrxtOWC8kYIO5mFnSiFvR7MW4v0OlzXFo4yhk8A5TamjJOUsaDcQX7k9ThsFjEtt8CP7lJfO6fWBVuqyn11oxMTmiQjBMb0Il2mizIHuOQzj0Zw7sWU1+APRuRuaJDAegBnUI81NweRo9VoMB+Uo1VAcmrBmUWjldPmtSmOK9bFQzXM9DCbqUqSKkGaU8QPfYxku1GS+APyOEOulpCrAJnLowqXe3DEn36uCM9rSwacMX8M3UNdLr1rJLjzirAzsMeuPnWpiVva9F3HW+55QuHKJa4MuGfJsSho0uuOnjOgBMouZmWLpLKFoCxl93RZnRZX9NuVfFCWMyVXUnJAWaXnG6vN64x9C58F0homZUhSOkjP66GXC8rYzZinEfCmF9TnAfl5qfkFRfnDk4ZnFpck8X/KyC8uSKL/f05+emZqfnFiQqrEDwN+Q5FO86JPdaOoewmE3MhCXiQpF4LyahE/2va63K3ChS+AnJuLjEfbajVfWx+sCCSLBwheCfUAuqWIAzhtqiOoXW0U0VwQbSuL5pAUOyjbuSUoqMUTey9lBekdJp0nSUNA2lXEmaZ0xHEM0Lmmty579Lt5R32XQDXtpbeeA9r7RQh2dautgMz0B5N9WGTmGKv3hcPPBkrhzgTu4yKuxWChu+34A/UAU8zH6ycNW9zvDdWp+ksx+4G7l4QwC0rB/U6HjF/QBJEeCo5trqW788Y6TuvRRNVa+JgdL5k3La4M0LLlVCl8X/yRfXqaMfJIx5X+ZLTWN9xaJ0lmbzAPUGt5XF61EfTEavYTAPqeQcdLUE+AfjD2bDpnblzhjjNN+9Lc2X/WnrJGmba7NG03gH/RSyGX6tgW07JdYNnfSKQRnIOvIkTBjIlSus6A/M67NuPaUHhRR3D+xBTWHBzdpP7X9KP2kncMeP8YAxen4YsVJnWUqWP1hv9ZQ49SbECC1LEdcAnFJJ6Xnr9FhDH+u8gQ72j1D07gGTZQG2wYHayt8lPayCGjGhMT/l4kJPxrkYHsUKzDIpyWNr0x/2NReP44b+SpPShr5O+LhKyHAU4s1uH7tBx3mtlSf4OkXdTnrrlFxfRGOmA8kf5FSvgzQN2LuVyC1UKPraMd6v5oMDv3KObXBJJyEJRexeQeVtpn2My7se8gzYnq67Hpzf5x5nr7W0nZD0qfYn0MSykNrK2OYb8G7JRi+ZJAcr4E57RiHl90Ia+4Rv/cNPrhZWlfZ3b6Vhl9rzT6Z+D2Z/nwyixSvk8g3xlSvj1Svo/AOYvlc9A0Zo9/n/IBGuBsboD3JPJdIM8t5ps7I+wILbALQg2hnxbU+caj5sgOSXkHFGsxpxHlstNRy/pBFDuL8paEbAXEpb4dr7ZfanETGbK8BdJ4qKONDjQ1NfjHjg+Gwt38dQncDOAFJJXVSiGMUYsNvgqpLmSpXpGQjYBcQgZyqD01xXma+9cNEGkYCZ0aCNEbgsiijC9K3AvAjaB/b75ME0o+D2J6sXEkG6z0+xoafZXNejW+VvLWgJdVrI946fG9RS7vV4GXU2zMsL4xPtWGtUadlhUStxy4/GIK0LBw7rNYK7qlMFshm+05CVoMUAk1ldq6qMnOI58kPAuxytQ/6KOHbErJjFwgZpMukNj5wF5WzEmyKY1MsiXaqPMMhLuchXtKUuaCchUPghaLU43/4RdDT0C0a+iPpOpdeJo/FAom5QRqKPrDlzTMV0tp8R+T2DnAVhbjNsh5xDvXRwD3y24+W3JmgVNbjAIRVFAjipIzoeQoVvIBSZkBSj0NrSh3bz4jgBhB9fXMcFR3Wl1LvRpNGpr8pHSRn4rw+Km8LnnyPZI/HfyQltJutTmjv9KfBimbWco7JeUOUMYWG8dDXHUHYk6FmOPppznBkL9hgr+ZogamSMqtoFyv3cJpobCbaKHhN0OWG1iWSZJy</t>
  </si>
  <si>
    <t>EyiTinXFI30rKJz2Bohzc7Fxrj42UDm6IlhXZbrr9ZJ4HYhTivW7brqzdLUa+McDOlV6xFjJGQPOndqzjJcSrTL9gzNNckKScy0499Cywu6wu63uZFv8o/mgOcN9uvWH6SNXf0BJ/+UMVw/wDMNl9XolSgOMRgM8yA0QkOLVgjKr2HzC4Y6/Qq4G8mFGVklkJZBzdFdXKx67iJD0wWaPF1NuztykkpZQoKk+mDQwfOx2teRdBd5cWsohFjqyIa4A9Gn1b9pnqlFtfGLCSEm5DJT5PMxyuEzMg9pyqLeQ1SuVoBKAFtMw6+E4l4jZpAiyLCk2wg8qA76GKmMqKZCsfLCWF/N7TLfT5VBja6RuueCtlE6WLTlZ4Kwhkzu9bqvdnmw1D48zQFhH4xJlXa7zJ+WqPXJdoFnZKU2iRgD1QjEHp9LpFVXTim6oVBjqJTZUiiRdAtLGYuNGlR5VRep2ESTbJHUbKjEXALO5WL+j1c+qYgjkNbvNwfPuOuPxr55U3cYju40buDd55+BweW2RFfycEOktar5QVZOvpSp8OWuXotnAertYP8u3uOXK3gLSDpI8pa7eH1DTWFZLQyAYSiquDTY2BhpqklJ5daecfohEJwO9m9Auivx2JHvM+XIw0O+R3TLVUqVJTY1nS8IgED7U+xm71e5qS07ngWjSPdykZ0jmADA/5UERs3hkm/aDbHtlm54uOaeB82UxP+g0Yi1FK/QFZB+G/abKWn91tT80xFcT4qY4WRL7gLi/mO+QdWadSMF6g3mg+MhgyRMkrRdoB4v1ywArhci3GnN6AveD1PM4yekOzs96qW+1WdzikK0rCL+qz53UUr9hjI/SoR8rGYlgHKZ2tNF2Xo1c8YMwOqEd/+B27CCZ7cH8m6ddO939JVvlg9qjIdq/5iBWET5PS5CwdoAllOjqvzpVf6Sx/n0W+/ESYay/n5Ub8GexAS/RGYod1iMTP/0BTifJOSw5h8A5toR7pddFORDMM/xfQeiqPp8Qfqqi/kpDtb9S367/LIE/AXgc/QJ3ApFy/QBqTynXQYn5HpgTSihCEiW84zbkAQPduXcJNeR+yfwGzJNLeC/iclkoBEM05D4I1rfELB+qhotwlNaXkvcFeKeX8Ojvptp3MR9d7IVk/ViyTyXpE5DOKDHeoKmBtg07+z1gDmTmh5L5AZhns4cg41VkS7wHhQfLltgtObvAGVLCabjoUDNi17sDDAuMNtrfWOcPG+1tidsOnL2EV2IWh9ND77ePXIm9BeWcrNybkrIFFA8bzO5xey3J3vjnga+DeT4zX5PMV8G8kJsT7hGjOV8B6WImvSxJG0AaxjqiGmUUHV8EZThT1kvK86Ckl3CchYMiA5zRtllrQclkympJWQVKTgnXuLWqSTzZYb4iWIHGyyuhfBi+umZf0oiqlkpfpS+YmLBMkpaCVFiiA9xcXkdbzmCfexarjPO3ntF5+Z7NapWx+FmxylgEcCkNGUir1+oNAOQsl446X8o3D5iRJRws56CY6lhBik+bQt18+4pAz6bDSqinpFBzQbuqRCeM8KqlXdSLjydg/WvY+o9JmeaAUql9Sm07PBQyG12oR0DyM2m2JM0CqbaEY9vUQB0bNBOgUQx6QIJmAFRP/dmhNn204RD9+T6YOlgSvvII1Jjd+R5Jmw5aqIQXJ16rW80fEjcNuGbg1NRRF66JeafE3QHc2BJOqeqhxGqtfWEqiOOlL0yRnFvBub4Er8Y8scsn3wxz3cDmmiRJN4E0qYQecbi9VPUn/q3+DaZ/XfrV6WPKvlmt/Gui9K/rwb21RK+abG7PEUE1E6DpbVLTcVK+seDcUWJsHNRA2ArTAsxdEtMkMSFgputR3qpW0Fa50m8E494SI3g50FAdDBkX8BJVD9QMnmbVDlSNzRFp0EbD3g+yvQPy17X49awSeu+hNglquonW7aoBeZghVRJSCcicEo4XdKpFls3cD/igyuM05mU2VFEG/EBTs7+ebnaulqCrAJpboh+16GB1ocsVgD1dYjwarGlsDqeAGClpl4E2v8TIp8K5iSIbqxzAhbKxSiWnBJzFZCOnx+v1JjujvU4qgo2WsI0KJCQfkOUlvOWhW4lkW/wYmFwwVzIzWzKzwFzDU5bHToWAnNGOWTJAWceUNEkZAcoLZCY18LodtiOi31NhppekmVIk5xJwNvIQrsZwqy3ZG22pcRGk2cTSDJWUC0DZXMKx7141ksR8p+sF6A0GuSXIBdDWEi5TYiTfE77kgE7bSrCP89dV0Hmi6U82SbSC+A5vJux2t5pdWhvqPEB3SkMlS8654LzLE7CRhTkScw4w70vMIIk5C5iPSnROF53ESyh4JiAflxiJ3qoafRV8ZWZqOEAi+wP5WQnX+rV6LPZka6xJPQnW/5ytf5oknQrSVzwkGHV5MSScAsG+Vl8751KY5cqigFoB9ZGMk8D4tkQXvlHeHTN75YnmDDB729zJUxdOUDPACXIG6AXaQe6Aav9A+934HbAntPyBtTxOStgdzJ+N9QavrmOd/3Q1RSz8aP2Vd9qocmgXKeKxwB3Si3UXpS6LWn+vM4T6nYXqKIXqAMpfPFxZOUd/tNXwMYD8w5CjJCQBkHalXNPXiCeMQvlvoUE5qpQo/ywUlL8XGpT2pTSeW+wOt1vtG4SL/mn8ukNH9S+OHR8cHe57v0vSYZASS+lozE15DBxywvwNoC6lRuq70FjjSusXCfoZoO6lZB2HzWmNXhn+R+jVg/X6n4QcBKRXKbe72i1YYkcMfLcQ7f7MqgWTnn/sVtXuBxaKdv8WuJNKjeLO9tjFNL6BXCezXPukXF8BdGqpzoToUSOUtVUw3hew1OmlYmjZKzmfgdOf9cMZTAyJPjH1e/equublTVQK4GOp3x7gBpbSETCWmRgNPoRAg9TnLulFw5KK/aExgUo67HhfivUeOINJLLWEc9r/n/Qau2GoZDbUTknaAZIFJJsrdoTU26aC6rftsk6cRiX0pILbgHOUcl5oo4RepN23Qk2XtPsWKdYb4HhLOQcJ3QZHzeO8GbpdwLq9KiGbALmIuorLYadLJhlktRGCXFJqzHuNoVYV4DdI4EsAppbyQ0QKdYteivgFiDWCxXpeUtaBksFObqROj2HxNabFbVvzrnr4lvuVxVdLi68CLaeU4p0dFo9a9VriR8SsgIR5LOEyKeFSMAu597gtHsrF2Gpx/xyMV1x65EHtIol7Frgy9nq1/lAiWs2zvgUAXao+H1MWHO1PTJgnf/8Mfn95KZ/JGVm946r4lGm7IQfePXzD6bQXmitt9yTAV/NYaqT0Ew7yOETzmQ4SrAtU+kLhe805UtJHAayipkWJ3BhN+7Ap3oNDh/478VcKv5stxZsFWm2pjhLUSQqEfDPRiKO4ER+QsszAr+vZarTQtrUlO8d9YAaZeY9kTgczVMqZ/NwOr2jIabBWcylnTPKFfGqbLX9/B34/tpRj1d10L2ePf5M51TRVWbc/eh49vfOwxITbpKmmAHxdKWqYu5M98dc0t5jgS71VXz/zyDbVBjdL8GSAb6SByEFFcKIHBN8Es01is90g1Z4IyC2lnCjEyBIRwy+uixhkA0mU5neClGk8cFNL9bLZYT2iZPVYtMUdcoxtkVI1AzONVzYYOaLoFoJu01m3RkkJgnJfqflELpzurR5izCBR8wNJJf46v+o69S1UUthIpjRa8kaBN1OvlLwOlyeyanUtmLNK8XK8InxKVC1hfsAeKUUJbJcayASsErA5pWYtB3/4JtEnadeA9kSpDrKhuTJqONdVMNhcNtgVknI5KM+wM6jmc1ooiiW6M1xmOsP2a/ufvvTL1RsTEy6VzlAO3MJSfpuiczXHoJVCrkUsV7GUqwigJbwScNidal5yxVoJFIC0jEl5kpQL0kqyKRVldIjiOtmw+OpSep7ha6zx1wcaAokJmZKRAcY6PWe4LS6nSK6WBsh6cu/UYKiJ6mYPl4RUEF4qpQd5avp3tSVSNAWKvcyKXSyRFwG5iedFXCVH9ryhEO012fPOlxwvOG+wqe0etdCNnYbdDYneZImckuQAaVupzvHspGMrc0S2QZa3qauk+uta6oJN/qTMkI8MbpGk80DaWapf5jjcnuiJipMhz26WZ7CknAPK+6W6gK/HqmZA8wRsEOT5kD4XNwcb/EkFvhof3rMNlKwzwfqYhznj5DnS2AMA/FQau5/EJAHzeSlfzZK521Ia7TSo+SWr2VcyTwHzazYWHah5o+9P+4Cynym9JeVEUL4zNk+6PkgMN+gF0kEm9ZSkHiD9yL3FabfwyRzM3h1W+pm63PACX1NlbZBydnSVkC6A/MZtZ3U43E61RzVr2gFyuJQLvAZpdu8kAR0B+JO7B7KuRbZYe2D+li12tOQcBc5/xrpHX16IUbsdIAllCBwPNjX5Kn2BceGl+78LBPOfBQbzmDI6snIr9WxHJHz6a4GB7VAmZPtDcn4Hp3OZfp1l9ajBLWbCOwPY+dgyarNfJekXkLqV6WJfbavm/dMCTAh/nzp52IsfLVergx8XiAnhB3B7lnE9bqtLNaNLJjc4CDV7lRnPceoDzSF/yO+raw7fj3wnhT0AaO8yHadip5Q18ReT+2GAPmyAryVzH5h9y3SgpH4PH6UTfQnKaUz5XFL2gtKvzDiB4DrYMRrkU5AGMOljSdoD0kCWBzUyo8jzISiDmPK+pLwHymByTavDqvYqre9FdqMBkqWf7ZSYHcBYyrhMrJXuVzzxLz3fhmg2Fm2bZL4FprOMtjtGELNwjDchl7vM2O7UUBITX32gxhfUR0hvSODrAJ5fpm8pPLRWkzvs1yDOUBZnk/z1K/j1xWW6WJOFNgPRrlxeBiWFKS9JyougDC/TwcW6bkCkwddDsTRp8HWSsxacTO3hTo+rTfvo1ZAtm2VbKZkrwMwr48KFevMQF7kMyAJGLpHI54AsLjNWtN5WkY2LoGtpmXHvWaO6dtOQmuAY7tcLJW4BcJfSP3a6OC2q0wwDnQfWSPW5e3ZwTEjXj+LX2IkJT0vUU0BdqTuixaJ2085YHfFJ6Hg16/i4JD0GUkWZXkTQAwWPeWb+KISqUp875frrGn2N9PLiYcmYDUYNdUO8AIv0iocACkiveFBiHgCmTnuFGvisyY744UD3Q70GVu9eybwHzGvLeMVuU0NpzOidu83h/uU3Lzt/QeFnarifJof7u0Br4VELyWej9KI7INNYlmmqlOk2UCaU6QITHqVna3vdCntdL+11s+RMBudGjMac2SWGcjdBokks0Q2SNBGkW8r4ntqovdGqwhwkmiIlGi8548C5vczITEclz6Odc4+BNHeyNM2S0gTK3dSTvR5L285SrjVb7+6OLwZvn/2Kar1G2XpBcO/jYd7mdXs8yW2oOl8PWWewrKOlrKPAnFmGDL/0uDRGG9SaIqbkLptbO3WlErFGilgN3MNlOnJQP++NbIgqNMSjsiEqpFg+cB4v00XT1GjvbHXZdzUwT0rMlRJzBTBP68HBeDqAwWEkCPPIMBn+cS1NSWnBYJXaNUtKOSgLy5A0zRWZ8KYUoEUYRhvVuBd+flMscUXALSnjgkm6SwtaAWjL1D/oEQoMMRIZNfiMq5k8icsFbiX7PmKnWhWYA3K1tFWm5GSAs66MI6ccHmeb0k2kwbvWs3cNl8xUMF8q0ylKKXeWJdqqLQWUl5lysaRcBMomGgORbyhWeTnTRZfnfDbRXzyJystJFz0ftNfJXk6Ly+O2HVleDvbaIu3lklI5wXmrjKt6O50Oe7LVjFmzg7C9jA8dKnxNahdtlQQLCDv0aGy32tzRzwuHwDq72DrnSspgUN4r48cU+o4vUp2zIcwH6t90M47fswMNNVXkTmdJ3EDg9rCx9SvEWEdEZ0CuT1iu/hLUD6C9Zfx0SufjMZ+DQ6IvyDzFjb5Ao1ojnCoBfQHYR/0EMQ2in5wMxjdlRt6vSl+9L1QTrAyG1P7E7H0nSWpvUA+UcQyRTk0mqCeA+j368hjV+5paQn7d+Y6XtJ6g/cDjlFFkINL4xwH4k/SlbhLTFZhfeUZFMrJIzrHgHJKczpLTCZw/yvSho83qpvDCIz2qA1ruL265YyTlaFD+5c2mw+1Qk2n8ZUyC2fPqEgcc3P3g56rntZM977/5Bveoct4BGOUwhO3/mW+oeIz6Fyebe4p6erLmCwVF/oe/5guB/wS4Yzl1AaNGfKT1fge6c7mw3iGJ+Q2YLuWIfLIckYjyF3C6Sc5PkvMjOD3KdeE/+5FO8T9gjpeY7yXmO2BOLOep2W53quV2rIuAbw1g55PKqUG/kaSvQTqlnA/+XF6rRxSb/AqynKo+n1IQUs0cMi6Tg01JmQ1VLU3NoYAv0JSY8IXEfg5sUrkZrRI+df0M1P7qa8diX4O/0aca7hNJ+BiEM8kjnFblac5kt5xZPwLlrHIjKUFLQ6DeT1dqwUb2hA8k8H0AzynnMcOqTGaRR/jvwkznspl2yR/vxI/PK6cLOY7NjbkUegcgK4O2S9A2gBzluia4To3Q6mIbmrmkB2yRnDfA8ep2s3uodJK54doMwgXq86CSkK+hqT7Q1ES5r1Ko8lolv7k10q0ncWIITkHwqvwbm/A3LtJ/w01BGTZz/7QRf+MS9bkHJezyJRllt5p5W7dBwl4CLLVcJ0/T6bVjmPAFmHAEm/B5SVoHUka5rsnnpukj2ty4BpQspqySlJWg5OqG8HjV5Nj6kHE5VMyXDbFUcpaAU8RG8lgdtKw1G2IxCCXl9AAyOIZehbXK7vis5C0Er5xajtLpedty3TAfql7Gqj4jkU8DeUU5B5brFxAxLD93Pobqy06q+KvYc7saqp+cL4bqJ0C7ppzXqDraXfSjx6ByRbnxniLQ7GsRA/SjUrhHgPOXG68ZLdQvYb/ZgNXQgJnqD4V8VYGG2iCVVDFyaCUmPCSBMwEcVa5DPuiBUrR57gGYrI5Ndr+E3AdIsFy/gPDw0ikK5R5QrmXK3ZIyDZTmctr1u2mlk+yKv26+E8wxzLxdMqeCOb7cuKGmIvXxgximmO164bkvjH6x4S3VrrfKdr0F4InlOiehh2pDmjFFk9EQN6rPXcsCFSEfxo/EhJukhDcCNLlcp0/Vj0qFh0wE65ZyI4yyqbK2wR+o8ofMaiXXSeQEIG8r57B6B70ybv1Ebxyot8vOOkZyWsC5izu96qxO9xGcJnDulpxrJacRnHtpMDNLq8boUg1ozvu5OeskaTRID5YbDyw4tUoMUsBsxC/aFfVtuo0evNbKRqwBbjY1ottmpZTw4Vpzfqj2iPrcO4VqxAcrwsPRpnmbVtGAVCklrADyMd0V7LThdkTLiHYN9HyC9bxKUq4E5alyrrT7f6SdB3STx9L3URKaKAkhBFJIFNIgYFAvSUgCpoYaTDG4SvJjWSBbRrZpIb33SkgnBFJI772T3nvvvfdev53Z/T+aR0a67znfe8+51y/S/jQzO7s722Z9sVCZV8bWVRDtcvWFQamMmhVlRjZ2LEy3t3WMslrK9L+4XfMltRLUDdpn1aASFJeD5oJ5tfp4O53aJhlv9ZTHW1WXlEmvII3XZd2u2RJaAeh13MJC3oAKcv8PaWAOgvo3sPozJHM6mDdzp2SeCd+EDacCcitDDpSQyYDcQRDK9RRSM4FNQCYCchdDxkvIOEDuJZPZZ65hsrEw2f3q465j2pfQduoBErA/AA/BYyMlTvqNhigPsyj7SNLeID02zz7yEbbDiygkeYI6nMnZZFOrVTYtviydbVHTbckJgfM0dTjBsJeef/TL7YMAWM/OMxO3ZisXb08vMRM3n8R5gXuBA8UY+bvj/dmRoL00z2xv8AO3rfEWe4gbIYHDAXyV6i0WjUQim843PAzGep2NtaeE7AHIWzxzMGe3Cx5wh2DvyJ5riMTsAsz71APaj9U5OTuD86HkDJacHcH5ZB5fYAz4A/S00v/OtgYVP2MVB0nmQDC/nGeuAoU6hcYDINrXUrT+ErM1MN/NM09b+fybHru3gjA/sDB9JaUPKD/P4/tq+km9Il7ey+6X//3u8YqJn92g+mW37Jd7gvY7qRb0+72BTrXXHar9KVXrKoXaAph/GOOjCyH+gsrbDJj/JKaLxPx3BWbblTyb5QsTvoJV+n+uwIS7UnD+ukJOrsHpXkl3M8NRf1QNy3Zf8jsIPdXHvcfH22kJNeeZn+1Qs2vJ</t>
  </si>
  <si>
    <t>+QWc3pU80fB66cyIPV38CZy+6uOB49IpCj7a5LDFYfQPEvk9kP0qedk/RIfbAgUT/28B7i9V/FpyvgJnWxZNz9fy9y6+AGGQ+rjHLKvBokOdao4tGZ+CsUMlL1LqVyuLuNLHhthzcCX55IcS9AFAnkpeFdSTx03NfN4DZQhT3pGUt0HZvVIn/dArSkXkeROkPZn0uiS9BtJeLI+fKm7TyVJfAWUEU16SlBdBGUUmtl8Bhomfh4l9VEkV6WZeK3hWEp4BIVhJKcgDPlXXQXsp/ykAwsSfVD61IH/YExL1OFCxSt4XVSF7oMwrN7cfBW6fSrPskIwn04s78of9HpbAjQDuV0krZgF6Kv3/kHb9wSvQoyjIxxf1e0z1KA9cIXqU+8EdW6nvkwTURHGTl8Puhe3Hse3vltLdBcrESv2QE6V+jP3v2cQdYE5m5m2SeSuYU3VteGkD3G7MN8N806kxUEy2yGr2DLWXkjKe8iarOZ2MZ9qGuV03SvANAB9ElseDFqJqrgO7otLkPEsk2mifWU261dwifxPmGom9Gti5lXw0l27r+Td1YG0DlK5kpa+QkMsBqdL9RDQYCool//WQrIba3HhagrHYuG3tJh+bR81tN17aTOtqasIt0WuBrqc6suei/7OO1kDcBIt7kWReCKZVaRLjFLzTcD4ETsHL4y1N8ZZUh4qbdMx0ruStBm8h2dDnDarwfpNzhFUQKsNCnSUhZwKSreQVOv1KjxDqdAi1mAYUnaekuVmLc6oknQJSO/X+dookZ+9/EmhLZO9/guQcD85yM1DqB16cnGPBOVhyjpaco8A5tJIf1AqokXvTPnYE7HM42+cwSTkUlKNYK7+fn2ApmL2uBOAYBqyQgOUAHM9O6g9SAjCv3dMuhSInkpPOtdqS2RbP+MUdaog1PupY8O2Q6HagT6nUmc9UjPN/eYssB3FPY3FbJTML5pmV+j3caCxY5v/fjt8M5tnMXCSZC8FcXcmXWE1cII+FwwrnUbRBTtaYTXa0iYTt+ny4pFqgXljJjwLzzVh7AEqCeLH6dIsxfEI1LovXo/haqthgLEIJjQrvwdaCsk66WbXkVIFzOY01WPr6n/aaL8aaw1PnzaUHSivlWDMP3Kt0nBem7FJhe1VhDiS7Rn08YFpcOcgyvTa03DOb1+tSbleFFHQWgNdX8tl1M2MrdkYc9Xkj1+d0SZoG0i2VJt8ubRzZok2BaLepjweVz5wwNf/G6CyLntNYYpEvT5bMSWDeqQOkMF/PKrYmMwHS3c3SjZOkcpDuq+SnKekoU9COj8dAuAdIuDkVFfwyNK0JeyZaOX6fooFu9O8vkfsBubGS904jfp/I57gvkI9QPKpVpWRhe0tEDIjHOcbBYz+iDUSAeRIDqZWho1oN2YLLziHJDYL7DLeCGB1uidhDoB/M59Snu01TA3I6Fzf/o/y8eeOGXDKd1XsRG29pUQOh2+WV+FHAv6hDs1BAdX8Rec2qDD/xcqWZ5icosasasRIs7XCJ2wu41zj0CdMlw7Lg/+6xhqK+3+D63kMydwfzbRYxoDsCKeKuEPHdSnk0srk1n25oF0n0gPgBxzzKgXzO7EU7AfhRpVltb8xYHbn8+dsdJW4H4D7VXSpldfu/PNy5HZT+nJUeKJnbgvmVnpVE6fli/6bWpbYB5RumbC0p/UD5vjL/0mNQdsxbovSPXLqPLN0bpX/h0hQahpyxoRt2+g2Gz6igndLN2pbqIYndQfxTDxSBcCTivD/UFcS/MVBwhl1rWWtOmdKmbi6pm4H6XyVeLPM6r113AdU1X31DxaztdMIgIx84+PdyQfznckPcYr7OpRGO0muUnY3/1+XGfN3mk/n+EJDu23YhFP3XZl26bL5+s4rllE1kZHk2k7GSfLtq5EQaANPJkVOs5XPjmQ5rZjydq/dXVZmvVigxW1IjPM0qaMhl0okRnrlWrk2VHB0c6aX/jPCUd2TaO3LW6Baroz0Xz4zwzOxIZNJJBZydXWS1jE5EIvFQMhT2xQJByxuN1YyompluTzaNzWYX1c1e3mq11U2lmb/y7QqLZgrpFfFExiqP03t6nf5lOP93w+xsazqpfgogD4M8BpSXkhx9ZOD/JmhLRyZTU+P6HZbvqQw6UM3FeZ4ze5yl5jD0Kx4fmf1XY/ZuvdS3+o6P5zLL6XZryvLMLXe7fpZV+ROAfefTmoXPF4lQoK+J4+LaP35ANW7F1fidAVDlub4FoL8GxFSv1gnwNQADGPClBHwBwCD12SBKIRZS3UOsUKfPoNP26mtbT1ODjJUbNSapmpPyYl6f/UTq9TGog+fr14v9nFcDA8OHoO1MHj/Nakgn0y1xiwdDc7PvfYl7D7ghJKQKgsM0H/IWCvkOsLsVE/ItSX0T1D3ncyLbiN8vzwO+DtowstpkyuKpJJ20zO16VVJeAWXEfF5dDwd5oc9O9w7KSPVxn/Jsi7Us7qmIb7yrwXK7XpCg5wHysZKBgFd1aIFAoZLPAhgopuTTkvoUqGGmRtS8yF8W7mS6J0CNkrIVltXgmaW6kQa36zFJexS0fbS7BSMRepjB6W4Pw91Gs7s9JN3tQQAOoBbkpz34slgnb7sf0owtpuO9Uqp7AB2vm2WAXrj2+WbrHNzLPZPHEfQuQCeqb/Wku+BqvhIMul13SNbtYB2ovjWAdr6CZSGvU8FboeBUVvBmqeBNKD9De76PU+7bq4c3QIiD1Me9ZiSWpLOT6PJMk9t1nRTjWmBms0q+YCBKubYKVLoatLmkEk9t6CUkt2uDZF0J1nxtHr4Q4g0VsC4Hq4rNg/yEbtd6yVoHVi3XXyRKjyXFwgWstWDVE4ue7/DGVIjudq2RrIvBSs7XNxA56LajxwsBsdTH3VTTS1qU1l0SzgOhiTWLKfdWMUBhxa8GaCFrFgtFqIUqzVZJ1tlgNc+nUDZIoWY+leuZYGSpyieosSSbyMTb2t2u0yXkNEBy8zl5SCwaoAPUTvc5Be7Tzu5zknSfEwFYSu6nputeOnLuLH88yi/n8sfK8seg/EruzmkPg9bVCxvYUVDn0GIN7Aip1uGgHsFUUmtTg8ShoB5VjLpSUg8G9Vg2VjhGSzahgrFrOZQ9npVdKpVdAsBJ7IxBVbWUMqSg+tsh1SnqWz3oqapomV+1kZyUZTFQp7Msfi+1kUDUKUsWspzJsjRLWTIArOKeUfXdIa8Ks52AhQCsZkCTBKQAOF99tsvoyROGTm6hxUL9HtLYDhVDpBusfHBnQa0LyV93HT999uTZ86fPmD1hxpzp49yupNQuAfYaM36GvPkoIV9/9UCuLVZ/tZJaA+p6XX+RmPIKhENQuQoqX84qz5cqVwKwYT4/F+8N8yKIvZcPca6mvrI8nrPKxubSDSk1cM6WclQAcx2PwKFg0Kf6EfsYy0HA3EAjsBrHO9K0DUw8t2uGBE0H6Gb2J9W30YUPf4E/TQXvVt1RBqgL9PvdrgMlazJYd7BxYj7KdhwtGCknwjh3sXHGS+OMA+Bedqhw2BemU2ZOwFgA7mfAARKwPwAPcaWrXj9Em9CFlT4a6jxMCOVn2Y72UVPHznC79pH67A3aY4ZGaagCvkJaFLQnirlQWFJDoD7NSqr+jhLG+p1KBqDks6ykTyrpBeAFbeYoLY5ECgAjAXiJASMkYDgArzJAdWzhqB11ATAMgNcZsKcE7AHAW+qz3en6U7AsHCnddncD7x3mDZEm2QW890kgGoXp6cUCH9wZZv6QfJAyFPAbQ27XYInaEahP7G47bPdJ+TrbHrDPitXZIEkdCOqX3Gq93pgKTfJ37AaA9rX6ePjUjnYr2eSZmMt2tHqG6lCHHs5WoX5j+1L6Y1x6SZrmY8Pcrv7yZ7bGz3xnOtRYhFK+OytmKxjyBzZkX1kxfQD4eb5Z+o6GxBJtL8j5K3cLzTQ/G2eZlFk9pSQ9APqDowy/6qhCNPtwVkk38P6iKqFUAVRxUbdrC8naHKx/dZ/pjSrjhQviSxe06rKAtPrvMqHVv5cZwOYLaDHQr/5PjVNQ6u/LjBBd1afd0+WZdEs66Xb9eZkQ4Q8Qeiwgr4gqwwbKvJ0Gg9+Aci8o6Bd+kbSfQetDNL6FpmLvTr3Mj6BtuWATc+LvJfE7ELdeQOaO+qLRYJk3UmDubwDcZgG1AHqfMVIWDbldX0nWl2ANXMA9uo+eCQsVhqufg7UdsSIBFSLTOOR2fSpZn4C14wI9y/DRC7yFYfRHYO1ELL8/TI9bhZQbfCBZ74O1C7GCQYqnfJ2meu+CteumjPa2BL4F4B4LeNrhj9FJGjt8fQOkoSTVHOUUVmsmrjzjNQl5FZDhbC2fl7InBAvD6ZfBKlug51E+etfV63a9KFkvgOVla/l8tErVyfLPgeVfgH4swLX4jGQ9DVZoAW2WhChRTaRwLvQkUBH1pR5hb1jVtF/Z/XFJegykvVlDL0csnVz/EaD2XVCkQ9wooQ8Buj+rGoqqrqYsUuiwDwA6RjtGNOaPlYWVgPdJ1r1gjVugQ9qIHo6crLvBmsAsTDLdrjsl6w6wJpuGHokqt44UansbYFOKaXuLpN4M6vQFPOLGKL1wYYx0I5gzqTJo2V5F9spFrpek60CqIFIgEFItOFzYnq4BaQ5Xqy9C2UFjbtdVkrQBpErdZXj5fEthD30FUAu0s0VD/qjyI7frMslaD1YNtaRg1Behx5jtlnQpIHUkT8XGa+kdLxVIXiIZa8BIaIYaebxiy+YiMBrUx3uNaU0v3Lgu/+LppGwbn1VVg2ObZ2o8kc3F27NmA/YC+Svn41dSWmvUr1Prc/Fjad1cVfOJlHl9btc5krUKrAz7SoTOcFAbK/CVswBrKRwUzpC000FbzJKFVVjmK4sWNv5TAWtjJwl52ZPcrpMl6iSglizgMIDe9ysLRZwD5gmG1HMZD5jHyQHzWAAO1i1Kzqjzih0NWQ6hrnaq4uZEV3uklOgIAA/XvSTiaqdyhwF4JJmduiw6H6G0O0SyVoJ1DI+eoXCM07sVSrcCsOMKzb5M0paCdiJXopdTF/j9hbQO0E4u1uDbJDUH6mmsr7346tS3FdAzSF86DaDigKCKSFskqxmss1lfu3srkHARYOdsqjbSktgE4nkLzOFmno2hqTWCdIH6uJca+OjAXotqT25Xg8QkgbmY3YxyHvrsioCbxeFml7Cb1Uk3qwVg3QJeTA6EIlGxYV4NOS4jORYsb1nmwbrfAinHfGCu1N4KOZzGngfaVexcAdoDKvOp/nWOZM0G61oWKRqizAwR+57SLECuJzeYTKnxm+P0LK2HF+TjbtdMSZsB2k3cpuk5Y0qrViDZNEBv4d4moDpPepXK7ZoiWQeCdTu7AeXn8pZ5Oy1KTwLszmKOOkFSx4N6D1N9fJ0lEiykloN6X2FjGiNpB4D2oPragEgwQqkSC6Yf+8EhNrJD7CsdYh+Uf3SBWR0JB+3RF4AYAI8zICIBYQCeWqDPOdAcL2iH+kGo8Yz6ePBcGjHmZXOL2jxDdfVl5MzKLzXzAfw8S+YNhkL0RppTslGQ7EWWrExKNgKAV7ixhMKq3+q0NLEXAK8xYKgE7AnAm+zlYXozocxbGOXsDg3fZi9Xv0OnaCNu165SmyFgvUf15NxRgCweyPIBy7KTlGUwyn+8QJ9FpdXh/EtsO0CIT9XH/cYsibfHc7xPhZsz20lhBgH2BcNi3ogSOd8bbQvYV+rj3casSDer6TE1N75F2ZHhcd5jeca0tVl0dZMuWm0j+f3B/5aUdW5AQtl+UPZ7VnZLqWxflP9pgU7P61fWChQsl/QG4BcGuCWgJwC/cxsLh2MK4OvUcrtD0T831YF3lSptAeI/NKENhwJ0xNO22GYA/UcGHdMSb4uvSNuLB25XF4n6b71BbVbFwgV9vk0tfv+z3jC3qCrSrfy1XlD/BLV7FY/3oTBd6SucFf0OaM8qHu9jYa+/LKSCy18l6xeweldRyBuhxaZo4UzmJ6D6VlHIayzidv0gSd+D1K+K7gU4ZpCoyG8NqGf/KqrIr9eLivwK5bet0t25WdJ3ivIFRBlUpdc6gwHaYHG7PpOyfArWDlV6Zkwnnjutm34M1uAqnrSYPWG360PJ+gAsT5UeGgKUXqWTg70H2JBidfiOpL4N6u5V3GOZTsIp4Jtg7kl2V1VD77epGnxdkl4DaS+Sz8xr/Z0C5VfAGlFMvpck9UVQRzE1GghSFNMpLnoeVF9VwdD1rKQ9A1qwSieQ8KqRw1cQzDwF5wizczwhneNxAGLkXM5pMso/ivL7cPmHZfmNKL8fO4R9qMBp7wehzQFVJmRUgWUs6HbdL5W5D6xyrjovRdKduqx7IMx4FuYuKcydAEyq0vGr2fxwCnM7hDnQeLoKl8rCqvZvlcLcAtY09s5gIKxi/0ineroJsBnFav8GSb0e1Fksob3z75TwWkBncw8T8POT9wG362rJugqseexJ9mZvgYRXAja/0JMul7TLQKuu0udTwl7Kguw0/joYv5aNv1Ya/xIA4mywUFTFUfaBgbw4F0OcZDGDXSjFugDURq0kNvwLqOeB2lSo5GpJOwe0ReytMTX13UQ0cjZgzVX5pSry1jMl6wywWjXLH/L5ygKFUfJpYOWq9I40JUyOqSj5FMk6GawOu4vm5Xsn60SwlmrHDQdUKwpE3a7jJes4sFZQRdrDhRN1DFArqxxLaEdJ0pEgHcY1SkdA1BSuk4MdDtYRhbY/VNIOAe1o092rmKbM16k7PRi0Y4v5x3JJXQbqCcZyMTqlUGi5JYCexDUa5MexfWrK2i5ZbWCdWkXnAnyBQEDcN14Mxumk5tR0o0Uv8aSXuV1ZCWkB5KwqvQFL+W2DnfqNDGiriqm5UFLToJ5rejaze+ZUMwXo+ewgoVgoqHpz5WyWZDWAdVGV3m6UgR1aegItfQ239HrZ0usAuFQDHMEXADUArGdAlQQsAOCKqvyKsb+wn66ENhuqnCvGc6U2c8C6hkdAZwcBYSogzHUszEFSmJkA3GgAZrHfAZgOwM0MmCoBUwC4TTcTRI0FNT4Z6txRrMYnSr0mgHp3lV6/NqcMnDYaB+i9unsJ6jy+btdYyRoD1gNcYfbeiEPF/aHiQ6ziaKnivgA8QlFCIBqmBIQFs8C9Uf4xLh+V5SMo/yQLEPFFlY2DBYAQAE8zICABfgCe0xpgv94B8ALwAgNGSkAZAC+rz3YN+ig1ccy3yb3byQ1tRBsO076qStyzeX6peWWtL6xc1k8rgfQ3NvbobxyMUH8HfV4VCvn89Lcdl6m/1ZCv5tBRn/o73/ZW1gajkQDlRlF/0sHCiKbb3Tf9GQ7GVCdNf2JfRCGwyqmK4QSb+hMr7OpPzDzUT2MFX/0rqnBlbSgQCPuoI15ZG4nGfEqciPoz7FMF9XejXnrBw0tce49a/TBCRcW1zx7Rb2BMpX/HeoP6eiDo5V0h+mesVrI16NC718fWw+KxkgSLMOrPCP18jIF2T6GAiOzVP2NybH+Dfyd/SsjtGiabw1D4whtVtI8fiQa9ZZFw6X38PeBbb7Fv7SZ5u4L3bpVOPGK2MR3OuQsA7zNgZ+mcOwHwkQ58HYtkAOwIwCcM2F4CtgPgc/XZHvaVm9IqDQTwSwYOkCptA+A3LJFtSYdEWwPwHQO2koAtAfhRfbYVxdgBr7i22weN62eKP8YkMtZcq73N7eolGW4wftNTOa9q951OPPeAEH+wEN2kWboC8Lfu2h0RMgCbA/AvA1wS0AUAV3WXLrvRtCVE+ddLdRv/rjOaba6K/OHKDwfcZEzF0t/Y3lB/++ioWlnUz3/HfH66X8ZtCTEl/21OPPL3TXCu/t0+xsL/bg6V07+rPtb8bt4j1XfsbXv6Po72UBuCcahR4jCj+Ttk+g87LqXmh9pYWRuL2O05H5m4XX+vE3X51zpjyW7Vpo2E84MkquIPY7uePaqpKn5bJ6riVwB6McDuXR2AnwHow4AfJeAHALZSnw20u8WCUfo7VN/W1UVG6W+kWl8DOqCaE1yZ469w8y9BG6g+7jU13ZI/EP65xHwGzPbVvJyl5oWqrjvNnT4Bbsdiwn0kqR+CunO1XgqRMzKY7H2YbBc22bvSZO8AsFu13lAzc2BnDPIWpNqjmlZ7IhEaW8N+t+sNKczrYA3j+rPd2SHMqxBmOAvzshTmJQBGsqnVKBKMiHMPL0AKr/rYU67aZi7rmdOSXkJ3QNo3rs2ls57Z6Vyc</t>
  </si>
  <si>
    <t>9oRoMfc5KdyzYAeqeTHXzNLAfhrsEGk4Nrssze+/uV1PSsgTgESr+X4FYoSCSnwMsL2LVeIjkvowqKOr+biHOfgN0R4CbX/18eCZ8fasZ2yOEtbkdV/O1qDk5w9I8P0Aj+UKcW4hokLuRYWM4wq5W1bIXQBMZO+wbwg4veMOCDi5muckZtHd7bpNCnMrWFN1A8A2QYHtbgZsOsHKs7lW2jJXrelGCbsBsIOo1/aHo9SzhUsGe9cBXKGKfLqZP+oNRFVYZQIN024oisGCjQ6A1N8c1KleO+xXPWYI/84LmdRrB8Nq3POb75sQnv4dh0T5381MmP82Z9+oR8ZMhPg4oEO9OXb/zd8+MxLYi7Hq71AkRHfkYrosZYEKBnT3bKaj3JubuTJ/JxD261EnH1zz980WMIVnWNujMAu3FFh3cxOJv2+W3DicM6e8KdBFhVIwHKODUjEaIq6R1XY1qm2u7ksD4YhfNMINqKJK9XFfHJ1IGte+QpIuB6mKXduOCR2uvR6uXcOufal07bUA1Ffru1amdh2ANQAkGHCRBFwIgFWtj4XE6MUtO/w5H7qkqA84qCOeWd7mGZeOp1qybe3ppOqezpX6rAZtIYtjX8VwiLMK4mRYnLOkOGcCkNVNFXGCs6meDqkWc1ON+iMhGuHdrlOlMKeA1U6qRVTkopp9PqfjSYAsqab0r4uWV3qGDnO7TpCI44FYXq3Tc5pjVA59joU+B7M+R0t9jgLg0GpOyOH1kgx2GpIjIMPh1XQTy8pRYtvxLUvSK1SffZiU5FCAjuI+27l+nu93VgJ4TLE+e4WkLgf1eK59nJuzUzGAdmI1PYHYpFzZ7eqQgHYATuHu0I4JC8TKAXRaMbFaJTUL6plsdufJH5i9GWY/m82+SJp9IQCr2Y3sg+pON2qCVOeRG6npsc5m5nY1SmEssC5kYexOwSFMEsJczMLEJaAegLUsjH2gxilMLYRZV833k0yn4nZVS1YVWJdX68MqcrqTt/d8wK4sZu95kjoX1Kur6Yk7P03KgraTzgbsWvVpv/Kc1aycdOjYTIcaoeIdqsnMkqyDwLqhGge889eN8hLOAPSmYhJOk9SpoN7KjhpQLTEgDh4cCNrtpMDMtnSS8yrFPXPTS1RLmiRRE4G6i/so5+lg1Od41Oc9XJ/l0rnGAnC/DhCxjuAAHADAgwzYTwJGA/CwaTTygmzeRPtAqUeLmSgm9YqC+kQ1dilDm+ghwqA+VYwalNQAqM+SsvYSjNN3fWA+T76rJom+MAWUbtcoiRoJ1EssoB25FAg4ArBXigm4l6QOA/X1alrxw4qUozL2RGW8yZWxu6yM3VD+HdM6zcERp4ZDINR7Ojg093ncLo+UZWewPqzGVbtwpwtXgyHMxyzMDlKY7QH4zAx/ZvrsFGYQhPlCD3/mKKfbta0UZgBYX+sRw3F9LG/u/oB9W12wKdJP0rYC7YdqfSQlTG/y2YNpX1B+ophn4uzZnvy9CrertyT1AulX0tFeqCsQqyeAvxfzgu4S2g3Qv/RAFvD76FkXiLcFaP9U6yN3lHOlMd6adrs2kxgXMF1qOF+f474zKvC/S00FblZDFfjPpaIC/77UALoywHnBCYA/AejOgN8l4DcA3DW0taPGea/qnKDHL6Zkt97q0+5TO+jZFRWD/XSp0OFHELas4bswQW9YzYXtrvJ7IPqpj0dM72jPpRvpgF0+94mabPA/c1Zaym/IkStlvf1W/s43+J1tanhDHYfJnL76FX5u2xrqGlST99Irim7XF5L1OVjb1XD1RSiZutdenfgUkB3Ux71nVEyjhAlKQivhdn0sOR+BsxOZ316bdYr0AWiemvx2DV0WeE+i3gVq1xreJXas6eX99G3Adldf27nCSmZbGuI5zjjU0hbnrBWeMs/MnBqHaPr3pvyJN/ATQ2v4OJ4jzwGc5TU4y17sLK9IZ3kZgLIavdmmpoCdb1G/CBFH1eiJrW66btfzUpjnwPJr1zer4E7UM0AFa/gMfSSm5k2q43lKkp4EKVKjH0jXx45QmY+DEVMfd5sQz41sVoZ5VBIeAWFfdq2omvUFaQ7qFGYjQPvV6BsHXnq/O+p2PShZD4A1hhpUzBtUnpXvGO4Do5ysW7E03di+uMPqUALdIyF3AzKBVLIjRVDuBGWS+rjv7HiiI6MaFF90UtHH7ZJ0G0hTdJ071l5Q57egzqdxnd8k6/xGAGayXzo3mPJ+eT1EmlVTpP+8Vop1DahzanTGCL1jDwWvAm0eVQgf7IwnPEPH5TpSnnFWhtZvlqtA8EqJvALIBTV8n8hsChXIeRnI1cXkXCehlwJaV6OnQebeWwH1ElDjNQWD2sWSdhFoDaS13TlB6wtAaSQHmxvPpeMt7cuXuV3nSci5gKRr8mdiw3aXfQ4gi8gM49tzVmI5dbatHXQA0Xi023W2RJ4FZEsN7ZIgf0fpXZIz4DSt7DSnSeCpALaR19lBkrM9nQxJO2r4jF8kFuTbASdK0gkgLePGjWPe0PY4MFbQADXWMleaj5GIo4E4hA2mAmhfVE2q7RT/QBymPh6Q9qc9M7OtqkFxV4oD6odL4GEAHqkHXcckFG3qEJjnaDbPwbJNrQDgOG3vUrsntr2XAXgCA5dIiToAPLlGx+Ly5n3eTdug6qnFnH+xpLaCekaNvpksT2xAzxaIdRaLlZF6LgLgHG0oxwEAANIAnMuAlAQ0AnAB9172oqED0ADARQxISEAcgEvYMPZqYYFh6mCYS4sZpkYaphrUy3QTjFF0nn/3cwFoV9TwgZiWVHaqmh2qhlwpKfNAuYr7Fnv7u0C2OaBdU7OJc8QVkjgLxOuZ6MwmkSfOBPHGYtpOl9RpoN6iRwDHIYk8dQqotxX2gZMlbRJod+rR2lwKsp+mB+Vu9XHXael2a5HbNU4CygG4j2MufyDipd12Z98yBpgHdOAQU1Nmuoi8vyTtB9JGavn2Zp3DufaFcz3CzrW3dK4Yyj+uPtu95NEJuxVHwHuSeSEpTxC8Z/SgGKAnxPOXVfzQ6bmaohs5FRRCT+1IUgJFr2SPAvtF0xDMsnZBJZbhN14u5hrDJXUvUF8z0w+ZEQEmHAqV32CV95Am3B2At2vyR4k7+9auEOvdYmLtIsXygPoBxWBhWvQX95B2AuwjgtHtwvb0Mg8/CxLXsB0lbAfAPuXg0O6DnA63HaCf66A3EKJnQ9VoNlCytgXrK7aXczsT9toG9vqG7bW1tFc/AL6v0RN2sz/uFGZLCPMjC4MrGG5XHylMb7B+4amfCa7tB+vB+I2kMEvF4ybNdrt6SEh3QP5UX9tp14qZ48snT5g/a/xBcybPGj+uoBq7QrMLOVXB5hK0GUD/aQd1HLPNI7pALFdtEU/4d62g/rPWULeo5VOyjsseeepfaw21W21B3/WHpP0OWs9a3rww+wAw2a+g9FIf7z6zwjMuTWmDEx1pyiJK81z7gmsD7Xd30Hb3z/IHfsIP9K3V68jmFJSzen/A72xVS52bmbO7Xd9J1LdA9WdZVQgWDZT57H72azAGqI/7jGlubUp7dFJD1XN8KUFfADSolt1E32MG5zNwtq+lPPVZmrm7XZ9IwMcADK7l0dLcObYT4YGws/p42/GZTDqVNXGXZ5bVZsVzSRWAvS+J74E4hHWLBQJqhum3G/g7IO6mPt58YsVEt+stWfxNFN+z1mRXCG/iNsvroAyr1Zs+9PoSXTB8VbJeAWuEcQn9LTv1HSAjyXjl6VxHLsXXC+ONZKcXJOp5oHy1+rCTvPaBzuFZA+wZIE91Pb1WdA5PARBm78GUusDXn4BI0WIt6DEp1aOA7kMK2okhoODDoI0mK41f1mrl2sdlk27XQxLyICAHsGT2MUenxe8HayxbPBAKBdRU0+d23StZ94A1nmvP3qwpyHQH1kRmYYXH7bpDsm4H68Ba7NTzQW4n61awptY6d+pvlqybwJrBbh6J0hNlUdspbwDkIGoolWZecZ0kXAvCbN36cXy4IOEdQHNJGl/IS2NuWGm2QbKuBGt+Ld2NwhlKhy9dDl+qYl9aL31pHcrXasvgImlBkjvIUl/L1xNN9iq3a42U5WKwktQIfAE+Q2KfT7kQDIubiB5oytWUXzvj+ZJ0HkhNtfn968Jrm6uh1kJWa5VU62wAmglQkDHMTnS31jFMnS4lOA2AHNcynVzzidyGp0CZdlJm8rRy9GR6XnqSRJ0I1FJtYoRkThMfD+LyWnP9jINCt+tYyToGrJWkVywQCcXoEKsTdRRQh7Ln4DK023WERB0O1BEslr0Q6WQdCtZRNAZhC8/tWilRBwN1bK3enzDnKpzZ7WDt47m6lsrqWgLASSSLHesX9GjtkOWUwtE7J6VZDNjptfrKrkw0YOe3gzRnsjTNUpoMAKu457F3Zp2WWQhpVrOVkdLR7WqSwqTAOt909vLSB4SxbEdkYZJSmAQAa2p5yu9ICiHy2UGatcV6+1opVg2o62t16k69xgn3rgLtcupVxmUTyawHV63t6GG+BFYCuKGWD4qWWloyR47m4keuVkVG5g918Jluc9COTs4geKZTPTgo4XbNlr9egV+/TqujxsSQGLwOwi/dQK21IttIT+R4hk5uj2doeXGGRE0H6mZuFvZuYkFiPBBvpcqPqHr1+spiKmg4ULImg3UHVb595NyJmgjUXdTCosFwTN8MHC9J40C6VzdWnMhyosYCdX+tzkUa81O6MrfrAMnaH6yHdFRlrkzAWKMBeVh93Fv1Zw3p7My4Gu9Vle8jOXuD8xjH3M5b/yJNHnhP1G5iXSMsiSEQn67Ve/wm70IBMQDis4X9gE/SvKC9QDazz/MXwEYC9lKxhjNCQocD+ir3DfahQWdFDAP0de4bkI/N7dpTsvYA6y3uG5w3LNE37Ia+4R3uG4bIvmEXAN4nv4br2C/NQ4gPybHKM/F0bgndsh8sZdgRiE/Y5PaWSGHePLA+KzT5IEkbCNqXpJF9m8JpnAFgfa07zmjQr8Jy5fH9JWproL5jQ9vHnZ2srcD6gVkIxtyuvpLVB6yfa/Wc08ymC5TsBdivxVyhp6T2APUPPb3AReaCXHmA/kW1gH0it2sLidocqH8J5VyhysvnAqpLXRH5/rtEQP+9xEA3r9OrhOZySQH170sMtWsx6p+S+geoPep0BlLVyYiUiL+B5lYfD50QT3Zk6HUqFehtvIqe/GjzTNu4gQYSnhvPjOfiG69NKKf8Rf7Gz/iNPnV6Ecuc3yxMtIff2rKY5N9L6negbl3HcRjONBYk2wN0mzp9IkPr53Z9JVlfgjWwziRX04diCpLtgbVdHSdK8NIv0kTnU8n6BKwd6/hVWzOWwKIfAbKT+nhA3qLT4mocziUz8TbVMX8gge8DuAsJZ18fKsy4B+6uxaz3toS+BegedfoesjlrW0B9A9ShxaivSeqroA6v47u6ZjOvIAsfmGV1Ov+hTl7vdr0oUS8A5WWncaY1ygv4HGD+uoKe7BlJexq0ENOcV/HztCdBixTSHpe0x0Dbu44v6WILwKnnI4Dty3piA8vt2ihZD4G1v3E9c6WmIAUfWGPY9XBaw+26T7LuBWuc+tauJRO6mqDtbnAnqBK1+Rk+HYPG+Xc6xg17UTCHmjDf4Zk3H5U2xwroiDmOR/HfJmB3u+6Uwt4BYSfX6TsKOrc52sltkGwK2YWOR7c1ZVvtsHV8Omdl0m7XLRJ5M5DT63DBO7aJK/s3Aj2z7v9yGON6+RPX4Scq6rCNS5d4IfU1QM9hqfUkcrrVvjSbW+SZq6qgI0eXNa6SyA1AVmoPwJSgIAUgyAvYm8LhIGV5UJ3PZZK1Hqwa9a2d/semxqUG2bOOvN11iQStAShRpzcR5bsVCGYuAqCBARdcIoKZ8wFIkaHsbKIw1LlQJ01KYzuEe0L1/6RUTeTSWbfrHCnTKiAzdfo5YPkgBGQ6CzK1sExnSJlOB2Cx+myP0hcpbCudCmAbA0+WEp0E4BLtcI5HUPIOdwKUXVasFz1OUo8F9WDdWTnyB4vEf6AeUox6pKQeAerhZHHn0lIeehigR9ZtIrw/RAJXAngMN2Bc0kQNrwDpOPVxj2nmCWu3a5lkLAXjRPZ9e3Lo9P0OoE6u0yuM+liv29UmWTmwTlPf6kVp6CFKK6pQrwy1yFLNKHU29+X2VoNTgkWQ4Jw6nYpSL8u7XWnJagLrvDoc7Ox8UqsRwlzA/tQgHTQJwMXUMxXNpG8677hTrTopSi1I6+p0tiuZgz1f3dXQ67LCAW+BpM0H7UpSzA5oC1L7gXVVnWNtaY4kzQbp2jqda0FejIKJZkGx69lEMyVgBgA3ceBiX9wpUGwahLmlULEpknYgaLfr8NdkmIDjTALlTvWxf7aVbMkms5kGHh2yzVl99FFViOrZG1QIbMlnnnWOtQny18bj1+5h/3Dmr4by5VD+PlZ+jPSPAwB4kAHONzLs1H4AbGTAvhKwDwCP6kHXTzfN8yfUYtD38TpKGZfZuKGZ4no8c+R2RaQ6YcCe4qpwZrDPV0UQ0GcKq8IvaT7Qntc0x4XKPG0UaC8W6/XKJHUEqK+Qxezg2em5e4H5GnuuWel2u4ZK0p4gvVnHr6zo4AqW2x2It+voRFOaXktS49eukjAEhPdM2GhSBTiF8YD0gQ6PTTpOt2snyRoM1sc0jXBuGsERdoAjfMqOsJ10hEEo/0WdWe0RL2Dkrb0thPmqmLW3kVL1B/Vb0tDO2lAA7Qfo98WgW0poX0B/qtNX73V6eli+N2i/qI9jY1KN8bKJ1pK4lWt3ZO23s4Sq4M5+Unu5B48JDnO73PJHe+JHf9cdgz8SDIjjet3xo3/qwa1hZpOqcberq2RsAcY/VEfOZXDU0Waoo/+4jrrIOvpvjSm/WT3XkSPjvkgKuMbIskX9Jobsv9YIif4EsXs9LeuWzKtgBpnfQe+pirjzy4Ju16+S/AvIvet1vCjfaYGyPxlWz77Ecv2wRij7PQD9WFnnffi8st9CnP71m0gs/7UU6SsQt63nczkmoSuq8AuQBqmPR4yrLHe4i+rflygr5Nryzz0IV/lM/s6n+J0dWHLneyl5yT/G7w2uL+L1H0rqB6B6WHqcTIH074E2hGpyYiaddIgvPNws8Cup35H8t8HfvZ6TV+pjnMC/Cfye6tOBFWlLOUcbNsUqrJx5bOJ1SXwNxL3qzTmocERsGL4C5Ih66iGXZ1MWtZiXJOJFIEbV6701s1Lk7CGfB8lXz2s6pm26Xc9K1jNgBckj7fViJ+opoML1vLJr9gXdrick6nGgYvXUkB0rMHZSQfj2PuzbD0vf3ojy+1F5O/+Mo/yDKH8Al79flr8P5cvr+SU8x33ZvIfdA2XGF/Owu6RWd4I6iaRyLqhDqtsh1YEs1a1SqltQfhr7vZ1PqDCjIKSasanu6QYp0fUgzqrnC50mDU5BMkHwZtfTMRqT1cztulqSrgJpXr3OWiZf5xG5BMGaX1+YS1DSLgOtul4/o2Ju1ToFWwdYbb1+RkWniHG71krWJWDF681xkVDnc5AXA5VkHYPeGL3A7nZdKEkXgNRYr5fwZKIvkUoQrKZiXrFaUs8BdRF5hX2Tz+EVZ8MrmtkrzpRecQbKt2qvcLxKlJfqNEiVKybVKVKqk0HtoBpwJuzKQ08EdGkx6PESehygK6gL9HmjvoDoAo8BbCX5rX6+C8tPbtdREnQkQIdpnR3JYERiQRCPKCbeoZJ6CKhH1+vZgnwEA1VxMKriWK6K5bIqlgFwArutnUOhIJcgpDqJfA3P8rhd7VKWNqBO5Y7ZXg90ohYDdTp3zHiAwu3KSlYLWGeRXnZv6ERlgFrFHTPOartdCyUqDdS5VIPIe4saTIFxPtlmRtKKt6TjfHvfkpAGQC6iccvO9wJKApQ1NG4tsFoWZToSble9RNQBcSlXlR3ZOzMIoqrWc1VVyapaAMAV9bysaFb3IEMlZNigPg5Mt5ZQPNuw8S46p0hZtx238uzTiuXp3Ma76OBaVg3Vc6W8c/Bz1xh55Rl2O8kg5L2O5T1IyjsTgBvZtezQ1FmJ0yH2zfXOZ0umSmGmgHUbj67YZXTIMhmy3MGyTJSyTED5u3U7cWQgBmAcAPcyYKwEjAHggXqTiYf3dWD8/aHFQ+rjURXZZNridcrxDR3JuLJ5i/oZy7zDTAcq6Bn7VnqRKzPLWu52jZa67oufekTHio6bEfmeYm/85GPFeoqopEZAfZKb</t>
  </si>
  <si>
    <t>gTk2D/lDgD1NtTA9azXHKdun2xWQDD8Yz+kxDveAnTXqBeuFer5MZ05muF0jJasMrJc53nHc3UWFDEeFvMoVMkxWyFCUf4OtZHdcBVbaA8K8VcxKu0mpdgX1Xe0njnjFTmsHsd5nsXaWYu0EwEf1eoc4tKkXjnaEVJ/oTtCkSnG7tpfCbAfW5/XYceRTo07WQLC+rDc7jpwjyu0aIFnbgPUNsZxDdt5aW4P1XTFrbSWhWwL6I0Gdj0jkoX0A/bkYtJeEugH9jS1oT5WcWvcA9A+2IBap3K5uktUVrL+5Op0LgXYyPFTnv1ydLlmdXQBwxemsJXJQOsr/e7Epv3mcyv99sSj/18WmfLc4bXZiQd2pyx8G0K1HnA99R+jQtxrGfrtYqPIrSL3i2hnMqTIn6meg+sT1yWavP8zx5Y+S9QNYW8U5qNFvxqIv+A6MrdWn3aeNHzdpRoWayn8jCV+DMCCOA82hTjnYv4RhBrJhPpeG+QyA7cmwdpZOR/lPUH5HLv+RLP8hyu8c1zv7JvGF0xzvQ5Vd4ror0u/GuV3vSmXeAWs3MgdeaoI53gJjD/XpFmNyNFC+IYu/juLD4vo4vo+Wq+3N/FdRfjjRsTc5KZ5LZDtybtfLEvUSUCPpu7h2ZKd7A8mrPu2mj9O6Xc9JwLMABOI6h2VkE+99Pg27htiuT0q7PgFANK5XWE02xsKEbhBl73ixhG5SrIdBHR03035+aMFO6Aba/iTQ2DRP+9vpVt0DknI/KGPj+ladjKDyst0L2rhist0tqXeBOjHO/Q1WqAtSugE6Oc6b6+ZZULfrNsm6Fayp5NX2WV2H9W+G9aez9W+U1r8B5Q+KIyd6pPOL39dBloq4OTfMiyhu1zVSlqvBmsuu4LwWBmE2QJhKFuYKKczlAFTF9f0H3Zeg0tZDihryxlmVnpmz1Jz4UinCWhDq4/mN8HxOqDUgJNTH+44ZN6ZcPAhntWGxig9YO9ZmzXKVXG27SP7uhfhdi1V3poeB6udD9RSrfq5UfTUAC+N6acAcWyjwtFVQIBMvWBo4S4pzJmhZqlVnXpk87HTAFhdz21Ml9BRA2wnqXC/KQ08CdEkx6AkSejygy7XPON6YspOUwXAHs+GOloY7CoBDqQNDjn07RxmkOTxO6Z8y8Vy6Pd7mmWi1ZJs5A9xhUphDwTqKhkW7s1gJyDHqn/tP6chlmy3P7CYrF2+1OnQiuRUSsxyY4033rF8ItBOTAXdinJ7hzqQXd1gm02WHxLQDc4ruwswNFmBywJymPt5mdi7ekG7uUC5cEae8Jx2ZrPLRVsnLgndm3OQ80ZsrzqbeDOzZHBrQu3NlAdXSF0nUQqBWc7/ofPEq7wtNYJ1XzBcaJdUC9cK4frxPPoOVpyZBvTjuTE8Zl7B6wNZq65lr8bBeLSDr6GO+QSUeinS7qiWrCqzL1Zd3LLkxMR+ueiW76jyJmQvM1RzaOZJKwNVno/y1XH6WdPWDUP4GPVI6cneJ7GRQ7aZiVp8mpZoK6q1sqJjqLEIiyciBoN2uPh6uZvHUL3bQM2ieoePSbckspc/wzM5mM21yrX+Y8r5J8mcm4mfuMgOyfg8GPzMeP3OP+jg0uaWtPd3e0c4rBzyj1ZvaFR2tVi6dzXkasp658YxF/zsznmsx5zvL5Q+OxQ/eb8JXc17F6e4H4Hcf5JEt6Ofzq2rquJ9kjQbr4ThefvVtYnt/H8AeLWb5mKRGQX1C932Olz/gEGE4xFPsEEHpEAEAniWb2ieHYFMfxHme48jG5cpEo6QAI1H+JR27mST3TguNAOWVuOPp2b0kaRhIr5NrO7dY7URm0ORN1mR3qcluKP9OXL+wJFOjADAEgPcY4JGAnQH4ULsXTe/LYvbO6GAo8THJN35Za04N4niYkVoyxdg7SI22B/AzjiTwmAmAgwD8gmKRmePHqlmL27WtJAwA4WvSyX43wGnd/uB8G+fnePXtcrernyRtBdIPXM946tjOXwbGTzQSTOigFZ9mq8HDJ0M4laDb1VvyeoH3qwnUZCILWLsnrP07W7u7tHY3AP7i+YvZCbATlkGef+jTiapLoAf4ssl0nHNCbyZFcYHUJUGrXHiTEKj/LjKozdTHXcvjS6ys2/XPRQLw90UG0DWhn8Y1aSqcZv4TnO4JPillUqy5Xb9L1m9guRP56DF/1+EXQHon6JrzsuVxExeSVj9J0I8Abam+ueMmL7LDzN9f5Dgu9e1FwszfALNNQj+aIo9DA/AVANsmCPCFBHwOwHYJnWPLJF1xGudT6LUDG0e1Ha8amIJu18dSp4/A2olYtjsXdIEfgOVJFOkC35PQdwHdNaFzuMZUKwvaFn8btN3Vx93GZVXwnXK73pSEN0AYyvXvmNbnxXoNoL0Sm9jue0UCXwawLKFTqMv5KIz+Iow+io3+vDT6cwD4E/qNL3kRBIBnAAgy4CkJeBKASELn3dWXcu0cZNAlpj7uNbYjk/HQJTNq5Y9KRR4BZl/C2C8IA7MRmP3Ux3vlR1y6LmG1tFkFQ6+9lux2PSh/5QH8yhi2vx0KOl3sPvxYeQJp64J8VvIeybobrAmQOCjvGt0JyCTyhskzx3Ofe7sk3AbCFPYnDOcg3ALCNPXx0Pyi+cx4Q84cmttEtOF23SR/40b8xkx2EOeVF9Tv9ajfWVy/18r6vQaAOVy/3ohPjZb509pXQch51IRUxMWTA09Fq6V60Ez7crfrSinOFaAtUF8fXNjXOKvhMmdns05yLgWnLsHb+Y7Xg0R2MkgXTxRmJ5O0i0BrSPBiuSP5dJ52AWiNxbqL8yT1XFDT5GzOTZk89BxAF1E/fWA23dKOU+5u19mSdxZ4LXrwQEI7p9XOAK81oS/J6zzYbtdpknUqWG262TvuE8EtTkYFdLBbnCjd4gQAliX08/PmHKZTmOMgzArurJGuwu06RgpzNFiHJDgTp17gtbOUgXEYNaS5WeVVyjKHS8BhABzJ4zIeRwThEBCOpj5oqhVvsZ/cOFhiVgBzXEK/3KEviwKzDJgTyGZzWtIN2ebOp1WXSGIHiCcn9GvxJkuQ00ptAJ+ayL/RRivciyWrFawzEnQzpdQTRWZ61wLuWarE+678aX9+CCmSfyMGuVPpFQKs71HWf+S7ou9grYNfGDCVzW/NmK1C+htXJenlASSn4FcIzANs+oUBfYOV/h0Hxfk5LBNE09/YOFtZa5/445exzAHslbX20iG/I2CSRbhdGWmvRbDXOQlzdVZcwc+3vzSMdG6xRp2S1EZQL2CqM0d5ntoA6kXFqAlJjYN6SQLnFHydNmLq0Bwv5eZYI5tjNQCXmeZoAE5HWwCprtCBpVmKd7sqpTDzwLqKWM5NHZGcDaxrEps4RVghgbMAvD5hkiGIS8zQbia0u5G1my61mwbALTwGIes1GuYUiHIbCWzyaMyy2rIduaSVv50/Wco0Ccg7dSSAY+BOg00A+e4ErbGZ4y1u1ziJKgfqPm7kdisryMsG1ANke/uNBLdrf8naD6yNxHKukOdtvy9YjxQOa3tLWAywxxP6QKlcpoXdI7D7k2z3kLR7EIBnEpxNLBKiPTU7KxukeE592numGrDmWZkMLTi7XV4pxyhgXkzQfNvxzBLEKIMYL7MYw6UYe6H8awlzNkg8ppa3ylDI80axNreHlGp3UN9O5O8t5IedXUF7lwaNCRlrWTqZbW/njGsS4wHmA3Zu50Y7tNsJ2n3E2u0otdsBgE/1PM5c/oYc20GOz9XHnDorjUOkm1jzd7sGSuG2BfsrHlnNmAH0NkB/oz7tPk5Fl5kORdhaEvqB8L3umRy34aHellDvR1avj1SvNwC/JHQKfvluSr7y3JDlt2KV10OK1R3UP/XAikSkzjbXFdC/dfhhVgvdrs0lazOw/mOW/UyBk9UFLFfS+cT7vxcK1j8XGtYWSbOyw7NTWPyvCw2km/rYl7+5TKF8i5ovykXDuGdMc3zFxlvowNUsq0OFG2o284f4se6DuvAefJcup6n/2nz9ZtoHRpZnMxmLr2C2jZxoqb4wnRw5xVo+V9WuNTOeztX7q6rMVyvac2qSOsLT3JbM5jLpxAhK903LpaODI730nxFmImWNbrE62nPxzAjPzI5EJp1UwNnZRVbL6EQkEg8lQ2FfLBC0vNFYzYiqmen2ZNPYbHZRHdVvW93UdCIXzy0fWaFEUVO/FfFExiqPJ5uszv8ynP+7YXa2NZ1UPwUQO0qbx4DyUvq9/tDIwP9N0BY196ypcf2OGuqZpMOZEbqDEvWPyy33zMwubbByVE2/mmrq2StJ/vyzrOGfUL5vkjvVKE2Yvf5JB+nrjrnlBPgB9byV+lK3sbn4inTG7fpOcr4Fp7/6yhCfl5bHfaExbW2WiuTmtChJPNPiLWo8pdiOmF9DqAEs1JcG1pVgXwA2iGChEB1fiUVLwD4DbHuGfSJhHwM2WH22qxqtKe+S11uC9iFoOzPtfUl7D7QhbK9w1B/xlwUiToO/A8BuDHhLGupNAPYkAKUfUBGhP+YEvA7AMAa8KgGvADBCfba1z0uHHMKheVZC9Sw6VR1qa6T6Qp/2eK412zIymW0emVCz6Rck6nmgfBqlwuWyQFigngUqoL7QP57MtqTzATox3a6nJfApAMPkjcoLgmqEDTl1ewK6RVm3x6R1H0X5fdg4MR+lISs0zsMAjGbAQ1KABwE4IEkJU/wR5YZRe4i/H+qMVZ/2HpulZWg943C77pWYe4AZz63K76cFbZ+zUdwF2ETZKO6QmNuBOVCr46UMUn6vU51boc5UVudmCbgJgBlcQb6gGq28XlFBN0CIg0jQpUuXjowvW5ZtSeWyHa12nV8nkdcCOZvbViwS9FPmtYlWNpWLtzalk56ZOavRylktSYunXVdDvrks3wYJuxKw+dqBvGpOEpIOdDnkq1Jf6EXyNaVT2nHWS9A6gGqT+uB1UL52tRaUevq0fOZMj5gnul1rJOlikJJcdd4YXcorqLoLwbOohaipb7vVQNE+L5GfL2nngdbENRgOh/0qGC7w6NWw0EK20CoJOBuAZhInTPeZywIhpzhnQpys9KTTJeY0YHLcvfp8fqVVsEQfdgpkameZTpKt7ETAlpJMQX8goOLoqFOm4yHTcinTsVKmY4BZSZUfDtFSnNcnKv8oMA6Fc+reo91KNtnOeYREHg7kEWTuMA1HdAfJKdqhwB4lRVspOQeDcyz7ZVDFsar9CtGWg3G8+kJfEq01TientWsulawlYJ3ELD/vwcn+th2sUyhIIlYyZ7UlrZyh5SRtMWinU49Kh89iBVbLAnem+sYgxmWyHQ2xZJw3yG3DNUtsBthVNMgpIcN0J6/UkLkQDrKaHaRJOkgKtPN1N+6jrU2vsxYsiHnhJtpQUsqWAG2N8V3KYewrIVo9RFvLotVK0WoAW0/2ozm/qg6/7BKrINjlVF+Lsrl2a9kSk2dDV8h8KV0lgBu4gfoitFZT0EXPhUBXs0CzZfkKlL+O+xtfwOcrCwWc5Q9C+Ru4/AxZfjrK38w1F/UHY8GyiL+EeaaCdivTDpTmmQzaHbpDDvIrr8I6E2Gdu9QX+iValCupgLQxbWUatHHGS+HGAXcvtUd7sHB6wlgg75ft8QDJ2R+ch/RAGPGHAqpXdlppNPR6mPXaRwL2BuAx9khfxEfu7ZQjCjmeSNJ+ZVM6Y7ldYUkJgfI0ixH1+WkhL+zEBIB5VqrjkxwvOC9oj1bzsEiZr8QYOhLMl1SBPTjju5oujqFXmJLxlbXTeDa+srYi26Hmweaf3a4R8jeH4zdf5apQVauGgFjAKfsw/M7rUvY9JWcPcN4iDwmpzt+v5tDCQ3YD4x36AvU/jemc6HzcriGStwt476uv74JQqbgpdgb+QyniYIncEchPkpy0yB+lo4jhEk1ie7jOZ+w6gyRtIGhfEo3uhoZDZdFS8f8A0L5mWn/ZwLYG7TsT/wepvyiohq2g4w9Sx75Sqj7g/MzjQFi1CRU6BUQ99ALkV3L5THxFRybdGs+1qxlwmz0I9JTMHmD+kdTn37VbOmXrBuxfUrYtJGdzcP4l97ZH4eJ16oLBujSQwf67QMD+vcDANm+g/s3nDVFlljL/3xcYWlem/XmBMP8foPVQn/X3+8MhX0x118Jsv5nS3dz0DR7Zc+mWZLo1HU+2av/9Rcr3M4h9GnSFeiOBTlOOHyHSlizS9xLwHQBbN/D1yGjQVxYscIhvINQ2DcLoX0nMl8AMJDlozqvs5I865fgccmzHcnwqAZ8AsGMDNexgNKTmhUFhmY8gxE7qC9uRZZbEM1k0bXvK4HZ9ILHvA7sLY80Cg8C+C+yu6gtbEnZRa3s+THlbwt4CbA/13SFqfudX87NICc96AwoPZYVfk7BXARtONR3yR9Wo4OzKXoZoZQ2mK/MH2hxd2YsS+AKAXnJVu4st4arPQTw/i/eMpD0NWojEs9cdhHhPQrxIgwkcUznLasllk4tGLkm6XY9L3GPA7d2gU+VHIvKBv0fA2ld93KtiZqWnXOvpdm2UmIeA2b+BJzQmfnK62QNQawyrdZ8E3AvAuAbq7028U7wG7wZrArPulKw7wJrcwGdsvBRbRyLOtnMbNJsi284tknMzONOJY5vaybkRnJmSc73kXAdORYPeIOBY0M7kBsAcMvG0inl5E18lKRtAqWwQUz6nha+AVRawVS6T5dejfA15rT/kDQbKgnKGcCkEqWswM4QcJUtbms02OJz7EkldA2pCd1NhSmZdYOqLAG5Q3+k5JpdSbs5Jfi6QpPNBSskOz6nfudAvzfqdI8uvQvlMg16D1xGvU5SzIEoLAaZ2LLOa6QZNyu06Q7JOB2sxdyhYTSvujqdCsDYW7GQJOwmwJQQLBYI+NdOLlGj+JwC2jGHHSdixgB1MnYkdKJSgHQ3aIUw7Uo57R4B2OHlmkPa4y/z2qZXDYKwjqd78CdsvD5ESrQTjGLZVNBhRTTcYLW6rFcAepwr0KQhOl0n0UqBPbBCr0M4a7QDtZNn+2iQmB8xpDXo5iZcPhee3gnEGxpok7dRmLO3wLRLWDNjZDWJi5pRpEXjnSJnSEtMEzHnc78JqMH0jCBeQRHQuut1K5juGBolKAnUxOz4m6U6R4gBeIkWqk5xacNaxmcxikDBTNRiXYWBpsuINmXSLsdMCSZsP2pUcUiEAErh5wF2FYbShJe7oaeZI4GwAr+VhFJPGEp4/C55/PXv+TEmbAdpNXI1h2uOPBp02mwYBb5E2myIxBwJzOw8RgWiIgoUCd5gEzp0Nndc0JkjceODuIQvbfRi8ohyg+9THe47NdFieTHqR5Ym3eGbk4i0py1PR0dYeV31rImPlvWWM/IkD8BMPNvCUV6/9OrvZ/WC4jWy4fWWXsQ/KP8oBJWZRTo1jEPRxabmIlCMMzlM68DBr8lA1CMIz6uPes+LpbF4fv+T4wHneNG7eIRJuNgqkFxvMWvGiRTntX2USNAKgV8hhg7GoX/WsEUnaC6TXMAfoaM1k4w0jl9j5VodK4p4gvkk9ox2HFO8Zd8cPvL2JnnFXiR4C9Hs8DGB/rURj8KBOP+A63UnSBoP2cYNYuXX6xA4o/ymX306WH4TyXzSIxXFn+W1R/isuv40s3x/lv6U6VJNWerVFTgb6wTDfk9OR5WlVdVnaGXVvKZl9wfyJ/dwsWTll6g2ZfmGZ3NLPe6L87xSQImgrXnfdIeKf0uW7SpG2APIf3VGr4TamOgunTJtBpv9Ypi5Spv/ON4DNLOoCscpbotb/Od/QtrCI9tf5gvYnaN3VZ0OwqVUC9jtgPRn2q4T9AlhvS6ztOlX7CeX7cvkfZPnvUb6fxVtjdHYpVmCab1G+P5f/+nxh269QfluL9z/NcoyzW/rCALoNskQdfSY5n4KzAxkFy/IljPIxhBrMQn0olfoAMI/6rL8vGol66Y68cOz3INEQ9Y1tOPKwGtRMTbr1O1K+t4HcnfUMhKIqZCtcWH4TMu3JMr0uAa8BsBcraPZ5Syj4CmAjGPaSVPBFwEaxghFvTLWyYEQo+DwU9KlvdG/INmd5DvqsFOkZUIIWLzCZtRxn3T0FUNjqPIg+IXGPAxejVmIvx5ZQ8VGouA+r+LBUcSNo+1liz9Zp7wdR/gAuf78sfx/Kl1s0sTUTpOL9yD3Qc7zVeQy4S+p5J8iTdE3qXdISat4OMQ9kMW+VYt4C2DSLh2Ozp4zh+CZINUN93Ht8</t>
  </si>
  <si>
    <t>MhvPD8c3SKGuB2eWbMfOqrwWsNmyGV4tMVcBM49cQlmdUo5FCpbProQ+81mfyyXgMgCqyTgYUkoYZx1gtQxbK41zCWBxUgo9pVOpi6FUUip1oZTpAmAaLR2qkF/KYe48MJrUF3bgbfeGJTxZbrdyLXyEDZ3Cagk+B+BFbHSzRuc01tnQr5n1O1OWPwPlW6l8mA8iBwv6lNNQPsflT5H2ORnlOyxe/NdtRCh2IhRbapkt2yW8eCrWnd2u46VIxwG5gupPzb+jatIWKzH+HoOfWCntf5RkHgnmYZZcF3LqeTj0PIL1PFQCDgHgaBIKSyglnOpgwI5l2HJptGWAnWDJJTOnVy2BVidJrdqlUG3gnMrGN8sLwviLwTgdXpXIrdBb5ml9T9JeVc1KcAvAZ1l0LNJEdegRMqCuItUCE/P9wUIJSQNyro4L9AkMp5IpoM4nJcuVBekQnyUxDcBcZIlZixOTAGaNtFW9xNQBc6nFga5e73A6QA3qbD3XWZUsvwDlr+BuCdsrTjkqIccGKcdcyZkDzjWWnhzrVRxRaRWAXEf9cUdLIrvMERQcJHEzgbuR/BKT2RJ+OR063sw6TpV+OQWw29jUQV8wUuYrGPAmo/wdXH6iFGYCyt9t6RwHOkKB34yDYvfSx+XxXHyJlRGjyVjJGgPWAxbvYpsAqoRm+0Oyh1iy0VKzfUF7hKxub0AJq+8N4R5T3+jZnl6SzmpzR6VUEXCepBaH6ZLAhIB52jIrqWpyrrqtwm22gKT6QX3OEisSTrt7od0LrN1IWb4M5V+29Du83A/A7MMh0qvq035jZy0wZ53SuCk9TLKGgvUG+yeml0LFPcB7yw5cmyhTve5XtNF2k8hdgXyX4iDMx4r357vgB95X358+pi0dX1mru4aVteM7ctlWa2XttHRDQ8byjI+3ta+snZ7N5UOlgk3vlbUFAePOUrSdINpH3BOrkYai2ILxfUfI84ls1dtLznbgfK7DfX8wEFCBp7DaQEC+VN/ouyRNx3MbO1rMGYkBErYNYN/oAdAMD8UNtjXY30kBt5LMLcH8UQ8VeoldyNcHjJ8ts8IXX9wRH5lE4+wlaW7QfuPGGQnQQ6CBUgFoD7jvH+y+3WTj7Ara3xafGDZbsM5K2Bzy/St1dEmpuoDjauRtANNlONvRv+cZQTZv5Gxr5wlB/jrPALo18skDfZKhuN3/MKxuPRqFTL+dJ2T6FchejXRWGKuEJSz1MwTswwL+KAX8AbStGvmJWbOMYGdegzxbq4/7TaZMKi2puHgT6Bsp2teADWik9P4mpHFa60sIM5CF+VwK8xnKb9+o5/181tdZa59Aoh0bO0/dPpLSfAjazpqmJ6dO2vug7SLt/a7EvAPMbmRvewu3hL3fgop7sIpvSNrroA1rpGaN8w+i2bwKkYaTydtarWR7Li57wpcl7yXwRjayp/MaQ+FxoReA9Eotn5OcZ8EJNNKqmdkQFGI9DUaoEVF3tp3cQfX69hj0pEQ+AWS0kQ9Umd1gpzs8BlvtzbZ6RAIeBmB0o05fogMbO0cbJNpfe4KKavIj/wMSdD9AYxv1GXJeTxLK3QvUOPWFgbzLTbc44pl4e4Y0TGrL3y2hdwE6UfuFmVWW8Is7oOtk1vU2SbsVtKmNetjQWzhOY90MwHQG3CgBNwBwUCNPco2bOgHXAVDBgGsk4GoA5jbSfAR9ZvG+agOMVim96grJvBzMKqpBO0iyE7aBUEM1OJsipHwNXipBawGqb5RXQJzarYF2CdbuIgm4EACrUcxqnc3kfIiT2kTXcq6krQZtIddW0B/kRCBO3CrgMtI+Z0nOmeBkyT72gRrY53QQFpNAY2aNnz4mb59TJegUgNq5+ZoFZuHhJwG1BM23uW1p4XHdEyTyeCCXs0Nhfdhp8mNh8oPZ5EdLwFEAHNooTzI6AUcAcDgDDpOAQwE4iscmjL522jWodAxZp5yWOvPWWSFBywE6vpHXo8xujJ1wDaAT1cc7zOFtGHuIcyZM65DYdmBPIZvicLlTvxz0O431a5Xlsyh/ZqNO36JjHqcXNUO4s9WX+hqnnJJuSTVQj7RI8haCt5rGFrsPEV7QBNh5jWaXdIneDbZdoFECLQAvbOQT2yY4KNHFJaHuxaxuXI7u9aCtbZTXkpzq1kLCdbLRVEupqsC5nM0W8irDKbs7OfPBuXITbXmexM0F7upG3v2KxNRcx1dKydlQ8lpWcpZU8iDQbuA6wGEPUQczINlN6hs7mbGGruRtchFlmhR1KuC3UheN9dASkh4ISW9nSSdJSScCdlcjX2fRe512vjVIeQ+NiFOyTZmElUt5pqgZdrrNMyur/j+61lIuxRsL4v2NvIasZ2UlxDsA4j3I4u0nxRsN2MOsq5lelIDtA9ijDItJyaKAPcGhoDmN4PSYMDR+ahMeE5S0AGjPNuqbG7yoIarYB9TzaGapkHN5cpTkjQTvpUaxIuzsR0ZAu1dYu72kqYah/OuN8limU709IdOb6kvbGPXG5OIJz/jmdE5rubuUajdQ39GRqtlIEWoOAfK9RnNYM97RRqfG021ObT2SuzO4H8qw3KntYGj7MWu7gyy/Pcp/1qi3ifTCq5BrEOT6giJofQKnhW7DolFtK3kDwPtaNyq93lzC0fpDuG9ZuH6yKrYC7IdGsULpVK4vyv/E5XtLYXqh/K/cfWDnRCjXE8r93mhm1VYyK2bV3SWuG3B/Ec4+XyFwWwD3D+GarVzWuQ2+mcS5gOuS4ost5qaZwP13rsFtpr6xvT72NzLlbyjrdCfzn3MF+O9zDbhrSt6pctrtT8Pu2T1FdvtdAn4DwJ2ixQiz3iUE+wWC9U6ZJSYrURj+/CSJP4K4ZYo7Mz1nKOEW30O8fizet+cKt/gGsG1YPLNvJ8T7CuJtm8LAnE5S0mH7QPgXUrjPwdsuZS4fc4svHqt/CuF2YOE+lrCPANuJfhsbNkK4DyCcJ2UfmLCU1+Va5bT0Pcl8F8xd2XrmLkwJ670NAXdnAd+U1nsDsKEpfcOUcoNJ670GAfdKmZtyDalGu1pfkYK9DFZZSh951CfJSkj2IiQbxZI9L2nPgeYnNRF2l4A9A1iQYU9JNZ8ELEJqYhgQaj4ONWMpc2QoQdeDZSU8KqV7BMB92UvM6cIS0m2EdPuxdA9K2AOAjUmJIdTZQu9D+XIuf4/U7m6Un2DK8w07Z/k7UX4Sl79dlr8N5aek5IlcJ+AWAKYx4CapwI0AzKSat9tMCXNcD9ospl0radeANiclT645xbkKgHkMuFICrgBgAYlj9/QlxLkMtGqmrZO0S0GrS+nQX686C+e5BM4TRw+zKN4cz2WzqhFr37lYAi8CsMG0Ex2slxDvAojXyOKdJyvvXNDSWllzPq8E7RzQFjHtbCnbWaC1kF/bm0LFe78zAGtl2GkSdipgbSmdDoDDYGc9nozyHVz+RKnaCSi/TI8T+jxwCc2OA2wFw46RsKMBO4THCRPgi1o8ErV4WMqENs3Zlnhbk4V7o4dL3Q4D7kijG58RcMaFh4B4dKpz2HuwpK0A7biUPFnjNNUyaHcCa7dEatcBwMnsBQgfStiqDbRTmbZYitMK2hkpPuKvt6icyrVAubNSYjaZkZhFwJyTkmegnJw0OOdKTkpyGsG5gMUx+UCcxmmAOhexOglZPo7yl+jO2lzsKe7UdYBdyrAaCasG7LKUeQCE93swuVsAda5QH285ha8fizX9SomaB9RVKXkWzqnYHMhyDctSIQGzALg+xdt/ZoVaOPVMiHMjuqZ0KuiIQqdL4DQAbyFL2cvCxS01BfzbZO1NlsxJYN6pI1tzQkQIOQGQu1NmAW1Z1Iy8+RO74ySzHMz7dKdnLhSXcPcxMOMDbMb9JW0/0Dam5P0hZz3sC8AjDNhbAmIAPJ7iJVSzzuF09Ai0fFKaKiQ5QXCeYbWwwlFCLT+keo6l8kraKNBeTNHJWLPvULwuy8B6mVnDJWsvsF7jONFMvkQdDoV2byCQTba2dpqZ7CGZu4P5dooTZeoNPDtjGYDvpihj2eRZ+QXIXSTFA8oHKXlY12n7nQD7SNp+R8nZAZxPEQQFOu/2bAfO56lNrBgOlLxtwfsqJW97OJ1qG5j8Gzb51hLQD4Dvudcyl2pK+MKWgP3IsD5yfOgN2C8pzvVtdlRgbDf0+o0+nm4lcvG2ReKwRw8pWHew/kzJwzVOzbpCmL9ZmM0lYDMA/pPDi7N8F5R3NVH5f1eL8v+sNuW3aBLxrrOm/lptNOrW1Hns/UPSfgetZ5M+46PDMeHbv4LVS31jq0Smo609S3dpYJ2fJe4n4Po26cCAT3s6lfvBAHtuxcp9t1rU1Lco37+JlynMHVkhztcQZ4D6Rm9eAmtqD+oG9qUU5QugBhmUDg0F6jOgtm8ydy5y8bQ++fuJJH0M0mBtcT1NdCr1IZTamZV6X5Z/D+WHNMkEEM4qewfC7NYkGulbkvMmOHs2yYxKTs7r4AyTnFcl5xVwRjTps1OcIMapz0vQZyTr84KspOdR3tck8wI55XgWcgSa6H1rK9fcQeflnpaCPAVQuIlXyM0IXqKVPwGxoizWY1KsR0Hbp4kPPOljc6K+H4ZIo5vMUo2/01LNQ1K+B0E8oMmkJwn8D/nuh3xjWb57pXz3gDa+iY5smJ3C4iPSXRB3IlWTrslOR4TukPLejl84sEnmQChIuQURp7KIN0sRbwJgRhOfi9aDkrP8DSh/EJe/TgpwLcrPpjZn76CIOrgaSs1tMiFZJhlvb7dy7VkzW9wggVcCOL9JnrdxSnQ5JKpiidZLjdYBUEtVaEfhJapwLWj1TFsjaReDlmwSsXhBfi1oaMkGeL7U6jxgmqhLtS8kYDxaDcJCajrjZkybMZLy8K6SiLOBaG7iCV3M6y/zybDyTECyTWbpalG8bYW1SBv5dMk6DaxcEx960zPN4o55CtDt6vsT9KG3///DbidJkU6ESEtZPbPCJNQ7HjIsh3rLWtN2Kz5Wso4Ba2WTTHLhrLWjwDtU1toRknM4OEc06YPZutYK8nOBc5TkrJScg8E5tknmFXL69HJ44fHshUslYAkAJzWJlQWnHO2Q45RNRAA5SVsM2uncZrFZLJNygXVmk1kbyKTVoMupGtibmiUvA96qJnF62SndQhBXSys1SUwKmPObZMofp5UsWOlCtlJSAhIArGnS+XI5gkQbq4cEa9WnW0yZOXuq21Uri9eg+Ho9yJmJm/P3q/D7l/Pvz5eASgA2NJlzlryuKOw6FzJcrb6xMy+7Zjosuisbb+HzcJZjrjpb0itAv65JJot0mvkg/MAN0swzJGc6ODdz/4gJfakMXND5Vtb5QEmbDNodTeKcndNmE1H+Li4/XpYfh/L3sjRYbSwhzVjQ7mfaAZK2P2gPNXEqHz0FLAEbDdjDDNtHwvYG7LEmeWKzIAsXDP6ENHhYckLgPN0kU6AWpOEC51nJ8UmOF5wX2NTmCqDT1COhz0uszwhZfjjKv9pk0ngFSyeGHQbY6wzbU46LewD2FsfaWMuRibWg0TuIvRrTLU2c+9rutYdI+XYB8v0mvXuq52wlcmtBvg9ZvsEStiNgn9AIh3tWxVnbQ9rPmjpfbxskyQNB/pJbOSa6QvMBYH3dZNYGePetIO7sL6FbA/oddV0QF13XVgD+QJ/O1leM87PVvpLUB6SfyYq4BFCilnvBir+yFXvKWu4B2B9NYtXX6XLdUP4vLr+FLL85yv/LVWqu6pQQxgVYlzSn1jpHwP49x8A2T/P0zhwCFYb/+xxjp65pE2q2tTqvp/x5jjDVHwD2SMvkZk71fjPMnm6W6BcJ+BmAPml56qogmRYAWzLgewn4DoCt0zJNgxPwDQDbMOArCfgSgIFpbjM6KCxh4M8B245hn0oDfwLYjmkZ7jil+QiAnRjwgZTmfQB2ScsR1NnTvYtK2jUterq3JectcPZIi+m3E/MGMEMl5jWJeRWY4WwcLNwU7wRehm5lrNuLEvYCYN60OKHnlOk5yOSXMj0jMU8DEyIntoMcmSYLkIj6Rr9kNtex0Jl95HHJewy8vdN6O0wvn5TwgEeg5L6s5EZJewi0/dNiiHEq+QDkGyOVvE9i7gVmXJqnF/pcTomkWUBOkMg7JfIOICendZygDySW0PM26DmF9bxFevrNoE2njgL9kqiEGyHRTPQkgVSZoxaul9JdB15FWh5wdRruGjDnSC2vkpwN4FSmeTaum3NBLi3otYD1ukyWX4/yNdobzOnUEla6FLQ6pl0iaWtAS6TFqlFBDi0o1SCVukBizgcmRc0Qh0JKyHQuZEqzTOfImlsFWCYtlhsLkmlBppZ055nQGVK000FbnJaHr50GPxXitLE4J0vASQAsSYtsHk5xToA4y9LiGulxEnMsMAfrejNDW6nsWRDqEBbqSGmjI0A7PM3bZGZ7Rrj3YRDpyLS5pNDWlG5sLwxRDpEyrgT1GB5+cQZbUFeAepz6xjbxVCqdk5mIGblMIpcCeWKaQymzlyGQHUCenDZH1NKtWbFL1iZxOeBO49qE9ztrsxWGO4MN1yIBzQCcnZbHgZ2ARQCcw4C0tHwTAOdx746JvlCoEQpdkMbhsZY2S3lEY9a2UYOUKQnkxWm+zWbOKJZwjTgEvIQFrJMC1oK2Li2W+5z+Wg0RL5NNeoEUaj4wV6ZFdj2nneZBjKtYjDlSjNkofy11CTj2WiplFmDXM2ymFGYGYDexhVBrJWjTQLuFaVOkaAeCdnuaT4jp42aiBifBPHemzbnENpotWLmWZC7b1iYSi06QUo4H9x5Tjzq4KiFlOaS8j6UcI6U8ALQHqV3YYQQmDPtBxo3q477lHEPk5wv7Srn2AelRbtZYLhUKxwB7HC6bNLej81tCEYkMA/kUh0pmMuP0jiCUe4aV88vyPpR/XocPek2hePgwCgK+qL4f6pRuGguVpRcjy6QEIyDBKxw5moX7EnW1F9R5jdUZKutqT8DeZJhpLCVguwP2NsN2lbAhgL2n+zgT7zmN6wHgAwbsJFUbDMDHaZ4f6sW6EtLsANinDNtOSjMIsC943ML4WYK2LWhfMW0bSesP2rdped/ZqVs/AL5nwJZSt74A/MTdL87lCV/uDVf5Bb4cV37kjK/dEtkTyN9lRObsMLsD+qfsMLtKzBbA/JOWJyYKUmxBtf9YtS4S8N8qA9hsIa/amalVqRRbqwxti4WcYmuVsPSfoHVfKK96OsX5HYCeDPh1lRDnFwB6L5R5cJx2+QmAvgz4QQK+B6DfQj7rpg9YlFDnW8D6M+xrqc5XgG27kMJ5s0kjqv0LU7jboIUmjFiUbrHi9oj7mRTtU9B2WCgvmzp1+xjEwQtFnX8oOR+A41mo75zqjXb00e+BMER93GNspqOCdtndrnck420wdl/Iax5mI1mo9iYwey40h4lSuY7WbFs205G/TPu6ZL4G5l4LRVYdp3qvgDpCqveSxLwIzKiFnI/auIDMsYUq83GVPStLP4PSQV3/emWpRP0/BViYYU/I+n8csNhCeZbF6c6PArAPAx6WgP/X13mAR1VtX3yOlEOvKgiKoQpKCVKkCOwJIL1LkRo6GVog9ObQg7TQO4TeIbTQIfTeu5QXkKIiglJEVPifG5izxr+z8Pue7/fe2mvtPXduOXda9vkCynr8rlj/3iR7fJtE/DfJbv8HtcsXU97j92cb/j3GDt8YFRPG2OY/xlafv7LH/4u3/55js2+Oqv5zbPKfY6Mvp4ZzsrAvfLxl6673TVUrYaoY/7S1vrS6Hv9Lzv/77SzfVF/7T7XSP2eFL6ehx/97yf/OWebL+cY/Z4l/zmJfTlOP822zN4tH32G10BfQ3KgpKxVL+Bu/zveHUqj5/inRvpSWzjay3xN5yzaa69tGrRO20Wz/Z26WL62dszv7Xh16S9gMX1iHhLBp/mFTfWEdPc5r128OUL7+mex7yJ39t9lE/0c7wRcZ/vpwe72kest8433zdU+Yb6z/fGN8YT09/vdZ/34iv/MN1dt/qEj/oUb6cvp5Xv88/ut3tN7yW1q+zAH+mUP9M4f4Mr9NyPS9L8Ezvb7MwZ7/vvA/yD96oC96mOf1TUvCyyFv+5Ut3zYckbAN+/pvwz6+sFGehL8T8eaDG29J6+VLG52Q1sM/LcKXNs7z+q2dhBdM3xLWzRcWlRDW1f9xdvGFTUq45vgWdX4n9k6+bTbF82YVFda+ZYd//9Uhj39k</t>
  </si>
  <si>
    <t>mC9yuifhr7W+eQvMd8y29+XNdPIqJXyH9f//DlBb/7w2vrw5rx/vm8+P82e5la/DPGP4KOGP5QxoXr5rp66dW4X5/UWa2m2790yhQv1btfC1WuDx+9mpf+/rzXzpi/z3yyb+MY19MUs9fr9n8v9+oMsXs9zz39etGvin1felrfIkfJT09arUtznr+XLWOONUS/gQSApVxz+gti9gncfvLxf+e5yavpgNAcap7p9WzZcW63n96ZbXr1H45qniC9riTFs+4QuUQXlfb6Z8KVQl/6ivfFHbnZ3PviPit/NV8KXt9Pi+Edu23b8W8CH+gW5fYJwn4R2S1694vO2XunyHxt6EQ6OM/3H2pS/sgCfh42tvPpz0lrRSvrRDCWkl/Ef7wpd21OP3t7j+/SQU8z3a4/67VhH/mM99Mac8r38fPeHjoX5bLNiXccbz5steEWHte3Zq2719z3btXm+ygn6BSXKaf31csU/rtp0qdGlZsEqXHm3NUeX8yGPBhP+zYvfuXbs7f7hW93L+KG2LFi6dw/yvT83mMf+V8zW6gY2BLYBhFnUX81/vvOM8lDf/eSdZUpfzT89ToiJgGQIcCRwDnAWMBi4GrgfuQP/vSX/vuj2iH7PhXDNEvaNsiFak7nQ/UTlR9xWri9wgqpqtU7WB9YFdgL2ROZplyreio5i4YbOoechbBlwP3Iwup1lQnU2ibqDuB1b3xxbRPzIx/xpRD9D3d+QlfYdY7v0oOi0Tc+8WlfcdG1KA1c05JOpzW6dqAOsCGwKbAnsivh+Ld1UQPYyJwzeKHsVEGS96HBMbHRO1AJNswyT7mCV4nqgTsJwF3ob7MXPH9xetEvHdTKVMZPOyWNS5mCVuveiCTIyaKaoE8iohrzodwZwq6sDSBJZQZonuIGoALIOB04ELgLHIjGOZy+aJPsDEcHPAHUXeKeT9wCynJ4n6C3WuxGw3KysqRWIbnd2i/oxZYr4TFQxLMWAFuKsw9+Q9ouqhrhWry7BTdA8mevuI6ou+g4BDgWPRZSYLCl9qTmWwLAfugHsPc8f1EH2BiekGifodIX/QkImi/2bil7PM0ZOEiNcmiE7JxPh2otMxMdsu0e8x0Zw/VJYkdkPks6gLMktQmOgiTAw5bw5K5JVBXgizuJKJbsHEuCjRbZgYOdhc+dGhD6vra3bDgaiLJnXBBR+JWozhNwCPAS8g6AfW8PRQ0X8wcZE5Wv9GSNKkpG7LBHO+TIrzpUX9MbM4545csOQDVoS7KnN7q4hqBks3YC9gf+Bw4GTgDOBc4EL038f6u74RdRWWeOAT4J8ISqTJiuzoKdFZiOhavF1UQW1DSrC66mbzl7F1qjEsLZgl/JDZWZnobScqDCF9WF2GhaIHM9H1legpdOLromcycdkSUQvxcJYBtwOPAE9i1MssM3KhqLuwPIRFJwtseZTjH9GpiOjyDhGVPpnNywoMAuYGFrKoy7DMM2bB/BUs1WCpzSyLzKKwOyy9YRnPLM9SudVcWBbCsp1ZZK1ZBDCxR5RZBCDvFPJuMMv6RaLvMXHyGVG/IOQ3UifHr4pyJbd9U1jUaZOznWCfqHdRl43VOeemnKjLy+rM5UUVwAhfAL+E283cslt0VSIG93sp6muEfMNCgueLao2+nYG94R7A3O4YUYNhGQGMAi4ArkRmPN3I00TdgeVn4BPgS2CyFBZTW9SlUrD1w3BR5VBXgdU5+2xdJnrriGqDkM6srsNc0b3eNkl/hHhZXZ8hooczcYhZhHyHLRCLvDhmyWaetEuwXAPeh/spczeaLjpZyrdc1lKntHkfAksCywIrAUMtag+Lj48WNQh1Q1mdWV2qaaibzeqaHxUdw8Sl5iDehvkOAy8i+mfmjmsl6iEsL4HJUlmsYVG3TUWCBlwQ3YeIwU3+EDUGeROA0YhezKLNPbPey8RfV4k+xMTa5j7lOJrFA+8AHwKfAP8EJkqNPcWizp6ajbtSdDARvRkOiCqGvLrAhohuSdy16z8R1Q6WHsC+wEHAocgcy8YN3y9qIizTgLOBK4EbgVuBh4En0PQSa5psoqhrqLtJh9ss+hETg6eISpYGZ1WLOkMaYnlkrsjFmBgdLqoU8qoAGwJbAtsBewAjgWMx0UTS1DvSXKunwbIVuA94GHgTeB/4FPgCmCmtxTwW9WdpyUqj1A1RwbCUBDYBdgX2ReYQkhn36pqouahbSOp+3J3RrdcR0TVmvehtTHQFiTqCoS6j2XVmqd1T9F9MjDZ7VZ50NqRoOlJ3eKaoyqhry+q6rBY9gInOsmaKDVGbkbeDWvqJPshEZ0V3AXk3gC+Ar4CfpbcNg9Ozq5nZIKVsnaoJrAdsBOwEHAacBpyNpktYU1drUTGo20brzAG9m4oNRB9movO6zwkixm+MF3UWE1/CJNdYXuZhou6j7iWrC4oQpTPY6FTArMCCwBLAMhb1xAzsOjzJnE9QN5vV/W3OwIsRvQK4Ee5dzO28RrUPliQZLaYAprWo383IFo3zRZcnosw+J6o+QlqwEOlqlrmoC2N10WanGoD5BsPyHbO8b+7Rx8OyELgMeAR4Engd+AvwGTDJuxbfBWazqHO+y/bdvmYVgboqrC7K7JM1EV0P2ArYHtgT2A8YiU6zWadG20UvZqKzt6xF3vfAXxH9nLlLmPuKf2i0OQunf8/mvW9RZ32PHNtTb4vOR0TXslhRnyPkC1YXM1RUFdTVJHVxXS6Lqoe6RizP3KnpZkycvlH0ICZGDxE1FFtgNnAJcCVwG/AIBjvJ4qWh6HN0aq+omwi5y+pCPebciLpXpM4bf090mvdJiCevW2V834ZkZnXVr4vKYetUfmBhYGmgACsCqwJbATsB+wOHA7/DgNPZgJEbRC9lYrpIUesQso3VZXhslj3oexJ4DngdQa5MJGiJuYImYeK9HaLSZrJ5H1jU2ZjF21JUAVg+B34J/ArYHJkdWGac2cd7wzIeOBe4ELgMmXtY5vHZom8w0ZzO1I8IUZnZaSBcdEom/mg23nuZ7VD5gF9Y1G7mdm59OhHx+Zl33aob8iYhbwHLu3Bf1FJYVgFj4Y5j7h5muXAAllOwXGeW4MFmlc3EZMNEuz5gR3q0qOQf2A5pWF2vFaLzMNF5JTzYhqhiyCvFLJXNdaoC6qqwOuc965qIbgRsDwwH9gWOAI4GTgEuB64B7gReBF4FPgH+iUfwkj2C25NFp85CxElHRWXKYvOyW9SFmMV5A7IsE3vEiKqEvJbACcCpwBVouJVlFjTP7i5Y9sFymFlqfyvqBOrOkjoJMdePa4i+D8sjZon/yK1ewPIKGJQVxz+wCDAE2AQYCuxqUQ/Kyk5XV0VFwrIYuAK4FrgVmRdYZqvFor5H3f9YnauYqNuoUx+SbdTOLLuSEtHlbWrOo0x8uVFUvg9thxKsLjxSdHUmOnex9W2IagEMQ3QEGz7teVGjYVkNXA/3ZuL2HokTHccG67LanFmRdwp555ml9mRR12G5BfwLmPYjXLaB2YA5gfUs6lYfsWtwnKj2sHSCpSezLNovahAskcCxwPkIusaCtpgLwl1Y7sPyiFk8ZuH9FJZk2awlUzb2CJuLDmJi/DjRuZno3PuXRIfKrM5cYHRTJm40V7OWTAw/JKodOvRldS5zKzzP1qlFwOXAqwiKZ0HOKvpn1D2kG22o6GQfEzHNNlGpP8aWJ3Uy5qHZuET0ZkzlVoVsiCqKvLqs7+l+ohsysd18UeHI+xY4DNFLmHvzVtEbmRjXXvRWJroizCULHfaxuqR7RP2EoR7D8pxZao8R9Q8sOshiemAQMLdFXSiIbPbNB80+DUsNYF24mxK3K3SFqLawTARGAxcjaAUJko2J3Got6jayhgM2iT7IxG1bRB9jYolpok8z0VnY3Gai8xbwczyclNlxxgV+YlEXz84OtgeiSzOx6DJRtZDXCtge2A3YC+hF7/Es/uZPomcwMa676LlMfD5G9EImZtkpahUmWQfcDozDfGdZkLlw60tEjGuQ1K3uIO8lMFEOi6mBGYCZLOrPcpDef7w09xCoq8zq7seIrsHE4AmiQhHSltRdHJvDrTyom8LyDi8XFYu6I6QubsQPok7i8Z4DPgW+AibPaTPT5GTnsIKiMts6lQOWT5hl1AbR+Zl40NwiV0JIdVb3qTlnN0FdKKt7Yo7ICMw3GDgaOAVBM0mQ98VeUftg+R/wJ+CvCHrOJgo3Z5ekuYjY5oiolLlsSDpWNz1KVC7UlWF1kZNEhzDROZAqMfHxXbOBbQflAUYA+wAHAocAlwO3A48CzwPv4fH8wqbqYFb0z5i4Y7voJLnZjmq2bIrctkNaVtfBXKc+sXUqP7AwsBSCyrEg5zNX7WDpCUs/ZolbIDqKidFrRE9horOOnEcfehlRmzHJHuBBDHWaud/fL/oCEzMvEPU/5D0G6jwWU1nUWfOQoN/WicoNSyXg13B/w9yhHUW1Rl0HVvdokKjOqOvN6maeFjUCI4wGzgDOBS5F5iqWmdkrOpaJkebiuBt5J4HngH+ii/7kLTtCViY6r5oW+cSGlCB13hqnRIWgrg7Nmyg6lIleExKJkLGszhUmahbqFpO6eNd9s86mIX1EnUXIJVYnp0TfZ+LpuaIf0Q6jRKfLy56+c6Ky5LVP1McWtZtZvB1EVYOlBbANMAwYgcw+LNNVWfRIIp4u8FTUGOTNBS4EbkaXHaxL0FBRx2C5AMttOlio6F+ZOH2xqL+Rp/LZvPfyBbbETH8uqiDqviZ1LuejIJ1tneoNHAwcDVwFjAVuBx5A0xesaYy5giT+1FoyWtSZP2W75VpRH6EuP6tzeUQVQ11NVhfXSXQnJsabA64fQr5ldZXMje0wJh5eKHoUE6NmiBqHDpNY3XdLRM3BlooBnoX7KnNvnC3qISyJPrOYHpjVos79GVuRLRVdgonbVokqg7wQYCVgdWADNGzCMr0NRHuYWMNcCQchJJLUZW6V3K2moe9s4HzgEuAmZG5jvUMHiN7NROfSsp+J5vSoTqLDZVLnHXpZ9HUWctds61uY+B7wN0T/xdzOW3Su/NaSBvghMA8w2KIul5+dm8x6swYTnVcz6yKvJ/IimaWumXEiLNNgmc8smdK71RLUrWR1jczicRsTnTeyjqDvSeA54DN0+YsEeR8dNxu5gLV8AMwJzGtRFy9AJio6RVRpWARYEdgI2An4LXAccDpwDnAX8BrwJga8ywZ01TNLBSLGHbsg6ilCkhUkIa9ui0pd0PbNAAy2qGswt9QWXZeJoeY0HoqQCFYXPs8sCpi4cYKoKAw1EzgPuAi4HLgGuAG4BRMdYk2d79sfh+UOLA+Zpc1y0X8ycfIe0S+J6K3/m6hMhXAqAJYElgWWB9YA1gU2BLa0qPsUYpfivuaejonHzUEwBXkzgfMQvYi5o3uIXs7EdxaLXsNE5/s7m9HhIKmTduY+6BiGOg+8Bfc91mVmnKjfUPeM1Tmrn79Q5womdefNzpom2NZlZXUyT1SQrVOfAovCXYO5vVXNcYW6tqzO3PwoD+p6sLrjq0X1xQiDgEOBkQiayII6RIuaBsts4Hy4VzJ3+rOiYmDZBstuYpHbl0Xth+Us8BLcN1nDeLPmT1qYiKumispR2OYVBpYGVrCo67GgLgtFtYKlPyzDmaW6udf+DpZVwFhgHIKOsqBc5qR0nj5Cs0B+RETv7BeiXqFZ4s9ts+SfszPgFVGZbZ36CJYczLJog+hPmOicAoojrzSwCqLrMnfHS6KawBIKS1tmcX4VpSvqerC659PN8YLoQcCJwPnAJcAY4HF0OsM6HTLXjYt03H2inzHRVcusgorYDimKBK5L+NR4WlunPoQlD7G4Lu4SFQxLOWAFuKsw99ptouqhrhGrOxhjDhtEdwMOB04CLkDmUpbpfL5qFSzrgLHAOOABZJ5jmX+bU/49WJ4CUxe16AZ+BawGrA1sDmxtUfcvSvqnWiPKC8t84Ca4tzF3mlPmdoqJzqvvR5j4aK65nUKzeOBj4N/AtMWwJAdmA+YEFraoixd7y71UTVgaAZsBuyFoJgvqdVf0PCZG9Ra1HHlXgK+AmYvbLtmLk6Ahy0TlQV0wqws7IaqUrVMVgDWBTYEdkfkty/R2EzUMllGwjGOWvOYmahLqprO6NkdEz2FifEtRCxCylNX1uigqFvNthyWOWZyP51+B5QdYXhBLXNIrol+xvBJRopJ/YfOCgJ8CCwGLAqsBawMbA9sAw4ARwAHAOcB1wFiLevsX5BHcjjYHKxOXzRJ9konOLypdRrPrwFvom7zEW47DNCVwqWd1zkcZ86OuMKtrZRajxUtgr4elHrP8tFFUM1jaAzsBuwF7AfsjfhSJDyp2T/Qk1vuwOf3PRsgKUud13mtbi74bYdnFor19RV1D3U1W92KBqPuITl7SYkZgdmAei/qzkuy818tc42GpAqwHdzvmrj1MVDjqRrC6++tET2ai873A/Qg5y+r+OSDqEupusroUO8xyl4njbol6gZDEpUid8ypVplI4OQDLWNQhzF3fjFodljqwNGGWFXtFe4gokebmtyvyhgBHAmcC56HhItZwnrn3WIO6LawutVm6X2Si8/mRn9A3XWmLHwMLAotY1O7SJDPzYtH1iSgxp0W3Yc74QaLC0CGC1eU3S9M+qBvI6oqaJddI1I1hdeHTRE1A3VRWZ06Neg0TTw8QtQVbai/yzjCLK9g8NUT0zrkg6g7ynN/RfINJgemAWSzqXF+SS+uBs6LLENE7+YHoECIm/GhkJSY673pUZ2KaRaLaYkwPsCtwEIaPZEFttooey8Tag0RPZKLzY2qzmFj9hOjHTOxjbqGeY8z3y1jMBSxTBmeUMuypHiWqEizfAJvD3Zq5nZclOzCxUKyo7sibB1wHjEWX/SQofO8TUUdQd5bUeYeZaS6xaZxXzO4jJHlZUpdsk+hMTMx0U1T2snb4YsBSwHLAChZ1TZa5a4m5n4WlGTACOBg4AhgFjEWn7ayT8zOI51F3g9W5Sot6huhXwOTlLKaxqDOWI0Efmlu8zLDkgCU/s0w3V/6ysHiAXYE9gH2BYxC/kMUvWy5qGSybgafgvsXckY9FP2Wiq63ol0z0NhOVTGyz1MAvLWq3sPPYSFH1YWkM7AzsDuyNzMEsc4dZdo9A3VxWN8Cc7hciehUs65ilaZTo7fSxHDIHM0IesTrngzyv0Dex21oyuNkhfkr0h0T05j0puihzmnOtKm87qBrAusB2wJ6YZirLdJU0F2UmtjIH/Qbk7QReAD4GPgfqENs7VQiJXx0rOj0TfzW930dIVlYXNdpsMSbuPSqqgQ1RTYAeYARwMHAEek8n8d5kd0QtgWUlMAZ4FRgPvAP8GfgSmKg8jkNgBmB2izpPefL4g8zdaFnUhbG6bzaL7sLEpgtF92FiuLlgDUGHMbRuqahYDL8dlgPM8om5bTpK88wZ+BTyngJfABNXwIYDfgjMA/wMWMqiLleB9PcsEFUBllBYuhKL95y58A9kedX/ET2DieYgVXPRbClwFXAdRohlQZmUW+2H5Qgsl5mlxDJRt2C5D3wK9wvm/nCJ6EQViZhuoOhkTHTug1Iz8fZWURkq2kkyAT8FlgGGWNSVSGb4t+ncqj7qGpM6b6r9oluwwS7PFtUGfcOAfYAD0WUIC3rXLJ1Hom4eqzO3oHoLE53XFvag7zPgR19hkfMVcUeHiiqMutKkLq6+uSkVFuIaKKqiDVFVkfc1s9QeJrobE2eay0IvhAxndVPN+WY8+k4GroR7N3N/G2cu/7BcBl4H3gL+AvwN8UkqsUc4WVSKStbygUVdgFmuTRPtZuKATaKqIaQ+q4vrLaox+nYHDgaOB84ALkP8ZhbvfC95ByzHYDlNt8RGUd+j7jatMzfQPxHRO+iVqF/R9znyPq5M8pwXuHJVxvkBWA1YH9ga2Mui/o7FD5hl9j5YjsJyilmcd2Wvw3ILlnvEIhNviv6N5Tk3vc+YWOeYKFcV2ywJMDOwmEVdqgoJSr1NVDlYqsDSiFkym521PSwjgWOAM4HLkLmaZTobLxaW7bBcZpbxW0TfZWJcT1GPkPcU+ArRiauyc5Q5IaZh4vpo0ZmZGNVPlFS1HSqyuidm/6pr61RDYASwD3AMcAJwMXAnmh5kTZ332k+j7gqrG2PWbUmrkYvF1AeiUxLR5WoiKl01O1RpYEWLuipzR5oLcy0ies/+Jupr5DVHXmuW9645S3eG</t>
  </si>
  <si>
    <t>pRdwGHAUcD4yV7JM57dYY5jo7St6GxOd9dBuJjpfqb+I9ldZXXB3UXcw8c/AVNUtpreos1QnQV9PFF2QidWniC7CROezuiXQrAwwBH0rMfcXx0U3YWK7NaIiENKH1TnvBE5AXTSrc47jxUSUxVfM2grD30De3yxvxUpRqoatS1qD1MX0FZUFdR+zulCzRsxl61Q+WKoxS9W9ourD0hiWFszifJqkF+oiWZ3znblFTHR+42M5+sYBDyD6PHM7b7//wsRGV81VkIk7t4tKUtN2SFuT1JUYLqqArVPlgM2A7YHdgMOB44GTgTOAczHKOjbKzZ9E7Ubdfla3a6foE0T09jFH2Q/o+zvy/iaWmBHvupWqhRspYAiwErBBLew7tciMzg1IGOoGsDrn+2uDmZhlvugoJkatEL2Mia4iok5i4nPA9LXtUIVqs8P/kaiStk41BDYFtgQOQeYYlum8DDITlnnADcAtwJ3AvYj/mcQnXOUewvIS+EEdizmBJYFlLerydQLHB4X/KbolEV0xkaLaIa8j8voxy+SNoocxMTRM9FgmSn/RE5no/IrfIhobLnoDE523Mrdg8L20vbk1vojHehV4B/gzMFtdiwUs6s/rkvjzM0RVhqUusCuwB7AvcAjiR7L4onNEzUJdNKtztuNqJtYeIHo9Ew8uErUZHfawuqjuoo8xMWiVWW/ikd0D/oLo9PUCu+Pz3hSVr56tK0LqvJvPiC7DxMJ/iKqDkCakTvZdFO0homuMWbn1YKLzXa5BTHR+CXiqba9mAVcAdwGvAv8EZvraYnZgHou62NdsN+8oqhQs5WCpwCyVp4uuQvPMXXco8toCPcBBwKloOItlLosVvZaJv68WtRF5W5G3j1mcN1kOw3IT+BDu58zt7Sj6HyJ6W9wQ9U597Lr12WVrqFn/2TpVAJbSzJJnleiKTHy+TlRN5HmAXRE9mLnHHBA9nohxq86IWoi8VcB1wDjgUTQ8zxp6G5i1Cyw/Ah8AUzbApQ2YDZjTos7bgHQacEDU57B8CYubWRL+pCgstYEtgF0Q1JsFOUujwagbzerGnRU1GdHbYYmj0WaRcQ6W67D8xSzeuqIyN7SW/MDCwIoWddWGJCi4m6hvUNeJ1MU1N6fdbiykkblR6oW+k4DzgTHATWi4jWV2XyZqP+ous7rnM0XdQ91vrE52i/qoka3L0YjUne4h6pNG2LLACsAqCGrEglLNFdUKdZ1YXfBI0V4mdogRNRx9xwMnA9cBtwOvAH8EPgD+juGSfkOe9n9+FJ2OiPFb7oh+j4hS0ohlmHjfiNVZbPBtc/1lzm7G2ZeIrpLGGUnE6JTGOZHF1jLiNBZ70ohLiBg0yojbmPOIEXezx3njB9EnmfOGeSjn2LRXTOxl5txhxOtMdAWZm28iepcap6sxcY41Yh8iBt0xYjQRQy8YcR8RvS9vij7MnM5DOUtE2XhL9CUWW9Q4bzLnHdPzEet51YhPWew8E5uxCTlWhpunrDgRQ5sbZ2kixr80D6UiEV03jLM5E50tNI+I3txGXMSmvWAe5xomLjHODWxaR9xLxCDnyT7ExEdmjz9OxOgv74o+w0SPib3KNoKriOh4Jq4zzjvscTrnoZ9p7KNy6mETe478k4UUMCEviSiDjZisKdkpnNlSEzFoiBGzE1GKmo31GRHjnfNVBSK6app9rRkR41qYnaIV6/mTie3Epq1kBurPBhptnJOJ6Jx11NymdjPvYIOPNyF7iBh9xDyq75k4whyYt9lsXU3sO83I9njHPCrNxF+N81MiShUj1iBivHMaCSeiy5VO9DAies8a5yjqLCZ6EhFDhxvndOZ8YsQ5TDxvxAMsNpMRjzKnt7zoK2zzORfOB8zpbKEizcnmc642TYjonW2ebA9z3jf7dyQRg7zOAoGIcV+Z2NlMjHUuuUSUjHdFtWhh9+82LciWrG9CujCxgtkRI4jo/OVzPYuIQWbBpNai/S5Wd9i5ShNRzpjD6y4R45sa8RURow+a7ZYmlAyexbkoMvGxea6EiNHNzJWkKhHj5hqxM4t1Vl0jmHO+c8UkYpCYx7mGiPHO8b6F9Txueu4kote5hF8konxgnPFs2k3OhYc5nfV3opZk81Uzz0omIroeGeeHRJQ/zEDFmPiF2UtrMnGEcTYioreX6dmeDdTEubYQMfSY2b+XtbT792rWPtQ85GMsZLJp/z0RgwoZ5/+Ys7dxPmfOxUZ8vxU7URmxEBHjThmxKBMvG7EuEaOzmL20J+vpLOIXsNhoI64jYsIl6yjr+bURzzMxyGy+H4gYNM04fydi6Fbz1KZsbZ/a91oHqtvycHz91iE6SwDx0PLt17MfzxyiPw4grtk6rmRIk8Fulct2UPnQrEQAS+9Pxrb6NkP2EFUGlurABkAPgnoEnNrlanvigVtPCyBmOPn0vXEVY9x6fmDnsGsd04aolWgWg2abSLMSs3e41X5Y7sHySwDLw/1bb29oscatXG1sXZI2AaO9743Y41ZpbZ36AJgX+DnQDfwK2BgYBowA9sEoAwOM8kGH3w9lWL/Yrdaibl/gkZNW+WOmW91E9F3gfbifBnC3fvrs0NCIgiH6VeBoV7qgdm6duG1gsVdMlFsnDyC+Hn6KW6cJIKpnbRa2/f6BW2Vsa2f7KEDdtgcj51QretytPkFdftpssVuXDiCuTjgqurm1kMfwa8lBbl01sPhlverBIeobtG8eoK7m7PX38tyf6FadUdc9QF3iK9d+2H+4v1sNRt2IwH3jCtX8w60WoW5D4LqgFtG/u9UW1O19yxZQZ1D3Z+C88GIDn7h1onb/FWdERQ4eUKGGW6cOIJp/Pz/ojXfrTIFF7+BW590qTzu7U5YCVgHWBNYDtgL2B3qB4y3quYH7u4ZdmubWqwOIr7dNS7feHNgZmrjWAbfeE0Dsu7zG5wVqtA1RB9H+QoC6tPu2NPMuXOhWt1H3a+Bm7hM5i4aox3hkuj3eqmkf0FKiRu6SISor6nIHrPM2SvTzGbcqhLqigfPMEe11q7KoKx+4Ln7Vs/VuXTmAmP3wrUzP+9xzqxo2RNUFNgQ2RZd2ZBrvsJpu1RGWcFh6BrA82Nnm5uzB5mTWL/BWuFayeeMQPYo0c/5R49BsDnABcBUwDngAeAp4HvgAk/8eoP/kzhNKdVwY7VZ/w6I6WEu6Dv+1LC8dMdeTJ3mI+hh1BQPUhdV92ST8+CG3LhFANP/OPHuSeSpDAovXSjXPH6KrBxCvVJ0+P/1is1/XQfsmgUK67jmRoc0Qtw4N3MF1OkOEW0XaEDUbuAS4CbgNuBu4H3gOE10O0PT1ciTOrW6h7lmAuqLzVx31Llvg1n8FEO9HHawwfmXqEO0KC/iwBu3OqUNUijA7VFrguxb1B4HdZi11wq2ywVIA+CXc1Yh74c35btUYlhawhAWwvL5+bnKrCNQNDBxtLjjvhKgJqJsaoG5dkR/L9aplFoPRZL4bJVe49YpA4pudRa1Fh42BQ9rsKpU9RO8KIObtMDfn3tTT3OoEQi7R7Xzdra8FFuXmnMNmVYWQuwHqOlWP69515HS3vk86nM6wwa0e4bl4hbzEnv9aopZenzj94Xi3Su6xljQWdcYAlsexB0qnKN46RBVGXfEAdeYEWCWyeJEQXTqg+PofXTGAWOnuhBdVp490q1ro0DpwSMKKRHcIIO4J7f845ftT3bp7YKe3x9kXbj0isJi445NcIXp0APG9rE+6nP7rrFtFYba9gUMSVjfqkK1L+X+kLuboKzwHAA==</t>
  </si>
  <si>
    <t>brf-global</t>
  </si>
  <si>
    <t>Aché</t>
  </si>
  <si>
    <t>Banco ABC Brasil</t>
  </si>
  <si>
    <t>4BIO Medicamentos Especiais</t>
  </si>
  <si>
    <t>leDate":null,"value":"PBXLP_LimitReachedError","description":null}],"financialValues":[],"customValues":[],"error":null},"D|^42132-25NameUSD":{"id":12119,"description":null,"headerValues":[{"simpleDate":null,"value":"PBXLP_LimitReachedError","description":null}],"financialValues":[],"customValues":[],"error":null},"D|^61720-30WebsiteUSD":{"id":12120,"description":null,"headerValues":[{"simpleDate":null,"value":"PBXLP_LimitReachedError","description":null}],"financialValues":[],"customValues":[],"error":null},"D|^54855-64WebsiteUSD":{"id":12121,"description":null,"headerValues":[{"simpleDate":null,"value":"PBXLP_LimitReachedError","description":null}],"financialValues":[],"customValues":[],"error":null},"D|^173287-36WebsiteUSD":{"id":12122,"description":null,"headerValues":[{"simpleDate":null,"value":"PBXLP_LimitReachedError","description":null}],"financialValues":[],"customValues":[],"error":null},"D|^42338-08WebsiteUSD":{"id":12126,"description":null,"headerValues":[{"simpleDate":null,"value":"PBXLP_LimitReachedError","description":null}],"financialValues":[],"customValues":[],"error":null},"D|^464183-20NameUSD":{"id":12127,"description":null,"headerValues":[{"simpleDate":null,"value":"PBXLP_LimitReachedError","description":null}],"financialValues":[],"customValues":[],"error":null},"D|^150732-01WebsiteUSD":{"id":12130,"description":null,"headerValues":[{"simpleDate":null,"value":"PBXLP_LimitReachedError","description":null}],"financialValues":[],"customValues":[],"error":null},"D|^82766-89WebsiteUSD":{"id":12134,"description":null,"headerValues":[{"simpleDate":null,"value":"PBXLP_LimitReachedError","description":null}],"financialValues":[],"customValues":[],"error":null},"D|^510424-93WebsiteUSD":{"id":12137,"description":null,"headerValues":[{"simpleDate":null,"value":"PBXLP_LimitReachedError","description":null}],"financialValues":[],"customValues":[],"error":null},"D|^61720-30NameUSD":{"id":12139,"description":null,"headerValues":[{"simpleDate":null,"value":"PBXLP_LimitReachedError","description":null}],"financialValues":[],"customValues":[],"error":null},"D|^622804-42Dry PowderUSD":{"id":11653,"description":null,"headerValues":[{"simpleDate":null,"value":"","description":null}],"financialValues":[],"customValues":[],"error":null},"D|^53841-43Dry PowderUSD":{"id":11657,"description":null,"headerValues":[{"simpleDate":null,"value":"","description":null}],"financialValues":[],"customValues":[],"error":null},"D|^62633-35Dry PowderUSD":{"id":11658,"description":null,"headerValues":[{"simpleDate":null,"value":"","description":null}],"financialValues":[],"customValues":[],"error":null},"D|^124664-68Dry PowderUSD":{"id":11662,"description":null,"headerValues":[{"simpleDate":null,"value":"","description":null}],"financialValues":[],"customValues":[],"error":null},"D|^228077-02Dry PowderUSD":{"id":11667,"description":null,"headerValues":[{"simpleDate":null,"value":"","description":null}],"financialValues":[],"customValues":[],"error":null},"D|^11474-47Dry PowderUSD":{"id":11669,"description":null,"headerValues":[{"simpleDate":null,"value":"","description":null}],"financialValues":[],"customValues":[],"error":null},"D|^53413-57Dry PowderUSD":{"id":11670,"description":null,"headerValues":[{"simpleDate":null,"value":"","description":null}],"financialValues":[],"customValues":[],"error":null},"D|^597428-29Dry PowderUSD":{"id":11682,"description":null,"headerValues":[{"simpleDate":null,"value":"","description":null}],"financialValues":[],"customValues":[],"error":null},"D|^173287-36Dry PowderUSD":{"id":11683,"description":null,"headerValues":[{"simpleDate":null,"value":"","description":null}],"financialValues":[],"customValues":[],"error":null},"D|^61720-30Dry PowderUSD":{"id":11686,"description":null,"headerValues":[{"simpleDate":null,"value":"","description":null}],"financialValues":[],"customValues":[],"error":null},"D|^10849-06Dry PowderUSD":{"id":11688,"description":null,"headerValues":[{"simpleDate":null,"value":"","description":null}],"financialValues":[],"customValues":[],"error":null},"D|^268272-37Dry PowderUSD":{"id":11695,"description":null,"headerValues":[{"simpleDate":null,"value":"","description":null}],"financialValues":[],"customValues":[],"error":null},"D|^467848-90Dry PowderUSD":{"id":11701,"description":null,"headerValues":[{"simpleDate":null,"value":"","description":null}],"financialValues":[],"customValues":[],"error":null},"D|^503991-01Dry PowderUSD":{"id":11705,"description":null,"headerValues":[{"simpleDate":null,"value":"","description":null}],"financialValues":[],"customValues":[],"error":null},"D|^55361-98Dry PowderUSD":{"id":11715,"description":null,"headerValues":[{"simpleDate":null,"value":"","description":null}],"financialValues":[],"customValues":[],"error":null},"D|^52162-93Dry PowderUSD":{"id":11721,"description":null,"headerValues":[{"simpleDate":null,"value":"","description":null}],"financialValues":[],"customValues":[],"error":null},"D|^54855-64Dry PowderUSD":{"id":11722,"description":null,"headerValues":[{"simpleDate":null,"value":"","description":null}],"financialValues":[],"customValues":[],"error":null},"D|^10198-36Dry PowderUSD":{"id":11729,"description":null,"headerValues":[{"simpleDate":null,"value":"","description":null}],"financialValues":[],"customValues":[],"error":null},"D|^484809-49Dry PowderUSD":{"id":11738,"description":null,"headerValues":[{"simpleDate":null,"value":"","description":null}],"financialValues":[],"customValues":[],"error":null},"D|^510424-93Dry PowderUSD":{"id":11640,"description":null,"headerValues":[{"simpleDate":null,"value":"","description":null}],"financialValues":[],"customValues":[],"error":null},"D|^82766-89Dry PowderUSD":{"id":11642,"description":null,"headerValues":[{"simpleDate":null,"value":"PBXLP_LimitReachedError","description":null}],"financialValues":[],"customValues":[],"error":null},"D|^42132-25WebsiteUSD":{"id":11668,"description":null,"headerValues":[{"simpleDate":null,"value":"PBXLP_LimitReachedError","description":null}],"financialValues":[],"customValues":[],"error":null},"D|^122139-73WebsiteUSD":{"id":11675,"description":null,"headerValues":[{"simpleDate":null,"value":"PBXLP_LimitReachedError","description":null}],"financialValues":[],"customValues":[],"error":null},"D|^57834-82HQ CountryUSD":{"id":11678,"description":null,"headerValues":[{"simpleDate":null,"value":"PBXLP_LimitReachedError","description":null}],"financialValues":[],"customValues":[],"error":null},"D|^226519-30Dry PowderUSD":{"id":11685,"description":null,"headerValues":[{"simpleDate":null,"value":"PBXLP_LimitReachedError","description":null}],"financialValues":[],"customValues":[],"error":null},"D|^11714-68Dry PowderUSD":{"id":11691,"description":null,"headerValues":[{"simpleDate":null,"value":"PBXLP_LimitReachedError","description":null}],"financialValues":[],"customValues":[],"error":null},"D|^10120-60Dry PowderUSD":{"id":11706,"description":null,"headerValues":[{"simpleDate":null,"value":"PBXLP_LimitReachedError","description":null}],"financialValues":[],"customValues":[],"error":null},"D|^170909-47HQ CountryUSD":{"id":11709,"description":null,"headerValues":[{"simpleDate":null,"value":"PBXLP_LimitReachedError","description":null}],"financialValues":[],"customValues":[],"error":null},"D|^11404-00Dry PowderUSD":{"id":11727,"description":null,"headerValues":[{"simpleDate":null,"value":"PBXLP_LimitReachedError","description":null}],"financialValues":[],"customValues":[],"error":null},"D|^466622-65Dry PowderUSD":{"id":11904,"description":null,"headerValues":[{"simpleDate":null,"value":"","description":null}],"financialValues":[],"customValues":[],"error":null},"D|^64968-22Dry PowderUSD":{"id":11846,"description":null,"headerValues":[{"simpleDate":null,"value":"","description":null}],"financialValues":[],"customValues":[],"error":null},"D|^542826-46Dry PowderUSD":{"id":11849,"description":null,"headerValues":[{"simpleDate":null,"value":"","description":null}],"financialValues":[],"customValues":[],"error":null},"D|^50934-61Dry PowderUSD":{"id":11850,"description":null,"headerValues":[{"simpleDate":null,"value":"","description":null}],"financialValues":[],"customValues":[],"error":null},"D|^10925-65Dry PowderUSD":{"id":11854,"description":null,"headerValues":[{"simpleDate":null,"value":"","description":null}],"financialValues":[],"customValues":[],"error":null},"D|^268073-29Dry PowderUSD":{"id":11856,"description":null,"headerValues":[{"simpleDate":null,"value":"","description":null}],"financialValues":[],"customValues":[],"error":null},"D|^528171-76Dry PowderUSD":{"id":11863,"description":null,"headerValues":[{"simpleDate":null,"value":"","description":null}],"financialValues":[],"customValues":[],"error":null},"D|^56176-84Dry PowderUSD":{"id":11866,"description":null,"headerValues":[{"simpleDate":null,"value":"","description":null}],"financialValues":[],"customValues":[],"error":null},"D|^464183-20Dry PowderUSD":{"id":11867,"description":null,"headerValues":[{"simpleDate":null,"value":"","description":null}],"financialValues":[],"customValues":[],"error":null},"D|^553626-28Dry PowderUSD":{"id":11874,"description":null,"headerValues":[{"simpleDate":null,"value":"","description":null}],"financialValues":[],"customValues":[],"error":null},"D|^12483-55Dry PowderUSD":{"id":11876,"description":null,"headerValues":[{"simpleDate":null,"value":"","description":null}],"financialValues":[],"customValues":[],"error":null},"D|^268420-33Dry PowderUSD":{"id":11879,"description":null,"headerValues":[{"simpleDate":null,"value":"","description":null}],"financialValues":[],"customValues":[],"error":null},"D|^51311-53Dry PowderUSD":{"id":11883,"description":null,"headerValues":[{"simpleDate":null,"value":"","description":null}],"financialValues":[],"customValues":[],"error":null},"D|^399475-00Dry PowderUSD":{"id":11888,"description":null,"headerValues":[{"simpleDate":null,"value":"","description":null}],"financialValues":[],"customValues":[],"error":null},"D|^491266-72Dry PowderUSD":{"id":11891,"description":null,"headerValues":[{"simpleDate":null,"value":"","description":null}],"financialValues":[],"customValues":[],"error":null},"D|^484711-48Dry PowderUSD":{"id":11895,"description":null,"headerValues":[{"simpleDate":null,"value":"","description":null}],"financialValues":[],"customValues":[],"error":null},"D|^10097-56Dry PowderUSD":{"id":11844,"description":null,"headerValues":[{"simpleDate":null,"value":"PBXLP_LimitReachedError","description":null}],"financialValues":[],"customValues":[],"error":null},"D|^182433-16Dry PowderUSD":{"id":11845,"description":null,"headerValues":[{"simpleDate":null,"value":"PBXLP_LimitReachedError","description":null}],"financialValues":[],"customValues":[],"error":null},"D|^187808-23Dry PowderUSD":{"id":11847,"description":null,"headerValues":[{"simpleDate":null,"value":"PBXLP_LimitReachedError","description":null}],"financialValues":[],"customValues":[],"error":null},"D|^52290-91Dry PowderUSD":{"id":11852,"description":null,"headerValues":[{"simpleDate":null,"value":"PBXLP_LimitReachedError","description":null}],"financialValues":[],"customValues":[],"error":null},"D|^110526-40Dry PowderUSD":{"id":11855,"description":null,"headerValues":[{"simpleDate":null,"value":"PBXLP_LimitReachedError","description":null}],"financialValues":[],"customValues":[],"error":null},"D|^11124-64Dry PowderUSD":{"id":11871,"description":null,"headerValues":[{"simpleDate":null,"value":"PBXLP_LimitReachedError","description":null}],"financialValues":[],"customValues":[],"error":null}},"Python Strip Mask":{"D|^268320-61Stock Exchange CodeUSD":{"r":[["NAS"]],"a":["'Python Strip Mask'!D3"]},"D|^268320-61Ticker SymbolUSD":{"r":[["AFYA"]],"a":["'Python Strip Mask'!E3"]},"D|^268320-61Company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Mask'!G3"]},"D|^54834-67Ticker SymbolUSD":{"id":5696,"description":null,"headerValues":[{"simpleDate":null,"value":"","description":null}],"financialValues":[],"customValues":[],"error":null},"D|^434450-35Stock Exchange CodeUSD":{"r":[["BVMF"]],"a":["'Python Strip Mask'!D8"]},"D|^460312-21Stock Exchange CodeUSD":{"id":5681,"description":null,"headerValues":[{"simpleDate":null,"value":"","description":null}],"financialValues":[],"customValues":[],"error":null},"D|^41337-91Ticker SymbolUSD":{"id":5684,"description":null,"headerValues":[{"simpleDate":null,"value":"","description":null}],"financialValues":[],"customValues":[],"error":null},"D|^434450-35Ticker SymbolUSD":{"r":[["VVEO3"]],"a":["'Python Strip Mask'!E8"]},"D|^436403-35Stock Exchange CodeUSD":{"id":5686,"description":null,"headerValues":[{"simpleDate":null,"value":"","description":null}],"financialValues":[],"customValues":[],"error":null},"D|^57840-76Stock Exchange CodeUSD":{"id":5688,"description":null,"headerValues":[{"simpleDate":null,"value":"","description":null}],"financialValues":[],"customValues":[],"error":null},"D|^436403-35Ticker SymbolUSD":{"id":5689,"description":null,"headerValues":[{"simpleDate":null,"value":"","description":null}],"financialValues":[],"customValues":[],"error":null},"D|^57840-76Ticker SymbolUSD":{"id":5690,"description":null,"headerValues":[{"simpleDate":null,"value":"","description":null}],"financialValues":[],"customValues":[],"error":null},"D|^54834-67Stock Exchange CodeUSD":{"id":5691,"description":null,"headerValues":[{"simpleDate":null,"value":"","description":null}],"financialValues":[],"customValues":[],"error":null},"D|^41337-91Stock Exchange CodeUSD":{"id":5692,"description":null,"headerValues":[{"simpleDate":null,"value":"","description":null}],"financialValues":[],"customValues":[],"error":null},"D|^460312-21Ticker SymbolUSD":{"id":5694,"description":null,"headerValues":[{"simpleDate":null,"value":"","description":null}],"financialValues":[],"customValues":[],"error":null},"D|^436403-35Company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Mask'!G7"]},"D|^41337-91Company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Mask'!G6"]},"D|^57840-76Company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Mask'!G9"]},"D|^434450-35Company DescriptionUSD":{"r":[["CM Hospitalar SA is a distributor of hospital materials and medicines in the Brazilian market."]],"a":["'Python Strip Mask'!G8"]},"D|^460312-21Company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Mask'!G5"]},"D|^54834-67Company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Mask'!G4"]},"D|^157599-82Ticker SymbolUSD":{"id":6208,"description":null,"headerValues":[{"simpleDate":null,"value":"","description":null}],"financialValues":[],"customValues":[],"error":null},"D|^157599-82Stock Exchange CodeUSD":{"id":6207,"description":null,"headerValues":[{"simpleDate":null,"value":"","description":null}],"financialValues":[],"customValues":[],"error":null},"D|^157599-82Company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Mask'!G10"]},"D|^164942-83Stock Exchange CodeUSD":{"r":[["BVMF"]],"a":["'Python Strip Mask'!D11"]},"D|^164942-83Ticker SymbolUSD":{"r":[["ABCB4"]],"a":["'Python Strip Mask'!E11"]},"D|^164942-83Company DescriptionUSD":{"r":[["Banco ABC Brasil SA operates in the banking sector of Brazil. k is engaged in asset and liability operations inherent to multiple bank activities, being authorized to operate with commercial, foreign exchange, investment, credit and financing and housing financing portfolios."]],"a":["'Python Strip Mask'!G11"]},"D|^471065-32Ticker SymbolUSD":{"id":7273,"description":null,"headerValues":[{"simpleDate":null,"value":"","description":null}],"financialValues":[],"customValues":[],"error":null},"D|^471065-32Stock Exchange CodeUSD":{"id":7276,"description":null,"headerValues":[{"simpleDate":null,"value":"","description":null}],"financialValues":[],"customValues":[],"error":null},"D|^471065-32Company DescriptionUSD":{"r":[["Retailer and distributor of specialty medicines intended to deliver medications that require special storage and transportation care. The company offers medicines for oncology, endocrinology, neurology, ophthalmology, infertility treatments and urology."]],"a":["'Python Strip Mask'!G12"]}},"Sheet4":{"D|^268320-61NameUSD":{"r":[["Afya"]],"a":["Sheet4!B6"]},"D|^v268320-61Investments Buy Side IdsUSD":{"id":80060,"description":null,"headerValues":[{"simpleDate":null,"value":"PBXLP_LimitReachedError","description":null}],"financialValues":[],"customValues":[],"error":null},"D|^268320-61Investments Buy Side CountUSD":{"id":80062,"description":null,"headerValues":[{"simpleDate":null,"value":"PBXLP_LimitReachedError","description":null}],"financialValues":[],"customValues":[],"error":null},"D|^#LIMITREACHEDDeal Type 1USD":{"id":80069,"description":null,"headerValues":[],"financialValues":[],"customValues":[],"error":"PBXLP_ENTITY_ID"},"D|^#LIMITREACHEDDeal DateUSD":{"id":80070,"description":null,"headerValues":[],"financialValues":[],"customValues":[],"error":"PBXLP_ENTITY_ID"}},"Companies":{"F|^233674-66Business RevenueTTM07/07/2025USD":{"id":9,"description":null,"headerValues":[],"financialValues":[],"customValues":[],"error":null},"F|^740786-59EBITDATTM07/07/2025USD":{"id":53,"description":null,"headerValues":[],"financialValues":[],"customValues":[],"error":null},"F|^126157-51EBITDATTM07/07/2025USD":{"id":17,"description":null,"headerValues":[],"financialValues":[],"customValues":[],"error":null},"F|^53945-38EBITDATTM07/07/2025USD":{"id":31,"description":null,"headerValues":[],"financialValues":[],"customValues":[],"error":null},"F|^10423-81Business RevenueTTM07/07/2025USD":{"r":[[78618601521.12314]],"c":null,"a":["Companies!J376"]},"F|^52102-36Business RevenueTTM07/07/2025USD":{"r":[[261217577.14802203]],"c":null,"a":["Companies!J206"]},"F|^169745-86Business RevenueTTM07/07/2025USD":{"r":[[2828518411.7483563]],"c":null,"a":["Companies!J707"]},"F|^544304-98Business RevenueTTM07/07/2025USD":{"id":46,"description":null,"headerValues":[],"financialValues":[],"customValues":[],"error":null},"F|^615834-82EBITDATTM07/07/2025USD":{"r":[[798000174.4465498]],"c":null,"a":["Companies!K363"]},"F|^124907-14Business RevenueTTM07/07/2025USD":{"r":[[497708356.439502]],"c":null,"a":["Companies!J692"]},"F|^60046-75EBITDATTM07/07/2025USD":{"r":[[83394838.088726]],"c":null,"a":["Companies!K582"]},"F|^168681-88Business RevenueTTM07/07/2025USD":{"id":26,"description":null,"headerValues":[],"financialValues":[],"customValues":[],"error":null},"F|^166370-32EBITDATTM07/07/2025USD":{"id":93,"description":null,"headerValues":[],"financialValues":[],"customValues":[],"error":null},"F|^59322-43EBITDATTM07/07/2025USD":{"r":[[1790114274.4771862]],"c":null,"a":["Companies!K528"]},"F|^163651-51EBITDATTM07/07/2025USD":{"id":79,"description":null,"headerValues":[],"financialValues":[],"customValues":[],"error":null},"F|^233198-56Business RevenueTTM07/07/2025USD":{"r":[[1756611308.895996]],"c":null,"a":["Companies!J398"]},"F|^41510-44EBITDATTM07/07/2025USD":{"r":[[29605000000]],"c":null,"a":["Companies!K509"]},"F|^123498-28EBITDATTM07/07/2025USD":{"id":8,"description":null,"headerValues":[],"financialValues":[],"customValues":[],"error":null},"F|^277909-03Business RevenueTTM07/07/2025USD":{"id":16,"description":null,"headerValues":[],"financialValues":[],"customValues":[],"error":null},"F|^163270-90Business RevenueTTM07/07/2025USD":{"r":[[278372153.87670344]],"c":null,"a":["Companies!J465"]},"F|^41612-23EBITDATTM07/07/2025USD":{"r":[[864600000]],"c":null,"a":["Companies!K251"]},"F|^107944-12EBITDATTM07/07/2025USD":{"r":[[45967236.464285]],"c":null,"a":["Companies!K344"]},"F|^463214-44Business RevenueTTM07/07/2025USD":{"id":74,"description":null,"headerValues":[],"financialValues":[],"customValues":[],"error":null},"F|^54578-08Business RevenueTTM07/07/2025USD":{"r":[[2179314704.2669873]],"c":null,"a":["Companies!J146"]},"F|^161034-67EBITDATTM07/07/2025USD":{"id":36,"description":null,"headerValues":[],"financialValues":[],"customValues":[],"error":null},"F|^65420-20Business RevenueTTM07/07/2025USD":{"id":64,"description":null,"headerValues":[],"financialValues":[],"customValues":[],"error":null},"F|^60397-39Business RevenueTTM07/07/2025USD":{"id":86,"description":null,"headerValues":[],"financialValues":[],"customValues":[],"error":null},"F|^157242-88EBITDATTM07/07/2025USD":{"id":51,"description":null,"headerValues":[],"financialValues":[],"customValues":[],"error":null},"F|^51485-86EBITDATTM07/07/2025USD":{"id":42,"description":null,"headerValues":[],"financialValues":[],"customValues":[],"error":null},"F|^59325-04EBITDATTM07/07/2025USD":{"r":[[12199987.2055]],"c":null,"a":["Companies!K264"]},"F|^98420-77EBITDATTM07/07/2025USD":{"id":94,"description":null,"headerValues":[],"financialValues":[],"customValues":[],"error":null},"F|^234853-66Business RevenueTTM07/07/2025USD":{"id":4,"description":null,"headerValues":[],"financialValues":[],"customValues":[],"error":null},"F|^160982-56EBITDATTM07/07/2025USD":{"id":59,"description":null,"headerValues":[],"financialValues":[],"customValues":[],"error":null},"F|^57093-76Business RevenueTTM07/07/2025USD":{"r":[[1332177870.0575771]],"c":null,"a":["Companies!J563"]},"F|^125488-45Business RevenueTTM07/07/2025USD":{"id":27,"description":null,"headerValues":[],"financialValues":[],"customValues":[],"error":null},"D|^158444-20WebsiteUSD":{"r":[["www.ocyan-sa.com"]],"a":["Companies!E490"]},"D|^267815-17WebsiteUSD":{"r":[["www.verointernet.com.br"]],"a":["Companies!E682"]},"D|^151601-32WebsiteUSD":{"r":[["www.tco.net.br"]],"a":["Companies!E623"]},"D|^267332-23WebsiteUSD":{"r":[["www.sistemapositivo.com.br"]],"a":["Companies!E587"]},"D|^740786-59WebsiteUSD":{"r":[["tendaatacado.com.br"]],"a":["Companies!E636"]},"D|^43308-10WebsiteUSD":{"r":[["www.rumolog.com"]],"a":["Companies!E557"]},"D|^55074-25WebsiteUSD":{"r":[["www.odontoprev.com.br"]],"a":["Companies!E491"]},"D|^41966-65WebsiteUSD":{"r":[["www.telemar.com.br"]],"a":["Companies!E632"]},"D|^56904-22WebsiteUSD":{"r":[["www.lebiscuit.com.br"]],"a":["Companies!E401"]},"D|^264333-43WebsiteUSD":{"r":[["www.tecagro.com"]],"a":["Companies!E626"]},"D|^170583-22WebsiteUSD":{"id":81,"description":null,"headerValues":[{"simpleDate":null,"value":"","description":null}],"financialValues":[],"customValues":[],"error":null},"D|^170892-37WebsiteUSD":{"r":[["www.vsiderurgia.com.br"]],"a":["Companies!E702"]},"D|^41519-62WebsiteUSD":{"r":[["www.unibanco.com.br"]],"a":["Companies!E663"]},"D|^532530-37WebsiteUSD":{"id":92,"description":null,"headerValues":[{"simpleDate":null,"value":"","description":null}],"financialValues":[],"customValues":[],"error":null},"D|^150480-19WebsiteUSD":{"r":[["www.wilsonsons.com.br"]],"a":["Companies!E709"]},"D|^135958-33WebsiteUSD":{"r":[["www.grupompr.com.br"]],"a":["Companies!E329"]},"D|^158946-04NameUSD":{"r":[["Pena Branca Alimentos"]],"a":["Companies!B763"]},"D|^12444-13NameUSD":{"r":[["YDUQS Participações"]],"a":["Companies!B717"]},"D|^14389-03NameUSD":{"r":[["Magnesita Refratarios"]],"a":["Companies!B423"]},"D|^529184-80NameUSD":{"r":[["Superpão"]],"a":["Companies!B609"]},"D|^161034-67NameUSD":{"r":[["PromonLogicalis"]],"a":["Companies!B393"]},"D|^170574-40NameUSD":{"r":[["Refrigerantes Minas Gerais"]],"a":["Companies!B768"]},"D|^158454-19NameUSD":{"r":[["Eliane Revestimentos Cerâmicos"]],"a":["Companies!B245"]},"D|^158076-55NameUSD":{"r":[["Almeida Junior Shopping Centers"]],"a":["Companies!B38"]},"D|^54691-84NameUSD":{"r":[["Anhanguera Educacional Participacoes"]],"a":["Companies!B51"]},"D|^167415-13NameUSD":{"r":[["Refrigello Climatização de Ambientes"]],"a":["Companies!B403"]},"D|^151782-49NameUSD":{"r":[["Veste"]],"a":["Companies!B684"]},"D|^153231-31NameUSD":{"r":[["ONCOPROD DIST PROD HOSP ONCOLOGICOS"]],"a":["Companies!B494"]},"D|^63749-17NameUSD":{"r":[["Seara"]],"a":["Companies!B576"]},"D|^107188-57NameUSD":{"r":[["Dimper Comercial (Canoas Distribution Center)"]],"a":["Companies!B745"]},"D|^231229-00NameUSD":{"r":[["Lotus Grains &amp; Oilseeds"]],"a":["Companies!B416"]},"D|^152821-45NameUSD":{"r":[["Caixa Economica Federal (Lottery Unit)"]],"a":["Companies!B734"]},"D|^123498-28Employees CountUSD":{"id":2,"description":null,"headerValues":[{"simpleDate":null,"value":"","description":null}],"financialValues":[],"customValues":[],"error":null},"D|^166918-33Employees CountUSD":{"r":[[6994]],"a":["Companies!I527"]},"D|^151782-49Employees CountUSD":{"id":24,"description":null,"headerValues":[{"simpleDate":null,"value":"","description":null}],"financialValues":[],"customValues":[],"error":null},"D|^231207-31Employees CountUSD":{"id":32,"description":null,"headerValues":[{"simpleDate":null,"value":"","description":null}],"financialValues":[],"customValues":[],"error":null},"D|^596775-16Employees CountUSD":{"r":[[157]],"a":["Companies!I456"]},"D|^59325-04Employees CountUSD":{"r":[[1500]],"a":["Companies!I264"]},"D|^52938-91Employees CountUSD":{"r":[[248]],"a":["Companies!I686"]},"D|^155352-16Employees CountUSD":{"r":[[4331]],"a":["Companies!I591"]},"D|^31316-68Employees CountUSD":{"id":72,"description":null,"headerValues":[{"simpleDate":null,"value":"","description":null}],"financialValues":[],"customValues":[],"error":null},"D|^51717-61Employees CountUSD":{"r":[[389]],"a":["Companies!I583"]},"D|^155873-80Employees CountUSD":{"r":[[3814]],"a":["Companies!I687"]},"D|^181457-56Employees CountUSD":{"r":[[13000]],"a":["Companies!I302"]},"D|^315183-07Employees CountUSD":{"id":83,"description":null,"headerValues":[{"simpleDate":null,"value":"","description":null}],"financialValues":[],"customValues":[],"error":null},"D|^180371-44Employees CountUSD":{"r":[[1250]],"a":["Companies!I397"]},"D|^226313-74Employees CountUSD":{"r":[[408]],"a":["Companies!I694"]},"D|^226313-74HQ CountryUSD":{"r":[["Brazil"]],"a":["Companies!D694"]},"D|^167940-28HQ CountryUSD":{"r":[["Brazil"]],"a":["Companies!D638"]},"D|^163288-27HQ CountryUSD":{"r":[["Brazil"]],"a":["Companies!D711"]},"D|^501208-48HQ CountryUSD":{"r":[["Brazil"]],"a":["Companies!D664"]},"D|^153764-47HQ CountryUSD":{"r":[["Brazil"]],"a":["Companies!D673"]},"D|^165421-63HQ CountryUSD":{"r":[["Brazil"]],"a":["Companies!D658"]},"D|^13196-71HQ CountryUSD":{"r":[["Brazil"]],"a":["Companies!D669"]},"D|^327526-57HQ CountryUSD":{"r":[["Brazil"]],"a":["Companies!D471"]},"D|^179916-67HQ CountryUSD":{"r":[["Brazil"]],"a":["Companies!D492"]},"D|^161034-67HQ CountryUSD":{"r":[["Brazil"]],"a":["Companies!D393"]},"D|^107538-31HQ CountryUSD":{"r":[["Brazil"]],"a":["Companies!D348"]},"D|^61450-84HQ CountryUSD":{"r":[["Brazil"]],"a":["Companies!D596"]},"D|^462645-37HQ CountryUSD":{"r":[["Brazil"]],"a":["Companies!D620"]},"D|^65420-20HQ CountryUSD":{"r":[["Brazil"]],"a":["Companies!D659"]},"D|^165346-48HQ CountryUSD":{"r":[["Brazil"]],"a":["Companies!D452"]},"D|^12770-02HQ CountryUSD":{"r":[["Brazil"]],"a":["Companies!D342"]},"D|^14532-94HQ CountryUSD":{"r":[["Brazil"]],"a":["Companies!D540"]},"D|^161515-81HQ CountryUSD":{"r":[["Brazil"]],"a":["Companies!D85"]},"F|^41512-96EBITDATTM07/07/2025USD":{"id":3289,"description":null,"headerValues":[],"financialValues":[],"customValues":[],"error":null},"F|^156765-97EBITDATTM07/07/2025USD":{"id":3275,"description":null,"headerValues":[],"financialValues":[],"customValues":[],"error":null},"F|^462050-20EBITDATTM07/07/2025USD":{"r":[[-384020511.134549]],"c":null,"a":["Companies!K28"]},"F|^166012-75Business RevenueTTM07/07/2025USD":{"r":[[523292408.3734964]],"c":null,"a":["Companies!J166"]},"F|^462290-41Business RevenueTTM07/07/2025USD":{"id":3299,"description":null,"headerValues":[],"financialValues":[],"customValues":[],"error":null},"F|^62039-89EBITDATTM07/07/2025USD":{"id":3246,"description":null,"headerValues":[],"financialValues":[],"customValues":[],"error":null},"F|^163975-60EBITDATTM07/07/2025USD":{"id":3242,"description":null,"headerValues":[],"financialValues":[],"customValues":[],"error":null},"F|^234109-09EBITDATTM07/07/2025USD":{"r":[[809122564.587087]],"c":null,"a":["Companies!K125"]},"F|^165566-17Business RevenueTTM07/07/2025USD":{"r":[[381648014.35258603]],"c":null,"a":["Companies!J371"]},"F|^186770-89EBITDATTM07/07/2025USD":{"r":[[77857468.713453]],"c":null,"a":["Companies!K94"]},"F|^64398-61EBITDATTM07/07/2025USD":{"r":[[71141776.486332]],"c":null,"a":["Companies!K532"]},"F|^233816-50Business RevenueTTM07/07/2025USD":{"id":3287,"description":null,"headerValues":[],"financialValues":[],"customValues":[],"error":null},"F|^59322-61EBITDATTM07/07/2025USD":{"r":[[49172195.273622]],"c":null,"a":["Companies!K97"]},"F|^157392-19EBITDATTM07/07/2025USD":{"id":3269,"description":null,"headerValues":[],"financialValues":[],"customValues":[],"error":null},"F|^13196-71EBITDATTM07/07/2025USD":{"id":3300,"description":null,"headerValues":[],"financialValues":[],"customValues":[],"error":null},"F|^107799-94EBITDATTM07/07/2025USD":{"id":3297,"description":null,"headerValues":[],"financialValues":[],"customValues":[],"error":null},"F|^14389-39EBITDATTM07/07/2025USD":{"r":[[902525540.608]],"c":null,"a":["Companies!K627"]},"F|^532530-37Business RevenueTTM07/07/2025USD":{"id":3224,"description":null,"headerValues":[],"financialValues":[],"customValues":[],"error":null},"F|^509346-82EBITDATTM07/07/2025USD":{"id":3277,"description":null,"headerValues":[],"financialValues":[],"customValues":[],"error":null},"F|^121967-83Business RevenueTTM07/07/2025USD":{"id":3213,"description":null,"headerValues":[],"financialValues":[],"customValues":[],"error":null},"F|^59619-34Business RevenueTTM07/07/2025USD":{"r":[[1478329239.456]],"c":null,"a":["Companies!J477"]},"F|^234957-34Business RevenueTTM07/07/2025USD":{"r":[[1623826667.8461912]],"c":null,"a":["Companies!J109"]},"F|^65163-88Business RevenueTTM07/07/2025USD":{"id":3270,"description":null,"headerValues":[],"financialValues":[],"customValues":[],"error":null},"F|^53513-56EBITDATTM07/07/2025USD":{"r":[[78947000]],"c":null,"a":["Companies!K212"]},"F|^59325-40EBITDATTM07</t>
  </si>
  <si>
    <t>/07/2025USD":{"r":[[1607998920.9415839]],"c":null,"a":["Companies!K705"]},"F|^164958-76Business RevenueTTM07/07/2025USD":{"r":[[584768005.713996]],"c":null,"a":["Companies!J413"]},"D|^462050-20WebsiteUSD":{"r":[["www.agrogalaxy.com.br"]],"a":["Companies!E28"]},"D|^104338-90WebsiteUSD":{"r":[["www.mercadopago.com.br"]],"a":["Companies!E447"]},"D|^12763-00WebsiteUSD":{"r":[["www.engie.com.br"]],"a":["Companies!E258"]},"D|^41523-04WebsiteUSD":{"r":[["www.cemig.com.br"]],"a":["Companies!E150"]},"D|^164997-01WebsiteUSD":{"r":[["www.mdiasbranco.com.br"]],"a":["Companies!E438"]},"D|^50915-35WebsiteUSD":{"r":[["www.coomex.com.br"]],"a":["Companies!E185"]},"D|^99721-45WebsiteUSD":{"r":[["www.energisa.com.br"]],"a":["Companies!E256"]},"D|^59087-35WebsiteUSD":{"r":[["www.allianca.com"]],"a":["Companies!E36"]},"D|^436403-35WebsiteUSD":{"r":[["www.conexasaude.com.br"]],"a":["Companies!E183"]},"D|^226315-45WebsiteUSD":{"r":[["www.corpflex.com.br"]],"a":["Companies!E189"]},"D|^114475-96WebsiteUSD":{"r":[["www.evora.com"]],"a":["Companies!E269"]},"D|^161419-87WebsiteUSD":{"r":[["www.drogariasbigben.com.br"]],"a":["Companies!E226"]},"D|^40424-23WebsiteUSD":{"r":[["www.henryschein.com"]],"a":["Companies!E347"]},"D|^59324-50WebsiteUSD":{"r":[["www.copasa.com.br"]],"a":["Companies!E186"]},"D|^126967-33WebsiteUSD":{"id":3271,"description":null,"headerValues":[{"simpleDate":null,"value":"","description":null}],"financialValues":[],"customValues":[],"error":null},"D|^98052-13WebsiteUSD":{"r":[["www.eucatex.com.br"]],"a":["Companies!E265"]},"D|^10495-45WebsiteUSD":{"r":[["www.providencia.com.br"]],"a":["Companies!E535"]},"D|^160596-46WebsiteUSD":{"r":[["www.osklen.com.br"]],"a":["Companies!E497"]},"D|^154223-38WebsiteUSD":{"r":[["www.celpe.com.br"]],"a":["Companies!E147"]},"D|^59323-42NameUSD":{"r":[["Cyrela"]],"a":["Companies!B208"]},"D|^55958-32NameUSD":{"r":[["Atos"]],"a":["Companies!B61"]},"D|^61647-40NameUSD":{"r":[["Cia. Hering"]],"a":["Companies!B160"]},"D|^12403-27NameUSD":{"r":[["Direcional Engenharia"]],"a":["Companies!B219"]},"D|^84640-15NameUSD":{"r":[["Creditas Soluções Financeiras"]],"a":["Companies!B198"]},"D|^59322-70NameUSD":{"r":[["Bradespar"]],"a":["Companies!B101"]},"D|^327526-57NameUSD":{"r":[["Neobpo (Sao Paulo)"]],"a":["Companies!B471"]},"D|^59325-22NameUSD":{"r":[["Arteris (Infrastructure)"]],"a":["Companies!B56"]},"D|^40839-85NameUSD":{"r":[["Cogna Educação"]],"a":["Companies!B175"]},"D|^59324-77NameUSD":{"r":[["JHSF Participacoes"]],"a":["Companies!B380"]},"D|^184090-78NameUSD":{"r":[["Barcelona Comercio Varejista e Atacadista"]],"a":["Companies!B729"]},"D|^489049-84NameUSD":{"r":[["AES Brasil Operacoes"]],"a":["Companies!B723"]},"D|^60112-81NameUSD":{"r":[["CCB Brasil"]],"a":["Companies!B139"]},"D|^226881-28NameUSD":{"r":[["BBM Logística"]],"a":["Companies!B82"]},"D|^59586-22Employees CountUSD":{"r":[[60598]],"a":["Companies!I359"]},"D|^510285-43Employees CountUSD":{"r":[[612]],"a":["Companies!I42"]},"D|^59268-52Employees CountUSD":{"r":[[3387]],"a":["Companies!I60"]},"D|^164619-55Employees CountUSD":{"id":3229,"description":null,"headerValues":[{"simpleDate":null,"value":"","description":null}],"financialValues":[],"customValues":[],"error":null},"D|^463167-37Employees CountUSD":{"id":3230,"description":null,"headerValues":[{"simpleDate":null,"value":"","description":null}],"financialValues":[],"customValues":[],"error":null},"D|^226315-45Employees CountUSD":{"r":[[384]],"a":["Companies!I189"]},"D|^266020-30Employees CountUSD":{"id":3233,"description":null,"headerValues":[{"simpleDate":null,"value":"","description":null}],"financialValues":[],"customValues":[],"error":null},"D|^230114-08Employees CountUSD":{"r":[[1600]],"a":["Companies!I248"]},"D|^41095-18Employees CountUSD":{"r":[[336300]],"a":["Companies!I176"]},"D|^160596-46Employees CountUSD":{"r":[[1107]],"a":["Companies!I497"]},"D|^561947-86Employees CountUSD":{"id":3248,"description":null,"headerValues":[{"simpleDate":null,"value":"","description":null}],"financialValues":[],"customValues":[],"error":null},"D|^222529-24Employees CountUSD":{"r":[[3600]],"a":["Companies!I273"]},"D|^161419-87Employees CountUSD":{"r":[[1001]],"a":["Companies!I226"]},"D|^158092-21Employees CountUSD":{"r":[[230]],"a":["Companies!I428"]},"D|^466441-30Employees CountUSD":{"r":[[3677]],"a":["Companies!I433"]},"D|^165667-87Employees CountUSD":{"r":[[781]],"a":["Companies!I192"]},"D|^541366-75Employees CountUSD":{"r":[[70]],"a":["Companies!I246"]},"D|^42203-35Employees CountUSD":{"id":3272,"description":null,"headerValues":[{"simpleDate":null,"value":"","description":null}],"financialValues":[],"customValues":[],"error":null},"D|^166013-38Employees CountUSD":{"r":[[220]],"a":["Companies!I129"]},"D|^233198-56Employees CountUSD":{"r":[[3767]],"a":["Companies!I398"]},"D|^442930-15Employees CountUSD":{"r":[[262]],"a":["Companies!I719"]},"D|^59322-43Employees CountUSD":{"r":[[211]],"a":["Companies!I528"]},"D|^343422-28HQ CountryUSD":{"r":[["Brazil"]],"a":["Companies!D87"]},"D|^88290-55HQ CountryUSD":{"r":[["Brazil"]],"a":["Companies!D127"]},"D|^41966-65HQ CountryUSD":{"r":[["Brazil"]],"a":["Companies!D632"]},"D|^160984-09HQ CountryUSD":{"r":[["Brazil"]],"a":["Companies!D89"]},"D|^561947-86HQ CountryUSD":{"r":[["Brazil"]],"a":["Companies!D304"]},"D|^59619-34HQ CountryUSD":{"r":[["Japan"]],"a":["Companies!D477"]},"D|^180935-38HQ CountryUSD":{"r":[["Brazil"]],"a":["Companies!D662"]},"D|^522248-86HQ CountryUSD":{"id":3238,"description":null,"headerValues":[{"simpleDate":null,"value":"","description":null}],"financialValues":[],"customValues":[],"error":null},"D|^10831-42HQ CountryUSD":{"r":[["United States"]],"a":["Companies!D437"]},"D|^153187-03HQ CountryUSD":{"r":[["Brazil"]],"a":["Companies!D49"]},"D|^99721-45HQ CountryUSD":{"r":[["Brazil"]],"a":["Companies!D256"]},"D|^234031-96HQ CountryUSD":{"r":[["Brazil"]],"a":["Companies!D121"]},"D|^109231-03HQ CountryUSD":{"r":[["Brazil"]],"a":["Companies!D79"]},"D|^233198-56HQ CountryUSD":{"r":[["Brazil"]],"a":["Companies!D398"]},"D|^107721-19HQ CountryUSD":{"r":[["Brazil"]],"a":["Companies!D586"]},"D|^608260-60HQ CountryUSD":{"r":[["Brazil"]],"a":["Companies!D55"]},"D|^155263-42HQ CountryUSD":{"r":[["Brazil"]],"a":["Companies!D406"]},"D|^443189-62HQ CountryUSD":{"r":[["Brazil"]],"a":["Companies!D399"]},"D|^434180-44HQ CountryUSD":{"r":[["Brazil"]],"a":["Companies!D229"]},"F|^57840-76EBITDATTM07/07/2025USD":{"id":3688,"description":null,"headerValues":[],"financialValues":[],"customValues":[],"error":null},"F|^60733-81EBITDATTM07/07/2025USD":{"r":[[43436407.001655]],"c":null,"a":["Companies!K37"]},"F|^40770-46EBITDATTM07/07/2025USD":{"r":[[56930839.564959]],"c":null,"a":["Companies!K367"]},"F|^182478-97Business RevenueTTM07/07/2025USD":{"id":3652,"description":null,"headerValues":[],"financialValues":[],"customValues":[],"error":null},"F|^54691-84EBITDATTM07/07/2025USD":{"id":3639,"description":null,"headerValues":[],"financialValues":[],"customValues":[],"error":null},"F|^168301-72EBITDATTM07/07/2025USD":{"id":3606,"description":null,"headerValues":[],"financialValues":[],"customValues":[],"error":null},"F|^628175-44Business RevenueTTM07/07/2025USD":{"id":3654,"description":null,"headerValues":[],"financialValues":[],"customValues":[],"error":null},"F|^56904-22EBITDATTM07/07/2025USD":{"r":[[54648996.702523]],"c":null,"a":["Companies!K401"]},"F|^228570-85EBITDATTM07/07/2025USD":{"id":3698,"description":null,"headerValues":[],"financialValues":[],"customValues":[],"error":null},"F|^226272-16Business RevenueTTM07/07/2025USD":{"id":3602,"description":null,"headerValues":[],"financialValues":[],"customValues":[],"error":null},"F|^60415-39EBITDATTM07/07/2025USD":{"r":[[490522837.398504]],"c":null,"a":["Companies!K414"]},"F|^151782-40Business RevenueTTM07/07/2025USD":{"id":3644,"description":null,"headerValues":[],"financialValues":[],"customValues":[],"error":null},"F|^55675-99EBITDATTM07/07/2025USD":{"r":[[1853405314.671278]],"c":null,"a":["Companies!K260"]},"F|^59321-26EBITDATTM07/07/2025USD":{"r":[[261613854.104697]],"c":null,"a":["Companies!K145"]},"F|^43055-92Business RevenueTTM07/07/2025USD":{"r":[[4114354475.3550005]],"c":null,"a":["Companies!J305"]},"F|^25354-54EBITDATTM07/07/2025USD":{"r":[[2612696000]],"c":null,"a":["Companies!K13"]},"F|^438790-96EBITDATTM07/07/2025USD":{"id":3650,"description":null,"headerValues":[],"financialValues":[],"customValues":[],"error":null},"F|^10932-22EBITDATTM07/07/2025USD":{"id":3611,"description":null,"headerValues":[],"financialValues":[],"customValues":[],"error":null},"F|^10574-74Business RevenueTTM07/07/2025USD":{"r":[[11889000000]],"c":null,"a":["Companies!J80"]},"F|^66174-13Business RevenueTTM07/07/2025USD":{"id":3662,"description":null,"headerValues":[],"financialValues":[],"customValues":[],"error":null},"F|^460312-21EBITDATTM07/07/2025USD":{"id":3691,"description":null,"headerValues":[],"financialValues":[],"customValues":[],"error":null},"F|^628746-94EBITDATTM07/07/2025USD":{"id":3695,"description":null,"headerValues":[],"financialValues":[],"customValues":[],"error":null},"F|^63240-22Business RevenueTTM07/07/2025USD":{"r":[[1218863142.178872]],"c":null,"a":["Companies!J330"]},"F|^165667-87EBITDATTM07/07/2025USD":{"r":[[216958777.595]],"c":null,"a":["Companies!K192"]},"F|^63866-08EBITDATTM07/07/2025USD":{"id":3676,"description":null,"headerValues":[],"financialValues":[],"customValues":[],"error":null},"F|^165860-02Business RevenueTTM07/07/2025USD":{"id":3700,"description":null,"headerValues":[],"financialValues":[],"customValues":[],"error":null},"F|^164958-76EBITDATTM07/07/2025USD":{"r":[[116711311.177918]],"c":null,"a":["Companies!K413"]},"F|^59325-49Business RevenueTTM07/07/2025USD":{"r":[[1810630200.4067621]],"c":null,"a":["Companies!J383"]},"F|^50952-07EBITDATTM07/07/2025USD":{"r":[[1478968619.3675]],"c":null,"a":["Companies!K119"]},"D|^62039-80WebsiteUSD":{"r":[["www.estapar.com.br"]],"a":["Companies!E262"]},"D|^232224-49WebsiteUSD":{"r":[["www.yandeh.com"]],"a":["Companies!E715"]},"D|^163034-92WebsiteUSD":{"r":[["www.mazp.com.br"]],"a":["Companies!E436"]},"D|^164442-97WebsiteUSD":{"r":[["www.cpflrenovaveis.com.br"]],"a":["Companies!E196"]},"D|^97782-40WebsiteUSD":{"r":[["www.nubank.com.br"]],"a":["Companies!E486"]},"D|^267403-24WebsiteUSD":{"r":[["www.sjcbioenergia.com.br"]],"a":["Companies!E589"]},"D|^163970-83WebsiteUSD":{"r":[["ri.azzas2154.com.br"]],"a":["Companies!E69"]},"D|^11242-00WebsiteUSD":{"r":[["www.medtronic.com"]],"a":["Companies!E442"]},"D|^597319-93WebsiteUSD":{"r":[["www.avb.com.br"]],"a":["Companies!E67"]},"D|^125301-70WebsiteUSD":{"r":[["www.schneider.ind.br"]],"a":["Companies!E574"]},"D|^163216-00WebsiteUSD":{"r":[["www.eataly.com.br"]],"a":["Companies!E233"]},"D|^160599-79WebsiteUSD":{"r":[["www.caixaseguradora.com.br"]],"a":["Companies!E124"]},"D|^53381-53WebsiteUSD":{"r":[["www.motiva.com.br"]],"a":["Companies!E455"]},"D|^54744-04WebsiteUSD":{"r":[["www.cielo.com.br"]],"a":["Companies!E163"]},"D|^553099-51WebsiteUSD":{"r":[["www.dpaschoal.com.br"]],"a":["Companies!E225"]},"D|^42203-35WebsiteUSD":{"id":3693,"description":null,"headerValues":[{"simpleDate":null,"value":"","description":null}],"financialValues":[],"customValues":[],"error":null},"D|^438967-36WebsiteUSD":{"r":[["ri.agibank.com.br"]],"a":["Companies!E20"]},"D|^601896-25WebsiteUSD":{"id":3699,"description":null,"headerValues":[{"simpleDate":null,"value":"","description":null}],"financialValues":[],"customValues":[],"error":null},"D|^466441-30WebsiteUSD":{"r":[["www.materdei.com.br"]],"a":["Companies!E433"]},"D|^268283-53NameUSD":{"r":[["Eats For You"]],"a":["Companies!B234"]},"D|^460312-21NameUSD":{"r":[["Merative"]],"a":["Companies!B445"]},"D|^566029-63NameUSD":{"r":[["Magna Sistemas"]],"a":["Companies!B422"]},"D|^561947-86NameUSD":{"r":[["Gocil Segurança e Serviços"]],"a":["Companies!B304"]},"D|^63035-38NameUSD":{"r":[["ALE Combustíveis"]],"a":["Companies!B32"]},"D|^182478-97NameUSD":{"r":[["Autoneum Holding (Production facility in Betim)"]],"a":["Companies!B728"]},"D|^608260-60NameUSD":{"r":[["Artemyn"]],"a":["Companies!B55"]},"D|^14532-94NameUSD":{"r":[["Lojas Quero-Quero"]],"a":["Companies!B540"]},"D|^157816-72NameUSD":{"r":[["Stone Pagamentos"]],"a":["Companies!B604"]},"D|^55754-74NameUSD":{"r":[["AEA International Holdings (Other Healthcare Services)"]],"a":["Companies!B368"]},"D|^266136-67NameUSD":{"r":[["Matrix Energy Trading"]],"a":["Companies!B434"]},"D|^753185-08NameUSD":{"r":[["CURA Grupo (Imaging diagnostics and Clinical analysis operations in Sau paulo, Brazil)"]],"a":["Companies!B744"]},"D|^161725-42NameUSD":{"r":[["Pitney Bowes Semco"]],"a":["Companies!B513"]},"D|^165076-57NameUSD":{"r":[["Quattor Petroquimica"]],"a":["Companies!B767"]},"D|^59320-99NameUSD":{"r":[["Klabin"]],"a":["Companies!B388"]},"D|^343717-21NameUSD":{"r":[["Cea Modas"]],"a":["Companies!B142"]},"D|^433826-47NameUSD":{"r":[["Algar Tech"]],"a":["Companies!B34"]},"D|^58275-82NameUSD":{"r":[["Eneva"]],"a":["Companies!B257"]},"D|^40424-23NameUSD":{"r":[["Henry Schein"]],"a":["Companies!B347"]},"D|^165038-86NameUSD":{"r":[["BCO Nossa Caixa"]],"a":["Companies!B479"]},"D|^107190-82NameUSD":{"r":[["Rede D'Or São Luiz"]],"a":["Companies!B545"]},"D|^59323-69NameUSD":{"r":[["Enel Distribuição"]],"a":["Companies!B255"]},"D|^88290-55NameUSD":{"r":[["Camera Agroalimentos"]],"a":["Companies!B127"]},"D|^163970-83NameUSD":{"r":[["Azzas 2154"]],"a":["Companies!B69"]},"D|^163332-01NameUSD":{"r":[["Banco BMG"]],"a":["Companies!B73"]},"D|^61237-00NameUSD":{"r":[["B2W Companhia Global do Varejo"]],"a":["Companies!B47"]},"D|^516055-24Employees CountUSD":{"r":[[20000]],"a":["Companies!I736"]},"D|^154831-87Employees CountUSD":{"r":[[100]],"a":["Companies!I78"]},"D|^234957-34Employees CountUSD":{"id":3617,"description":null,"headerValues":[{"simpleDate":null,"value":"","description":null}],"financialValues":[],"customValues":[],"error":null},"D|^41966-74Employees CountUSD":{"r":[[9127]],"a":["Companies!I642"]},"D|^636015-43Employees CountUSD":{"r":[[203]],"a":["Companies!I484"]},"D|^163136-35Employees CountUSD":{"r":[[1400]],"a":["Companies!I769"]},"D|^438594-67Employees CountUSD":{"r":[[2567]],"a":["Companies!I15"]},"D|^99520-12Employees CountUSD":{"r":[[2200]],"a":["Companies!I579"]},"D|^62177-59Employees CountUSD":{"r":[[465]],"a":["Companies!I8"]},"D|^61408-00Employees CountUSD":{"r":[[10568]],"a":["Companies!I148"]},"D|^166331-44Employees CountUSD":{"r":[[13000]],"a":["Companies!I326"]},"D|^228570-85Employees CountUSD":{"r":[[7973]],"a":["Companies!I3"]},"D|^234031-96Employees CountUSD":{"r":[[3866]],"a":["Companies!I121"]},"D|^466023-34Employees CountUSD":{"r":[[5000]],"a":["Companies!I11"]},"D|^489786-85Employees CountUSD":{"r":[[425]],"a":["Companies!I647"]},"D|^466180-84Employees CountUSD":{"id":3681,"description":null,"headerValues":[{"simpleDate":null,"value":"","description":null}],"financialValues":[],"customValues":[],"error":null},"D|^61450-84Employees CountUSD":{"r":[[1001]],"a":["Companies!I596"]},"D|^233674-66HQ CountryUSD":{"r":[["Brazil"]],"a":["Companies!D518"]},"D|^41188-60HQ CountryUSD":{"r":[["India"]],"a":["Companies!D361"]},"D|^466985-26HQ CountryUSD":{"r":[["Brazil"]],"a":["Companies!D158"]},"D|^158076-55HQ CountryUSD":{"r":[["Brazil"]],"a":["Companies!D38"]},"D|^60748-48HQ CountryUSD":{"r":[["Spain"]],"a":["Companies!D534"]},"D|^40766-14HQ CountryUSD":{"r":[["Brazil"]],"a":["Companies!D644"]},"D|^596775-16HQ CountryUSD":{"r":[["Brazil"]],"a":["Companies!D456"]},"D|^184090-78HQ CountryUSD":{"r":[["Brazil"]],"a":["Companies!D729"]},"D|^186846-49HQ CountryUSD":{"r":[["Brazil"]],"a":["Companies!D373"]},"F|^497260-63EBITDATTM07/07/2025USD":{"id":4360,"description":null,"headerValues":[],"financialValues":[],"customValues":[],"error":null},"F|^10362-34Business RevenueTTM07/07/2025USD":{"r":[[10536292637.056]],"c":null,"a":["Companies!J710"]},"F|^151005-88Business RevenueTTM07/07/2025USD":{"id":4354,"description":null,"headerValues":[],"financialValues":[],"customValues":[],"error":null},"F|^41523-04Business RevenueTTM07/07/2025USD":{"r":[[8972339177.294594]],"c":null,"a":["Companies!J150"]},"F|^99794-08EBITDATTM07/07/2025USD":{"id":4367,"description":null,"headerValues":[],"financialValues":[],"customValues":[],"error":null},"F|^160078-96EBITDATTM07/07/2025USD":{"id":4347,"description":null,"headerValues":[],"financialValues":[],"customValues":[],"error":null},"F|^187025-86EBITDATTM07/07/2025USD":{"id":4344,"description":null,"headerValues":[],"financialValues":[],"customValues":[],"error":null},"F|^12813-67EBITDATTM07/07/2025USD":{"r":[[2654879269.014]],"c":null,"a":["Companies!K470"]},"F|^55609-75Business RevenueTTM07/07/2025USD":{"r":[[225912773.297338]],"c":null,"a":["Companies!J102"]},"F|^442930-15EBITDATTM07/07/2025USD":{"id":4396,"description":null,"headerValues":[],"financialValues":[],"customValues":[],"error":null},"F|^231955-57Business RevenueTTM07/07/2025USD":{"id":4312,"description":null,"headerValues":[],"financialValues":[],"customValues":[],"error":null},"F|^59052-79EBITDATTM07/07/2025USD":{"id":4355,"description":null,"headerValues":[],"financialValues":[],"customValues":[],"error":null},"F|^12229-93Business RevenueTTM07/07/2025USD":{"r":[[10720252000]],"c":null,"a":["Companies!J498"]},"F|^125301-70EBITDATTM07/07/2025USD":{"id":4311,"description":null,"headerValues":[],"financialValues":[],"customValues":[],"error":null},"F|^59328-91Business RevenueTTM07/07/2025USD":{"r":[[899356341.4890101]],"c":null,"a":["Companies!J39"]},"F|^466023-34Business RevenueTTM07/07/2025USD":{"id":4324,"description":null,"headerValues":[],"financialValues":[],"customValues":[],"error":null},"F|^60393-25EBITDATTM07/07/2025USD":{"r":[[946572429.198331]],"c":null,"a":["Companies!K201"]},"F|^470725-84EBITDATTM07/07/2025USD":{"id":4342,"description":null,"headerValues":[],"financialValues":[],"customValues":[],"error":null},"F|^163337-23EBITDATTM07/07/2025USD":{"id":4349,"description":null,"headerValues":[],"financialValues":[],"customValues":[],"error":null},"F|^55754-74Business RevenueTTM07/07/2025USD":{"id":4303,"description":null,"headerValues":[],"financialValues":[],"customValues":[],"error":null},"F|^753185-08EBITDATTM07/07/2025USD":{"id":4365,"description":null,"headerValues":[],"financialValues":[],"customValues":[],"error":null},"F|^165835-27EBITDATTM07/07/2025USD":{"r":[[569364141.576529]],"c":null,"a":["Companies!K556"]},"F|^164452-78EBITDATTM07/07/2025USD":{"id":4351,"description":null,"headerValues":[],"financialValues":[],"customValues":[],"error":null},"F|^434510-74Business RevenueTTM07/07/2025USD":{"id":4397,"description":null,"headerValues":[],"financialValues":[],"customValues":[],"error":null},"F|^59112-82EBITDATTM07/07/2025USD":{"r":[[743537094.234]],"c":null,"a":["Companies!K562"]},"F|^55657-00Business RevenueTTM07/07/2025USD":{"id":4348,"description":null,"headerValues":[],"financialValues":[],"customValues":[],"error":null},"F|^491467-51Business RevenueTTM07/07/2025USD":{"id":4362,"description":null,"headerValues":[],"financialValues":[],"customValues":[],"error":null},"F|^498257-65EBITDATTM07/07/2025USD":{"id":4322,"description":null,"headerValues":[],"financialValues":[],"customValues":[],"error":null},"F|^160581-61Business RevenueTTM07/07/2025USD":{"id":4331,"description":null,"headerValues":[],"financialValues":[],"customValues":[],"error":null},"F|^160599-79Business RevenueTTM07/07/2025USD":{"id":4333,"description":null,"headerValues":[],"financialValues":[],"customValues":[],"error":null},"F|^43060-06EBITDATTM07/07/2025USD":{"r":[[-983123056.5600001]],"c":null,"a":["Companies!K106"]},"F|^470615-23Business RevenueTTM07/07/2025USD":{"id":4395,"description":null,"headerValues":[],"financialValues":[],"customValues":[],"error":null},"F|^98420-77Business RevenueTTM07/07/2025USD":{"id":4392,"description":null,"headerValues":[],"financialValues":[],"customValues":[],"error":null},"F|^182343-88EBITDATTM07/07/2025USD":{"r":[[593860594.9369673]],"c":null,"a":["Companies!K240"]},"D|^223522-75WebsiteUSD":{"r":[["www.agro100.com.br"]],"a":["Companies!E26"]},"D|^10770-94WebsiteUSD":{"r":[["www.brmalls.com.br"]],"a":["Companies!E114"]},"D|^597106-09WebsiteUSD":{"r":[["www.cerradinhobio.com.br"]],"a":["Companies!E154"]},"D|^540911-35WebsiteUSD":{"r":[["www.solventum.com"]],"a":["Companies!E594"]},"D|^442222-03WebsiteUSD":{"r":[["grupocrm.gupy.io"]],"a":["Companies!E323"]},"D|^599964-67WebsiteUSD":{"r":[["www.ventura-offshore.com"]],"a":["Companies!E680"]},"D|^164452-78WebsiteUSD":{"r":[["www.biosev.com"]],"a":["Companies!E93"]},"D|^62177-59WebsiteUSD":{"r":[["www.acecoti.com"]],"a":["Companies!E8"]},"D|^59325-22WebsiteUSD":{"r":[["www.arteris.com.br"]],"a":["Companies!E56"]},"D|^466985-26WebsiteUSD":{"r":[["www.chandon.com.br"]],"a":["Companies!E158"]},"D|^59619-34WebsiteUSD":{"r":[["www.nihonkohden.co.jp"]],"a":["Companies!E477"]},"D|^59268-52WebsiteUSD":{"r":[["www.atlanticnickel.com"]],"a":["Companies!E60"]},"D|^98855-92WebsiteUSD":{"r":[["www.elekeiroz.com.br"]],"a":["Companies!E241"]},"D|^544304-98WebsiteUSD":{"r":[["palmeiras.com.br"]],"a":["Companies!E502"]},"D|^541366-75WebsiteUSD":{"r":[["www.elitesoft.com.br"]],"a":["Companies!E246"]},"D|^62179-57WebsiteUSD":{"r":[["www.bbseguridaderi.com.br"]],"a":["Companies!E83"]},"D|^166608-82WebsiteUSD":{"r":[["www.vonpar.com.br"]],"a":["Companies!E699"]},"D|^459945-91WebsiteUSD":{"r":[["www.dtidigital.com.br"]],"a":["Companies!E228"]},"D|^433738-63WebsiteUSD":{"r":[["www.atvos.com"]],"a":["Companies!E62"]},"D|^466712-38NameUSD":{"r":[["Armac Locação"]],"a":["Companies!B54"]},"D|^55609-75NameUSD":{"r":[["BrasilAgro"]],"a":["Companies!B102"]},"D|^166013-38NameUSD":{"r":[["Canal Rural Produções"]],"a":["Companies!B129"]},"D|^47657-89NameUSD":{"r":[["BRF Global"]],"a":["Companies!B111"]},"D|^628175-44NameUSD":{"r":[["Construcap"]],"a":["Companies!B184"]},"D|^158894-29NameUSD":{"r":[["Acos Villares"]],"a":["Companies!B689"]},"D|^40766-14NameUSD":{"r":[["TIVIT"]],"a":["Companies!B644"]},"D|^471065-32NameUSD":{"r":[["4BIO Medicamentos Especiais"]],"a":["Companies!B5"]},"D|^166331-44NameUSD":{"r":[["Grupo Globo"]],"a":["Companies!B326"]},"D|^519590-17NameUSD":{"r":[["Voke"]],"a":["Companies!B698"]},"D|^160581-61NameUSD":{"r":[["Cibrafértil Companhia Brasileira de Fertilizantes"]],"a":["Companies!B162"]},"D|^690742-63NameUSD":{"r":[["Cedro Serviços e Participações"]],"a":["Companies!B143"]},"D|^125466-94NameUSD":{"r":[["EZ TEC Empreendimentos"]],"a":["Companies!B272"]},"D|^234109-09NameUSD":{"r":[["Caixa Seguridade Participacoes"]],"a":["Companies!B125"]},"D|^165660-49NameUSD":{"r":[["Plascar Participações Industriais"]],"a":["Companies!B517"]},"D|^56904-22NameUSD":{"r":[["CVLB Brasil"]],"a":["Companies!B401"]},"D|^25354-54Employees CountUSD":{"r":[[12800]],"a":["Companies!I13"]},"D|^224264-89Employees CountUSD":{"id":4370,"description":null,"headerValues":[{"simpleDate":null,"value":"","description":null}],"financialValues":[],"customValues":[],"error":null},"D|^336988-09Employees CountUSD":{"id":4372,"description":null,"headerValues":[{"simpleDate":null,"value":"","description":null}],"financialValues":[],"customValues":[],"error":null},"D|^228760-30Employees CountUSD":{"r":[[275]],"a":["Companies!I654"]},"D|^57840-76Employees CountUSD":{"r":[[7700]],"a":["Companies!I213"]},"D|^13360-69Employees CountUSD":{"r":[[73000]],"a":["Companies!I584"]},"D|^229790-80Employees CountUSD":{"r":[[5073]],"a":["Companies!I7"]},"D|^62039-89Employees CountUSD":{"r":[[8946]],"a":["Companies!I352"]},"D|^50915-35Employees CountUSD":{"r":[[8]],"a":["Companies!I185"]},"D|^25592-68Employees CountUSD":{"r":[[1558]],"a":["Companies!I539"]},"D|^53513-56Employees CountUSD":{"r":[[4593]],"a":["Companies!I212"]},"D|^466712-38HQ CountryUSD":{"r":[["Brazil"]],"a":["Companies!D54"]},"D|^530460-37HQ CountryUSD":{"r":[["Brazil"]],"a":["Companies!D70"]},"D|^10574-74HQ CountryUSD":{"r":[["United States"]],"a":["Companies!D80"]},"D|^109299-79HQ CountryUSD":{"r":[["Brazil"]],"a":["Companies!D200"]},"D|^494510-50HQ CountryUSD":{"r":[["Brazil"]],"a":["Companies!D63"]},"D|^131151-16HQ CountryUSD":{"r":[["Brazil"]],"a":["Companies!D137"]},"D|^59889-88HQ CountryUSD":{"r":[["Brazil"]],"a":["Companies!D52"]},"D|^60223-51HQ CountryUSD":{"r":[["Brazil"]],"a":["Companies!D40"]},"D|^59323-60HQ CountryUSD":{"r":[["Brazil"]],"a":["Companies!D211"]},"D|^162772-75HQ CountryUSD":{"r":[["Brazil"]],"a":["Companies!D429"]},"D|^40426-03HQ CountryUSD":{"r":[["Brazil"]],"a":["Companies!D635"]},"D|^343717-21HQ CountryUSD":{"r":[["Brazil"]],"a":["Companies!D142"]},"D|^55754-74HQ CountryUSD":{"r":[["Singapore"]],"a":["Companies!D368"]},"D|^59324-77HQ CountryUSD":{"r":[["Brazil"]],"a":["Companies!D380"]},"D|^65707-75HQ CountryUSD":{"r":[["Brazil"]],"a":["Companies!D292"]},"D|^10731-52HQ CountryUSD":{"r":[["United States"]],"a":["Companies!D261"]},"D|^54578-08HQ CountryUSD":{"r":[["Brazil"]],"a":["Companies!D146"]},"D|^54744-04HQ CountryUSD":{"r":[["Brazil"]],"a":["Companies!D163"]},"D|^64799-38HQ CountryUSD":{"r":[["Brazil"]],"a":["Companies!D53"]},"D|^510285-43HQ CountryUSD":{"r":[["Brazil"]],"a":["Companies!D42"]},"F|^109231-03EBITDATTM07/07/2025USD":{"id":1995,"description":null,"headerValues":[],"financialValues":[],"customValues":[],"error":null},"F|^162623-17EBITDATTM07/07/2025USD":{"id":1919,"description":null,"headerValues":[],"financialValues":[],"customValues":[],"error":null},"F|^54692-29EBITDATTM07/07/2025USD":{"r":[[550084777.853782]],"c":null,"a":["Companies!K543"]},"F|^438778-81Business RevenueTTM07/07/2025USD":{"r":[[574166840.189427]],"c":null,"a":["Companies!J24"]},"F|^466985-26Business RevenueTTM07/07/2025USD":{"id":1986,"description":null,"headerValues":[],"financialValues":[],"customValues":[],"error":null},"F|^62039-80EBITDATTM07/07/2025USD":{"r":[[83906703.245348]],"c":null,"a":["Companies!K262"]},"F|^159628-42Business RevenueTTM07/07/2025USD":{"r":[[230271997.922766]],"c":null,"a":["Companies!J346"]},"F|^66018-07Business RevenueTTM07/07/2025USD":{"id":1925,"description":null,"headerValues":[],"financialValues":[],"customValues":[],"error":null},"F|^42742-27Business RevenueTTM07/07/2025USD":{"r":[[1850947150.8258722]],"c":null,"a":["Companies!J71"]},"F|^155352-16Business RevenueTTM07/07/2025USD":{"r":[[1078935522.501892]],"c":null,"a":["Companies!J591"]},"F|^125466-94Business RevenueTTM07/07/2025USD":{"r":[[319879390.080138]],"c":null,"a":["Companies!J272"]},"F|^131151-16EBITDATTM07/07/2025USD":{"r":[[221894970.211661]],"c":null,"a":["Companies!K137"]},"F|^62870-05Business RevenueTTM07/07/2025USD":{"r":[[405912809.34330904]],"c":null,"a":["Companies!J676"]},"F|^163356-58EBITDATTM07/07/2025USD":{"id":1960,"description":null,"headerValues":[],"financialValues":[],"customValues":[],"error":null},"F|^166331-44EBITDATTM07/07/2025USD":{"id":1953,"description":null,"headerValues":[],"financialValues":[],"customValues":[],"error":null},"F|^59321-62Business RevenueTTM07/07/2025USD":{"r":[[7268230003.862102]],"c":null,"a":["Companies!J408"]},"F|^61408-00Business RevenueTTM07/07/2025USD":{"r":[[1461593909.517497]],"c":null,"a":["Companies!J148"]},"F|^12763-00Business RevenueTTM07/07/2025USD":{"r":[[1808472316.538414]],"c":null,"a":["Companies!J258"]},"F|^223693-93EBITDATTM07/07/2025USD":{"id":1937,"description":null,"headerValues":[],"financialValues":[],"customValues":[],"error":null},"F|^40766-14Business RevenueTTM07/07/2025USD":{"id":1971,"description":null,"headerValues":[],"financialValues":[],"customValues":[],"error":null},"F|^454233-88EBITDATTM07/07/2025USD":{"id":1905,"description":null,"headerValues":[],"financialValues":[],"customValues":[],"error":null},"F|^164619-55Business RevenueTTM07/07/2025USD":{"id":1992,"description":null,"headerValues":[],"financialValues":[],"customValues":[],"error":null},"F|^489504-25Business RevenueTTM07/07/2025USD":{"id":1965,"description":null,"headerValues":[],"financialValues":[],"customValues":[],"error":null},"F|^229196-62EBITDATTM07/07/2025USD":{"r":[[85633580.26643601]],"c":null,"a":["Companies!K489"]},"F|^12444-13Business RevenueTTM07/07/2025USD":{"r":[[2082636306.3865092]],"c":null,"a":["Companies!J717"]},"F|^416652-13EBITDATTM07/07/2025USD":{"id":1961,"description":null,"headerValues":[],"financialValues":[],"customValues":[],"error":null},"F|^43308-10Business RevenueTTM07/07/2025USD":{"r":[[2572840519.301646]],"c":null,"a":["Companies!J557"]},"F|^443189-62Business RevenueTTM07/07/2025USD":{"r":[[297184920.449866]],"c":null,"a":["Companies!J399"]},"F|^597571-57EBITDATTM07/07/2025USD":{"id":1917,"description":null,"headerValues":[],"financialValues":[],"customValues":[],"error":null},"F|^121827-52EBITDATTM07/07/2025USD":{"r":[[243644964.920024]],"c":null,"a":["Companies!K375"]},"F|^41966-74EBITDATTM07/07/2025USD":{"r":[[2212872861.77425]],"c":null,"a":["Companies!K642"]},"F|^608260-60Business RevenueTTM07/07/2025USD":{"id":1923,"description":null,"headerValues":[],"financialValues":[],"customValues":[],"error":null},"F|^57093-58EBITDATTM07/07/2025USD":{"id":1939,"description":null,"headerValues":[],"financialValues":[],"customValues":[],"error":null},"D|^529788-07WebsiteUSD":{"r":[["www.gripmastertires.com"]],"a":["Companies!E314"]},"D|^56903-77WebsiteUSD":{"r":[["www.cmaa.ind.br"]],"a":["Companies!E170"]},"D|^40770-46WebsiteUSD":{"r":[["www.internationalmealcompany.com"]],"a":["Companies!E367"]},"D|^160040-53WebsiteUSD":{"r":[["www.cpeletronica.com"]],"a":["Companies!E194"]},"D|^59321-35WebsiteUSD":{"r":[["www.isacteep.com.br"]],"a":["Companies!E372"]},"D|^41188-60WebsiteUSD":{"r":[["www.infosys.com"]],"a":["Companies!E361"]},"D|^59322-43WebsiteUSD":{"r":[["www.prio3.com.br"]],"a":["Companies!E528"]},"D|^97964-83WebsiteUSD":{"r":[["www.even.com.br"]],"a":["Companies!E267"]},"D|^506670-31WebsiteUSD":{"r":[["www.geopostenergy.com"]],"a":["Companies!E296"]},"D|^513134-74WebsiteUSD":{"r":[["www.cantu.inc"]],"a":["Companies!E130"]},"D|^66174-13WebsiteUSD":{"r":[["www.copersucar.com.br"]],"a":["Companies!E188"]},"D|^157868-11WebsiteUSD":{"id":1977,"description":null,"headerValues":[{"simpleDate":null,"value":"","description":null}],"financialValues":[],"customValues":[],"error":null},"D|^522679-87WebsiteUSD":{"r":[["www.cimedremedios.com.br"]],"a":["Companies!E164"]},"D|^700627-78WebsiteUSD":{"id":1989,"description":null,"headerValues":[{"simpleDate":null,"value":"","description":null}],"financialValues":[],"customValues":[],"error":null},"D|^179916-67WebsiteUSD":{"r":[["www.oesa.com.br"]],"a":["Companies!E492"]},"D|^164952-73WebsiteUSD":{"r":[["www.tereosinternacional.com.br"]],"a":["Companies!E637"]},"D|^100581-58NameUSD":{"r":[["Grupo Carrefour Brasil"]],"a":["Companies!B321"]},"D|^436487-86NameUSD":{"r":[["Agraria"]],"a":["Companies!B23"]},"D|^267403-24NameUSD":{"r":[["Cargill Bioenergia"]],"a":["Companies!B589"]},"D|^43041-97NameUSD":{"r":[["CPFL Energia"]],"a":["Companies!B195"]},"D|^99520-12NameUSD":{"r":[["Serviços e Tecnologia de Pagamentos"]],"a":["Companies!B579"]},"D|^59087-35NameUSD":{"r":[["Alliança Saúde E Participações"]],"a":["Companies!B36"]},"D|^161419-87NameUSD":{"r":[["Distribuidora Big Ben"]],"a":["Companies!B226"]},"D|^165549-52NameUSD":{"r":[["Randoncorp"]],"a":["Companies!B541"]},"D|^90178-30NameUSD":{"r":[["Informática y Tecnología Stefanini"]],"a":["Companies!B601"]},"D|^277644-70NameUSD":{"r":[["Juntos Somos Mais"]],"a":["Companies!B384"]},"D|^66174-13NameUSD":{"r":[["Copersucar"]],"a":["Companies!B188"]},"D|^11987-92NameUSD":{"r":[["Atea"]],"a":["Companies!B59"]},"D|^165664-00NameUSD":{"r":[["Banco do Estado do Espirito Santo"]],"a":["Companies!B75"]},"D|^11489-95NameUSD":{"r":[["Teleperformance"]],"a":["Companies!B652"]},"D|^59324-68NameUSD":{"r":[["Iochpe-Maxion"]],"a":["Companies!B369"]},"D|^163288-27NameUSD":{"r":[["Wiz Solucoes e Corretagem de Seguros"]],"a":["Companies!B711"]},"D|^343422-28NameUSD":{"r":[["Bem Brasil"]],"a":["Companies!B87"]},"D|^12229-93Employees CountUSD":{"r":[[13500]],"a":["Companies!I498"]},"D|^14203-99Employees CountUSD":{"r":[[48900]],"a":["Companies!I132"]},"D|^51263-20Employees CountUSD":{"r":[[1000]],"a":["Companies!I340"]},"D|^117698-95Employees CountUSD":{"r":[[800]],"a":["Companies!I88"]},"D|^43567-12Employees CountUSD":{"r":[[9999]],"a":["Companies!I661"]},"D|^470682-73Employees CountUSD":{"r":[[123]],"a":["Companies!I289"]},"D|^62041-24Employees CountUSD":{"id":1959,"description":null,"headerValues":[{"simpleDate":null,"value":"","description":null}],"financialValues":[],"customValues":[],"error":null},"D|^62040-43Employees CountUSD":{"r":[[2700]],"a":["Companies!I634"]},"D|^162772-75Employees CountUSD":{"r":[[1743]],"a":["Companies!I429"]},"D|^59323-69Employees CountUSD":{"r":[[6669]],"a":["Companies!I255"]},"D|</t>
  </si>
  <si>
    <t>^459945-91Employees CountUSD":{"r":[[800]],"a":["Companies!I228"]},"D|^442436-77Employees CountUSD":{"r":[[71000]],"a":["Companies!I683"]},"D|^47657-89Employees CountUSD":{"r":[[100747]],"a":["Companies!I111"]},"D|^63749-17Employees CountUSD":{"r":[[60000]],"a":["Companies!I576"]},"D|^593127-19HQ CountryUSD":{"r":[["Brazil"]],"a":["Companies!D22"]},"D|^107190-82HQ CountryUSD":{"r":[["Brazil"]],"a":["Companies!D545"]},"D|^515723-86HQ CountryUSD":{"r":[["Brazil"]],"a":["Companies!D608"]},"D|^124907-14HQ CountryUSD":{"r":[["Brazil"]],"a":["Companies!D692"]},"D|^13458-61HQ CountryUSD":{"r":[["Brazil"]],"a":["Companies!D696"]},"D|^164979-73HQ CountryUSD":{"r":[["Brazil"]],"a":["Companies!D743"]},"D|^121795-57HQ CountryUSD":{"r":[["Brazil"]],"a":["Companies!D407"]},"D|^519590-17HQ CountryUSD":{"r":[["Brazil"]],"a":["Companies!D698"]},"D|^164452-78HQ CountryUSD":{"r":[["Brazil"]],"a":["Companies!D93"]},"D|^151601-41HQ CountryUSD":{"r":[["Brazil"]],"a":["Companies!D771"]},"D|^438594-67HQ CountryUSD":{"r":[["Brazil"]],"a":["Companies!D15"]},"D|^544304-98HQ CountryUSD":{"r":[["Brazil"]],"a":["Companies!D502"]},"D|^640234-90HQ CountryUSD":{"r":[["Brazil"]],"a":["Companies!D519"]},"D|^155419-75HQ CountryUSD":{"r":[["Brazil"]],"a":["Companies!D460"]},"D|^59268-52HQ CountryUSD":{"r":[["Brazil"]],"a":["Companies!D60"]},"D|^164442-97HQ CountryUSD":{"r":[["Brazil"]],"a":["Companies!D196"]},"D|^165214-00HQ CountryUSD":{"r":[["Brazil"]],"a":["Companies!D735"]},"D|^60733-81HQ CountryUSD":{"r":[["Brazil"]],"a":["Companies!D37"]},"D|^164937-79HQ CountryUSD":{"r":[["Brazil"]],"a":["Companies!D99"]},"D|^56903-95HQ CountryUSD":{"r":[["Brazil"]],"a":["Companies!D64"]},"F|^56903-95EBITDATTM07/07/2025USD":{"id":2645,"description":null,"headerValues":[],"financialValues":[],"customValues":[],"error":null},"F|^690742-63EBITDATTM07/07/2025USD":{"id":2632,"description":null,"headerValues":[],"financialValues":[],"customValues":[],"error":null},"F|^496359-10EBITDATTM07/07/2025USD":{"id":2620,"description":null,"headerValues":[],"financialValues":[],"customValues":[],"error":null},"F|^151005-88EBITDATTM07/07/2025USD":{"id":2615,"description":null,"headerValues":[],"financialValues":[],"customValues":[],"error":null},"F|^548748-10Business RevenueTTM07/07/2025USD":{"r":[[220000000]],"c":null,"a":["Companies!J311"]},"F|^124324-57EBITDATTM07/07/2025USD":{"id":2694,"description":null,"headerValues":[],"financialValues":[],"customValues":[],"error":null},"F|^470682-73Business RevenueTTM07/07/2025USD":{"id":2697,"description":null,"headerValues":[],"financialValues":[],"customValues":[],"error":null},"F|^228570-85Business RevenueTTM07/07/2025USD":{"id":2622,"description":null,"headerValues":[],"financialValues":[],"customValues":[],"error":null},"F|^164969-38Business RevenueTTM07/07/2025USD":{"id":2643,"description":null,"headerValues":[],"financialValues":[],"customValues":[],"error":null},"F|^151782-58Business RevenueTTM07/07/2025USD":{"id":2630,"description":null,"headerValues":[],"financialValues":[],"customValues":[],"error":null},"F|^99721-45EBITDATTM07/07/2025USD":{"r":[[1603131571.3015969]],"c":null,"a":["Companies!K256"]},"F|^41514-76EBITDATTM07/07/2025USD":{"id":2627,"description":null,"headerValues":[],"financialValues":[],"customValues":[],"error":null},"F|^772806-52Business RevenueTTM07/07/2025USD":{"r":[[400000000]],"c":null,"a":["Companies!J339"]},"F|^10260-73EBITDATTM07/07/2025USD":{"r":[[3592918000]],"c":null,"a":["Companies!K151"]},"F|^47657-89EBITDATTM07/07/2025USD":{"r":[[2015872455.23592]],"c":null,"a":["Companies!K111"]},"F|^142711-66Business RevenueTTM07/07/2025USD":{"id":2664,"description":null,"headerValues":[],"financialValues":[],"customValues":[],"error":null},"F|^153231-31EBITDATTM07/07/2025USD":{"id":2668,"description":null,"headerValues":[],"financialValues":[],"customValues":[],"error":null},"F|^459723-88Business RevenueTTM07/07/2025USD":{"r":[[1019721415.258473]],"c":null,"a":["Companies!J364"]},"F|^123498-28Business RevenueTTM07/07/2025USD":{"id":2671,"description":null,"headerValues":[],"financialValues":[],"customValues":[],"error":null},"F|^161509-69Business RevenueTTM07/07/2025USD":{"id":2669,"description":null,"headerValues":[],"financialValues":[],"customValues":[],"error":null},"F|^172312-48Business RevenueTTM07/07/2025USD":{"id":2626,"description":null,"headerValues":[],"financialValues":[],"customValues":[],"error":null},"F|^231680-35Business RevenueTTM07/07/2025USD":{"id":2700,"description":null,"headerValues":[],"financialValues":[],"customValues":[],"error":null},"F|^10355-14Business RevenueTTM07/07/2025USD":{"r":[[62830000000]],"c":null,"a":["Companies!J356"]},"F|^127441-00EBITDATTM07/07/2025USD":{"id":2651,"description":null,"headerValues":[],"financialValues":[],"customValues":[],"error":null},"F|^226313-74Business RevenueTTM07/07/2025USD":{"id":2690,"description":null,"headerValues":[],"financialValues":[],"customValues":[],"error":null},"F|^416652-13Business RevenueTTM07/07/2025USD":{"id":2629,"description":null,"headerValues":[],"financialValues":[],"customValues":[],"error":null},"F|^59323-42EBITDATTM07/07/2025USD":{"r":[[478819576.679371]],"c":null,"a":["Companies!K208"]},"F|^14185-90Business RevenueTTM07/07/2025USD":{"id":2636,"description":null,"headerValues":[],"financialValues":[],"customValues":[],"error":null},"F|^97998-76EBITDATTM07/07/2025USD":{"id":2652,"description":null,"headerValues":[],"financialValues":[],"customValues":[],"error":null},"F|^470780-74Business RevenueTTM07/07/2025USD":{"r":[[816467669.2928101]],"c":null,"a":["Companies!J464"]},"F|^497945-26EBITDATTM07/07/2025USD":{"id":2648,"description":null,"headerValues":[],"financialValues":[],"customValues":[],"error":null},"F|^506872-36EBITDATTM07/07/2025USD":{"id":2628,"description":null,"headerValues":[],"financialValues":[],"customValues":[],"error":null},"F|^13186-81Business RevenueTTM07/07/2025USD":{"r":[[5459515000]],"c":null,"a":["Companies!J602"]},"F|^491864-77EBITDATTM07/07/2025USD":{"r":[[1303017051.004384]],"c":null,"a":["Companies!K202"]},"F|^59325-22EBITDATTM07/07/2025USD":{"id":2701,"description":null,"headerValues":[],"financialValues":[],"customValues":[],"error":null},"D|^89723-62WebsiteUSD":{"r":[["www.ciandt.com"]],"a":["Companies!E161"]},"D|^43041-97WebsiteUSD":{"r":[["www.cpfl.com.br"]],"a":["Companies!E195"]},"D|^98777-26WebsiteUSD":{"r":[["www.ahi.com.br"]],"a":["Companies!E29"]},"D|^41337-91WebsiteUSD":{"r":[["www.cerner.com"]],"a":["Companies!E153"]},"D|^157599-82WebsiteUSD":{"r":[["www.ache.com.br"]],"a":["Companies!E10"]},"D|^65707-75WebsiteUSD":{"r":[["www.galvani.ind.br"]],"a":["Companies!E292"]},"D|^158454-19WebsiteUSD":{"r":[["www.eliane.com"]],"a":["Companies!E245"]},"D|^165038-86WebsiteUSD":{"r":[["www.nossacaixa.com.br"]],"a":["Companies!E479"]},"D|^222529-24WebsiteUSD":{"r":[["www.farmaciasnissei.com.br"]],"a":["Companies!E273"]},"D|^127441-00WebsiteUSD":{"r":[["www.directhealthcaregroup.com"]],"a":["Companies!E220"]},"D|^234217-81WebsiteUSD":{"r":[["www.gdsolar.com.br"]],"a":["Companies!E294"]},"D|^436487-86WebsiteUSD":{"r":[["www.agraria.com.br"]],"a":["Companies!E23"]},"D|^186770-89WebsiteUSD":{"r":[["www.blau.com"]],"a":["Companies!E94"]},"D|^165661-12WebsiteUSD":{"r":[["www.bancoamazonia.com.br"]],"a":["Companies!E72"]},"D|^163975-60WebsiteUSD":{"r":[["www.fortbras.com.br"]],"a":["Companies!E284"]},"D|^234288-28WebsiteUSD":{"r":[["ir-response.ambipar.com"]],"a":["Companies!E549"]},"D|^57246-49WebsiteUSD":{"r":[["www.rws.com"]],"a":["Companies!E559"]},"D|^531320-86NameUSD":{"r":[["Salus Participações"]],"a":["Companies!B333"]},"D|^149806-45NameUSD":{"r":[["Fasa América Latina Participações Societárias"]],"a":["Companies!B275"]},"D|^157708-54NameUSD":{"r":[["Coniexpress SA Indústrias Alimentícias"]],"a":["Companies!B531"]},"D|^164442-97NameUSD":{"r":[["CPFL Energias Renovaveis"]],"a":["Companies!B196"]},"D|^57840-76NameUSD":{"r":[["Dedalus"]],"a":["Companies!B213"]},"D|^515723-86NameUSD":{"r":[["Muffato Group"]],"a":["Companies!B608"]},"D|^103477-96NameUSD":{"r":[["Yoki Alimentos"]],"a":["Companies!B718"]},"D|^59322-43NameUSD":{"r":[["Prio"]],"a":["Companies!B528"]},"D|^151782-40NameUSD":{"r":[["Camargo Corrêa Desenvolvimento"]],"a":["Companies!B140"]},"D|^59619-34NameUSD":{"r":[["Nihon Kohden"]],"a":["Companies!B477"]},"D|^51712-39NameUSD":{"r":[["Globant"]],"a":["Companies!B301"]},"D|^165346-48NameUSD":{"r":[["Minasmaquinas"]],"a":["Companies!B452"]},"D|^126157-51NameUSD":{"r":[["Rontan Group"]],"a":["Companies!B554"]},"D|^160599-79NameUSD":{"r":[["Caixa Seguradora"]],"a":["Companies!B124"]},"D|^135958-33NameUSD":{"r":[["Grupo MPR"]],"a":["Companies!B329"]},"D|^160078-96NameUSD":{"r":[["Digibras Participaçoes"]],"a":["Companies!B141"]},"D|^13196-71NameUSD":{"r":[["Universo Online"]],"a":["Companies!B669"]},"D|^433738-63Employees CountUSD":{"r":[[10000]],"a":["Companies!I62"]},"D|^59328-91Employees CountUSD":{"r":[[16000]],"a":["Companies!I39"]},"D|^338710-87Employees CountUSD":{"id":2610,"description":null,"headerValues":[{"simpleDate":null,"value":"","description":null}],"financialValues":[],"customValues":[],"error":null},"D|^59325-49Employees CountUSD":{"r":[[28000]],"a":["Companies!I383"]},"D|^151782-58Employees CountUSD":{"r":[[2455]],"a":["Companies!I671"]},"D|^343509-67Employees CountUSD":{"r":[[1600]],"a":["Companies!I670"]},"D|^135838-18Employees CountUSD":{"r":[[1000]],"a":["Companies!I316"]},"D|^223693-93Employees CountUSD":{"id":2650,"description":null,"headerValues":[{"simpleDate":null,"value":"","description":null}],"financialValues":[],"customValues":[],"error":null},"D|^544643-56Employees CountUSD":{"id":2656,"description":null,"headerValues":[{"simpleDate":null,"value":"","description":null}],"financialValues":[],"customValues":[],"error":null},"D|^13186-81Employees CountUSD":{"r":[[17787]],"a":["Companies!I602"]},"D|^231680-35Employees CountUSD":{"r":[[1154]],"a":["Companies!I134"]},"D|^158094-46Employees CountUSD":{"r":[[5000]],"a":["Companies!I522"]},"D|^99894-16Employees CountUSD":{"r":[[16]],"a":["Companies!I481"]},"D|^153187-03Employees CountUSD":{"r":[[1972]],"a":["Companies!I49"]},"D|^163212-49Employees CountUSD":{"r":[[8000]],"a":["Companies!I43"]},"D|^165664-00Employees CountUSD":{"r":[[927]],"a":["Companies!I75"]},"D|^10483-75Employees CountUSD":{"r":[[53000]],"a":["Companies!I605"]},"D|^57093-40HQ CountryUSD":{"r":[["Brazil"]],"a":["Companies!D566"]},"D|^442690-21HQ CountryUSD":{"r":[["Brazil"]],"a":["Companies!D320"]},"D|^58968-46HQ CountryUSD":{"r":[["Brazil"]],"a":["Companies!D672"]},"D|^52635-61HQ CountryUSD":{"r":[["Brazil"]],"a":["Companies!D187"]},"D|^98855-92HQ CountryUSD":{"r":[["Brazil"]],"a":["Companies!D241"]},"D|^52938-91HQ CountryUSD":{"r":[["Brazil"]],"a":["Companies!D686"]},"D|^57246-49HQ CountryUSD":{"r":[["United Kingdom"]],"a":["Companies!D559"]},"D|^234853-66HQ CountryUSD":{"r":[["Brazil"]],"a":["Companies!D488"]},"D|^61183-63HQ CountryUSD":{"r":[["Brazil"]],"a":["Companies!D306"]},"D|^229790-80HQ CountryUSD":{"r":[["Brazil"]],"a":["Companies!D7"]},"D|^149806-45HQ CountryUSD":{"r":[["Brazil"]],"a":["Companies!D275"]},"D|^517065-76HQ CountryUSD":{"r":[["Brazil"]],"a":["Companies!D190"]},"D|^57840-76HQ CountryUSD":{"r":[["Italy"]],"a":["Companies!D213"]},"D|^58275-82HQ CountryUSD":{"r":[["Brazil"]],"a":["Companies!D257"]},"F|^41512-96Business RevenueTTM07/07/2025USD":{"id":3983,"description":null,"headerValues":[],"financialValues":[],"customValues":[],"error":null},"F|^553156-30EBITDATTM07/07/2025USD":{"id":3999,"description":null,"headerValues":[],"financialValues":[],"customValues":[],"error":null},"F|^515723-86Business RevenueTTM07/07/2025USD":{"id":3955,"description":null,"headerValues":[],"financialValues":[],"customValues":[],"error":null},"F|^164942-83Business RevenueTTM07/07/2025USD":{"id":3921,"description":null,"headerValues":[],"financialValues":[],"customValues":[],"error":null},"F|^18862-03EBITDATTM07/07/2025USD":{"r":[[3808000000]],"c":null,"a":["Companies!K295"]},"F|^159628-42EBITDATTM07/07/2025USD":{"r":[[49463200.681172]],"c":null,"a":["Companies!K346"]},"F|^343422-28Business RevenueTTM07/07/2025USD":{"id":3932,"description":null,"headerValues":[],"financialValues":[],"customValues":[],"error":null},"F|^343422-28EBITDATTM07/07/2025USD":{"id":3965,"description":null,"headerValues":[],"financialValues":[],"customValues":[],"error":null},"F|^14781-52Business RevenueTTM07/07/2025USD":{"id":3969,"description":null,"headerValues":[],"financialValues":[],"customValues":[],"error":null},"F|^228052-54EBITDATTM07/07/2025USD":{"id":3923,"description":null,"headerValues":[],"financialValues":[],"customValues":[],"error":null},"F|^438967-36EBITDATTM07/07/2025USD":{"id":3992,"description":null,"headerValues":[],"financialValues":[],"customValues":[],"error":null},"F|^537157-27Business RevenueTTM07/07/2025USD":{"id":3950,"description":null,"headerValues":[],"financialValues":[],"customValues":[],"error":null},"F|^500628-61EBITDATTM07/07/2025USD":{"r":[[158623877.441905]],"c":null,"a":["Companies!K309"]},"F|^40766-14EBITDATTM07/07/2025USD":{"id":3968,"description":null,"headerValues":[],"financialValues":[],"customValues":[],"error":null},"F|^342018-73EBITDATTM07/07/2025USD":{"id":3997,"description":null,"headerValues":[],"financialValues":[],"customValues":[],"error":null},"F|^529184-80Business RevenueTTM07/07/2025USD":{"id":3904,"description":null,"headerValues":[],"financialValues":[],"customValues":[],"error":null},"F|^126354-61Business RevenueTTM07/07/2025USD":{"id":3913,"description":null,"headerValues":[],"financialValues":[],"customValues":[],"error":null},"F|^40726-09Business RevenueTTM07/07/2025USD":{"id":3940,"description":null,"headerValues":[],"financialValues":[],"customValues":[],"error":null},"F|^51712-39EBITDATTM07/07/2025USD":{"id":3925,"description":null,"headerValues":[],"financialValues":[],"customValues":[],"error":null},"F|^157075-75EBITDATTM07/07/2025USD":{"id":3912,"description":null,"headerValues":[],"financialValues":[],"customValues":[],"error":null},"F|^56614-42EBITDATTM07/07/2025USD":{"r":[[8050846672.32]],"c":null,"a":["Companies!K625"]},"F|^471012-85Business RevenueTTM07/07/2025USD":{"r":[[226453312.876443]],"c":null,"a":["Companies!J665"]},"F|^107190-82Business RevenueTTM07/07/2025USD":{"r":[[9912299569.63155]],"c":null,"a":["Companies!J545"]},"F|^434450-35EBITDATTM07/07/2025USD":{"r":[[-80159259.00022501]],"c":null,"a":["Companies!K420"]},"F|^460312-21Business RevenueTTM07/07/2025USD":{"id":3928,"description":null,"headerValues":[],"financialValues":[],"customValues":[],"error":null},"F|^466712-38EBITDATTM07/07/2025USD":{"r":[[132900427.046612]],"c":null,"a":["Companies!K54"]},"F|^152821-45EBITDATTM07/07/2025USD":{"id":3914,"description":null,"headerValues":[],"financialValues":[],"customValues":[],"error":null},"F|^16436-62Business RevenueTTM07/07/2025USD":{"id":3954,"description":null,"headerValues":[],"financialValues":[],"customValues":[],"error":null},"F|^55934-02Business RevenueTTM07/07/2025USD":{"r":[[507476010.860068]],"c":null,"a":["Companies!J35"]},"F|^58395-97EBITDATTM07/07/2025USD":{"id":3973,"description":null,"headerValues":[],"financialValues":[],"customValues":[],"error":null},"F|^59323-60Business RevenueTTM07/07/2025USD":{"r":[[3017730239.593493]],"c":null,"a":["Companies!J211"]},"F|^52635-61Business RevenueTTM07/07/2025USD":{"r":[[5477937805.483918]],"c":null,"a":["Companies!J187"]},"F|^164952-19Business RevenueTTM07/07/2025USD":{"r":[[485590836.731428]],"c":null,"a":["Companies!J466"]},"F|^10770-94Business RevenueTTM07/07/2025USD":{"id":3981,"description":null,"headerValues":[],"financialValues":[],"customValues":[],"error":null},"D|^235041-31WebsiteUSD":{"r":[["www.focusenergia.com.br"]],"a":["Companies!E283"]},"D|^471065-32WebsiteUSD":{"r":[["www.4bio.com.br"]],"a":["Companies!E5"]},"D|^90178-30WebsiteUSD":{"r":[["www.stefanini.com"]],"a":["Companies!E601"]},"D|^18862-03WebsiteUSD":{"r":[["www.gehealthcare.com"]],"a":["Companies!E295"]},"D|^10932-22WebsiteUSD":{"r":[["www.verisure.com"]],"a":["Companies!E681"]},"D|^54691-84WebsiteUSD":{"r":[["www.anhanguera.com"]],"a":["Companies!E51"]},"D|^10926-55WebsiteUSD":{"r":[["www.gbarbosa.com.br"]],"a":["Companies!E293"]},"D|^65163-88WebsiteUSD":{"r":[["www.ascenty.com"]],"a":["Companies!E57"]},"D|^443161-27WebsiteUSD":{"r":[["www.d1000varejofarma.com.br"]],"a":["Companies!E209"]},"D|^56903-95WebsiteUSD":{"r":[["www.australholding.com"]],"a":["Companies!E64"]},"D|^40423-51WebsiteUSD":{"r":[["www.gimenes.com.br"]],"a":["Companies!E300"]},"D|^342064-81WebsiteUSD":{"r":[["www.sapore.com.br"]],"a":["Companies!E570"]},"D|^470682-73WebsiteUSD":{"r":[["www.fugacouros.com.br"]],"a":["Companies!E289"]},"D|^231207-31WebsiteUSD":{"r":[["www.planvale.com.br"]],"a":["Companies!E516"]},"D|^234853-66WebsiteUSD":{"r":[["www.obahortifruti.com.br"]],"a":["Companies!E488"]},"D|^59586-22WebsiteUSD":{"r":[["www.indracompany.com"]],"a":["Companies!E359"]},"D|^13458-61WebsiteUSD":{"r":[["www.voeazul.com.br"]],"a":["Companies!E696"]},"D|^99324-73WebsiteUSD":{"id":3967,"description":null,"headerValues":[{"simpleDate":null,"value":"","description":null}],"financialValues":[],"customValues":[],"error":null},"D|^165013-12NameUSD":{"r":[["Josapar- Joaquim Oliveira Particip"]],"a":["Companies!B382"]},"D|^163356-58NameUSD":{"r":[["Algar Telecom"]],"a":["Companies!B33"]},"D|^104338-90NameUSD":{"r":[["Mercado Pago Instituição de Pagamento"]],"a":["Companies!B447"]},"D|^59328-91NameUSD":{"r":[["Alpargatas"]],"a":["Companies!B39"]},"D|^438967-36NameUSD":{"r":[["Agibank"]],"a":["Companies!B20"]},"D|^142711-66NameUSD":{"r":[["Woodley Equipment Company"]],"a":["Companies!B713"]},"D|^540890-02NameUSD":{"r":[["Manserv"]],"a":["Companies!B426"]},"D|^58395-97NameUSD":{"r":[["BRK Ambiental"]],"a":["Companies!B113"]},"D|^160596-46NameUSD":{"r":[["Osklen"]],"a":["Companies!B497"]},"D|^228052-54NameUSD":{"r":[["Embraco"]],"a":["Companies!B249"]},"D|^55567-99NameUSD":{"r":[["Computacenter"]],"a":["Companies!B182"]},"D|^53506-54NameUSD":{"r":[["Pixeon"]],"a":["Companies!B514"]},"D|^43055-92NameUSD":{"r":[["Grupo Pao de Acucar"]],"a":["Companies!B305"]},"D|^98855-92NameUSD":{"r":[["Elekeiroz"]],"a":["Companies!B241"]},"D|^597133-18NameUSD":{"r":[["Frasle Mobility"]],"a":["Companies!B286"]},"D|^186846-49NameUSD":{"r":[["Itambé Alimentos"]],"a":["Companies!B373"]},"D|^165458-17Employees CountUSD":{"r":[[291]],"a":["Companies!I738"]},"D|^433826-47Employees CountUSD":{"id":3972,"description":null,"headerValues":[{"simpleDate":null,"value":"","description":null}],"financialValues":[],"customValues":[],"error":null},"D|^443161-27Employees CountUSD":{"r":[[4200]],"a":["Companies!I209"]},"D|^89723-62Employees CountUSD":{"r":[[7399]],"a":["Companies!I161"]},"D|^157239-46Employees CountUSD":{"r":[[2500]],"a":["Companies!I307"]},"D|^231955-57Employees CountUSD":{"id":3986,"description":null,"headerValues":[{"simpleDate":null,"value":"","description":null}],"financialValues":[],"customValues":[],"error":null},"D|^154055-35Employees CountUSD":{"id":3991,"description":null,"headerValues":[{"simpleDate":null,"value":"","description":null}],"financialValues":[],"customValues":[],"error":null},"D|^62160-94Employees CountUSD":{"r":[[5000]],"a":["Companies!I459"]},"D|^494510-50Employees CountUSD":{"r":[[1000]],"a":["Companies!I63"]},"D|^540911-35Employees CountUSD":{"r":[[22000]],"a":["Companies!I594"]},"D|^54692-29Employees CountUSD":{"r":[[66275]],"a":["Companies!I543"]},"D|^66018-07Employees CountUSD":{"r":[[528]],"a":["Companies!I446"]},"D|^63240-22Employees CountUSD":{"r":[[2137]],"a":["Companies!I330"]},"D|^163337-23Employees CountUSD":{"r":[[2680]],"a":["Companies!I110"]},"D|^59003-38Employees CountUSD":{"r":[[7101]],"a":["Companies!I95"]},"D|^165584-98Employees CountUSD":{"id":3953,"description":null,"headerValues":[{"simpleDate":null,"value":"","description":null}],"financialValues":[],"customValues":[],"error":null},"D|^119915-92Employees CountUSD":{"r":[[2500]],"a":["Companies!I115"]},"D|^690742-63Employees CountUSD":{"id":3958,"description":null,"headerValues":[{"simpleDate":null,"value":"","description":null}],"financialValues":[],"customValues":[],"error":null},"D|^11660-50HQ CountryUSD":{"r":[["Germany"]],"a":["Companies!D569"]},"D|^161334-37HQ CountryUSD":{"r":[["Brazil"]],"a":["Companies!D17"]},"D|^165860-02HQ CountryUSD":{"r":[["Brazil"]],"a":["Companies!D84"]},"D|^59324-86HQ CountryUSD":{"r":[["Brazil"]],"a":["Companies!D493"]},"D|^170574-40HQ CountryUSD":{"r":[["Brazil"]],"a":["Companies!D768"]},"D|^159628-42HQ CountryUSD":{"r":[["Brazil"]],"a":["Companies!D346"]},"D|^59320-99HQ CountryUSD":{"r":[["Brazil"]],"a":["Companies!D388"]},"D|^164626-39HQ CountryUSD":{"r":[["Brazil"]],"a":["Companies!D144"]},"D|^690742-63HQ CountryUSD":{"r":[["Brazil"]],"a":["Companies!D143"]},"D|^565246-54HQ CountryUSD":{"r":[["Brazil"]],"a":["Companies!D391"]},"D|^66018-07HQ CountryUSD":{"r":[["Brazil"]],"a":["Companies!D446"]},"D|^13126-33HQ CountryUSD":{"r":[["United States"]],"a":["Companies!D526"]},"D|^117698-95HQ CountryUSD":{"r":[["Brazil"]],"a":["Companies!D88"]},"D|^636015-43HQ CountryUSD":{"r":[["Brazil"]],"a":["Companies!D484"]},"F|^101643-04Business RevenueTTM07/07/2025USD":{"id":2195,"description":null,"headerValues":[],"financialValues":[],"customValues":[],"error":null},"F|^161419-87Business RevenueTTM07/07/2025USD":{"id":2109,"description":null,"headerValues":[],"financialValues":[],"customValues":[],"error":null},"F|^489170-71EBITDATTM07/07/2025USD":{"id":2114,"description":null,"headerValues":[],"financialValues":[],"customValues":[],"error":null},"F|^60401-17EBITDATTM07/07/2025USD":{"r":[[359610919.215387]],"c":null,"a":["Companies!K281"]},"F|^529788-07Business RevenueTTM07/07/2025USD":{"id":2183,"description":null,"headerValues":[],"financialValues":[],"customValues":[],"error":null},"F|^234217-81EBITDATTM07/07/2025USD":{"id":2127,"description":null,"headerValues":[],"financialValues":[],"customValues":[],"error":null},"F|^224267-68Business RevenueTTM07/07/2025USD":{"id":2136,"description":null,"headerValues":[],"financialValues":[],"customValues":[],"error":null},"F|^544304-98EBITDATTM07/07/2025USD":{"id":2120,"description":null,"headerValues":[],"financialValues":[],"customValues":[],"error":null},"F|^100582-12Business RevenueTTM07/07/2025USD":{"r":[[438119350.74980503]],"c":null,"a":["Companies!J277"]},"F|^12770-02Business RevenueTTM07/07/2025USD":{"id":2178,"description":null,"headerValues":[],"financialValues":[],"customValues":[],"error":null},"F|^336988-09EBITDATTM07/07/2025USD":{"id":2123,"description":null,"headerValues":[],"financialValues":[],"customValues":[],"error":null},"F|^59321-26Business RevenueTTM07/07/2025USD":{"r":[[3065056216.238665]],"c":null,"a":["Companies!J145"]},"F|^483987-52EBITDATTM07/07/2025USD":{"r":[[154065356.67512]],"c":null,"a":["Companies!K179"]},"F|^443016-46EBITDATTM07/07/2025USD":{"r":[[97367118.326079]],"c":null,"a":["Companies!K515"]},"F|^170583-22Business RevenueTTM07/07/2025USD":{"id":2147,"description":null,"headerValues":[],"financialValues":[],"customValues":[],"error":null},"F|^59321-98Business RevenueTTM07/07/2025USD":{"r":[[9665204056.505404]],"c":null,"a":["Companies!J614"]},"F|^165584-98Business RevenueTTM07/07/2025USD":{"id":2159,"description":null,"headerValues":[],"financialValues":[],"customValues":[],"error":null},"F|^471012-85EBITDATTM07/07/2025USD":{"r":[[88396832.84298101]],"c":null,"a":["Companies!K665"]},"F|^163332-01EBITDATTM07/07/2025USD":{"id":2151,"description":null,"headerValues":[],"financialValues":[],"customValues":[],"error":null},"F|^61805-98Business RevenueTTM07/07/2025USD":{"id":2174,"description":null,"headerValues":[],"financialValues":[],"customValues":[],"error":null},"F|^99894-16EBITDATTM07/07/2025USD":{"id":2149,"description":null,"headerValues":[],"financialValues":[],"customValues":[],"error":null},"F|^158197-33EBITDATTM07/07/2025USD":{"id":2110,"description":null,"headerValues":[],"financialValues":[],"customValues":[],"error":null},"F|^164997-01Business RevenueTTM07/07/2025USD":{"r":[[1931025551.516735]],"c":null,"a":["Companies!J438"]},"F|^512361-46Business RevenueTTM07/07/2025USD":{"id":2177,"description":null,"headerValues":[],"financialValues":[],"customValues":[],"error":null},"F|^41188-60EBITDATTM07/07/2025USD":{"r":[[4720000000]],"c":null,"a":["Companies!K361"]},"F|^124322-05EBITDATTM07/07/2025USD":{"id":2111,"description":null,"headerValues":[],"financialValues":[],"customValues":[],"error":null},"F|^234526-60Business RevenueTTM07/07/2025USD":{"id":2188,"description":null,"headerValues":[],"financialValues":[],"customValues":[],"error":null},"F|^156547-63Business RevenueTTM07/07/2025USD":{"id":2125,"description":null,"headerValues":[],"financialValues":[],"customValues":[],"error":null},"F|^61647-40EBITDATTM07/07/2025USD":{"id":2108,"description":null,"headerValues":[],"financialValues":[],"customValues":[],"error":null},"F|^530460-37Business RevenueTTM07/07/2025USD":{"id":2157,"description":null,"headerValues":[],"financialValues":[],"customValues":[],"error":null},"F|^62160-94Business RevenueTTM07/07/2025USD":{"id":2144,"description":null,"headerValues":[],"financialValues":[],"customValues":[],"error":null},"F|^160581-61EBITDATTM07/07/2025USD":{"id":2187,"description":null,"headerValues":[],"financialValues":[],"customValues":[],"error":null},"F|^59324-68EBITDATTM07/07/2025USD":{"r":[[291419936.714759]],"c":null,"a":["Companies!K369"]},"F|^338710-87Business RevenueTTM07/07/2025USD":{"id":2155,"description":null,"headerValues":[],"financialValues":[],"customValues":[],"error":null},"F|^10770-94EBITDATTM07/07/2025USD":{"id":2118,"description":null,"headerValues":[],"financialValues":[],"customValues":[],"error":null},"D|^158197-33WebsiteUSD":{"r":[["www.mwm.com.br"]],"a":["Companies!E467"]},"D|^438790-96WebsiteUSD":{"r":[["www.expressa.com"]],"a":["Companies!E270"]},"D|^529184-80WebsiteUSD":{"r":[["loja.superpao.com.br"]],"a":["Companies!E609"]},"D|^97156-09WebsiteUSD":{"id":2199,"description":null,"headerValues":[{"simpleDate":null,"value":"","description":null}],"financialValues":[],"customValues":[],"error":null},"D|^168448-96WebsiteUSD":{"r":[["www.ticket.com.br"]],"a":["Companies!E640"]},"D|^92916-64WebsiteUSD":{"r":[["www.investors.pagbank.com"]],"a":["Companies!E500"]},"D|^169913-08WebsiteUSD":{"r":[["www.cacique.com.br"]],"a":["Companies!E123"]},"D|^60316-84WebsiteUSD":{"r":[["www.netshoes.com.br"]],"a":["Companies!E475"]},"D|^466023-34WebsiteUSD":{"r":[["www.actdigital.com"]],"a":["Companies!E11"]},"D|^64799-38WebsiteUSD":{"r":[["www.arcoeducacao.com.br"]],"a":["Companies!E53"]},"D|^608260-60WebsiteUSD":{"r":[["www.artemyn.com"]],"a":["Companies!E55"]},"D|^233963-83WebsiteUSD":{"r":[["www.tijoa.com"]],"a":["Companies!E641"]},"D|^489673-99WebsiteUSD":{"r":[["www.ri.hmobi-sa.com.br"]],"a":["Companies!E351"]},"D|^60397-39WebsiteUSD":{"r":[["www.edp.com.br"]],"a":["Companies!E239"]},"D|^53513-56WebsiteUSD":{"r":[["www.decolar.com"]],"a":["Companies!E212"]},"D|^462679-48NameUSD":{"r":[["Ipe Tecnologia Digital"]],"a":["Companies!B370"]},"D|^59323-51NameUSD":{"r":[["SYN Prop E Tech"]],"a":["Companies!B616"]},"D|^41514-76NameUSD":{"r":[["Fibria Celulose"]],"a":["Companies!B279"]},"D|^10435-69NameUSD":{"r":[["Agiliti Health"]],"a":["Companies!B21"]},"D|^187645-42NameUSD":{"r":[["Líder Aviação"]],"a":["Companies!B405"]},"D|^158092-21NameUSD":{"r":[["Mappel"]],"a":["Companies!B428"]},"D|^234886-42NameUSD":{"r":[["O Boticário"]],"a":["Companies!B98"]},"D|^155352-16NameUSD":{"r":[["Smartfit Escola de Ginástica e Dança"]],"a":["Companies!B591"]},"D|^154773-82NameUSD":{"r":[["Dânica"]],"a":["Companies!B210"]},"D|^168681-88NameUSD":{"r":[["TMov"]],"a":["Companies!B645"]},"D|^230114-08NameUSD":{"r":[["Embaré"]],"a":["Companies!B248"]},"D|^161108-65NameUSD":{"r":[["Brasil Kirin"]],"a":["Companies!B104"]},"D|^59324-50NameUSD":{"r":[["COPASA"]],"a":["Companies!B186"]},"D|^61650-10NameUSD":{"r":[["Itaúsa"]],"a":["Companies!B374"]},"D|^153901-90NameUSD":{"r":[["Melora do Brasil Produtos Dermatológicos"]],"a":["Companies!B444"]},"D|^163034-92NameUSD":{"r":[["Mazp Distribuidora de Petroleo"]],"a":["Companies!B436"]},"D|^268298-29NameUSD":{"r":[["Trackage"]],"a":["Companies!B653"]},"D|^10355-14NameUSD":{"r":[["International Business Machines"]],"a":["Companies!B356"]},"D|^165471-22NameUSD":{"r":[["Iguatemi"]],"a":["Companies!B379"]},"D|^482825-08Employees CountUSD":{"r":[[73000]],"a":["Companies!I392"]},"D|^517564-09Employees CountUSD":{"r":[[14000]],"a":["Companies!I205"]},"D|^170574-40Employees CountUSD":{"id":2192,"description":null,"headerValues":[{"simpleDate":null,"value":"","description":null}],"financialValues":[],"customValues":[],"error":null},"D|^753185-08Employees CountUSD":{"id":2106,"description":null,"headerValues":[{"simpleDate":null,"value":"","description":null}],"financialValues":[],"customValues":[],"error":null},"D|^161108-65Employees CountUSD":{"r":[[10000]],"a":["Companies!I104"]},"D|^50952-07Employees CountUSD":{"r":[[25019]],"a":["Companies!I119"]},"D|^168357-34Employees CountUSD":{"r":[[3100]],"a":["Companies!I223"]},"D|^501208-48Employees CountUSD":{"r":[[7000]],"a":["Companies!I664"]},"D|^170892-37Employees CountUSD":{"id":2158,"description":null,"headerValues":[{"simpleDate":null,"value":"","description":null}],"financialValues":[],"customValues":[],"error":null},"D|^342064-81Employees CountUSD":{"r":[[16000]],"a":["Companies!I570"]},"D|^159623-47Employees CountUSD":{"r":[[25627]],"a":["Companies!I550"]},"D|^169745-86HQ CountryUSD":{"r":[["Brazil"]],"a":["Companies!D707"]},"D|^482825-08HQ CountryUSD":{"r":[["United States"]],"a":["Companies!D392"]},"D|^183223-45HQ CountryUSD":{"r":[["Brazil"]],"a":["Companies!D746"]},"D|^86989-87HQ CountryUSD":{"r":[["Brazil"]],"a":["Companies!D439"]},"D|^66174-13HQ CountryUSD":{"r":[["Brazil"]],"a":["Companies!D188"]},"D|^434510-74HQ CountryUSD":{"r":[["Brazil"]],"a":["Companies!D572"]},"D|^165834-19HQ CountryUSD":{"r":[["Brazil"]],"a":["Companies!D41"]},"D|^165833-83HQ CountryUSD":{"r":[["Brazil"]],"a":["Companies!D357"]},"D|^182328-04HQ CountryUSD":{"r":[["Brazil"]],"a":["Companies!D597"]},"D|^60401-17HQ CountryUSD":{"r":[["Brazil"]],"a":["Companies!D281"]},"D|^165081-52HQ CountryUSD":{"r":[["Brazil"]],"a":["Companies!D765"]},"D|^60393-25HQ CountryUSD":{"r":[["Brazil"]],"a":["Companies!D201"]},"D|^489170-71HQ CountryUSD":{"r":[["Brazil"]],"a":["Companies!D394"]},"D|^165660-67HQ CountryUSD":{"r":[["Brazil"]],"a":["Companies!D77"]},"D|^58999-51HQ CountryUSD":{"r":[["Brazil"]],"a":["Companies!D512"]},"D|^59324-50HQ CountryUSD":{"r":[["Brazil"]],"a":["Companies!D186"]},"D|^463167-37HQ CountryUSD":{"r":[["Brazil"]],"a":["Companies!D730"]},"D|^12813-67HQ CountryUSD":{"r":[["Japan"]],"a":["Companies!D470"]},"D|^338710-87HQ CountryUSD":{"r":[["Brazil"]],"a":["Companies!D378"]},"D|^462871-45HQ CountryUSD":{"r":[["Brazil"]],"a":["Companies!D135"]},"F|^100578-07Business RevenueTTM07/07/2025USD":{"r":[[2546565313.014932]],"c":null,"a":["Companies!J128"]},"F|^170892-37Business RevenueTTM07/07/2025USD":{"id":4184,"description":null,"headerValues":[],"financialValues":[],"customValues":[],"error":null},"F|^515723-86EBITDATTM07/07/2025USD":{"id":4187,"description":null,"headerValues":[],"financialValues":[],"customValues":[],"error":null},"F|^690742-63Business RevenueTTM07/07/2025USD":{"id":4123,"description":null,"headerValues":[],"financialValues":[],"customValues":[],"error":null},"F|^164937-79EBITDATTM07/07/2025USD":{"id":4185,"description":null,"headerValues":[],"financialValues":[],"customValues":[],"error":null},"F|^89723-62EBITDATTM07/07/2025USD":{"r":[[77404049.22159]],"c":null,"a":["Companies!K161"]},"F|^160984-09EBITDATTM07/07/2025USD":{"id":4132,"description":null,"headerValues":[],"financialValues":[],"customValues":[],"error":null},"F|^54834-67Business RevenueTTM07/07/2025USD":{"id":4186,"description":null,"headerValues":[],"financialValues":[],"customValues":[],"error":null},"F|^470960-11Business RevenueTTM07/07/2025USD":{"r":[[4115113567.5661254]],"c":null,"a":["Companies!J181"]},"F|^489673-99Business RevenueTTM07/07/2025USD":{"r":[[223829870.372253]],"c":null,"a":["Companies!J351"]},"F|^222529-24Business RevenueTTM07/07/2025USD":{"id":4139,"description":null,"headerValues":[],"financialValues":[],"customValues":[],"error":null},"F|^186770-89Business RevenueTTM07/07/2025USD":{"r":[[328921984.976454]],"c":null,"a":["Companies!J94"]},"F|^466180-84Business RevenueTTM07/07/2025USD":{"r":[[1558884061.7095392]],"c":null,"a":["Companies!J338"]},"F|^433826-47EBITDATTM07/07/2025USD":{"id":4173,"description":null,"headerValues":[],"financialValues":[],"customValu</t>
  </si>
  <si>
    <t>es":[],"error":null},"F|^10260-73Business RevenueTTM07/07/2025USD":{"r":[[310232192000]],"c":null,"a":["Companies!J151"]},"F|^184090-78EBITDATTM07/07/2025USD":{"id":4109,"description":null,"headerValues":[],"financialValues":[],"customValues":[],"error":null},"F|^121035-79Business RevenueTTM07/07/2025USD":{"id":4136,"description":null,"headerValues":[],"financialValues":[],"customValues":[],"error":null},"F|^41337-91EBITDATTM07/07/2025USD":{"id":4103,"description":null,"headerValues":[],"financialValues":[],"customValues":[],"error":null},"F|^43141-42Business RevenueTTM07/07/2025USD":{"r":[[13843842011.2]],"c":null,"a":["Companies!J345"]},"F|^10932-22Business RevenueTTM07/07/2025USD":{"id":4126,"description":null,"headerValues":[],"financialValues":[],"customValues":[],"error":null},"F|^458071-66EBITDATTM07/07/2025USD":{"r":[[180432467.709255]],"c":null,"a":["Companies!K204"]},"F|^153204-58EBITDATTM07/07/2025USD":{"id":4118,"description":null,"headerValues":[],"financialValues":[],"customValues":[],"error":null},"F|^154039-15Business RevenueTTM07/07/2025USD":{"id":4147,"description":null,"headerValues":[],"financialValues":[],"customValues":[],"error":null},"F|^180371-44Business RevenueTTM07/07/2025USD":{"id":4114,"description":null,"headerValues":[],"financialValues":[],"customValues":[],"error":null},"F|^160040-53Business RevenueTTM07/07/2025USD":{"id":4176,"description":null,"headerValues":[],"financialValues":[],"customValues":[],"error":null},"F|^107190-82EBITDATTM07/07/2025USD":{"r":[[998456036.100273]],"c":null,"a":["Companies!K545"]},"F|^149856-85Business RevenueTTM07/07/2025USD":{"id":4160,"description":null,"headerValues":[],"financialValues":[],"customValues":[],"error":null},"F|^107538-31Business RevenueTTM07/07/2025USD":{"r":[[836793738.487188]],"c":null,"a":["Companies!J348"]},"F|^11404-81Business RevenueTTM07/07/2025USD":{"r":[[23910055946.544]],"c":null,"a":["Companies!J131"]},"F|^268320-61EBITDATTM07/07/2025USD":{"r":[[255345376.007109]],"c":null,"a":["Companies!K19"]},"F|^163970-83EBITDATTM07/07/2025USD":{"r":[[160772678.1081]],"c":null,"a":["Companies!K69"]},"F|^100704-16Business RevenueTTM07/07/2025USD":{"id":4133,"description":null,"headerValues":[],"financialValues":[],"customValues":[],"error":null},"F|^42012-55Business RevenueTTM07/07/2025USD":{"id":4183,"description":null,"headerValues":[],"financialValues":[],"customValues":[],"error":null},"F|^433738-63Business RevenueTTM07/07/2025USD":{"id":4150,"description":null,"headerValues":[],"financialValues":[],"customValues":[],"error":null},"D|^59323-69WebsiteUSD":{"r":[["www.eneldistribuicaosp.com.br"]],"a":["Companies!E255"]},"D|^55657-00WebsiteUSD":{"r":[["www.claranet.com"]],"a":["Companies!E167"]},"D|^100582-12WebsiteUSD":{"r":[["www.ferbasa.com.br"]],"a":["Companies!E277"]},"D|^10483-75WebsiteUSD":{"r":[["www.stryker.com"]],"a":["Companies!E605"]},"D|^336988-09WebsiteUSD":{"r":[["www.adtalembrasil.com.br"]],"a":["Companies!E14"]},"D|^88290-55WebsiteUSD":{"r":[["www.camera.ind.br"]],"a":["Companies!E127"]},"D|^149565-25WebsiteUSD":{"r":[["www.vulcabras.com"]],"a":["Companies!E703"]},"D|^434180-44WebsiteUSD":{"r":[["www.duasrodas.com"]],"a":["Companies!E229"]},"D|^10355-14WebsiteUSD":{"r":[["www.ibm.com"]],"a":["Companies!E356"]},"D|^561947-86WebsiteUSD":{"r":[["gocil.com.br"]],"a":["Companies!E304"]},"D|^470960-11WebsiteUSD":{"r":[["www.compassbr.com"]],"a":["Companies!E181"]},"D|^165471-22WebsiteUSD":{"r":[["www.jereissati.com.br"]],"a":["Companies!E379"]},"D|^60112-81WebsiteUSD":{"r":[["www.br.ccb.com"]],"a":["Companies!E139"]},"D|^10260-73WebsiteUSD":{"r":[["www.cencora.com"]],"a":["Companies!E151"]},"D|^11404-81WebsiteUSD":{"r":[["www.capgemini.com"]],"a":["Companies!E131"]},"D|^164619-55WebsiteUSD":{"r":[["www.autometal.com.br"]],"a":["Companies!E65"]},"D|^462871-45WebsiteUSD":{"r":[["www.casamineira.com.br"]],"a":["Companies!E135"]},"D|^84640-15WebsiteUSD":{"r":[["www.creditas.com"]],"a":["Companies!E198"]},"D|^62017-75NameUSD":{"r":[["Dudalina"]],"a":["Companies!B230"]},"D|^119915-92NameUSD":{"r":[["BRQ Solucoes em Informatica"]],"a":["Companies!B115"]},"D|^57246-49NameUSD":{"r":[["RWS Holdings"]],"a":["Companies!B559"]},"D|^54578-08NameUSD":{"r":[["Equatorial Para Distribuidora de Energia"]],"a":["Companies!B146"]},"D|^234853-66NameUSD":{"r":[["Oba Hortifruti"]],"a":["Companies!B488"]},"D|^59112-82NameUSD":{"r":[["Sage Group"]],"a":["Companies!B562"]},"D|^529788-07NameUSD":{"r":[["Gripmaster Tires"]],"a":["Companies!B314"]},"D|^65707-75NameUSD":{"r":[["Galvani Indústria, Comércio e Serviços"]],"a":["Companies!B292"]},"D|^42012-55NameUSD":{"r":[["Brasil Telecom"]],"a":["Companies!B105"]},"D|^153127-90NameUSD":{"r":[["Nissin Ajinomoto Alimentos"]],"a":["Companies!B759"]},"D|^42490-90NameUSD":{"r":[["Grupo NotreDame Intermédica"]],"a":["Companies!B303"]},"D|^10770-94NameUSD":{"r":[["BR Malls Participacoes"]],"a":["Companies!B114"]},"D|^66018-07NameUSD":{"r":[["Mercado Bitcoin Serviços Digitais"]],"a":["Companies!B446"]},"D|^55813-33NameUSD":{"r":[["Natura Cosmeticos"]],"a":["Companies!B468"]},"D|^66339-91NameUSD":{"r":[["Empreendimentos Pague Menos"]],"a":["Companies!B501"]},"D|^61805-98Employees CountUSD":{"r":[[1001]],"a":["Companies!I108"]},"D|^124958-35Employees CountUSD":{"r":[[8100]],"a":["Companies!I266"]},"D|^43141-42Employees CountUSD":{"r":[[237248]],"a":["Companies!I345"]},"D|^125589-61Employees CountUSD":{"r":[[634]],"a":["Companies!I133"]},"D|^14781-52Employees CountUSD":{"id":4122,"description":null,"headerValues":[{"simpleDate":null,"value":"","description":null}],"financialValues":[],"customValues":[],"error":null},"D|^55813-33Employees CountUSD":{"r":[[1247]],"a":["Companies!I468"]},"D|^442938-43Employees CountUSD":{"r":[[44]],"a":["Companies!I268"]},"D|^528834-97Employees CountUSD":{"id":4134,"description":null,"headerValues":[{"simpleDate":null,"value":"","description":null}],"financialValues":[],"customValues":[],"error":null},"D|^471142-00Employees CountUSD":{"r":[[8000]],"a":["Companies!I112"]},"D|^165346-48Employees CountUSD":{"r":[[591]],"a":["Companies!I452"]},"D|^61647-40Employees CountUSD":{"r":[[5353]],"a":["Companies!I160"]},"D|^10355-14Employees CountUSD":{"r":[[270300]],"a":["Companies!I356"]},"D|^721137-97Employees CountUSD":{"id":4193,"description":null,"headerValues":[{"simpleDate":null,"value":"","description":null}],"financialValues":[],"customValues":[],"error":null},"D|^61650-10Employees CountUSD":{"r":[[129000]],"a":["Companies!I374"]},"D|^442930-15HQ CountryUSD":{"r":[["Brazil"]],"a":["Companies!D719"]},"D|^41523-94HQ CountryUSD":{"r":[["Brazil"]],"a":["Companies!D474"]},"D|^165660-49HQ CountryUSD":{"r":[["Brazil"]],"a":["Companies!D517"]},"D|^59112-82HQ CountryUSD":{"r":[["United Kingdom"]],"a":["Companies!D562"]},"D|^53381-53HQ CountryUSD":{"r":[["Brazil"]],"a":["Companies!D455"]},"D|^443161-27HQ CountryUSD":{"r":[["Brazil"]],"a":["Companies!D209"]},"D|^99324-73HQ CountryUSD":{"r":[["Brazil"]],"a":["Companies!D740"]},"D|^107186-68HQ CountryUSD":{"r":[["Brazil"]],"a":["Companies!D227"]},"D|^11404-81HQ CountryUSD":{"r":[["France"]],"a":["Companies!D131"]},"D|^228381-22HQ CountryUSD":{"r":[["Brazil"]],"a":["Companies!D343"]},"D|^433738-63HQ CountryUSD":{"r":[["Brazil"]],"a":["Companies!D62"]},"D|^315183-07HQ CountryUSD":{"r":[["Brazil"]],"a":["Companies!D443"]},"D|^62633-35HQ CountryUSD":{"r":[["Brazil"]],"a":["Companies!D700"]},"D|^53506-54HQ CountryUSD":{"r":[["Brazil"]],"a":["Companies!D514"]},"D|^187025-86HQ CountryUSD":{"r":[["Brazil"]],"a":["Companies!D86"]},"D|^466023-34HQ CountryUSD":{"r":[["Brazil"]],"a":["Companies!D11"]},"D|^628746-94HQ CountryUSD":{"r":[["Brazil"]],"a":["Companies!D337"]},"D|^156765-97HQ CountryUSD":{"r":[["Brazil"]],"a":["Companies!D116"]},"D|^466723-54HQ CountryUSD":{"r":[["Brazil"]],"a":["Companies!D417"]},"F|^60211-45Business RevenueTTM07/07/2025USD":{"r":[[481061766.23714995]],"c":null,"a":["Companies!J177"]},"F|^553156-30Business RevenueTTM07/07/2025USD":{"id":2041,"description":null,"headerValues":[],"financialValues":[],"customValues":[],"error":null},"F|^399569-77Business RevenueTTM07/07/2025USD":{"r":[[5522584593.697961]],"c":null,"a":["Companies!J469"]},"F|^57246-49Business RevenueTTM07/07/2025USD":{"r":[[908314096.9356]],"c":null,"a":["Companies!J559"]},"F|^187025-86Business RevenueTTM07/07/2025USD":{"id":2031,"description":null,"headerValues":[],"financialValues":[],"customValues":[],"error":null},"F|^458086-15EBITDATTM07/07/2025USD":{"r":[[1983995936.840983]],"c":null,"a":["Companies!K585"]},"F|^60748-48Business RevenueTTM07/07/2025USD":{"id":2002,"description":null,"headerValues":[],"financialValues":[],"customValues":[],"error":null},"F|^163216-00Business RevenueTTM07/07/2025USD":{"id":2095,"description":null,"headerValues":[],"financialValues":[],"customValues":[],"error":null},"F|^42096-79EBITDATTM07/07/2025USD":{"r":[[837352444.4705989]],"c":null,"a":["Companies!K191"]},"F|^41523-94EBITDATTM07/07/2025USD":{"id":2071,"description":null,"headerValues":[],"financialValues":[],"customValues":[],"error":null},"F|^153187-03Business RevenueTTM07/07/2025USD":{"r":[[1448788553.6038]],"c":null,"a":["Companies!J49"]},"F|^165681-01EBITDATTM07/07/2025USD":{"r":[[74488491.224705]],"c":null,"a":["Companies!K324"]},"F|^157680-91EBITDATTM07/07/2025USD":{"id":2084,"description":null,"headerValues":[],"financialValues":[],"customValues":[],"error":null},"F|^231955-57EBITDATTM07/07/2025USD":{"id":2036,"description":null,"headerValues":[],"financialValues":[],"customValues":[],"error":null},"F|^60046-75Business RevenueTTM07/07/2025USD":{"r":[[809720453.011158]],"c":null,"a":["Companies!J582"]},"F|^336988-09Business RevenueTTM07/07/2025USD":{"id":2047,"description":null,"headerValues":[],"financialValues":[],"customValues":[],"error":null},"F|^553099-51EBITDATTM07/07/2025USD":{"id":2055,"description":null,"headerValues":[],"financialValues":[],"customValues":[],"error":null},"F|^163125-37EBITDATTM07/07/2025USD":{"id":2038,"description":null,"headerValues":[],"financialValues":[],"customValues":[],"error":null},"F|^13196-71Business RevenueTTM07/07/2025USD":{"id":2024,"description":null,"headerValues":[],"financialValues":[],"customValues":[],"error":null},"F|^498292-39Business RevenueTTM07/07/2025USD":{"id":2097,"description":null,"headerValues":[],"financialValues":[],"customValues":[],"error":null},"F|^14389-03EBITDATTM07/07/2025USD":{"id":2080,"description":null,"headerValues":[],"financialValues":[],"customValues":[],"error":null},"F|^513134-74EBITDATTM07/07/2025USD":{"id":2028,"description":null,"headerValues":[],"financialValues":[],"customValues":[],"error":null},"F|^16436-62EBITDATTM07/07/2025USD":{"id":2054,"description":null,"headerValues":[],"financialValues":[],"customValues":[],"error":null},"F|^97964-83Business RevenueTTM07/07/2025USD":{"r":[[384259702.124578]],"c":null,"a":["Companies!J267"]},"F|^109299-79EBITDATTM07/07/2025USD":{"r":[[145320014.021811]],"c":null,"a":["Companies!K200"]},"F|^13458-61Business RevenueTTM07/07/2025USD":{"r":[[3288740399.1724644]],"c":null,"a":["Companies!J696"]},"F|^158094-46Business RevenueTTM07/07/2025USD":{"id":2029,"description":null,"headerValues":[],"financialValues":[],"customValues":[],"error":null},"F|^181473-94EBITDATTM07/07/2025USD":{"r":[[855382066.438295]],"c":null,"a":["Companies!K458"]},"F|^14185-99Business RevenueTTM07/07/2025USD":{"r":[[8321037072.013879]],"c":null,"a":["Companies!J421"]},"F|^163886-14Business RevenueTTM07/07/2025USD":{"r":[[769244457.5033691]],"c":null,"a":["Companies!J617"]},"F|^42203-35EBITDATTM07/07/2025USD":{"id":2098,"description":null,"headerValues":[],"financialValues":[],"customValues":[],"error":null},"F|^155419-75EBITDATTM07/07/2025USD":{"id":2066,"description":null,"headerValues":[],"financialValues":[],"customValues":[],"error":null},"F|^91718-56Business RevenueTTM07/07/2025USD":{"id":2096,"description":null,"headerValues":[],"financialValues":[],"customValues":[],"error":null},"F|^531320-86EBITDATTM07/07/2025USD":{"id":2101,"description":null,"headerValues":[],"financialValues":[],"customValues":[],"error":null},"D|^59322-61WebsiteUSD":{"r":[["www.bombril.com.br"]],"a":["Companies!E97"]},"D|^43079-14WebsiteUSD":{"r":[["www.marfrig.com.br"]],"a":["Companies!E430"]},"D|^327536-65WebsiteUSD":{"r":[["www.cheap2ship.com"]],"a":["Companies!E159"]},"D|^60748-48WebsiteUSD":{"r":[["www.prosegur.es"]],"a":["Companies!E534"]},"D|^517065-76WebsiteUSD":{"r":[["www.corsan.com.br"]],"a":["Companies!E190"]},"D|^454233-88WebsiteUSD":{"r":[["www.scheffer.agr.br"]],"a":["Companies!E573"]},"D|^592604-47WebsiteUSD":{"r":[["www.grsa.com.br"]],"a":["Companies!E315"]},"D|^162623-17WebsiteUSD":{"r":[["www.granado.com.br"]],"a":["Companies!E308"]},"D|^126007-75WebsiteUSD":{"r":[["www.ecbsa.com.br"]],"a":["Companies!E235"]},"D|^59324-41WebsiteUSD":{"r":[["www.ri.grupocasasbahia.com.br"]],"a":["Companies!E322"]},"D|^125488-45WebsiteUSD":{"r":[["www.lorenzetti.com.br"]],"a":["Companies!E415"]},"D|^42096-79WebsiteUSD":{"r":[["www.cosan.com.br"]],"a":["Companies!E191"]},"D|^57093-58WebsiteUSD":{"r":[["www.metrorio.com.br"]],"a":["Companies!E449"]},"D|^168301-72WebsiteUSD":{"r":[["www.cggtrading.com"]],"a":["Companies!E157"]},"D|^471012-85WebsiteUSD":{"r":[["unifique.com.br"]],"a":["Companies!E665"]},"D|^161656-30WebsiteUSD":{"id":2043,"description":null,"headerValues":[{"simpleDate":null,"value":"","description":null}],"financialValues":[],"customValues":[],"error":null},"D|^501803-11WebsiteUSD":{"r":[["www.tirolez.com.br"]],"a":["Companies!E643"]},"D|^234634-42NameUSD":{"r":[["Supley"]],"a":["Companies!B610"]},"D|^522679-87NameUSD":{"r":[["Grupo Cimed"]],"a":["Companies!B164"]},"D|^131151-16NameUSD":{"r":[["Companhia Brasileira De Aluminio"]],"a":["Companies!B137"]},"D|^152498-62NameUSD":{"r":[["Hexus Food"]],"a":["Companies!B350"]},"D|^483083-38NameUSD":{"r":[["Getnet Adquirencia E Servicos Para Meios De Pagamento"]],"a":["Companies!B588"]},"D|^489786-85NameUSD":{"r":[["Topaz (Financial Software)"]],"a":["Companies!B647"]},"D|^336988-09NameUSD":{"r":[["Adtalem Educacional do Brasil"]],"a":["Companies!B14"]},"D|^163212-49NameUSD":{"r":[["Agropecuaria Maggi"]],"a":["Companies!B43"]},"D|^233278-39NameUSD":{"r":[["Rodoil Distribuidora de Combustiveis"]],"a":["Companies!B552"]},"D|^41395-33NameUSD":{"r":[["Telemig Celular Participacoes"]],"a":["Companies!B633"]},"D|^600473-71NameUSD":{"r":[["Novo Atacarejo"]],"a":["Companies!B482"]},"D|^597571-57NameUSD":{"r":[["Ezcal Participações"]],"a":["Companies!B747"]},"D|^226315-45NameUSD":{"r":[["CorpFlex"]],"a":["Companies!B189"]},"D|^458086-15NameUSD":{"r":[["Simpar"]],"a":["Companies!B585"]},"D|^443161-27NameUSD":{"r":[["D1000 Varejo Farma"]],"a":["Companies!B209"]},"D|^162772-75NameUSD":{"r":[["Hortus Comercio de Alimentos"]],"a":["Companies!B429"]},"D|^10731-52NameUSD":{"r":[["Equinix"]],"a":["Companies!B261"]},"D|^11613-70NameUSD":{"r":[["Unisys"]],"a":["Companies!B668"]},"D|^233963-83NameUSD":{"r":[["Tijoá Participações e Investimentos"]],"a":["Companies!B641"]},"D|^521360-65Employees CountUSD":{"id":2048,"description":null,"headerValues":[{"simpleDate":null,"value":"","description":null}],"financialValues":[],"customValues":[],"error":null},"D|^161725-42Employees CountUSD":{"r":[[200]],"a":["Companies!I513"]},"D|^154223-38Employees CountUSD":{"r":[[2532]],"a":["Companies!I147"]},"D|^443016-46Employees CountUSD":{"r":[[48]],"a":["Companies!I515"]},"D|^125466-94Employees CountUSD":{"r":[[2649]],"a":["Companies!I272"]},"D|^182343-88Employees CountUSD":{"r":[[5400]],"a":["Companies!I240"]},"D|^399569-77Employees CountUSD":{"id":2082,"description":null,"headerValues":[{"simpleDate":null,"value":"","description":null}],"financialValues":[],"customValues":[],"error":null},"D|^114010-39Employees CountUSD":{"r":[[4492]],"a":["Companies!I483"]},"D|^10134-19Employees CountUSD":{"r":[[18000]],"a":["Companies!I360"]},"D|^59322-97Employees CountUSD":{"r":[[464]],"a":["Companies!I155"]},"D|^55246-78Employees CountUSD":{"r":[[500]],"a":["Companies!I607"]},"D|^234524-44Employees CountUSD":{"r":[[4429]],"a":["Companies!I91"]},"D|^107944-12Employees CountUSD":{"id":2020,"description":null,"headerValues":[{"simpleDate":null,"value":"","description":null}],"financialValues":[],"customValues":[],"error":null},"D|^54744-04Employees CountUSD":{"r":[[6471]],"a":["Companies!I163"]},"D|^42742-27Employees CountUSD":{"r":[[1923]],"a":["Companies!I71"]},"D|^165660-85Employees CountUSD":{"r":[[4212]],"a":["Companies!I173"]},"D|^528634-27HQ CountryUSD":{"r":[["Brazil"]],"a":["Companies!D341"]},"D|^227822-95HQ CountryUSD":{"r":[["Brazil"]],"a":["Companies!D216"]},"D|^158045-86HQ CountryUSD":{"r":[["Brazil"]],"a":["Companies!D772"]},"D|^628175-44HQ CountryUSD":{"r":[["Brazil"]],"a":["Companies!D184"]},"D|^443016-46HQ CountryUSD":{"r":[["Brazil"]],"a":["Companies!D515"]},"D|^51263-20HQ CountryUSD":{"r":[["Brazil"]],"a":["Companies!D340"]},"D|^161108-65HQ CountryUSD":{"r":[["Brazil"]],"a":["Companies!D104"]},"D|^163216-00HQ CountryUSD":{"r":[["Brazil"]],"a":["Companies!D233"]},"D|^100581-58HQ CountryUSD":{"r":[["Brazil"]],"a":["Companies!D321"]},"D|^57093-76HQ CountryUSD":{"r":[["Brazil"]],"a":["Companies!D563"]},"D|^170863-39HQ CountryUSD":{"r":[["United States"]],"a":["Companies!D232"]},"D|^40423-51HQ CountryUSD":{"r":[["Brazil"]],"a":["Companies!D300"]},"D|^59328-91HQ CountryUSD":{"r":[["Brazil"]],"a":["Companies!D39"]},"D|^529184-80HQ CountryUSD":{"r":[["Brazil"]],"a":["Companies!D609"]},"F|^61650-10Business RevenueTTM07/07/2025USD":{"r":[[1852082729.197]],"c":null,"a":["Companies!J374"]},"F|^53381-53Business RevenueTTM07/07/2025USD":{"r":[[4051326691.3956814]],"c":null,"a":["Companies!J455"]},"F|^59320-99Business RevenueTTM07/07/2025USD":{"r":[[4135851052.387433]],"c":null,"a":["Companies!J388"]},"F|^462290-41EBITDATTM07/07/2025USD":{"id":1240,"description":null,"headerValues":[],"financialValues":[],"customValues":[],"error":null},"F|^18862-03Business RevenueTTM07/07/2025USD":{"r":[[19798000000]],"c":null,"a":["Companies!J295"]},"F|^628175-44EBITDATTM07/07/2025USD":{"id":1277,"description":null,"headerValues":[],"financialValues":[],"customValues":[],"error":null},"F|^165081-52Business RevenueTTM07/07/2025USD":{"id":1281,"description":null,"headerValues":[],"financialValues":[],"customValues":[],"error":null},"F|^470682-73EBITDATTM07/07/2025USD":{"id":1286,"description":null,"headerValues":[],"financialValues":[],"customValues":[],"error":null},"F|^264333-43Business RevenueTTM07/07/2025USD":{"id":1278,"description":null,"headerValues":[],"financialValues":[],"customValues":[],"error":null},"F|^51001-84Business RevenueTTM07/07/2025USD":{"r":[[261407255.781217]],"c":null,"a":["Companies!J410"]},"F|^153901-90Business RevenueTTM07/07/2025USD":{"id":1234,"description":null,"headerValues":[],"financialValues":[],"customValues":[],"error":null},"F|^151782-49Business RevenueTTM07/07/2025USD":{"r":[[247441565.317975]],"c":null,"a":["Companies!J684"]},"F|^99160-39EBITDATTM07/07/2025USD":{"id":1251,"description":null,"headerValues":[],"financialValues":[],"customValues":[],"error":null},"F|^501208-48EBITDATTM07/07/2025USD":{"id":1285,"description":null,"headerValues":[],"financialValues":[],"customValues":[],"error":null},"F|^153204-58Business RevenueTTM07/07/2025USD":{"id":1202,"description":null,"headerValues":[],"financialValues":[],"customValues":[],"error":null},"F|^31316-68Business RevenueTTM07/07/2025USD":{"id":1301,"description":null,"headerValues":[],"financialValues":[],"customValues":[],"error":null},"F|^31316-68EBITDATTM07/07/2025USD":{"id":1232,"description":null,"headerValues":[],"financialValues":[],"customValues":[],"error":null},"F|^166501-27EBITDATTM07/07/2025USD":{"id":1213,"description":null,"headerValues":[],"financialValues":[],"customValues":[],"error":null},"F|^114010-39EBITDATTM07/07/2025USD":{"id":1235,"description":null,"headerValues":[],"financialValues":[],"customValues":[],"error":null},"F|^101472-04EBITDATTM07/07/2025USD":{"id":1220,"description":null,"headerValues":[],"financialValues":[],"customValues":[],"error":null},"F|^512361-46EBITDATTM07/07/2025USD":{"id":1254,"description":null,"headerValues":[],"financialValues":[],"customValues":[],"error":null},"F|^165667-51EBITDATTM07/07/2025USD":{"r":[[344484003.69258505]],"c":null,"a":["Companies!K149"]},"F|^164940-49Business RevenueTTM07/07/2025USD":{"r":[[241514864.96414402]],"c":null,"a":["Companies!J655"]},"F|^470780-74EBITDATTM07/07/2025USD":{"r":[[-2314969.8349939995]],"c":null,"a":["Companies!K464"]},"F|^162772-75Business RevenueTTM07/07/2025USD":{"id":1236,"description":null,"headerValues":[],"financialValues":[],"customValues":[],"error":null},"F|^43060-06Business RevenueTTM07/07/2025USD":{"r":[[14061509340.856]],"c":null,"a":["Companies!J106"]},"F|^151601-32Business RevenueTTM07/07/2025USD":{"id":1299,"description":null,"headerValues":[],"financialValues":[],"customValues":[],"error":null},"F|^121827-52Business RevenueTTM07/07/2025USD":{"r":[[468517800.621845]],"c":null,"a":["Companies!J375"]},"F|^90178-30Business RevenueTTM07/07/2025USD":{"r":[[1547840858.7421083]],"c":null,"a":["Companies!J601"]},"F|^160982-56Business RevenueTTM07/07/2025USD":{"id":1206,"description":null,"headerValues":[],"financialValues":[],"customValues":[],"error":null},"D|^66339-91WebsiteUSD":{"r":[["www.paguemenos.com.br"]],"a":["Companies!E501"]},"D|^111171-88WebsiteUSD":{"r":[["www.ambev.com.br"]],"a":["Companies!E44"]},"D|^170574-40WebsiteUSD":{"id":1293,"description":null,"headerValues":[{"simpleDate":null,"value":"","description":null}],"financialValues":[],"customValues":[],"error":null},"D|^167940-28WebsiteUSD":{"r":[["www.terna.com.br"]],"a":["Companies!E638"]},"D|^66328-48WebsiteUSD":{"r":[["www.tegma.com.br"]],"a":["Companies!E628"]},"D|^158436-10WebsiteUSD":{"r":[["www.ihara.com.br"]],"a":["Companies!E358"]},"D|^59323-78WebsiteUSD":{"r":[["www.embratel.com.br"]],"a":["Companies!E252"]},"D|^470615-23WebsiteUSD":{"r":[["www.compass.uol"]],"a":["Companies!E180"]},"D|^165503-62WebsiteUSD":{"r":[["www.refinariademanguinhos.com"]],"a":["Companies!E547"]},"D|^98480-80WebsiteUSD":{"r":[["www.totalalimentos.com.br"]],"a":["Companies!E649"]},"D|^470780-74WebsiteUSD":{"r":[["www.multilaser.com.br"]],"a":["Companies!E464"]},"D|^54578-08WebsiteUSD":{"r":[["www.celpa.com.br"]],"a":["Companies!E146"]},"D|^165346-48WebsiteUSD":{"r":[["www.minasmaquinas.com.br"]],"a":["Companies!E452"]},"D|^170685-91WebsiteUSD":{"r":[["www.portobello.com.br"]],"a":["Companies!E523"]},"D|^10423-81NameUSD":{"r":[["JBS (Food Products)"]],"a":["Companies!B376"]},"D|^10495-45NameUSD":{"r":[["Companhia Providencia Industria E Comercio"]],"a":["Companies!B535"]},"D|^50915-35NameUSD":{"r":[["Coomex"]],"a":["Companies!B185"]},"D|^164939-23NameUSD":{"r":[["Marisa Lojas"]],"a":["Companies!B431"]},"D|^151586-02NameUSD":{"r":[["Sadia"]],"a":["Companies!B561"]},"D|^59325-40NameUSD":{"r":[["WEG"]],"a":["Companies!B705"]},"D|^41188-60NameUSD":{"r":[["Infosys"]],"a":["Companies!B361"]},"D|^700627-78NameUSD":{"r":[["Grupo Carrefour Brasil (Portfolio of 57 Stores of Nacional and Bompreço Brand in Brazil)"]],"a":["Companies!B750"]},"D|^11195-02NameUSD":{"r":[["Fujitsu"]],"a":["Companies!B290"]},"D|^459723-88NameUSD":{"r":[["Intelbras"]],"a":["Companies!B364"]},"D|^41510-44NameUSD":{"r":[["Petróleo Brasileiro"]],"a":["Companies!B509"]},"D|^151782-58NameUSD":{"r":[["Redecard"]],"a":["Companies!B671"]},"D|^454528-09NameUSD":{"r":[["Desktop"]],"a":["Companies!B215"]},"D|^149856-85NameUSD":{"r":[["Compass Minerals América do Sul"]],"a":["Companies!B530"]},"D|^59322-97NameUSD":{"r":[["Companhia Energética de São Paulo"]],"a":["Companies!B155"]},"D|^150914-71NameUSD":{"r":[["Fiagril"]],"a":["Companies!B278"]},"D|^99721-45Employees CountUSD":{"r":[[17000]],"a":["Companies!I256"]},"D|^115612-93Employees CountUSD":{"r":[[15000]],"a":["Companies!I506"]},"D|^462679-48Employees CountUSD":{"r":[[90]],"a":["Companies!I370"]},"D|^483987-52Employees CountUSD":{"id":1296,"description":null,"headerValues":[{"simpleDate":null,"value":"","description":null}],"financialValues":[],"customValues":[],"error":null},"D|^431675-65Employees CountUSD":{"r":[[592]],"a":["Companies!I454"]},"D|^43567-39Employees CountUSD":{"r":[[29961]],"a":["Companies!I618"]},"D|^157680-91Employees CountUSD":{"id":1212,"description":null,"headerValues":[{"simpleDate":null,"value":"","description":null}],"financialValues":[],"customValues":[],"error":null},"D|^165551-32Employees CountUSD":{"id":1214,"description":null,"headerValues":[{"simpleDate":null,"value":"","description":null}],"financialValues":[],"customValues":[],"error":null},"D|^164968-03Employees CountUSD":{"r":[[3862]],"a":["Companies!I615"]},"D|^109299-79Employees CountUSD":{"r":[[7614]],"a":["Companies!I200"]},"D|^154039-15Employees CountUSD":{"id":1237,"description":null,"headerValues":[{"simpleDate":null,"value":"","description":null}],"financialValues":[],"customValues":[],"error":null},"D|^98480-80Employees CountUSD":{"r":[[1400]],"a":["Companies!I649"]},"D|^40839-85Employees CountUSD":{"r":[[25489]],"a":["Companies!I175"]},"D|^497260-63Employees CountUSD":{"r":[[9000]],"a":["Companies!I753"]},"D|^712542-79Employees CountUSD":{"r":[[201]],"a":["Companies!I404"]},"D|^160982-56Employees CountUSD":{"r":[[140]],"a":["Companies!I533"]},"D|^151782-49HQ CountryUSD":{"r":[["Brazil"]],"a":["Companies!D684"]},"D|^58968-01HQ CountryUSD":{"r":[["Brazil"]],"a":["Companies!D674"]},"D|^110294-65HQ CountryUSD":{"r":[["Brazil"]],"a":["Companies!D336"]},"D|^149856-85HQ CountryUSD":{"r":[["Brazil"]],"a":["Companies!D530"]},"D|^25592-68HQ CountryUSD":{"r":[["Brazil"]],"a":["Companies!D539"]},"D|^153231-31HQ CountryUSD":{"r":[["Brazil"]],"a":["Companies!D494"]},"D|^158894-29HQ CountryUSD":{"r":[["Brazil"]],"a":["Companies!D689"]},"D|^462679-48HQ CountryUSD":{"r":[["Brazil"]],"a":["Companies!D370"]},"D|^153127-90HQ CountryUSD":{"r":[["Brazil"]],"a":["Companies!D759"]},"D|^60112-81HQ CountryUSD":{"r":[["Brazil"]],"a":["Companies!D139"]},"D|^234288-28HQ CountryUSD":{"r":[["Brazil"]],"a":["Companies!D549"]},"D|^327536-65HQ CountryUSD":{"r":[["Brazil"]],"a":["Companies!D159"]},"D|^162020-17HQ CountryUSD":{"r":[["Brazil"]],"a":["Companies!D558"]},"D|^164939-23HQ CountryUSD":{"r":[["Brazil"]],"a":["Companies!D431"]},"D|^158436-10HQ CountryUSD":{"r":[["Brazil"]],"a":["Companies!D358"]},"D|^553099-51HQ CountryUSD":{"r":[["Brazil"]],"a":["Companies!D225"]},"D|^165662-20HQ CountryUSD":{"r":[["Brazil"]],"a":["Companies!D553"]},"D|^61790-50HQ CountryUSD":{"r":[["Brazil"]],"a":["Companies!D313"]},"D|^54240-13HQ CountryUSD":{"r":[["Brazil"]],"a":["Companies!D520"]},"D|^41966-74HQ CountryUSD":{"r":[["Brazil"]],"a":["Companies!D642"]},"D|^500628-61HQ CountryUSD":{"r":[["Brazil"]],"a":["Companies!D309"]},"D|^53945-38HQ CountryUSD":{"r":[["Brazil"]],"a":["Companies!D646"]},"D|^59323-87HQ CountryUSD":{"r":[["Brazil"]],"a":["Companies!D448"]},"D|^465840-37HQ CountryUSD":{"r":[["Brazil"]],"a":["Companies!D96"]},"F|^161506-90Business RevenueTTM07/07/2025USD":{"id":1706,"description":null,"headerValues":[],"financialValues":[],"customValues":[],"error":null},"F|^62177-59EBITDATTM07/07/2025USD":{"id":1727,"description":null,"headerValues":[],"financialValues":[],"customValues":[],"error":null},"F|^53381-53EBITDATTM07/07/2025USD":{"r":[[1178295958.445547]],"c":null,"a":["Companies!K455"]},"F|^168357-34EBITDATTM07/07/2025USD":{"id":1783,"description":null,"headerValues":[],"financialValues":[],"customValues":[],"error":null},"F|^59320-99EBITDATTM07/07/2025USD":{"r":[[1783698862.227123]],"c":null,"a":["Companies!K388"]},"F|^56903-77EBITDATTM07/07/2025USD":{"id":1729,"description":null,"headerValues":[],"financialValues":[],"customValues":[],"error":null},"F|^53494-57EBITDATTM07/07/2025USD":{"r":[[252328862.382298]],"c":null,"a":["Companies!K651"]},"F|^506670-31Business RevenueTTM07/07/2025USD":{"id":1770,"description":null,"headerValues":[],"financialValues":[],"customValues":[],"error":null},"F|^58922-29Business RevenueTTM07/07/2025USD":{"r":[[239143971.100208]],"c":null,"a":["Companies!J244"]},"F|^59321-89EBITDATTM07/07/2025USD":{"r":[[44396911.103834]],"c":null,"a":["Companies!K462"]},"F|^165660-67Business RevenueTTM07/07/2025USD":{"id":1788,"description":null,"headerValues":[],"financialValues":[],"customValues":[],"error":null},"F|^452727-46Business RevenueTTM07/07/2025USD":{"id":1716,"description":null,"headerValues":[],"financialValues":[],"customValues":[],"error":null},"F|^489673-99EBITDATTM07/07/2025USD":{"r":[[158699570.79318]],"c":null,"a":["Companies!K351"]},"F|^500628-61Business RevenueTTM07/07/2025USD":{"r":[[431458870.143614]],"c":null,"a":["Companies!J309"]},"F|^640234-90Business RevenueTTM07/07/2025USD":{"r":[[1744465497.6273413]],"c":null,"a":["Companies!J519"]},"F|^84640-15Business RevenueTTM07/07/2025USD":{"id":1709,"description":null,"headerValues":[],"financialValues":[],"customValues":[],"error":null},"F|^84640-15EBITDATTM07/07/2025USD":{"id":1726,"description":null,"headerValues":[],"financialValues":[],"customValues":[],"error":null},"F|^62020-81Business RevenueTTM07/07/2025USD":{"id":1796,"description":null,"headerValues":[],"financialValues":[],"customValues":[],"error":null},"F|^442938-43Business RevenueTTM07/07/2025USD":{"id":1704,"description":null,"headerValues":[],"financialValues":[],"customValues":[],"error":null},"F|^149565-25Business RevenueTTM07/07/2025USD":{"r":[[610240866.591068]],"c":null,"a":["Companies!J703"]},"F|^465543-19Business RevenueTTM07/07/2025USD":{"id":1723,"description":null,"headerValues":[],"financialValues":[],"customValues":[],"error":null},"F|^60393-25Business RevenueTTM07/07/2025USD":{"r":[[9241223689.46776]],"c":null,"a":["Companies!J201"]},"F|^529227-64EBITDATTM07/07/2025USD":{"id":1705,"description":null,"headerValues":[],"financialValues":[],"customValues":[],"error":null},"F|^65707-75Business RevenueTTM07/07/2025USD":{"id":1718,"description":null,"headerValues":[],"financialValues":[],"customValues":[],"error":null},"F|^164960-83Business RevenueTTM07/07/2025USD":{"r":[[878311986.916533]],"c":null,"a":["Companies!J285"]},"F|^343717-21EBITDATTM07/07/2025USD":{"r":[[295112525.542958]],"c":null,"a":["Companies!K142"]},"F|^157248-82Business RevenueTTM07/07/2025USD":{"r":[[506068050.5877339]],"c":null,"a":["Companies!J503"]},"F|^54853-75EBITDATTM07/07/2025USD":{"id":1789,"description":null,"headerValues":[],"financialValues":[],"customValues":[],"error":null},"F|^13303-81Business RevenueTTM07/07/2025USD":{"id":1798,"description":null,"headerValues":[],"financialValues":[],"customValues":[],"error":null},"F|^107186-68EBITDATTM07/07/2025USD":{"id":1734,"description":null,"headerValues":[],"financialValues":[],"customValues":[],"error":null},"F|^126007-75EBITDATTM07/07/2025USD":{"id":1724,"description":null,"headerValues":[],"financialValues":[],"customValues":[],"error":null},"F|^471201-49Business RevenueTTM07/07/2025USD":{"id":1782,"description":null,"headerValues":[],"financialValues":[],"customValues":[],"error":null},"F|^234288-28Business RevenueTTM07/07/2025USD":{"r":[[602850531.122712]],"c":null,"a":["Companies!J549"]},"F|^43079-14Business RevenueTTM07/07/2025USD":{"r":[[29700541144.104233]],"c":null,"a":["Companies!J430"]},"D|^11987-92WebsiteUSD":{"r":[["www.atea.no"]],"a":["Companies!E59"]},"D|^496359-10WebsiteUSD":{"r":[["www.giga.com.vc"]],"a":["Companies!E299"]},"D|^151782-58WebsiteUSD":{"r":[["www.userede.com.br"]],"a":["Companies!E671"]},"D|^109231-03WebsiteUSD":{"r":[["www.batbrasil.com"]],"a":["Companies!E79"]},"D|^665104-87WebsiteUSD":{"id":1752,"description":null,"headerValues":[{"simpleDate":null,"value":"","description":null}],"financialValues":[],"customValues":[],"error":null},"D|^315183-07WebsiteUSD":{"r":[["www.melcon.com.br"]],"a":["Companies!E443"]},"D|^54251-83WebsiteUSD":{"r":[["www.vitopel.com"]],"a":["Companies!E691"]},"D|^51001-84WebsiteUSD":{"r":[["www.locaweb.com.br"]],"a":["Companies!E410"]},"D|^59889-88WebsiteUSD":{"r":[["www.animaeducacao.com.br"]],"a":["Companies!E52"]},"D|^157239-46WebsiteUSD":{"r":[["www.gpti.com.br"]],"a":["Companies!E307"]},"D|^163886-14WebsiteUSD":{"r":[["institucional.taesa.com.br"]],"a":["Companies!E617"]},"D|^125561-53WebsiteUSD":{"r":[["www.nextel.com.br"]],"a":["Companies!E476"]},"D|^230114-08WebsiteUSD":{"r":[["www.embare.com.br"]],"a":["Companies!E248"]},"D|^154222-84WebsiteUSD":{"r":[["www.elektro.com.br"]],"a":["Companies!E242"]},"D|^165834-19WebsiteUSD":{"r":[["www.alupar.com.br"]],"a":["Companies!E41"]},"D|^115612-93WebsiteUSD":{"r":[["www.paschoalotto.com.br"]],"a":["Companies!E506"]},"D|^466985-71NameUSD":{"r":[["Mantiqueira"]],"a":["Companies!B427"]},"D|^54240-13NameUSD":{"r"</t>
  </si>
  <si>
    <t>:[["Policard"]],"a":["Companies!B520"]},"D|^163216-00NameUSD":{"r":[["Eataly"]],"a":["Companies!B233"]},"D|^158444-20NameUSD":{"r":[["Ocyan (Rio de Janeiro)"]],"a":["Companies!B490"]},"D|^164941-57NameUSD":{"r":[["SulAmérica"]],"a":["Companies!B606"]},"D|^158094-46NameUSD":{"r":[["Politec Tecnologia da Informação"]],"a":["Companies!B522"]},"D|^59323-78NameUSD":{"r":[["Embratel Participacoes"]],"a":["Companies!B252"]},"D|^565157-17NameUSD":{"r":[["Kiss New York"]],"a":["Companies!B386"]},"D|^60397-39NameUSD":{"r":[["EDP - Energias do Brasil"]],"a":["Companies!B239"]},"D|^124958-35NameUSD":{"r":[["Eurofarma Laboratorios"]],"a":["Companies!B266"]},"D|^163886-14NameUSD":{"r":[["Transmissora Alianca de Energia Eletrica"]],"a":["Companies!B617"]},"D|^62040-43NameUSD":{"r":[["USS Solucoes Gerenciadas"]],"a":["Companies!B634"]},"D|^59321-44Employees CountUSD":{"r":[[15000]],"a":["Companies!I621"]},"D|^162020-17Employees CountUSD":{"r":[[632]],"a":["Companies!I558"]},"D|^41513-32Employees CountUSD":{"r":[[34215]],"a":["Companies!I773"]},"D|^152764-48Employees CountUSD":{"id":1714,"description":null,"headerValues":[{"simpleDate":null,"value":"","description":null}],"financialValues":[],"customValues":[],"error":null},"D|^40770-46Employees CountUSD":{"r":[[12000]],"a":["Companies!I367"]},"D|^170863-39Employees CountUSD":{"r":[[120000]],"a":["Companies!I232"]},"D|^54240-13Employees CountUSD":{"r":[[330]],"a":["Companies!I520"]},"D|^162223-03Employees CountUSD":{"r":[[108]],"a":["Companies!I66"]},"D|^157868-11Employees CountUSD":{"id":1740,"description":null,"headerValues":[{"simpleDate":null,"value":"","description":null}],"financialValues":[],"customValues":[],"error":null},"D|^233674-66Employees CountUSD":{"id":1750,"description":null,"headerValues":[{"simpleDate":null,"value":"","description":null}],"financialValues":[],"customValues":[],"error":null},"D|^126967-33Employees CountUSD":{"id":1756,"description":null,"headerValues":[{"simpleDate":null,"value":"","description":null}],"financialValues":[],"customValues":[],"error":null},"D|^16436-62Employees CountUSD":{"r":[[800000]],"a":["Companies!I291"]},"D|^58275-82Employees CountUSD":{"r":[[1846]],"a":["Companies!I257"]},"D|^14186-08Employees CountUSD":{"r":[[8969]],"a":["Companies!I726"]},"D|^64398-61Employees CountUSD":{"r":[[7077]],"a":["Companies!I532"]},"D|^442436-77HQ CountryUSD":{"r":[["Brazil"]],"a":["Companies!D683"]},"D|^121967-83HQ CountryUSD":{"r":[["Brazil"]],"a":["Companies!D349"]},"D|^158444-20HQ CountryUSD":{"r":[["Brazil"]],"a":["Companies!D490"]},"D|^459723-88HQ CountryUSD":{"r":[["Brazil"]],"a":["Companies!D364"]},"D|^515720-53HQ CountryUSD":{"r":[["Brazil"]],"a":["Companies!D521"]},"D|^233677-18HQ CountryUSD":{"r":[["Brazil"]],"a":["Companies!D650"]},"D|^166012-75HQ CountryUSD":{"r":[["Brazil"]],"a":["Companies!D166"]},"D|^231229-00HQ CountryUSD":{"r":[["Brazil"]],"a":["Companies!D416"]},"D|^63240-22HQ CountryUSD":{"r":[["Brazil"]],"a":["Companies!D330"]},"D|^157248-82HQ CountryUSD":{"r":[["Brazil"]],"a":["Companies!D503"]},"D|^61805-98HQ CountryUSD":{"r":[["Brazil"]],"a":["Companies!D108"]},"D|^124958-35HQ CountryUSD":{"r":[["Brazil"]],"a":["Companies!D266"]},"D|^531320-86HQ CountryUSD":{"r":[["Brazil"]],"a":["Companies!D333"]},"D|^42096-79HQ CountryUSD":{"r":[["Brazil"]],"a":["Companies!D191"]},"D|^169913-08HQ CountryUSD":{"r":[["Brazil"]],"a":["Companies!D123"]},"D|^234109-09HQ CountryUSD":{"r":[["Brazil"]],"a":["Companies!D125"]},"D|^153010-63HQ CountryUSD":{"r":[["Brazil"]],"a":["Companies!D473"]},"D|^40424-23HQ CountryUSD":{"r":[["United States"]],"a":["Companies!D347"]},"D|^222529-24HQ CountryUSD":{"r":[["Brazil"]],"a":["Companies!D273"]},"D|^135838-18HQ CountryUSD":{"r":[["Brazil"]],"a":["Companies!D316"]},"D|^135752-86HQ CountryUSD":{"r":[["Brazil"]],"a":["Companies!D411"]},"D|^99520-12HQ CountryUSD":{"r":[["Brazil"]],"a":["Companies!D579"]},"D|^98052-13HQ CountryUSD":{"r":[["Brazil"]],"a":["Companies!D265"]},"F|^10362-34EBITDATTM07/07/2025USD":{"r":[[2206558571.232]],"c":null,"a":["Companies!K710"]},"F|^59320-90Business RevenueTTM07/07/2025USD":{"r":[[758089111.724832]],"c":null,"a":["Companies!J16"]},"F|^42357-52EBITDATTM07/07/2025USD":{"id":2436,"description":null,"headerValues":[],"financialValues":[],"customValues":[],"error":null},"F|^119625-22EBITDATTM07/07/2025USD":{"id":2480,"description":null,"headerValues":[],"financialValues":[],"customValues":[],"error":null},"F|^615834-82Business RevenueTTM07/07/2025USD":{"id":2453,"description":null,"headerValues":[],"financialValues":[],"customValues":[],"error":null},"F|^169913-08Business RevenueTTM07/07/2025USD":{"id":2411,"description":null,"headerValues":[],"financialValues":[],"customValues":[],"error":null},"F|^60415-39Business RevenueTTM07/07/2025USD":{"r":[[3359788850.209224]],"c":null,"a":["Companies!J414"]},"F|^112793-05EBITDATTM07/07/2025USD":{"id":2456,"description":null,"headerValues":[],"financialValues":[],"customValues":[],"error":null},"F|^99324-73Business RevenueTTM07/07/2025USD":{"id":2487,"description":null,"headerValues":[],"financialValues":[],"customValues":[],"error":null},"F|^223522-75Business RevenueTTM07/07/2025USD":{"id":2428,"description":null,"headerValues":[],"financialValues":[],"customValues":[],"error":null},"F|^162223-03Business RevenueTTM07/07/2025USD":{"id":2406,"description":null,"headerValues":[],"financialValues":[],"customValues":[],"error":null},"F|^170583-22EBITDATTM07/07/2025USD":{"id":2450,"description":null,"headerValues":[],"financialValues":[],"customValues":[],"error":null},"F|^61790-50EBITDATTM07/07/2025USD":{"r":[[131748107.087202]],"c":null,"a":["Companies!K313"]},"F|^165718-90Business RevenueTTM07/07/2025USD":{"id":2444,"description":null,"headerValues":[],"financialValues":[],"customValues":[],"error":null},"F|^233198-56EBITDATTM07/07/2025USD":{"r":[[3464841.7561559975]],"c":null,"a":["Companies!K398"]},"F|^268283-53Business RevenueTTM07/07/2025USD":{"id":2413,"description":null,"headerValues":[],"financialValues":[],"customValues":[],"error":null},"F|^165584-98EBITDATTM07/07/2025USD":{"id":2404,"description":null,"headerValues":[],"financialValues":[],"customValues":[],"error":null},"F|^163337-23Business RevenueTTM07/07/2025USD":{"id":2457,"description":null,"headerValues":[],"financialValues":[],"customValues":[],"error":null},"F|^161724-25Business RevenueTTM07/07/2025USD":{"id":2477,"description":null,"headerValues":[],"financialValues":[],"customValues":[],"error":null},"F|^97575-31EBITDATTM07/07/2025USD":{"id":2490,"description":null,"headerValues":[],"financialValues":[],"customValues":[],"error":null},"F|^277218-10Business RevenueTTM07/07/2025USD":{"id":2484,"description":null,"headerValues":[],"financialValues":[],"customValues":[],"error":null},"F|^41095-18EBITDATTM07/07/2025USD":{"r":[[3569000000]],"c":null,"a":["Companies!K176"]},"F|^59323-78Business RevenueTTM07/07/2025USD":{"id":2463,"description":null,"headerValues":[],"financialValues":[],"customValues":[],"error":null},"F|^10831-42Business RevenueTTM07/07/2025USD":{"r":[[359051000000]],"c":null,"a":["Companies!J437"]},"F|^231229-00EBITDATTM07/07/2025USD":{"id":2489,"description":null,"headerValues":[],"financialValues":[],"customValues":[],"error":null},"F|^107186-68Business RevenueTTM07/07/2025USD":{"id":2491,"description":null,"headerValues":[],"financialValues":[],"customValues":[],"error":null},"F|^98777-26Business RevenueTTM07/07/2025USD":{"id":2431,"description":null,"headerValues":[],"financialValues":[],"customValues":[],"error":null},"F|^498257-65Business RevenueTTM07/07/2025USD":{"id":2469,"description":null,"headerValues":[],"financialValues":[],"customValues":[],"error":null},"F|^59323-69Business RevenueTTM07/07/2025USD":{"id":2421,"description":null,"headerValues":[],"financialValues":[],"customValues":[],"error":null},"F|^234886-42Business RevenueTTM07/07/2025USD":{"id":2470,"description":null,"headerValues":[],"financialValues":[],"customValues":[],"error":null},"F|^156544-57EBITDATTM07/07/2025USD":{"id":2438,"description":null,"headerValues":[],"financialValues":[],"customValues":[],"error":null},"F|^165076-57Business RevenueTTM07/07/2025USD":{"id":2460,"description":null,"headerValues":[],"financialValues":[],"customValues":[],"error":null},"F|^59324-77EBITDATTM07/07/2025USD":{"r":[[314068812.232263]],"c":null,"a":["Companies!K380"]},"D|^11660-50WebsiteUSD":{"r":[["www.sap.com"]],"a":["Companies!E569"]},"D|^55609-75WebsiteUSD":{"r":[["ri.brasil-agro.com"]],"a":["Companies!E102"]},"D|^53494-57WebsiteUSD":{"r":[["www.totvs.com"]],"a":["Companies!E651"]},"D|^233278-39WebsiteUSD":{"r":[["www.rodoil.com.br"]],"a":["Companies!E552"]},"D|^99223-66WebsiteUSD":{"r":[["www.bancopan.com.br"]],"a":["Companies!E74"]},"D|^181457-56WebsiteUSD":{"r":[["www.globo.com"]],"a":["Companies!E302"]},"D|^163136-35WebsiteUSD":{"id":2486,"description":null,"headerValues":[{"simpleDate":null,"value":"","description":null}],"financialValues":[],"customValues":[],"error":null},"D|^51712-39WebsiteUSD":{"r":[["www.globant.com"]],"a":["Companies!E301"]},"D|^463231-54WebsiteUSD":{"r":[["www.kiwify.com.br"]],"a":["Companies!E387"]},"D|^55754-74WebsiteUSD":{"r":[["www.internationalsos.com"]],"a":["Companies!E368"]},"D|^43055-92WebsiteUSD":{"r":[["www.gpari.com.br"]],"a":["Companies!E305"]},"D|^163651-51WebsiteUSD":{"r":[["www.yarabrasil.com.br"]],"a":["Companies!E716"]},"D|^593127-19WebsiteUSD":{"r":[["www.agiscorretora.com.br"]],"a":["Companies!E22"]},"D|^110294-65WebsiteUSD":{"r":[["www.gruposinova.com.br"]],"a":["Companies!E336"]},"D|^160078-96WebsiteUSD":{"r":[["www.cce.com.br"]],"a":["Companies!E141"]},"D|^721137-97WebsiteUSD":{"id":2409,"description":null,"headerValues":[{"simpleDate":null,"value":"","description":null}],"financialValues":[],"customValues":[],"error":null},"D|^234109-09WebsiteUSD":{"r":[["www.caixaseguridade.com.br"]],"a":["Companies!E125"]},"D|^153127-90WebsiteUSD":{"id":2414,"description":null,"headerValues":[{"simpleDate":null,"value":"","description":null}],"financialValues":[],"customValues":[],"error":null},"D|^42357-52WebsiteUSD":{"r":[["www.btgpactual.com"]],"a":["Companies!E117"]},"D|^59323-60WebsiteUSD":{"r":[["www.dasa3.com.br"]],"a":["Companies!E211"]},"D|^57093-76WebsiteUSD":{"r":[["www.sanepar.com.br"]],"a":["Companies!E563"]},"D|^121795-57WebsiteUSD":{"r":[["www.liquigas.com.br"]],"a":["Companies!E407"]},"D|^151586-02WebsiteUSD":{"r":[["www.sadia-life.com"]],"a":["Companies!E561"]},"D|^234524-44NameUSD":{"r":[["Biolab Pharma"]],"a":["Companies!B91"]},"D|^466023-34NameUSD":{"r":[["Act Consultoria Em Tecnologia"]],"a":["Companies!B11"]},"D|^226272-16NameUSD":{"r":[["FQM Divcom"]],"a":["Companies!B221"]},"D|^62177-59NameUSD":{"r":[["Aceco TI"]],"a":["Companies!B8"]},"D|^14185-90NameUSD":{"r":[["Abril Mídia"]],"a":["Companies!B317"]},"D|^10831-42NameUSD":{"r":[["McKesson"]],"a":["Companies!B437"]},"D|^152764-48NameUSD":{"r":[["Parmalat Brasil Industria de Alimentos"]],"a":["Companies!B505"]},"D|^121035-79NameUSD":{"r":[["Claro (Brazil)"]],"a":["Companies!B168"]},"D|^154983-61NameUSD":{"r":[["Unipar Carbocloro"]],"a":["Companies!B667"]},"D|^52102-36NameUSD":{"r":[["CVC Brasil Operadora e Agencia de Viagens"]],"a":["Companies!B206"]},"D|^61790-50NameUSD":{"r":[["Grendene"]],"a":["Companies!B313"]},"D|^540911-35NameUSD":{"r":[["Solventum"]],"a":["Companies!B594"]},"D|^442930-15NameUSD":{"r":[["Yssy"]],"a":["Companies!B719"]},"D|^165380-77NameUSD":{"r":[["Companhia de Gas de Sao Paulo Comgas"]],"a":["Companies!B178"]},"D|^59619-34Employees CountUSD":{"r":[[6628]],"a":["Companies!I477"]},"D|^109195-03Employees CountUSD":{"id":2437,"description":null,"headerValues":[{"simpleDate":null,"value":"","description":null}],"financialValues":[],"customValues":[],"error":null},"D|^97964-83Employees CountUSD":{"r":[[1384]],"a":["Companies!I267"]},"D|^157708-54Employees CountUSD":{"id":2443,"description":null,"headerValues":[{"simpleDate":null,"value":"","description":null}],"financialValues":[],"customValues":[],"error":null},"D|^222460-66Employees CountUSD":{"r":[[2885]],"a":["Companies!I353"]},"D|^234109-09Employees CountUSD":{"r":[[23309]],"a":["Companies!I125"]},"D|^97998-76Employees CountUSD":{"id":2462,"description":null,"headerValues":[{"simpleDate":null,"value":"","description":null}],"financialValues":[],"customValues":[],"error":null},"D|^442690-21Employees CountUSD":{"r":[[43076]],"a":["Companies!I320"]},"D|^51712-39Employees CountUSD":{"r":[[31102]],"a":["Companies!I301"]},"D|^160984-09Employees CountUSD":{"r":[[2100]],"a":["Companies!I89"]},"D|^452727-46Employees CountUSD":{"r":[[2000]],"a":["Companies!I564"]},"D|^164958-76HQ CountryUSD":{"r":[["Brazil"]],"a":["Companies!D413"]},"D|^59321-44HQ CountryUSD":{"r":[["Brazil"]],"a":["Companies!D621"]},"D|^471012-85HQ CountryUSD":{"r":[["Brazil"]],"a":["Companies!D665"]},"D|^471142-00HQ CountryUSD":{"r":[["Brazil"]],"a":["Companies!D112"]},"D|^548748-10HQ CountryUSD":{"r":[["Brazil"]],"a":["Companies!D311"]},"D|^160078-96HQ CountryUSD":{"r":[["Brazil"]],"a":["Companies!D141"]},"D|^150480-19HQ CountryUSD":{"r":[["Brazil"]],"a":["Companies!D709"]},"D|^56614-42HQ CountryUSD":{"r":[["India"]],"a":["Companies!D625"]},"D|^43042-60HQ CountryUSD":{"r":[["Brazil"]],"a":["Companies!D560"]},"D|^165661-12HQ CountryUSD":{"r":[["Brazil"]],"a":["Companies!D72"]},"D|^18862-03HQ CountryUSD":{"r":[["United States"]],"a":["Companies!D295"]},"D|^10134-19HQ CountryUSD":{"r":[["United States"]],"a":["Companies!D360"]},"D|^43041-97HQ CountryUSD":{"r":[["Brazil"]],"a":["Companies!D195"]},"D|^123498-28HQ CountryUSD":{"r":[["Brazil"]],"a":["Companies!D701"]},"D|^112707-37HQ CountryUSD":{"r":[["United Kingdom"]],"a":["Companies!D412"]},"D|^156489-31HQ CountryUSD":{"r":[["Brazil"]],"a":["Companies!D107"]},"D|^16436-62HQ CountryUSD":{"r":[["United Kingdom"]],"a":["Companies!D291"]},"D|^124137-28HQ CountryUSD":{"r":[["Brazil"]],"a":["Companies!D613"]},"D|^40839-85HQ CountryUSD":{"r":[["Brazil"]],"a":["Companies!D175"]},"F|^165664-00EBITDATTM07/07/2025USD":{"id":1349,"description":null,"headerValues":[],"financialValues":[],"customValues":[],"error":null},"F|^55598-50Business RevenueTTM07/07/2025USD":{"r":[[1481683281.149888]],"c":null,"a":["Companies!J334"]},"F|^222460-66EBITDATTM07/07/2025USD":{"id":1362,"description":null,"headerValues":[],"financialValues":[],"customValues":[],"error":null},"F|^454528-09EBITDATTM07/07/2025USD":{"r":[[104795218.5652]],"c":null,"a":["Companies!K215"]},"F|^125466-94EBITDATTM07/07/2025USD":{"r":[[88895340.349378]],"c":null,"a":["Companies!K272"]},"F|^264333-43EBITDATTM07/07/2025USD":{"id":1357,"description":null,"headerValues":[],"financialValues":[],"customValues":[],"error":null},"F|^165681-01Business RevenueTTM07/07/2025USD":{"r":[[954038999.4701]],"c":null,"a":["Companies!J324"]},"F|^166331-44Business RevenueTTM07/07/2025USD":{"id":1327,"description":null,"headerValues":[],"financialValues":[],"customValues":[],"error":null},"F|^11242-00Business RevenueTTM07/07/2025USD":{"r":[[33537000000]],"c":null,"a":["Companies!J442"]},"F|^150914-71EBITDATTM07/07/2025USD":{"id":1312,"description":null,"headerValues":[],"financialValues":[],"customValues":[],"error":null},"F|^636015-43Business RevenueTTM07/07/2025USD":{"id":1354,"description":null,"headerValues":[],"financialValues":[],"customValues":[],"error":null},"F|^636015-43EBITDATTM07/07/2025USD":{"r":[[34000000]],"c":null,"a":["Companies!K484"]},"F|^463231-54Business RevenueTTM07/07/2025USD":{"id":1352,"description":null,"headerValues":[],"financialValues":[],"customValues":[],"error":null},"F|^233278-39EBITDATTM07/07/2025USD":{"id":1374,"description":null,"headerValues":[],"financialValues":[],"customValues":[],"error":null},"F|^60112-81Business RevenueTTM07/07/2025USD":{"id":1351,"description":null,"headerValues":[],"financialValues":[],"customValues":[],"error":null},"F|^223693-93Business RevenueTTM07/07/2025USD":{"id":1305,"description":null,"headerValues":[],"financialValues":[],"customValues":[],"error":null},"F|^55246-78EBITDATTM07/07/2025USD":{"id":1333,"description":null,"headerValues":[],"financialValues":[],"customValues":[],"error":null},"F|^277644-70EBITDATTM07/07/2025USD":{"id":1387,"description":null,"headerValues":[],"financialValues":[],"customValues":[],"error":null},"F|^25381-27EBITDATTM07/07/2025USD":{"id":1304,"description":null,"headerValues":[],"financialValues":[],"customValues":[],"error":null},"F|^59322-25Business RevenueTTM07/07/2025USD":{"r":[[1735964141.4850662]],"c":null,"a":["Companies!J472"]},"F|^315183-07Business RevenueTTM07/07/2025USD":{"id":1390,"description":null,"headerValues":[],"financialValues":[],"customValues":[],"error":null},"F|^315183-07EBITDATTM07/07/2025USD":{"id":1368,"description":null,"headerValues":[],"financialValues":[],"customValues":[],"error":null},"F|^52631-02Business RevenueTTM07/07/2025USD":{"r":[[7458459506.552381]],"c":null,"a":["Companies!J243"]},"F|^53506-54Business RevenueTTM07/07/2025USD":{"id":1366,"description":null,"headerValues":[],"financialValues":[],"customValues":[],"error":null},"F|^166608-82EBITDATTM07/07/2025USD":{"id":1319,"description":null,"headerValues":[],"financialValues":[],"customValues":[],"error":null},"F|^165421-63Business RevenueTTM07/07/2025USD":{"r":[[2125133759.628348]],"c":null,"a":["Companies!J658"]},"F|^600473-71Business RevenueTTM07/07/2025USD":{"id":1308,"description":null,"headerValues":[],"financialValues":[],"customValues":[],"error":null},"F|^59322-97EBITDATTM07/07/2025USD":{"id":1346,"description":null,"headerValues":[],"financialValues":[],"customValues":[],"error":null},"F|^149856-85EBITDATTM07/07/2025USD":{"id":1340,"description":null,"headerValues":[],"financialValues":[],"customValues":[],"error":null},"F|^103477-96EBITDATTM07/07/2025USD":{"id":1369,"description":null,"headerValues":[],"financialValues":[],"customValues":[],"error":null},"F|^592604-47Business RevenueTTM07/07/2025USD":{"id":1376,"description":null,"headerValues":[],"financialValues":[],"customValues":[],"error":null},"F|^165503-62Business RevenueTTM07/07/2025USD":{"r":[[2156456657.482872]],"c":null,"a":["Companies!J547"]},"F|^163034-92Business RevenueTTM07/07/2025USD":{"id":1375,"description":null,"headerValues":[],"financialValues":[],"customValues":[],"error":null},"F|^234526-60EBITDATTM07/07/2025USD":{"id":1316,"description":null,"headerValues":[],"financialValues":[],"customValues":[],"error":null},"F|^164693-62EBITDATTM07/07/2025USD":{"id":1309,"description":null,"headerValues":[],"financialValues":[],"customValues":[],"error":null},"F|^233963-83EBITDATTM07/07/2025USD":{"id":1385,"description":null,"headerValues":[],"financialValues":[],"customValues":[],"error":null},"F|^226315-45EBITDATTM07/07/2025USD":{"id":1394,"description":null,"headerValues":[],"financialValues":[],"customValues":[],"error":null},"F|^158436-10Business RevenueTTM07/07/2025USD":{"id":1334,"description":null,"headerValues":[],"financialValues":[],"customValues":[],"error":null},"F|^165498-58Business RevenueTTM07/07/2025USD":{"r":[[416168411.62579596]],"c":null,"a":["Companies!J217"]},"F|^99520-12EBITDATTM07/07/2025USD":{"id":1311,"description":null,"headerValues":[],"financialValues":[],"customValues":[],"error":null},"F|^597319-93Business RevenueTTM07/07/2025USD":{"id":1401,"description":null,"headerValues":[],"financialValues":[],"customValues":[],"error":null},"D|^277218-10WebsiteUSD":{"id":1313,"description":null,"headerValues":[{"simpleDate":null,"value":"","description":null}],"financialValues":[],"customValues":[],"error":null},"D|^151782-49WebsiteUSD":{"r":[["www.veste.com"]],"a":["Companies!E684"]},"D|^14389-03WebsiteUSD":{"r":[["www.magnesita.com"]],"a":["Companies!E423"]},"D|^154039-15WebsiteUSD":{"r":[["www.frigorificomercosul.com.br"]],"a":["Companies!E287"]},"D|^157723-30WebsiteUSD":{"r":[["www.assai.com.br"]],"a":["Companies!E58"]},"D|^640234-90WebsiteUSD":{"r":[["www.plurix.com"]],"a":["Companies!E519"]},"D|^159623-47WebsiteUSD":{"r":[["ri.riachuelo.com.br"]],"a":["Companies!E550"]},"D|^182343-88WebsiteUSD":{"r":[["www.eldoradobrasil.com.br"]],"a":["Companies!E240"]},"D|^148670-38WebsiteUSD":{"r":[["www.ecorodovias.com.br"]],"a":["Companies!E237"]},"D|^163337-23WebsiteUSD":{"r":[["www.bretas.com.br"]],"a":["Companies!E110"]},"D|^59325-31WebsiteUSD":{"r":[["www.triunfo.com"]],"a":["Companies!E656"]},"D|^165458-17WebsiteUSD":{"id":1392,"description":null,"headerValues":[{"simpleDate":null,"value":"","description":null}],"financialValues":[],"customValues":[],"error":null},"D|^597571-57WebsiteUSD":{"id":1393,"description":null,"headerValues":[{"simpleDate":null,"value":"","description":null}],"financialValues":[],"customValues":[],"error":null},"D|^461790-37WebsiteUSD":{"id":1395,"description":null,"headerValues":[{"simpleDate":null,"value":"","description":null}],"financialValues":[],"customValues":[],"error":null},"D|^164969-38WebsiteUSD":{"id":1396,"description":null,"headerValues":[{"simpleDate":null,"value":"","description":null}],"financialValues":[],"customValues":[],"error":null},"D|^228760-30NameUSD":{"r":[["Trevo Lacteos"]],"a":["Companies!B654"]},"D|^59052-97NameUSD":{"r":[["PetLove"]],"a":["Companies!B508"]},"D|^169699-78NameUSD":{"r":[["Wembley(Brazil)"]],"a":["Companies!B706"]},"D|^459173-44NameUSD":{"r":[["Onfly"]],"a":["Companies!B495"]},"D|^51485-86NameUSD":{"r":[["Terminal de Conteineres de Paranagua"]],"a":["Companies!B624"]},"D|^227822-95NameUSD":{"r":[["Dexco"]],"a":["Companies!B216"]},"D|^466180-84NameUSD":{"r":[["Grupo Zaffari"]],"a":["Companies!B338"]},"D|^158045-86NameUSD":{"r":[["ThyssenKrupp Automotive Systems Industrial do Brasil"]],"a":["Companies!B772"]},"D|^164619-55NameUSD":{"r":[["Autometal"]],"a":["Companies!B65"]},"D|^99794-08NameUSD":{"r":[["Nacional Minerios"]],"a":["Companies!B758"]},"D|^454233-88NameUSD":{"r":[["Scheffer Participações"]],"a":["Companies!B573"]},"D|^154831-87NameUSD":{"r":[["Metalúrgica Barros Monteiro"]],"a":["Companies!B78"]},"D|^59321-62NameUSD":{"r":[["Localiza Rent a Car"]],"a":["Companies!B408"]},"D|^229790-80NameUSD":{"r":[["A.C.Camargo Cancer Center"]],"a":["Companies!B7"]},"D|^163996-66NameUSD":{"r":[["Schulz (Brazil)"]],"a":["Companies!B575"]},"D|^41966-65NameUSD":{"r":[["Telemar Participacoes"]],"a":["Companies!B632"]},"D|^434642-41NameUSD":{"r":[["DmCard Cartoes de Credito"]],"a":["Companies!B695"]},"D|^60748-48NameUSD":{"r":[["Prosegur Compañia de Seguridad"]],"a":["Companies!B534"]},"D|^60787-27NameUSD":{"r":[["Coelce"]],"a":["Companies!B174"]},"D|^99160-39Employees CountUSD":{"r":[[6000]],"a":["Companies!I598"]},"D|^277644-70Employees CountUSD":{"r":[[411]],"a":["Companies!I384"]},"D|^125301-70Employees CountUSD":{"r":[[280]],"a":["Companies!I574"]},"D|^13259-35Employees CountUSD":{"r":[[10481]],"a":["Companies!I355"]},"D|^110294-65Employees CountUSD":{"r":[[1047]],"a":["Companies!I336"]},"D|^55754-74Employees CountUSD":{"r":[[13000]],"a":["Companies!I368"]},"D|^56903-95Employees CountUSD":{"r":[[62]],"a":["Companies!I64"]},"D|^163996-66Employees CountUSD":{"r":[[3699]],"a":["Companies!I575"]},"D|^60401-17Employees CountUSD":{"r":[[23000]],"a":["Companies!I281"]},"D|^123496-84Employees CountUSD":{"r":[[22000]],"a":["Companies!I538"]},"D|^59321-89Employees CountUSD":{"r":[[114]],"a":["Companies!I462"]},"D|^12763-00Employees CountUSD":{"r":[[1173]],"a":["Companies!I258"]},"D|^56903-77Employees CountUSD":{"id":1379,"description":null,"headerValues":[{"simpleDate":null,"value":"","description":null}],"financialValues":[],"customValues":[],"error":null},"D|^109468-18Employees CountUSD":{"r":[[412]],"a":["Companies!I622"]},"D|^164466-55Employees CountUSD":{"r":[[6391]],"a":["Companies!I461"]},"D|^161724-25Employees CountUSD":{"r":[[2316]],"a":["Companies!I68"]},"D|^123496-84HQ CountryUSD":{"r":[["Brazil"]],"a":["Companies!D538"]},"D|^126354-61HQ CountryUSD":{"r":[["Brazil"]],"a":["Companies!D396"]},"D|^267905-53HQ CountryUSD":{"r":[["Brazil"]],"a":["Companies!D365"]},"D|^267694-66HQ CountryUSD":{"r":[["Brazil"]],"a":["Companies!D677"]},"D|^165012-13HQ CountryUSD":{"r":[["Brazil"]],"a":["Companies!D136"]},"D|^497260-63HQ CountryUSD":{"r":[["Brazil"]],"a":["Companies!D753"]},"D|^50913-10HQ CountryUSD":{"r":[["Brazil"]],"a":["Companies!D335"]},"D|^150914-71HQ CountryUSD":{"r":[["Brazil"]],"a":["Companies!D278"]},"D|^165013-12HQ CountryUSD":{"r":[["Brazil"]],"a":["Companies!D382"]},"F|^466985-71Business RevenueTTM07/07/2025USD":{"r":[[371162871.83560455]],"c":null,"a":["Companies!J427"]},"F|^399569-77EBITDATTM07/07/2025USD":{"r":[[322549495.309114]],"c":null,"a":["Companies!K469"]},"F|^165214-00Business RevenueTTM07/07/2025USD":{"id":1446,"description":null,"headerValues":[],"financialValues":[],"customValues":[],"error":null},"F|^438594-67Business RevenueTTM07/07/2025USD":{"r":[[235028924.32089302]],"c":null,"a":["Companies!J15"]},"F|^161509-69EBITDATTM07/07/2025USD":{"id":1407,"description":null,"headerValues":[],"financialValues":[],"customValues":[],"error":null},"F|^454909-87EBITDATTM07/07/2025USD":{"id":1498,"description":null,"headerValues":[],"financialValues":[],"customValues":[],"error":null},"F|^60787-27EBITDATTM07/07/2025USD":{"r":[[283592531.784912]],"c":null,"a":["Companies!K174"]},"F|^183223-45Business RevenueTTM07/07/2025USD":{"id":1443,"description":null,"headerValues":[],"financialValues":[],"customValues":[],"error":null},"F|^234634-42EBITDATTM07/07/2025USD":{"id":1432,"description":null,"headerValues":[],"financialValues":[],"customValues":[],"error":null},"F|^517445-74EBITDATTM07/07/2025USD":{"id":1464,"description":null,"headerValues":[],"financialValues":[],"customValues":[],"error":null},"F|^277225-03EBITDATTM07/07/2025USD":{"r":[[-453518985.35323596]],"c":null,"a":["Companies!K595"]},"F|^55074-25EBITDATTM07/07/2025USD":{"r":[[211957947.056279]],"c":null,"a":["Companies!K491"]},"F|^565246-54Business RevenueTTM07/07/2025USD":{"id":1433,"description":null,"headerValues":[],"financialValues":[],"customValues":[],"error":null},"F|^165549-52EBITDATTM07/07/2025USD":{"r":[[304362431.170766]],"c":null,"a":["Companies!K541"]},"F|^228052-54Business RevenueTTM07/07/2025USD":{"id":1441,"description":null,"headerValues":[],"financialValues":[],"customValues":[],"error":null},"F|^62870-05EBITDATTM07/07/2025USD":{"r":[[89520656.481911]],"c":null,"a":["Companies!K676"]},"F|^12813-67Business RevenueTTM07/07/2025USD":{"r":[[22450839957.414]],"c":null,"a":["Companies!J470"]},"F|^158444-20Business RevenueTTM07/07/2025USD":{"id":1405,"description":null,"headerValues":[],"financialValues":[],"customValues":[],"error":null},"F|^158444-20EBITDATTM07/07/2025USD":{"id":1460,"description":null,"headerValues":[],"financialValues":[],"customValues":[],"error":null},"F|^62311-60Business RevenueTTM07/07/2025USD":{"r":[[1551416270.79249]],"c":null,"a":["Companies!J590"]},"F|^66328-48Business RevenueTTM07/07/2025USD":{"r":[[426035486.050261]],"c":null,"a":["Companies!J628"]},"F|^152826-49EBITDATTM07/07/2025USD":{"id":1426,"description":null,"headerValues":[],"financialValues":[],"customValues":[],"error":null},"F|^182574-10EBITDATTM07/07/2025USD":{"id":1455,"description":null,"headerValues":[],"financialValues":[],"customValues":[],"error":null},"F|^184090-78Business RevenueTTM07/07/2025USD":{"id":1495,"description":null,"headerValues":[],"financialValues":[],"customValues":[],"error":null},"F|^125590-69EBITDATTM07/07/2025USD":{"id":1414,"description":null,"headerValues":[],"financialValues":[],"customValues":[],"error":null},"D|^231680-35WebsiteUSD":{"r":[["www.casadoadubo.com.br"]],"a":["Companies!E134"]},"D|^62870-05WebsiteUSD":{"r":[["www.valid.com"]],"a":["Companies!E676"]},"D|^465840-37WebsiteUSD":{"r":[["www.boasafrasementes.com.br"]],"a":["Companies!E96"]},"D|^51311-53WebsiteUSD":{"r":[["www.xpi.com.br"]],"a":["Companies!E714"]},"D|^465543-19WebsiteUSD":{"r":[["www.cobasi.com.br"]],"a":["Companies!E172"]},"D|^166012-75WebsiteUSD":{"r":[["www.cjselecta.com.br"]],"a":["Companies!E166"]},"D|^65420-20WebsiteUSD":{"r":[["www.tysondobrasil.com.br"]],"a":["Companies!E659"]},"D|^164466-55WebsiteUSD":{"r":[["www.mrs.com.br"]],"a":["Companies!E461"]},"D|^153231-31WebsiteUSD":{"r":[["www.oncoprod.com"]],"a":["Companies!E494"]},"D|^10046-17WebsiteUSD":{"r":[["www.kepler.com.br"]],"a":["Companies!E385"]},"D|^159242-95WebsiteUSD":{"r":[["www.grupomorenarosa.com.br"]],"a":["Companies!E328"]},"D|^123498-28WebsiteUSD":{"r":[["www.vr.com.br"]],"a":["Companies!E701"]},"D|^40426-03WebsiteUSD":{"r":[["www.tenda.com"]],"a":["Companies!E635"]},"D|^165718-54WebsiteUSD":{"r":[["www.mg-chemicals.com.br"]],"a":["Companies!E450"]},"D|^109299-79WebsiteUSD":{"r":[["www.cruzeirodosul.edu.br"]],"a":["Companies!E200"]},"D|^14185-99NameUSD":{"r":[["Magazine Luiza"]],"a":["Companies!B421"]},"D|^158083-21NameUSD":{"r":[["Confab Industrial"]],"a":["Companies!B741"]},"D|^14389-39NameUSD":{"r":[["Tech Mahindra"]],"a":["Companies!B627"]},"D|^10926-55NameUSD":{"r":[["GBarbosa"]],"a":["Companies!B293"]},"D|^167940-28NameUSD":{"r":[["Terna Construtora"]],"a":["Companies!B638"]},"D|^55074-25NameUSD":{"r":[["Odontoprev"]],"a":["Companies!B491"]},"D|^172312-48NameUSD":{"r":[["Senior Sistemas"]],"a":["Companies!B580"]},"D|^438594-67NameUSD":{"r":[["Aeris Energy (Brazil)"]],"a":["Companies!B15"]},"D|^164940-49NameUSD":{"r":[["Trisul"]],"a":["Companies!B655"]},"D|^151601-32NameUSD":{"r":[["Tele Centro Oeste Celular Participações"]],"a":["Companies!B623"]},"D|^42203-35NameUSD":{"r":[["GVT Holding"]],"a":["Companies!B751"]},"D|^12770-02NameUSD":{"r":[["Guerra SA Implementos Rodoviários"]],"a":["Companies!B342"]},"D|^599964-67NameUSD":{"r":[["Ventura Offshore"]],"a":["Companies!B680"]},"D|^459945-91NameUSD":{"r":[["DTI Digital"]],"a":["Companies!B228"]},"D|^161724-25NameUSD":{"r":[["Lojas Avenida"]],"a":["Companies!B68"]},"D|^277225-03NameUSD":{"r":[["Grupo De Moda Soma"]],"a":["Companies!B595"]},"D|^124322-05NameUSD":{"r":[["Vescon Equipamentos Industriais"]],"a":["Companies!B777"]},"D|^170583-22NameUSD":{"r":[["Vale (Four Fertilizer Units in Cubatao)"]],"a":["Companies!B776"]},"D|^125589-61NameUSD":{"r":[["Care Plus Medicina Assistencial"]],"a":["Companies!B133"]},"D|^438790-96Employees CountUSD":{"r":[[250]],"a":["Companies!I270"]},"D|^59323-15Employees CountUSD":{"id":1410,"description":null,"headerValues":[{"simpleDate":null,"value":"","description":null}],"financialValues":[],"customValues":[],"error":null},"D|^59324-86Employees CountUSD":{"r":[[140000]],"a":["Companies!I493"]},"D|^470615-23Employees CountUSD":{"r":[[5000]],"a":["Companies!I180"]},"D|^57080-35Employees CountUSD":{"r":[[2236]],"a":["Companies!I451"]},"D|^489504-25Employees CountUSD":{"r":[[65]],"a":["Companies!I571"]},"D|^42096-79Employees CountUSD":{"r":[[12090]],"a":["Companies!I191"]},"D|^266136-67Employees CountUSD":{"r":[[40]],"a":["Companies!I434"]},"D|^151586-02Employees CountUSD":{"r":[[60580]],"a":["Companies!I561"]},"D|^164958-76Employees CountUSD":{"r":[[750]],"a":["Companies!I413"]},"D|^165660-49Employees CountUSD":{"r":[[3098]],"a":["Companies!I517"]},"D|^91718-56Employees CountUSD":{"r":[[654]],"a":["Companies!I544"]},"D|^153901-90Employees CountUSD":{"id":1463,"description":null,"headerValues":[{"simpleDate":null,"value":"","description":null}],"financialValues":[],"customValues":[],"error":null},"D|^51485-86Employees CountUSD":{"r":[[501]],"a":["Companies!I624"]},"D|^470780-74Employees CountUSD":{"r":[[5000]],"a":["Companies!I464"]},"D|^167940-28Employees CountUSD":{"id":1471,"description":null,"headerValues":[{"simpleDate":null,"value":"","description":null}],"financialValues":[],"customValues":[],"error":null},"D|^509346-82Employees CountUSD":{"r":[[21000]],"a":["Companies!I122"]},"D|^501803-11Employees CountUSD":{"r":[[988]],"a":["Companies!I643"]},"D|^234634-42Employees CountUSD":{"id":1478,"description":null,"headerValues":[{"simpleDate":null,"value":"","description":null}],"financialValues":[],"customValues":[],"error":null},"D|^181473-94Employees CountUSD":{"r":[[6831]],"a":["Companies!I458"]},"D|^107721-19Employees CountUSD":{"r":[[2400]],"a":["Companies!I586"]},"D|^165566-17Employees CountUSD":{"r":[[2348]],"a":["Companies!I371"]},"D|^491864-77Employees CountUSD":{"r":[[7366]],"a":["Companies!I202"]},"D|^53381-53Employees CountUSD":{"r":[[17000]],"a":["Companies!I455"]},"D|^233816-50HQ CountryUSD":{"r":[["Brazil"]],"a":["Companies!D354"]},"D|^158454-19HQ CountryUSD":{"r":[["Brazil"]],"a":["Companies!D245"]},"D|^59324-68HQ CountryUSD":{"r":[["Brazil"]],"a":["Companies!D369"]},"D|^169699-78HQ CountryUSD":{"r":[["Brazil"]],"a":["Companies!D706"]},"D|^160596-46HQ CountryUSD":{"r":[["Brazil"]],"a":["Companies!D497"]},"D|^182078-20HQ CountryUSD":{"r":[["Brazil"]],"a":["Companies!D764"]},"D|^66328-48HQ Cou</t>
  </si>
  <si>
    <t>ntryUSD":{"r":[["Brazil"]],"a":["Companies!D628"]},"D|^61237-00HQ CountryUSD":{"r":[["Brazil"]],"a":["Companies!D47"]},"D|^40726-09HQ CountryUSD":{"r":[["Brazil"]],"a":["Companies!D156"]},"D|^165076-57HQ CountryUSD":{"r":[["Brazil"]],"a":["Companies!D767"]},"D|^496359-10HQ CountryUSD":{"r":[["Brazil"]],"a":["Companies!D299"]},"D|^158945-68HQ CountryUSD":{"r":[["Brazil"]],"a":["Companies!D774"]},"D|^164997-01HQ CountryUSD":{"r":[["Brazil"]],"a":["Companies!D438"]},"D|^597571-57HQ CountryUSD":{"r":[["Brazil"]],"a":["Companies!D747"]},"D|^11195-02HQ CountryUSD":{"r":[["Japan"]],"a":["Companies!D290"]},"D|^157704-49HQ CountryUSD":{"r":[["Brazil"]],"a":["Companies!D103"]},"D|^165719-35HQ CountryUSD":{"r":[["Brazil"]],"a":["Companies!D247"]},"F|^135752-86Business RevenueTTM07/07/2025USD":{"id":3474,"description":null,"headerValues":[],"financialValues":[],"customValues":[],"error":null},"F|^60733-81Business RevenueTTM07/07/2025USD":{"r":[[1122042262.6959941]],"c":null,"a":["Companies!J37"]},"F|^109195-03Business RevenueTTM07/07/2025USD":{"id":3442,"description":null,"headerValues":[],"financialValues":[],"customValues":[],"error":null},"F|^111171-88Business RevenueTTM07/07/2025USD":{"r":[[24476521405.17538]],"c":null,"a":["Companies!J44"]},"F|^153187-03EBITDATTM07/07/2025USD":{"r":[[291691007.963325]],"c":null,"a":["Companies!K49"]},"F|^540890-02Business RevenueTTM07/07/2025USD":{"id":3454,"description":null,"headerValues":[],"financialValues":[],"customValues":[],"error":null},"F|^566029-63Business RevenueTTM07/07/2025USD":{"id":3416,"description":null,"headerValues":[],"financialValues":[],"customValues":[],"error":null},"F|^150914-71Business RevenueTTM07/07/2025USD":{"id":3490,"description":null,"headerValues":[],"financialValues":[],"customValues":[],"error":null},"F|^433826-47Business RevenueTTM07/07/2025USD":{"id":3486,"description":null,"headerValues":[],"financialValues":[],"customValues":[],"error":null},"F|^161656-30Business RevenueTTM07/07/2025USD":{"id":3445,"description":null,"headerValues":[],"financialValues":[],"customValues":[],"error":null},"F|^59322-52EBITDATTM07/07/2025USD":{"id":3459,"description":null,"headerValues":[],"financialValues":[],"customValues":[],"error":null},"F|^11195-02Business RevenueTTM07/07/2025USD":{"r":[[23281639427.304]],"c":null,"a":["Companies!J290"]},"F|^442938-43EBITDATTM07/07/2025USD":{"id":3498,"description":null,"headerValues":[],"financialValues":[],"customValues":[],"error":null},"F|^55958-32Business RevenueTTM07/07/2025USD":{"r":[[10363260581.102999]],"c":null,"a":["Companies!J61"]},"F|^462679-48EBITDATTM07/07/2025USD":{"id":3417,"description":null,"headerValues":[],"financialValues":[],"customValues":[],"error":null},"F|^14203-99Business RevenueTTM07/07/2025USD":{"r":[[222286000000]],"c":null,"a":["Companies!J132"]},"F|^56614-42Business RevenueTTM07/07/2025USD":{"r":[[30196617980.16]],"c":null,"a":["Companies!J625"]},"F|^165123-91EBITDATTM07/07/2025USD":{"id":3444,"description":null,"headerValues":[],"financialValues":[],"customValues":[],"error":null},"F|^59087-35Business RevenueTTM07/07/2025USD":{"r":[[238095484.608547]],"c":null,"a":["Companies!J36"]},"F|^59087-35EBITDATTM07/07/2025USD":{"r":[[27961480.164991]],"c":null,"a":["Companies!K36"]},"F|^267403-24EBITDATTM07/07/2025USD":{"id":3410,"description":null,"headerValues":[],"financialValues":[],"customValues":[],"error":null},"F|^434510-74EBITDATTM07/07/2025USD":{"id":3455,"description":null,"headerValues":[],"financialValues":[],"customValues":[],"error":null},"F|^11404-81EBITDATTM07/07/2025USD":{"r":[[3276595284.4919987]],"c":null,"a":["Companies!K131"]},"F|^98777-26EBITDATTM07/07/2025USD":{"id":3450,"description":null,"headerValues":[],"financialValues":[],"customValues":[],"error":null},"F|^170685-91Business RevenueTTM07/07/2025USD":{"r":[[587103457.279335]],"c":null,"a":["Companies!J523"]},"F|^59324-41EBITDATTM07/07/2025USD":{"r":[[216215831.642]],"c":null,"a":["Companies!K322"]},"F|^165663-37Business RevenueTTM07/07/2025USD":{"r":[[13532388949.775349]],"c":null,"a":["Companies!J297"]},"F|^466723-54Business RevenueTTM07/07/2025USD":{"id":3481,"description":null,"headerValues":[],"financialValues":[],"customValues":[],"error":null},"F|^434180-44EBITDATTM07/07/2025USD":{"id":3441,"description":null,"headerValues":[],"financialValues":[],"customValues":[],"error":null},"F|^100704-16EBITDATTM07/07/2025USD":{"id":3443,"description":null,"headerValues":[],"financialValues":[],"customValues":[],"error":null},"F|^470615-23EBITDATTM07/07/2025USD":{"id":3434,"description":null,"headerValues":[],"financialValues":[],"customValues":[],"error":null},"F|^165833-83Business RevenueTTM07/07/2025USD":{"r":[[529011748.85882205]],"c":null,"a":["Companies!J357"]},"F|^155419-75Business RevenueTTM07/07/2025USD":{"id":3458,"description":null,"headerValues":[],"financialValues":[],"customValues":[],"error":null},"D|^55598-50WebsiteUSD":{"r":[["ri.gruposbf.com.br"]],"a":["Companies!E334"]},"D|^59320-99WebsiteUSD":{"r":[["www.klabin.com.br"]],"a":["Companies!E388"]},"D|^491467-51WebsiteUSD":{"r":[["www.cyma.com.br"]],"a":["Companies!E207"]},"D|^528634-27WebsiteUSD":{"r":[["www.guararapes.com.br"]],"a":["Companies!E341"]},"D|^61790-50WebsiteUSD":{"r":[["www.grendene.com.br"]],"a":["Companies!E313"]},"D|^157704-49WebsiteUSD":{"r":[["www.brasilcap.com.br"]],"a":["Companies!E103"]},"D|^165835-27WebsiteUSD":{"r":[["www.ri.rumolog.com"]],"a":["Companies!E556"]},"D|^277225-03WebsiteUSD":{"r":[["www.somagrupo.com.br"]],"a":["Companies!E595"]},"D|^234524-44WebsiteUSD":{"r":[["www.biolabfarma.com.br"]],"a":["Companies!E91"]},"D|^125589-61WebsiteUSD":{"r":[["www.careplus.com.br"]],"a":["Companies!E133"]},"D|^163356-58WebsiteUSD":{"r":[["loja.algar.com.br"]],"a":["Companies!E33"]},"D|^165498-58WebsiteUSD":{"r":[["www.dexxos.com.br"]],"a":["Companies!E217"]},"D|^59320-90WebsiteUSD":{"r":[["www.aesbrasil.com.br"]],"a":["Companies!E16"]},"D|^107186-68WebsiteUSD":{"r":[["www.drogariastamoio.com.br"]],"a":["Companies!E227"]},"D|^55567-99WebsiteUSD":{"r":[["www.computacenter.com"]],"a":["Companies!E182"]},"D|^158045-86WebsiteUSD":{"id":3435,"description":null,"headerValues":[{"simpleDate":null,"value":"","description":null}],"financialValues":[],"customValues":[],"error":null},"D|^11195-02WebsiteUSD":{"r":[["global.fujitsu/en-global"]],"a":["Companies!E290"]},"D|^63866-08WebsiteUSD":{"r":[["www.dicico.com.br"]],"a":["Companies!E218"]},"D|^59586-22NameUSD":{"r":[["Indra Sistemas"]],"a":["Companies!B359"]},"D|^491467-51NameUSD":{"r":[["Cyma Desenvolvimento Imobiliário"]],"a":["Companies!B207"]},"D|^162223-03NameUSD":{"r":[["Avante Health Solutions"]],"a":["Companies!B66"]},"D|^107721-19NameUSD":{"r":[["Simpress Comercio Locacao e Servicos"]],"a":["Companies!B586"]},"D|^515797-75NameUSD":{"r":[["Green4T"]],"a":["Companies!B312"]},"D|^18862-03NameUSD":{"r":[["GE HealthCare Technologies"]],"a":["Companies!B295"]},"D|^509346-82NameUSD":{"r":[["Cacau Comercio Eletronico"]],"a":["Companies!B122"]},"D|^52635-61NameUSD":{"r":[["Copel"]],"a":["Companies!B187"]},"D|^165719-35NameUSD":{"r":[["Eluma S.A. Indústria e Comércio"]],"a":["Companies!B247"]},"D|^119625-22NameUSD":{"r":[["Bertin"]],"a":["Companies!B319"]},"D|^470615-23NameUSD":{"r":[["Compass UOL"]],"a":["Companies!B180"]},"D|^66328-48NameUSD":{"r":[["Tegma Gestão Logística"]],"a":["Companies!B628"]},"D|^121827-52NameUSD":{"r":[["Jalles Machado"]],"a":["Companies!B375"]},"D|^165681-01NameUSD":{"r":[["Dimed Distribuidora de Medicamentos"]],"a":["Companies!B324"]},"D|^53513-56NameUSD":{"r":[["Decolar"]],"a":["Companies!B212"]},"D|^59321-26Employees CountUSD":{"r":[[3761]],"a":["Companies!I145"]},"D|^42012-55Employees CountUSD":{"r":[[20541]],"a":["Companies!I105"]},"D|^416652-13Employees CountUSD":{"id":3469,"description":null,"headerValues":[{"simpleDate":null,"value":"","description":null}],"financialValues":[],"customValues":[],"error":null},"D|^62870-05Employees CountUSD":{"r":[[6000]],"a":["Companies!I676"]},"D|^10362-34Employees CountUSD":{"r":[[230000]],"a":["Companies!I710"]},"D|^522248-86Employees CountUSD":{"id":3477,"description":null,"headerValues":[{"simpleDate":null,"value":"","description":null}],"financialValues":[],"customValues":[],"error":null},"D|^99223-66Employees CountUSD":{"r":[[3891]],"a":["Companies!I74"]},"D|^11404-81Employees CountUSD":{"r":[[341118]],"a":["Companies!I131"]},"D|^158894-29Employees CountUSD":{"r":[[3284]],"a":["Companies!I689"]},"D|^528343-66Employees CountUSD":{"id":3421,"description":null,"headerValues":[{"simpleDate":null,"value":"","description":null}],"financialValues":[],"customValues":[],"error":null},"D|^41337-91Employees CountUSD":{"r":[[28000]],"a":["Companies!I153"]},"D|^170583-22Employees CountUSD":{"id":3423,"description":null,"headerValues":[{"simpleDate":null,"value":"","description":null}],"financialValues":[],"customValues":[],"error":null},"D|^107188-57Employees CountUSD":{"id":3424,"description":null,"headerValues":[{"simpleDate":null,"value":"","description":null}],"financialValues":[],"customValues":[],"error":null},"D|^153010-63Employees CountUSD":{"r":[[15058]],"a":["Companies!I473"]},"D|^98855-92Employees CountUSD":{"r":[[658]],"a":["Companies!I241"]},"D|^66339-91Employees CountUSD":{"r":[[26261]],"a":["Companies!I501"]},"D|^184090-78Employees CountUSD":{"id":3451,"description":null,"headerValues":[{"simpleDate":null,"value":"","description":null}],"financialValues":[],"customValues":[],"error":null},"D|^163975-60HQ CountryUSD":{"r":[["Brazil"]],"a":["Companies!D284"]},"D|^753185-08HQ CountryUSD":{"r":[["Brazil"]],"a":["Companies!D744"]},"D|^165667-51HQ CountryUSD":{"r":[["Brazil"]],"a":["Companies!D149"]},"D|^55074-25HQ CountryUSD":{"r":[["Brazil"]],"a":["Companies!D491"]},"D|^89723-62HQ CountryUSD":{"r":[["Brazil"]],"a":["Companies!D161"]},"D|^59325-22HQ CountryUSD":{"r":[["Brazil"]],"a":["Companies!D56"]},"D|^491864-77HQ CountryUSD":{"r":[["Brazil"]],"a":["Companies!D202"]},"D|^165549-52HQ CountryUSD":{"r":[["Brazil"]],"a":["Companies!D541"]},"D|^59325-49HQ CountryUSD":{"r":[["Brazil"]],"a":["Companies!D383"]},"D|^459945-91HQ CountryUSD":{"r":[["Brazil"]],"a":["Companies!D228"]},"D|^59320-90HQ CountryUSD":{"r":[["Brazil"]],"a":["Companies!D16"]},"D|^99223-66HQ CountryUSD":{"r":[["Brazil"]],"a":["Companies!D74"]},"D|^165566-17HQ CountryUSD":{"r":[["Brazil"]],"a":["Companies!D371"]},"D|^121827-52HQ CountryUSD":{"r":[["Brazil"]],"a":["Companies!D375"]},"D|^114010-39HQ CountryUSD":{"r":[["Brazil"]],"a":["Companies!D483"]},"D|^59322-25HQ CountryUSD":{"r":[["Brazil"]],"a":["Companies!D472"]},"D|^161506-90HQ CountryUSD":{"r":[["Brazil"]],"a":["Companies!D271"]},"F|^165214-00EBITDATTM07/07/2025USD":{"id":2384,"description":null,"headerValues":[],"financialValues":[],"customValues":[],"error":null},"F|^438778-81EBITDATTM07/07/2025USD":{"r":[[21502254.822189998]],"c":null,"a":["Companies!K24"]},"F|^59003-38EBITDATTM07/07/2025USD":{"id":2319,"description":null,"headerValues":[],"financialValues":[],"customValues":[],"error":null},"F|^124324-57Business RevenueTTM07/07/2025USD":{"id":2378,"description":null,"headerValues":[],"financialValues":[],"customValues":[],"error":null},"F|^51717-61EBITDATTM07/07/2025USD":{"id":2310,"description":null,"headerValues":[],"financialValues":[],"customValues":[],"error":null},"F|^42096-79Business RevenueTTM07/07/2025USD":{"r":[[8822591191.274197]],"c":null,"a":["Companies!J191"]},"F|^540890-02EBITDATTM07/07/2025USD":{"id":2379,"description":null,"headerValues":[],"financialValues":[],"customValues":[],"error":null},"F|^489786-85EBITDATTM07/07/2025USD":{"id":2373,"description":null,"headerValues":[],"financialValues":[],"customValues":[],"error":null},"F|^61408-00EBITDATTM07/07/2025USD":{"r":[[206885780.112842]],"c":null,"a":["Companies!K148"]},"F|^157708-54Business RevenueTTM07/07/2025USD":{"id":2350,"description":null,"headerValues":[],"financialValues":[],"customValues":[],"error":null},"F|^665104-87Business RevenueTTM07/07/2025USD":{"id":2340,"description":null,"headerValues":[],"financialValues":[],"customValues":[],"error":null},"F|^142711-66EBITDATTM07/07/2025USD":{"r":[[4085880.9307699995]],"c":null,"a":["Companies!K713"]},"F|^41337-91Business RevenueTTM07/07/2025USD":{"id":2309,"description":null,"headerValues":[],"financialValues":[],"customValues":[],"error":null},"F|^163125-37Business RevenueTTM07/07/2025USD":{"id":2323,"description":null,"headerValues":[],"financialValues":[],"customValues":[],"error":null},"F|^454233-88Business RevenueTTM07/07/2025USD":{"id":2329,"description":null,"headerValues":[],"financialValues":[],"customValues":[],"error":null},"F|^167940-28EBITDATTM07/07/2025USD":{"id":2304,"description":null,"headerValues":[],"financialValues":[],"customValues":[],"error":null},"F|^125561-53Business RevenueTTM07/07/2025USD":{"id":2351,"description":null,"headerValues":[],"financialValues":[],"customValues":[],"error":null},"F|^268283-53EBITDATTM07/07/2025USD":{"id":2316,"description":null,"headerValues":[],"financialValues":[],"customValues":[],"error":null},"F|^540911-35Business RevenueTTM07/07/2025USD":{"r":[[8308000000]],"c":null,"a":["Companies!J594"]},"F|^431675-65EBITDATTM07/07/2025USD":{"r":[[20833743.168232]],"c":null,"a":["Companies!K454"]},"F|^59619-34EBITDATTM07/07/2025USD":{"r":[[167071455.144]],"c":null,"a":["Companies!K477"]},"F|^179916-67EBITDATTM07/07/2025USD":{"id":2307,"description":null,"headerValues":[],"financialValues":[],"customValues":[],"error":null},"F|^124137-28EBITDATTM07/07/2025USD":{"id":2330,"description":null,"headerValues":[],"financialValues":[],"customValues":[],"error":null},"F|^60962-86Business RevenueTTM07/07/2025USD":{"id":2313,"description":null,"headerValues":[],"financialValues":[],"customValues":[],"error":null},"F|^471142-00Business RevenueTTM07/07/2025USD":{"r":[[296042363.879844]],"c":null,"a":["Companies!J112"]},"F|^10046-17EBITDATTM07/07/2025USD":{"r":[[52890239.422898]],"c":null,"a":["Companies!K385"]},"F|^494510-50Business RevenueTTM07/07/2025USD":{"r":[[1945720569.6822622]],"c":null,"a":["Companies!J63"]},"F|^542156-50EBITDATTM07/07/2025USD":{"id":2394,"description":null,"headerValues":[],"financialValues":[],"customValues":[],"error":null},"F|^114475-96Business RevenueTTM07/07/2025USD":{"id":2328,"description":null,"headerValues":[],"financialValues":[],"customValues":[],"error":null},"F|^42012-55EBITDATTM07/07/2025USD":{"id":2358,"description":null,"headerValues":[],"financialValues":[],"customValues":[],"error":null},"F|^59325-22Business RevenueTTM07/07/2025USD":{"id":2392,"description":null,"headerValues":[],"financialValues":[],"customValues":[],"error":null},"F|^161515-81Business RevenueTTM07/07/2025USD":{"id":2315,"description":null,"headerValues":[],"financialValues":[],"customValues":[],"error":null},"F|^59325-31EBITDATTM07/07/2025USD":{"r":[[47538096.130745]],"c":null,"a":["Companies!K656"]},"D|^43084-72WebsiteUSD":{"r":[["www.nttdata.com"]],"a":["Companies!E485"]},"D|^59322-52WebsiteUSD":{"r":[["www.bb.com.br"]],"a":["Companies!E81"]},"D|^462679-48WebsiteUSD":{"r":[["www.ipe.digital"]],"a":["Companies!E370"]},"D|^43042-60WebsiteUSD":{"r":[["ri.sabesp.com.br"]],"a":["Companies!E560"]},"D|^266020-30WebsiteUSD":{"r":[["www.veloe.com.br"]],"a":["Companies!E679"]},"D|^483987-52WebsiteUSD":{"r":[["www.commcor.com.br"]],"a":["Companies!E179"]},"D|^182574-10WebsiteUSD":{"r":[["www.oxiteno.com"]],"a":["Companies!E499"]},"D|^180371-44WebsiteUSD":{"r":[["www.laticiniosportoalegre.com.br"]],"a":["Companies!E397"]},"D|^163125-37WebsiteUSD":{"r":[["www.deltaconstrucao.com.br"]],"a":["Companies!E214"]},"D|^566029-63WebsiteUSD":{"r":[["www.magnasistemas.com.br"]],"a":["Companies!E422"]},"D|^13126-33WebsiteUSD":{"r":[["www.presidio.com"]],"a":["Companies!E526"]},"D|^166370-32WebsiteUSD":{"r":[["www.saofrancisco.com.br"]],"a":["Companies!E567"]},"D|^97575-31WebsiteUSD":{"r":[["www.cbmm.com"]],"a":["Companies!E138"]},"D|^10731-52WebsiteUSD":{"r":[["www.equinix.com"]],"a":["Companies!E261"]},"D|^149806-45WebsiteUSD":{"r":[["www.fasa.ind.br"]],"a":["Companies!E275"]},"D|^42096-79NameUSD":{"r":[["Cosan"]],"a":["Companies!B191"]},"D|^169913-08NameUSD":{"r":[["Cia Cacique de Café Solúvel"]],"a":["Companies!B123"]},"D|^40770-46NameUSD":{"r":[["International Meal Company Alimentação"]],"a":["Companies!B367"]},"D|^153187-03NameUSD":{"r":[["Ampla Energia e Serviços"]],"a":["Companies!B49"]},"D|^183223-45NameUSD":{"r":[["Dow AgroSciences (Corn Hybrid Seed Business)"]],"a":["Companies!B746"]},"D|^454909-87NameUSD":{"r":[["Oakberry"]],"a":["Companies!B487"]},"D|^181473-94NameUSD":{"r":[["Movida Participacoes"]],"a":["Companies!B458"]},"D|^442938-43NameUSD":{"r":[["Even3"]],"a":["Companies!B268"]},"D|^513134-74NameUSD":{"r":[["Cantu"]],"a":["Companies!B130"]},"D|^62160-94NameUSD":{"r":[["Movile"]],"a":["Companies!B459"]},"D|^596201-32NameUSD":{"r":[["Prodama"]],"a":["Companies!B529"]},"D|^180371-44NameUSD":{"r":[["Laticnios Porto Alegre"]],"a":["Companies!B397"]},"D|^470725-84NameUSD":{"r":[["Cirion Technologies"]],"a":["Companies!B165"]},"D|^100704-16NameUSD":{"r":[["Amil Participacoes"]],"a":["Companies!B48"]},"D|^128463-40NameUSD":{"r":[["Affinia"]],"a":["Companies!B18"]},"D|^43060-06NameUSD":{"r":[["Braskem (Industrial Chemicals)"]],"a":["Companies!B106"]},"D|^434772-01Employees CountUSD":{"r":[[3000]],"a":["Companies!I250"]},"D|^10495-45Employees CountUSD":{"r":[[742]],"a":["Companies!I535"]},"D|^10731-52Employees CountUSD":{"r":[[13606]],"a":["Companies!I261"]},"D|^338690-62Employees CountUSD":{"id":2326,"description":null,"headerValues":[{"simpleDate":null,"value":"","description":null}],"financialValues":[],"customValues":[],"error":null},"D|^62311-60Employees CountUSD":{"r":[[6067]],"a":["Companies!I590"]},"D|^151295-68Employees CountUSD":{"r":[[201]],"a":["Companies!I690"]},"D|^124324-57Employees CountUSD":{"r":[[2000]],"a":["Companies!I631"]},"D|^183223-45Employees CountUSD":{"id":2353,"description":null,"headerValues":[{"simpleDate":null,"value":"","description":null}],"financialValues":[],"customValues":[],"error":null},"D|^166012-75Employees CountUSD":{"r":[[454]],"a":["Companies!I166"]},"D|^165834-19Employees CountUSD":{"r":[[906]],"a":["Companies!I41"]},"D|^628175-44Employees CountUSD":{"r":[[3019]],"a":["Companies!I184"]},"D|^84640-15Employees CountUSD":{"r":[[2160]],"a":["Companies!I198"]},"D|^135752-86Employees CountUSD":{"r":[[392]],"a":["Companies!I411"]},"D|^537157-27Employees CountUSD":{"r":[[12000]],"a":["Companies!I238"]},"D|^482696-29Employees CountUSD":{"r":[[1533]],"a":["Companies!I704"]},"D|^58395-97Employees CountUSD":{"r":[[6055]],"a":["Companies!I113"]},"D|^164969-38Employees CountUSD":{"id":2385,"description":null,"headerValues":[{"simpleDate":null,"value":"","description":null}],"financialValues":[],"customValues":[],"error":null},"D|^12813-67Employees CountUSD":{"r":[[104194]],"a":["Companies!I470"]},"D|^153127-90Employees CountUSD":{"id":2387,"description":null,"headerValues":[{"simpleDate":null,"value":"","description":null}],"financialValues":[],"customValues":[],"error":null},"D|^151005-88Employees CountUSD":{"id":2395,"description":null,"headerValues":[{"simpleDate":null,"value":"","description":null}],"financialValues":[],"customValues":[],"error":null},"D|^165498-58Employees CountUSD":{"r":[[800]],"a":["Companies!I217"]},"D|^168301-72HQ CountryUSD":{"r":[["Brazil"]],"a":["Companies!D157"]},"D|^431638-75HQ CountryUSD":{"r":[["Brazil"]],"a":["Companies!D457"]},"D|^66339-91HQ CountryUSD":{"r":[["Brazil"]],"a":["Companies!D501"]},"D|^165663-37HQ CountryUSD":{"r":[["Brazil"]],"a":["Companies!D297"]},"D|^159623-47HQ CountryUSD":{"r":[["Brazil"]],"a":["Companies!D550"]},"D|^182574-10HQ CountryUSD":{"r":[["Brazil"]],"a":["Companies!D499"]},"D|^47657-89HQ CountryUSD":{"r":[["Brazil"]],"a":["Companies!D111"]},"D|^59323-78HQ CountryUSD":{"r":[["Brazil"]],"a":["Companies!D252"]},"D|^665104-87HQ CountryUSD":{"r":[["Brazil"]],"a":["Companies!D731"]},"D|^157708-54HQ CountryUSD":{"r":[["Brazil"]],"a":["Companies!D531"]},"D|^157599-82HQ CountryUSD":{"r":[["Brazil"]],"a":["Companies!D10"]},"D|^165498-58HQ CountryUSD":{"r":[["Brazil"]],"a":["Companies!D217"]},"D|^119915-92HQ CountryUSD":{"r":[["Brazil"]],"a":["Companies!D115"]},"D|^509346-82HQ CountryUSD":{"r":[["Brazil"]],"a":["Companies!D122"]},"D|^542156-50HQ CountryUSD":{"r":[["Brazil"]],"a":["Companies!D171"]},"F|^54251-83Business RevenueTTM07/07/2025USD":{"id":584,"description":null,"headerValues":[],"financialValues":[],"customValues":[],"error":null},"F|^164968-03EBITDATTM07/07/2025USD":{"r":[[2361709856.049302]],"c":null,"a":["Companies!K615"]},"F|^51010-93EBITDATTM07/07/2025USD":{"r":[[341181636.35295904]],"c":null,"a":["Companies!K599"]},"F|^596201-32EBITDATTM07/07/2025USD":{"id":531,"description":null,"headerValues":[],"financialValues":[],"customValues":[],"error":null},"F|^170574-40EBITDATTM07/07/2025USD":{"id":549,"description":null,"headerValues":[],"financialValues":[],"customValues":[],"error":null},"F|^158045-86EBITDATTM07/07/2025USD":{"id":518,"description":null,"headerValues":[],"financialValues":[],"customValues":[],"error":null},"F|^158321-80Business RevenueTTM07/07/2025USD":{"id":537,"description":null,"headerValues":[],"financialValues":[],"customValues":[],"error":null},"F|^265061-08Business RevenueTTM07/07/2025USD":{"id":582,"description":null,"headerValues":[],"financialValues":[],"customValues":[],"error":null},"F|^170222-59Business RevenueTTM07/07/2025USD":{"id":528,"description":null,"headerValues":[],"financialValues":[],"customValues":[],"error":null},"F|^151782-58EBITDATTM07/07/2025USD":{"id":577,"description":null,"headerValues":[],"financialValues":[],"customValues":[],"error":null},"F|^100582-12EBITDATTM07/07/2025USD":{"r":[[90369490.628209]],"c":null,"a":["Companies!K277"]},"F|^161334-37EBITDATTM07/07/2025USD":{"id":553,"description":null,"headerValues":[],"financialValues":[],"customValues":[],"error":null},"F|^160980-40Business RevenueTTM07/07/2025USD":{"id":532,"description":null,"headerValues":[],"financialValues":[],"customValues":[],"error":null},"F|^233278-39Business RevenueTTM07/07/2025USD":{"id":569,"description":null,"headerValues":[],"financialValues":[],"customValues":[],"error":null},"F|^59052-97EBITDATTM07/07/2025USD":{"id":594,"description":null,"headerValues":[],"financialValues":[],"customValues":[],"error":null},"F|^151586-02EBITDATTM07/07/2025USD":{"id":595,"description":null,"headerValues":[],"financialValues":[],"customValues":[],"error":null},"F|^343143-10EBITDATTM07/07/2025USD":{"r":[[141789676.118345]],"c":null,"a":["Companies!K678"]},"F|^99160-39Business RevenueTTM07/07/2025USD":{"id":502,"description":null,"headerValues":[],"financialValues":[],"customValues":[],"error":null},"F|^597106-09Business RevenueTTM07/07/2025USD":{"id":514,"description":null,"headerValues":[],"financialValues":[],"customValues":[],"error":null},"F|^99423-55EBITDATTM07/07/2025USD":{"id":510,"description":null,"headerValues":[],"financialValues":[],"customValues":[],"error":null},"F|^153127-90EBITDATTM07/07/2025USD":{"id":509,"description":null,"headerValues":[],"financialValues":[],"customValues":[],"error":null},"F|^498292-39EBITDATTM07/07/2025USD":{"id":591,"description":null,"headerValues":[],"financialValues":[],"customValues":[],"error":null},"F|^266020-30EBITDATTM07/07/2025USD":{"id":516,"description":null,"headerValues":[],"financialValues":[],"customValues":[],"error":null},"F|^454909-87Business RevenueTTM07/07/2025USD":{"id":507,"description":null,"headerValues":[],"financialValues":[],"customValues":[],"error":null},"F|^152764-48EBITDATTM07/07/2025USD":{"id":511,"description":null,"headerValues":[],"financialValues":[],"customValues":[],"error":null},"F|^182328-04EBITDATTM07/07/2025USD":{"id":530,"description":null,"headerValues":[],"financialValues":[],"customValues":[],"error":null},"F|^600473-71EBITDATTM07/07/2025USD":{"id":504,"description":null,"headerValues":[],"financialValues":[],"customValues":[],"error":null},"F|^41095-18Business RevenueTTM07/07/2025USD":{"r":[[20091000000]],"c":null,"a":["Companies!J176"]},"F|^11660-50Business RevenueTTM07/07/2025USD":{"r":[[37732547527.06799]],"c":null,"a":["Companies!J569"]},"F|^60316-84EBITDATTM07/07/2025USD":{"id":505,"description":null,"headerValues":[],"financialValues":[],"customValues":[],"error":null},"F|^98480-80Business RevenueTTM07/07/2025USD":{"id":599,"description":null,"headerValues":[],"financialValues":[],"customValues":[],"error":null},"F|^98480-80EBITDATTM07/07/2025USD":{"id":519,"description":null,"headerValues":[],"financialValues":[],"customValues":[],"error":null},"F|^700627-78Business RevenueTTM07/07/2025USD":{"id":560,"description":null,"headerValues":[],"financialValues":[],"customValues":[],"error":null},"F|^109468-18EBITDATTM07/07/2025USD":{"id":578,"description":null,"headerValues":[],"financialValues":[],"customValues":[],"error":null},"F|^61647-40Business RevenueTTM07/07/2025USD":{"id":593,"description":null,"headerValues":[],"financialValues":[],"customValues":[],"error":null},"F|^161034-67Business RevenueTTM07/07/2025USD":{"id":540,"description":null,"headerValues":[],"financialValues":[],"customValues":[],"error":null},"F|^157242-88Business RevenueTTM07/07/2025USD":{"id":506,"description":null,"headerValues":[],"financialValues":[],"customValues":[],"error":null},"F|^338710-87EBITDATTM07/07/2025USD":{"id":597,"description":null,"headerValues":[],"financialValues":[],"customValues":[],"error":null},"F|^165346-48Business RevenueTTM07/07/2025USD":{"r":[[279946973.9403093]],"c":null,"a":["Companies!J452"]},"F|^13259-35EBITDATTM07/07/2025USD":{"r":[[247538096.603601]],"c":null,"a":["Companies!K355"]},"D|^59323-15WebsiteUSD":{"r":[["www.saomartinho.com.br"]],"a":["Companies!E568"]},"D|^52102-36WebsiteUSD":{"r":[["www.cvccorp.com.br"]],"a":["Companies!E206"]},"D|^170222-59WebsiteUSD":{"r":[["www.fs.com.br"]],"a":["Companies!E288"]},"D|^264458-98WebsiteUSD":{"r":[["www.positivotecnologia.com.br"]],"a":["Companies!E524"]},"D|^515723-86WebsiteUSD":{"r":[["www.supermuffato.com.br"]],"a":["Companies!E608"]},"D|^135838-18WebsiteUSD":{"r":[["www.grupoabc.com"]],"a":["Companies!E316"]},"D|^187645-42WebsiteUSD":{"r":[["www.lideraviacao.com.br"]],"a":["Companies!E405"]},"D|^181473-94WebsiteUSD":{"r":[["www.ri.movida.com.br"]],"a":["Companies!E458"]},"D|^265061-08WebsiteUSD":{"r":[["www.jeitto.com.br"]],"a":["Companies!E377"]},"D|^497260-63WebsiteUSD":{"id":563,"description":null,"headerValues":[{"simpleDate":null,"value":"","description":null}],"financialValues":[],"customValues":[],"error":null},"D|^99894-16WebsiteUSD":{"r":[["www.novaenergia.com.br"]],"a":["Companies!E481"]},"D|^61183-99WebsiteUSD":{"r":[["www.tangarafoods.com.br"]],"a":["Companies!E619"]},"D|^59321-44WebsiteUSD":{"r":[["www.taurusarmas.com.br"]],"a":["Companies!E621"]},"D|^59324-68WebsiteUSD":{"r":[["www.iochpe.com.br"]],"a":["Companies!E369"]},"D|^156901-24WebsiteUSD":{"r":[["luvex.itwpf.com.br"]],"a":["Companies!E418"]},"D|^56904-04WebsiteUSD":{"r":[["www.zamp.com.br"]],"a":["Companies!E720"]},"D|^165013-12WebsiteUSD":{"r":[["www.josapar.com.br"]],"a":["Companies!E382"]},"D|^109468-18WebsiteUSD":{"r":[["www.tbg.com.br"]],"a":["Companies!E622"]},"D|^51717-61WebsiteUSD":{"r":[["www.sertrading.com"]],"a":["Companies!E583"]},"D|^501208-48NameUSD":{"r":[["UnidaSul"]],"a":["Companies!B664"]},"D|^342018-73NameUSD":{"r":[["Zilor"]],"a":["Companies!B722"]},"D|^515720-53NameUSD":{"r":[["Polishop"]],"a":["Companies!B521"]},"D|^264333-43NameUSD":{"r":[["Tec Agro"]],"a":["Companies!B626"]},"D|^165551-32NameUSD":{"r":[["LANXESS Elastômeros do Brasil"]],"a":["Companies!B510"]},"D|^41523-94NameUSD":{"r":[["Net Servicos De Comunicacao"]],"a":["Companies!B474"]},"D|^548748-10NameUSD":{"r":[["GRB Services"]],"a":["Companies!B311"]},"D|^59325-31NameUSD":{"r":[["Triunfo Participações E Investimentos"]],"a":["Companies!B656"]},"D|^166608-82NameUSD":{"r":[["Vonpar"]],"a":["Companies!B699"]},"D|^99160-39NameUSD":{"r":[["Spaipa"]],"a":["Companies!B598"]},"D|^59323-15NameUSD":{"r":[["Sao Martinho"]],"a":["Companies!B568"]},"D|^498292-39NameUSD":{"r":[["V.tal (Acquired)"]],"a":["Companies!B775"]},"D|^59324-68Employees CountUSD":{"r":[[17000]],"a":["Companies!I369"]},"D|^180935-38Employees CountUSD":{"r":[[5374]],"a":["Companies!I662"]},"D|^163651-51Employees CountUSD":{"id":529,"description":null,"headerValues":[{"simpleDate":null,"value":"","description":null}],"financialValues":[],"customValues":[],"error":null},"D|^277225-03Employees CountUSD":{"r":[[14000]],"a":["Companies!I595"]},"D|^182328-04Employees CountUSD":{"id":556,"description":null,"headerValues":[{"simpleDate":null,"value":"","description":null}],"financialValues":[],"customValues":[],"error":null},"D|^226272-16Employees CountUSD":{"id":559,"description":null,"headerValues":[{"simpleDate":null,"value":"","description":null}],"financialValues":[],"customValues":[],"error":null},"D|^169699-78Employees CountUSD":{"id":561,"description":null,"headerValues":[{"simpleDate":null,"value":"","description":null}],"financialValues":[],"customValues":[],"error":null},"D|^156547-63Employees CountUSD":{"r":[[2357]],"a":["Companies!I708"]},"D|^63866-08Employees CountUSD":{"r":[[4800]],"a":["Companies!I218"]},"D|^99794-08Employees CountUSD":{"r":[[501]],"a":["Companies!I758"]},"D|^114475-96Employees CountUSD":{"r":[[1843]],"a":["Companies!I269"]},"D|^59325-04HQ CountryUSD":{"r":[["Brazil"]],"a":["Companies!D264"]},"D|^235041-31HQ CountryUSD":{"r":[["Brazil"]],"a":["Companies!D283"]},"D|^442938-43HQ CountryUSD":{"r":[["Brazil"]],"a":["Companies!D268"]},"D|^62040-43HQ CountryUSD":{"r":[["Brazil"]],"a":["Companies!D634"]},"D|^55246-78HQ CountryUSD":{"r":[["Brazil"]],"a":["Companies!D607"]},"D|^50938-48HQ CountryUSD":{"r":[["Brazil"]],"a":["Companies!D318"]},"D|^160982-56HQ CountryUSD":{"r":[["Brazil"]],"a":["Companies!D533"]},"D|^151782-58HQ CountryUSD":{"r":[["Brazil"]],"a":["Companies!D671"]},"D|^125590-69HQ CountryUSD":{"r":[["Brazil"]],"a":["Companies!D432"]},"D|^596201-32HQ CountryUSD":{"r":[["Brazil"]],"a":["Companies!D529"]},"D|^166501-27HQ CountryUSD":{"r":[["Brazil"]],"a":["Companies!D657"]},"D|^42490-90HQ CountryUSD":{"r":[["Brazil"]],"a":["Companies!D303"]},"D|^43079-14HQ CountryUSD":{"r":[["Brazil"]],"a":["Companies!D430"]},"D|^454909-87HQ CountryUSD":{"r":[["Brazil"]],"a":["Companies!D487"]},"D|^51010-93HQ CountryUSD":{"r":[["Brazil"]],"a":["Companies!D599"]},"D|^163651-51HQ CountryUSD":{"r":[["Brazil"]],"a":["Companies!D716"]},"D|^506670-31HQ CountryUSD":{"r":[["Brazil"]],"a":["Companies!D296"]},"D|^187645-42HQ CountryUSD":{"r":[["Brazil"]],"a":["Companies!D405"]},"F|^100578-07EBITDATTM07/07/2025USD":{"r":[[190691049.409872]],"c":null,"a":["Companies!K128"]},"F|^43084-72EBITDATTM07/07/2025USD":{"r":[[4521205665.486]],"c":null,"a":["Companies!K485"]},"F|^436403-35Business RevenueTTM07/07/2025USD":{"id":4263,"description":null,"headerValues":[],"financialValues":[],"customValues":[],"error":null},"F|^64799-38EBITDATTM07/07/2025USD":{"id":4262,"description":null,"headerValues":[],"financialValues":[],"customValues":[],"error":null},"F|^42357-52Business RevenueTTM07/07/2025USD":{"id":4209,"description":null,"headerValues":[],"financialValues":[],"customValues":[],"error":null},"F|^506670-31EBITDATTM07/07/2025USD":{"id":4280,"description":null,"headerValues":[],"financialValues":[],"customValues":[],"error":null},"F|^59889-88Business RevenueTTM07/07/2025USD":{"r":[[1411764887.322163]],"c":null,"a":["Companies!J52"]},"F|^59889-88EBITDATTM07/07/2025USD":{"r":[[250199474.83443]],"c":null,"a":["Companies!K52"]},"F|^55567-99EBITDATTM07/07/2025USD":{"r":[[407083716.7434]],"c":null,"a":["Companies!K182"]},"F|^11489-95Business RevenueTTM07/07/2025USD":{"r":[[11123976064.92]],"c":null,"a":["Companies!J652"]},"F|^123496-84EBITDATTM07/07/2025USD":{"id":4256,"description":null,"headerValues":[],"financialValues":[],"customValues":[],"error":null},"F|^158945-68Business RevenueTTM07/07/2025USD":{"id":4205,"description":null,"headerValues":[],"financialValues":[],"customValues":[],"error":null},"F|^112793-05Business RevenueTTM07/07/2025USD":{"id":4206,"description":null,"headerValues":[],"financialValues":[],"customValues":[],"error":null},"F|^233816-50EBITDATTM07/07/2025USD":{"r":[[54208337.43159004]],"c":null,"a":["Companies!K354"]},"F|^59268-52EBITDATTM07/07/2025USD":{"id":4233,"description":null,"headerValues":[],"financialValues":[],"customValues":[],"error":null},"F|^156173-05Business RevenueTTM07/07/2025USD":{"id":4225,"description":null,"headerValues":[],"financialValues":[],"customValues":[],"error":null},"F|^162223-03EBITDATTM07/07/2025USD":{"id":4240,"description":null,"headerValue</t>
  </si>
  <si>
    <t>s":[],"financialValues":[],"customValues":[],"error":null},"F|^25381-27Business RevenueTTM07/07/2025USD":{"id":4224,"description":null,"headerValues":[],"financialValues":[],"customValues":[],"error":null},"F|^164619-55EBITDATTM07/07/2025USD":{"id":4236,"description":null,"headerValues":[],"financialValues":[],"customValues":[],"error":null},"F|^99223-66EBITDATTM07/07/2025USD":{"id":4222,"description":null,"headerValues":[],"financialValues":[],"customValues":[],"error":null},"F|^163332-01Business RevenueTTM07/07/2025USD":{"id":4241,"description":null,"headerValues":[],"financialValues":[],"customValues":[],"error":null},"F|^99894-16Business RevenueTTM07/07/2025USD":{"id":4267,"description":null,"headerValues":[],"financialValues":[],"customValues":[],"error":null},"F|^101472-04Business RevenueTTM07/07/2025USD":{"id":4298,"description":null,"headerValues":[],"financialValues":[],"customValues":[],"error":null},"F|^165380-77EBITDATTM07/07/2025USD":{"r":[[732461763.231791]],"c":null,"a":["Companies!K178"]},"F|^63035-38Business RevenueTTM07/07/2025USD":{"id":4223,"description":null,"headerValues":[],"financialValues":[],"customValues":[],"error":null},"F|^226881-28Business RevenueTTM07/07/2025USD":{"r":[[420900831.74656]],"c":null,"a":["Companies!J82"]},"F|^530460-37EBITDATTM07/07/2025USD":{"id":4299,"description":null,"headerValues":[],"financialValues":[],"customValues":[],"error":null},"F|^149806-45EBITDATTM07/07/2025USD":{"id":4285,"description":null,"headerValues":[],"financialValues":[],"customValues":[],"error":null},"F|^163970-83Business RevenueTTM07/07/2025USD":{"r":[[2036983776.161525]],"c":null,"a":["Companies!J69"]},"F|^14186-08EBITDATTM07/07/2025USD":{"id":4294,"description":null,"headerValues":[],"financialValues":[],"customValues":[],"error":null},"F|^165471-22Business RevenueTTM07/07/2025USD":{"r":[[268342725.88004002]],"c":null,"a":["Companies!J379"]},"F|^494510-50EBITDATTM07/07/2025USD":{"r":[[407060142.446635]],"c":null,"a":["Companies!K63"]},"F|^54744-04EBITDATTM07/07/2025USD":{"r":[[967610153.01279]],"c":null,"a":["Companies!K163"]},"F|^59325-49EBITDATTM07/07/2025USD":{"r":[[347974446.747379]],"c":null,"a":["Companies!K383"]},"F|^157704-49EBITDATTM07/07/2025USD":{"id":4286,"description":null,"headerValues":[],"financialValues":[],"customValues":[],"error":null},"D|^168357-34WebsiteUSD":{"r":[["www.dori.com.br"]],"a":["Companies!E223"]},"D|^14186-08WebsiteUSD":{"id":4244,"description":null,"headerValues":[{"simpleDate":null,"value":"","description":null}],"financialValues":[],"customValues":[],"error":null},"D|^155263-42WebsiteUSD":{"r":[["ri.light.com.br"]],"a":["Companies!E406"]},"D|^164937-79WebsiteUSD":{"r":[["www.bovespaholding.com.br"]],"a":["Companies!E99"]},"D|^231958-36WebsiteUSD":{"r":[["www.selbetti.com.br"]],"a":["Companies!E578"]},"D|^229563-91WebsiteUSD":{"r":[["www.korasaude.com.br"]],"a":["Companies!E390"]},"D|^433826-47WebsiteUSD":{"r":[["algartech.com"]],"a":["Companies!E34"]},"D|^165566-17WebsiteUSD":{"r":[["www.irani.com.br"]],"a":["Companies!E371"]},"D|^165660-67WebsiteUSD":{"r":[["www.banrisul.com.br"]],"a":["Companies!E77"]},"D|^13360-69WebsiteUSD":{"r":[["www.siemens-healthineers.com"]],"a":["Companies!E584"]},"D|^267553-72WebsiteUSD":{"r":[["www.dpabrasil.com.br"]],"a":["Companies!E224"]},"D|^544643-56WebsiteUSD":{"r":[["www.jmservicosintegrados.com"]],"a":["Companies!E381"]},"D|^466985-71WebsiteUSD":{"r":[["www.mantiqueirabrasil.com.br"]],"a":["Companies!E427"]},"D|^12813-67WebsiteUSD":{"r":[["www.nec.com"]],"a":["Companies!E470"]},"D|^166331-44WebsiteUSD":{"r":[["grupoglobo.globo.com"]],"a":["Companies!E326"]},"D|^60401-17WebsiteUSD":{"r":[["www.fleury.com.br"]],"a":["Companies!E281"]},"D|^452727-46WebsiteUSD":{"r":[["www.sankhya.com.br"]],"a":["Companies!E564"]},"D|^148670-38NameUSD":{"r":[["EcoRodovias Infraestrutura e Logistica"]],"a":["Companies!B237"]},"D|^466441-30NameUSD":{"r":[["Hospital Mater Dei"]],"a":["Companies!B433"]},"D|^234031-96NameUSD":{"r":[["Banco C6"]],"a":["Companies!B121"]},"D|^111171-88NameUSD":{"r":[["AmBev"]],"a":["Companies!B44"]},"D|^164969-38NameUSD":{"r":[["Agra Empreendimentos Imobiliarios"]],"a":["Companies!B724"]},"D|^489673-99NameUSD":{"r":[["Hmobi Participacoes"]],"a":["Companies!B351"]},"D|^267905-53NameUSD":{"r":[["Banco Inter"]],"a":["Companies!B365"]},"D|^154039-15NameUSD":{"r":[["Frigorífico Mercosul"]],"a":["Companies!B287"]},"D|^187025-86NameUSD":{"r":[["Belagricola"]],"a":["Companies!B86"]},"D|^165660-85NameUSD":{"r":[["Coelba"]],"a":["Companies!B173"]},"D|^107944-12NameUSD":{"r":[["Hidrovias do Brasil"]],"a":["Companies!B344"]},"D|^438790-96NameUSD":{"r":[["Expressa Medicamentos"]],"a":["Companies!B270"]},"D|^154222-84NameUSD":{"r":[["Elektro Redes"]],"a":["Companies!B242"]},"D|^54834-67NameUSD":{"r":[["Bionexo"]],"a":["Companies!B92"]},"D|^223386-22NameUSD":{"r":[["LP Sementes"]],"a":["Companies!B755"]},"D|^512361-46Employees CountUSD":{"r":[[207]],"a":["Companies!I90"]},"D|^55934-02Employees CountUSD":{"r":[[1062]],"a":["Companies!I35"]},"D|^553099-51Employees CountUSD":{"r":[[3000]],"a":["Companies!I225"]},"D|^229196-62Employees CountUSD":{"r":[[2162]],"a":["Companies!I489"]},"D|^41510-44Employees CountUSD":{"r":[[41778]],"a":["Companies!I509"]},"D|^226881-28Employees CountUSD":{"r":[[5200]],"a":["Companies!I82"]},"D|^61183-63Employees CountUSD":{"r":[[183000]],"a":["Companies!I306"]},"D|^593127-19Employees CountUSD":{"id":4292,"description":null,"headerValues":[{"simpleDate":null,"value":"","description":null}],"financialValues":[],"customValues":[],"error":null},"D|^156901-24Employees CountUSD":{"id":4207,"description":null,"headerValues":[{"simpleDate":null,"value":"","description":null}],"financialValues":[],"customValues":[],"error":null},"D|^158076-55Employees CountUSD":{"id":4208,"description":null,"headerValues":[{"simpleDate":null,"value":"","description":null}],"financialValues":[],"customValues":[],"error":null},"D|^126157-51Employees CountUSD":{"r":[[1200]],"a":["Companies!I554"]},"D|^489673-99Employees CountUSD":{"id":4211,"description":null,"headerValues":[{"simpleDate":null,"value":"","description":null}],"financialValues":[],"customValues":[],"error":null},"D|^443189-62Employees CountUSD":{"id":4219,"description":null,"headerValues":[{"simpleDate":null,"value":"","description":null}],"financialValues":[],"customValues":[],"error":null},"D|^158946-04HQ CountryUSD":{"r":[["Brazil"]],"a":["Companies!D763"]},"D|^172312-48HQ CountryUSD":{"r":[["Brazil"]],"a":["Companies!D580"]},"D|^62179-57HQ CountryUSD":{"r":[["Brazil"]],"a":["Companies!D83"]},"D|^59003-38HQ CountryUSD":{"r":[["Brazil"]],"a":["Companies!D95"]},"D|^522679-87HQ CountryUSD":{"r":[["Brazil"]],"a":["Companies!D164"]},"D|^165664-00HQ CountryUSD":{"r":[["Brazil"]],"a":["Companies!D75"]},"D|^164942-83HQ CountryUSD":{"r":[["Brazil"]],"a":["Companies!D6"]},"D|^700627-78HQ CountryUSD":{"r":[["Brazil"]],"a":["Companies!D750"]},"D|^165380-77HQ CountryUSD":{"r":[["Brazil"]],"a":["Companies!D178"]},"D|^59932-72HQ CountryUSD":{"r":[["France"]],"a":["Companies!D236"]},"D|^165835-27HQ CountryUSD":{"r":[["Brazil"]],"a":["Companies!D556"]},"D|^597106-09HQ CountryUSD":{"r":[["Brazil"]],"a":["Companies!D154"]},"D|^59322-16HQ CountryUSD":{"r":[["Brazil"]],"a":["Companies!D555"]},"D|^125466-94HQ CountryUSD":{"r":[["Brazil"]],"a":["Companies!D272"]},"D|^178323-22HQ CountryUSD":{"r":[["Brazil"]],"a":["Companies!D325"]},"D|^11489-95HQ CountryUSD":{"r":[["France"]],"a":["Companies!D652"]},"D|^540890-02HQ CountryUSD":{"r":[["Brazil"]],"a":["Companies!D426"]},"D|^10495-45HQ CountryUSD":{"r":[["Brazil"]],"a":["Companies!D535"]},"D|^231958-36HQ CountryUSD":{"r":[["Brazil"]],"a":["Companies!D578"]},"D|^12403-27HQ CountryUSD":{"r":[["Brazil"]],"a":["Companies!D219"]},"F|^55813-33Business RevenueTTM07/07/2025USD":{"id":2253,"description":null,"headerValues":[],"financialValues":[],"customValues":[],"error":null},"F|^40770-46Business RevenueTTM07/07/2025USD":{"r":[[410429476.13938904]],"c":null,"a":["Companies!J367"]},"F|^156765-97Business RevenueTTM07/07/2025USD":{"id":2286,"description":null,"headerValues":[],"financialValues":[],"customValues":[],"error":null},"F|^41513-32Business RevenueTTM07/07/2025USD":{"id":2239,"description":null,"headerValues":[],"financialValues":[],"customValues":[],"error":null},"F|^126967-33Business RevenueTTM07/07/2025USD":{"id":2296,"description":null,"headerValues":[],"financialValues":[],"customValues":[],"error":null},"F|^112707-37EBITDATTM07/07/2025USD":{"id":2281,"description":null,"headerValues":[],"financialValues":[],"customValues":[],"error":null},"F|^53494-57Business RevenueTTM07/07/2025USD":{"r":[[1097608092.700418]],"c":null,"a":["Companies!J651"]},"F|^150760-63Business RevenueTTM07/07/2025USD":{"id":2248,"description":null,"headerValues":[],"financialValues":[],"customValues":[],"error":null},"F|^224264-89Business RevenueTTM07/07/2025USD":{"id":2299,"description":null,"headerValues":[],"financialValues":[],"customValues":[],"error":null},"F|^221469-49EBITDATTM07/07/2025USD":{"r":[[118772118.98739345]],"c":null,"a":["Companies!K332"]},"F|^226272-16EBITDATTM07/07/2025USD":{"id":2247,"description":null,"headerValues":[],"financialValues":[],"customValues":[],"error":null},"F|^461790-37EBITDATTM07/07/2025USD":{"id":2279,"description":null,"headerValues":[],"financialValues":[],"customValues":[],"error":null},"F|^466180-84EBITDATTM07/07/2025USD":{"id":2203,"description":null,"headerValues":[],"financialValues":[],"customValues":[],"error":null},"F|^160980-40EBITDATTM07/07/2025USD":{"id":2251,"description":null,"headerValues":[],"financialValues":[],"customValues":[],"error":null},"F|^59322-52Business RevenueTTM07/07/2025USD":{"id":2268,"description":null,"headerValues":[],"financialValues":[],"customValues":[],"error":null},"F|^60835-78EBITDATTM07/07/2025USD":{"id":2212,"description":null,"headerValues":[],"financialValues":[],"customValues":[],"error":null},"F|^43141-42EBITDATTM07/07/2025USD":{"r":[[3310198573.7599998]],"c":null,"a":["Companies!K345"]},"F|^489504-25EBITDATTM07/07/2025USD":{"id":2290,"description":null,"headerValues":[],"financialValues":[],"customValues":[],"error":null},"F|^99223-66Business RevenueTTM07/07/2025USD":{"id":2295,"description":null,"headerValues":[],"financialValues":[],"customValues":[],"error":null},"F|^57080-35EBITDATTM07/07/2025USD":{"r":[[147121871.986162]],"c":null,"a":["Companies!K451"]},"F|^152764-48Business RevenueTTM07/07/2025USD":{"id":2246,"description":null,"headerValues":[],"financialValues":[],"customValues":[],"error":null},"F|^343717-21Business RevenueTTM07/07/2025USD":{"r":[[1658415679.746818]],"c":null,"a":["Companies!J142"]},"F|^154055-35EBITDATTM07/07/2025USD":{"id":2229,"description":null,"headerValues":[],"financialValues":[],"customValues":[],"error":null},"F|^10134-19EBITDATTM07/07/2025USD":{"id":2252,"description":null,"headerValues":[],"financialValues":[],"customValues":[],"error":null},"F|^54578-08EBITDATTM07/07/2025USD":{"r":[[487461263.966934]],"c":null,"a":["Companies!K146"]},"F|^158454-19Business RevenueTTM07/07/2025USD":{"id":2234,"description":null,"headerValues":[],"financialValues":[],"customValues":[],"error":null},"F|^497945-26Business RevenueTTM07/07/2025USD":{"id":2255,"description":null,"headerValues":[],"financialValues":[],"customValues":[],"error":null},"F|^157816-72Business RevenueTTM07/07/2025USD":{"r":[[2363793293.280396]],"c":null,"a":["Companies!J604"]},"F|^154222-84EBITDATTM07/07/2025USD":{"r":[[428869623.224]],"c":null,"a":["Companies!K242"]},"F|^10046-17Business RevenueTTM07/07/2025USD":{"r":[[328381089.19334304]],"c":null,"a":["Companies!J385"]},"F|^165471-22EBITDATTM07/07/2025USD":{"r":[[188127186.64686698]],"c":null,"a":["Companies!K379"]},"F|^495609-94Business RevenueTTM07/07/2025USD":{"id":2227,"description":null,"headerValues":[],"financialValues":[],"customValues":[],"error":null},"F|^531320-86Business RevenueTTM07/07/2025USD":{"id":2256,"description":null,"headerValues":[],"financialValues":[],"customValues":[],"error":null},"F|^107188-57Business RevenueTTM07/07/2025USD":{"id":2250,"description":null,"headerValues":[],"financialValues":[],"customValues":[],"error":null},"D|^107538-31WebsiteUSD":{"r":[["www.heringer.com.br"]],"a":["Companies!E348"]},"D|^233816-50WebsiteUSD":{"r":[["www.hospitalcare.com.br"]],"a":["Companies!E354"]},"D|^458086-15WebsiteUSD":{"r":[["ri.simpar.com.br"]],"a":["Companies!E585"]},"D|^62041-24WebsiteUSD":{"r":[["www.fcasa.com.br"]],"a":["Companies!E276"]},"D|^59112-82WebsiteUSD":{"r":[["www.sage.com"]],"a":["Companies!E562"]},"D|^160980-40WebsiteUSD":{"r":[["www.faropet.com.br"]],"a":["Companies!E274"]},"D|^124958-35WebsiteUSD":{"r":[["www.eurofarma.com"]],"a":["Companies!E266"]},"D|^43141-42WebsiteUSD":{"r":[["www.hcltech.com"]],"a":["Companies!E345"]},"D|^482825-08WebsiteUSD":{"r":[["www.kyndryl.com"]],"a":["Companies!E392"]},"D|^151782-40WebsiteUSD":{"r":[["www.ccdi.com.br"]],"a":["Companies!E140"]},"D|^25381-27WebsiteUSD":{"r":[["www.cpmbraxis.com"]],"a":["Companies!E197"]},"D|^41581-00WebsiteUSD":{"r":[["www.voegol.com.br"]],"a":["Companies!E697"]},"D|^11534-32WebsiteUSD":{"r":[["www.medline.ca/en"]],"a":["Companies!E441"]},"D|^160982-56WebsiteUSD":{"r":[["www.prosafety.com.br"]],"a":["Companies!E533"]},"D|^59932-72WebsiteUSD":{"r":[["www.econocom.com"]],"a":["Companies!E236"]},"D|^471201-49WebsiteUSD":{"r":[["www.aldo.com.br"]],"a":["Companies!E31"]},"D|^124907-14WebsiteUSD":{"r":[["www.vitru.com.br"]],"a":["Companies!E692"]},"D|^154773-82WebsiteUSD":{"r":[["www.danica.com.br"]],"a":["Companies!E210"]},"D|^107721-19WebsiteUSD":{"r":[["www.simpress.com.br"]],"a":["Companies!E586"]},"D|^165584-98WebsiteUSD":{"r":[["wwws.financeiraalfa.com.br"]],"a":["Companies!E280"]},"D|^54834-67WebsiteUSD":{"r":[["www.bionexo.com"]],"a":["Companies!E92"]},"D|^165663-37WebsiteUSD":{"r":[["www2.gerdau.com"]],"a":["Companies!E297"]},"D|^233198-56WebsiteUSD":{"r":[["www.lavoroagro.com"]],"a":["Companies!E398"]},"D|^100578-07NameUSD":{"r":[["Camil Alimentos"]],"a":["Companies!B128"]},"D|^59321-89NameUSD":{"r":[["MRV"]],"a":["Companies!B462"]},"D|^226313-74NameUSD":{"r":[["Vocal Comércio de Veículos"]],"a":["Companies!B694"]},"D|^59325-13NameUSD":{"r":[["Minerva Foods"]],"a":["Companies!B453"]},"D|^41612-23NameUSD":{"r":[["Embraer"]],"a":["Companies!B251"]},"D|^529227-64NameUSD":{"r":[["SMART Modular Technologies do Brasil - Indústria e Comércio de Componentes"]],"a":["Companies!B721"]},"D|^165584-98NameUSD":{"r":[["Financeira Alfa"]],"a":["Companies!B280"]},"D|^91718-56NameUSD":{"r":[["RecargaPay Instituição de Pagamento"]],"a":["Companies!B544"]},"D|^154223-38NameUSD":{"r":[["Companhia Energetica de Pernambuco"]],"a":["Companies!B147"]},"D|^164958-76NameUSD":{"r":[["Log-In Logistica Intermodal"]],"a":["Companies!B413"]},"D|^497260-63NameUSD":{"r":[["Kimberly-Clark (Tissue Paper Assets)"]],"a":["Companies!B753"]},"D|^16436-62NameUSD":{"r":[["G4S"]],"a":["Companies!B291"]},"D|^161334-37Employees CountUSD":{"r":[[1001]],"a":["Companies!I17"]},"D|^267905-53Employees CountUSD":{"r":[[4391]],"a":["Companies!I365"]},"D|^57093-40Employees CountUSD":{"r":[[3703]],"a":["Companies!I566"]},"D|^59087-35Employees CountUSD":{"r":[[5000]],"a":["Companies!I36"]},"D|^163356-58Employees CountUSD":{"r":[[4000]],"a":["Companies!I33"]},"D|^52631-02Employees CountUSD":{"r":[[7710]],"a":["Companies!I243"]},"D|^327536-65Employees CountUSD":{"r":[[25]],"a":["Companies!I159"]},"D|^50938-48Employees CountUSD":{"r":[[9000]],"a":["Companies!I318"]},"D|^126354-61Employees CountUSD":{"r":[[501]],"a":["Companies!I396"]},"D|^60733-81Employees CountUSD":{"r":[[1100]],"a":["Companies!I37"]},"D|^542156-50Employees CountUSD":{"r":[[5001]],"a":["Companies!I171"]},"D|^122174-74Employees CountUSD":{"r":[[1001]],"a":["Companies!I660"]},"D|^43041-97Employees CountUSD":{"r":[[7450]],"a":["Companies!I195"]},"D|^59322-70Employees CountUSD":{"id":2289,"description":null,"headerValues":[{"simpleDate":null,"value":"","description":null}],"financialValues":[],"customValues":[],"error":null},"D|^566029-63Employees CountUSD":{"r":[[1200]],"a":["Companies!I422"]},"D|^98420-77Employees CountUSD":{"r":[[650]],"a":["Companies!I169"]},"D|^64398-61HQ CountryUSD":{"r":[["Brazil"]],"a":["Companies!D532"]},"D|^92916-64HQ CountryUSD":{"r":[["Brazil"]],"a":["Companies!D500"]},"D|^277644-70HQ CountryUSD":{"r":[["Brazil"]],"a":["Companies!D384"]},"D|^161509-69HQ CountryUSD":{"r":[["Brazil"]],"a":["Companies!D425"]},"D|^433826-47HQ CountryUSD":{"r":[["Brazil"]],"a":["Companies!D34"]},"D|^61650-10HQ CountryUSD":{"r":[["Brazil"]],"a":["Companies!D374"]},"D|^465543-19HQ CountryUSD":{"r":[["Brazil"]],"a":["Companies!D172"]},"D|^60787-27HQ CountryUSD":{"r":[["Brazil"]],"a":["Companies!D174"]},"D|^104338-90HQ CountryUSD":{"r":[["Brazil"]],"a":["Companies!D447"]},"D|^119625-22HQ CountryUSD":{"r":[["Brazil"]],"a":["Companies!D319"]},"D|^56904-04HQ CountryUSD":{"r":[["Brazil"]],"a":["Companies!D720"]},"D|^152764-48HQ CountryUSD":{"r":[["Brazil"]],"a":["Companies!D505"]},"D|^13303-81HQ CountryUSD":{"r":[["Brazil"]],"a":["Companies!D222"]},"D|^164941-57HQ CountryUSD":{"r":[["Brazil"]],"a":["Companies!D606"]},"D|^42357-52HQ CountryUSD":{"r":[["Brazil"]],"a":["Companies!D117"]},"F|^62633-35EBITDATTM07/07/2025USD":{"r":[[2208419087.421847]],"c":null,"a":["Companies!K700"]},"F|^61450-84EBITDATTM07/07/2025USD":{"id":261,"description":null,"headerValues":[],"financialValues":[],"customValues":[],"error":null},"F|^167415-13EBITDATTM07/07/2025USD":{"id":238,"description":null,"headerValues":[],"financialValues":[],"customValues":[],"error":null},"F|^50913-10EBITDATTM07/07/2025USD":{"id":289,"description":null,"headerValues":[],"financialValues":[],"customValues":[],"error":null},"F|^58968-01EBITDATTM07/07/2025USD":{"r":[[11119000000]],"c":null,"a":["Companies!K674"]},"F|^222460-66Business RevenueTTM07/07/2025USD":{"id":298,"description":null,"headerValues":[],"financialValues":[],"customValues":[],"error":null},"F|^163288-27EBITDATTM07/07/2025USD":{"r":[[118773732.37265801]],"c":null,"a":["Companies!K711"]},"F|^59321-89Business RevenueTTM07/07/2025USD":{"r":[[1807002796.9116611]],"c":null,"a":["Companies!J462"]},"F|^51311-53EBITDATTM07/07/2025USD":{"r":[[1098788908.980308]],"c":null,"a":["Companies!K714"]},"F|^62040-43Business RevenueTTM07/07/2025USD":{"id":272,"description":null,"headerValues":[],"financialValues":[],"customValues":[],"error":null},"F|^62040-43EBITDATTM07/07/2025USD":{"id":223,"description":null,"headerValues":[],"financialValues":[],"customValues":[],"error":null},"F|^182078-20Business RevenueTTM07/07/2025USD":{"id":208,"description":null,"headerValues":[],"financialValues":[],"customValues":[],"error":null},"F|^158945-68EBITDATTM07/07/2025USD":{"id":217,"description":null,"headerValues":[],"financialValues":[],"customValues":[],"error":null},"F|^150480-19Business RevenueTTM07/07/2025USD":{"r":[[600044883.123324]],"c":null,"a":["Companies!J709"]},"F|^553099-51Business RevenueTTM07/07/2025USD":{"id":246,"description":null,"headerValues":[],"financialValues":[],"customValues":[],"error":null},"F|^157392-19Business RevenueTTM07/07/2025USD":{"id":256,"description":null,"headerValues":[],"financialValues":[],"customValues":[],"error":null},"F|^158083-21EBITDATTM07/07/2025USD":{"id":266,"description":null,"headerValues":[],"financialValues":[],"customValues":[],"error":null},"F|^153764-47Business RevenueTTM07/07/2025USD":{"id":299,"description":null,"headerValues":[],"financialValues":[],"customValues":[],"error":null},"F|^153127-90Business RevenueTTM07/07/2025USD":{"id":292,"description":null,"headerValues":[],"financialValues":[],"customValues":[],"error":null},"F|^277909-03EBITDATTM07/07/2025USD":{"id":211,"description":null,"headerValues":[],"financialValues":[],"customValues":[],"error":null},"F|^165662-20Business RevenueTTM07/07/2025USD":{"r":[[230048658.011004]],"c":null,"a":["Companies!J553"]},"F|^165421-63EBITDATTM07/07/2025USD":{"r":[[147049384.470941]],"c":null,"a":["Companies!K658"]},"F|^433236-25EBITDATTM07/07/2025USD":{"id":291,"description":null,"headerValues":[],"financialValues":[],"customValues":[],"error":null},"F|^55074-25Business RevenueTTM07/07/2025USD":{"r":[[414727611.77778804]],"c":null,"a":["Companies!J491"]},"F|^155263-78Business RevenueTTM07/07/2025USD":{"id":262,"description":null,"headerValues":[],"financialValues":[],"customValues":[],"error":null},"F|^233963-83Business RevenueTTM07/07/2025USD":{"id":234,"description":null,"headerValues":[],"financialValues":[],"customValues":[],"error":null},"F|^158094-46EBITDATTM07/07/2025USD":{"id":233,"description":null,"headerValues":[],"financialValues":[],"customValues":[],"error":null},"F|^170685-91EBITDATTM07/07/2025USD":{"r":[[40371093.428022005]],"c":null,"a":["Companies!K523"]},"F|^327526-57Business RevenueTTM07/07/2025USD":{"id":214,"description":null,"headerValues":[],"financialValues":[],"customValues":[],"error":null},"F|^338690-62Business RevenueTTM07/07/2025USD":{"id":207,"description":null,"headerValues":[],"financialValues":[],"customValues":[],"error":null},"F|^338690-62EBITDATTM07/07/2025USD":{"id":250,"description":null,"headerValues":[],"financialValues":[],"customValues":[],"error":null},"F|^165458-17EBITDATTM07/07/2025USD":{"r":[[253314478.8669]],"c":null,"a":["Companies!K738"]},"F|^66328-48EBITDATTM07/07/2025USD":{"r":[[80084456.15896499]],"c":null,"a":["Companies!K628"]},"F|^459173-44EBITDATTM07/07/2025USD":{"id":204,"description":null,"headerValues":[],"financialValues":[],"customValues":[],"error":null},"F|^182574-10Business RevenueTTM07/07/2025USD":{"id":274,"description":null,"headerValues":[],"financialValues":[],"customValues":[],"error":null},"F|^99520-12Business RevenueTTM07/07/2025USD":{"id":254,"description":null,"headerValues":[],"financialValues":[],"customValues":[],"error":null},"F|^153010-63EBITDATTM07/07/2025USD":{"r":[[2119770039.7059999]],"c":null,"a":["Companies!K473"]},"F|^515720-53Business RevenueTTM07/07/2025USD":{"id":239,"description":null,"headerValues":[],"financialValues":[],"customValues":[],"error":null},"F|^515720-53EBITDATTM07/07/2025USD":{"id":285,"description":null,"headerValues":[],"financialValues":[],"customValues":[],"error":null},"F|^164939-23Business RevenueTTM07/07/2025USD":{"r":[[371343999.481536]],"c":null,"a":["Companies!J431"]},"F|^57093-76EBITDATTM07/07/2025USD":{"r":[[277126004.259988]],"c":null,"a":["Companies!K563"]},"F|^41966-65Business RevenueTTM07/07/2025USD":{"id":235,"description":null,"headerValues":[],"financialValues":[],"customValues":[],"error":null},"F|^231207-31Business RevenueTTM07/07/2025USD":{"id":244,"description":null,"headerValues":[],"financialValues":[],"customValues":[],"error":null},"D|^167415-13WebsiteUSD":{"r":[["www.leveros.com.br"]],"a":["Companies!E403"]},"D|^433236-25WebsiteUSD":{"r":[["www.solarbr.com.br"]],"a":["Companies!E593"]},"D|^157816-72WebsiteUSD":{"r":[["www.stoneco.com.br"]],"a":["Companies!E604"]},"D|^59321-98WebsiteUSD":{"r":[["www.suzano.com.br"]],"a":["Companies!E614"]},"D|^59323-87WebsiteUSD":{"r":[["www.metalfrio.com.br"]],"a":["Companies!E448"]},"D|^12444-13WebsiteUSD":{"r":[["www.yduqs.com.br"]],"a":["Companies!E717"]},"D|^489786-85WebsiteUSD":{"r":[["www.topazevolution.com"]],"a":["Companies!E647"]},"D|^772806-52WebsiteUSD":{"r":[["www.gsuplementos.com.br"]],"a":["Companies!E339"]},"D|^231955-57WebsiteUSD":{"r":[["www.ctgbr.com.br"]],"a":["Companies!E203"]},"D|^124322-05WebsiteUSD":{"id":206,"description":null,"headerValues":[{"simpleDate":null,"value":"","description":null}],"financialValues":[],"customValues":[],"error":null},"D|^498292-39WebsiteUSD":{"id":209,"description":null,"headerValues":[{"simpleDate":null,"value":"","description":null}],"financialValues":[],"customValues":[],"error":null},"D|^41395-33WebsiteUSD":{"r":[["www.telemigcelular.com.br"]],"a":["Companies!E633"]},"D|^121827-52WebsiteUSD":{"r":[["www.jalles.com"]],"a":["Companies!E375"]},"D|^164952-19WebsiteUSD":{"r":[["ri.multiplan.com.br"]],"a":["Companies!E466"]},"D|^60962-86WebsiteUSD":{"r":[["www.novaagri.com.br"]],"a":["Companies!E480"]},"D|^60046-75NameUSD":{"r":[["Ser Educacional"]],"a":["Companies!B582"]},"D|^157680-91NameUSD":{"r":[["Rapidão Cometa"]],"a":["Companies!B542"]},"D|^489170-71NameUSD":{"r":[["Labs a+"]],"a":["Companies!B394"]},"D|^112793-05NameUSD":{"r":[["Ontex (Brazil business)"]],"a":["Companies!B760"]},"D|^179916-67NameUSD":{"r":[["OESA Comércio e Representações"]],"a":["Companies!B492"]},"D|^150344-38NameUSD":{"r":[["EMS (Pharmaceuticals)"]],"a":["Companies!B253"]},"D|^158321-80NameUSD":{"r":[["União de Lojas Leader"]],"a":["Companies!B400"]},"D|^163270-90NameUSD":{"r":[["Multilog"]],"a":["Companies!B465"]},"D|^277909-03NameUSD":{"r":[["Sepac"]],"a":["Companies!B581"]},"D|^157392-19NameUSD":{"r":[["Puket"]],"a":["Companies!B537"]},"D|^53945-38Employees CountUSD":{"r":[[3137]],"a":["Companies!I646"]},"D|^165503-62Employees CountUSD":{"id":277,"description":null,"headerValues":[{"simpleDate":null,"value":"","description":null}],"financialValues":[],"customValues":[],"error":null},"D|^233963-83Employees CountUSD":{"r":[[62]],"a":["Companies!I641"]},"D|^461790-37Employees CountUSD":{"id":293,"description":null,"headerValues":[{"simpleDate":null,"value":"","description":null}],"financialValues":[],"customValues":[],"error":null},"D|^170685-91Employees CountUSD":{"r":[[3541]],"a":["Companies!I523"]},"D|^439078-06Employees CountUSD":{"r":[[332]],"a":["Companies!I478"]},"D|^107186-68Employees CountUSD":{"r":[[3]],"a":["Companies!I227"]},"D|^59325-31Employees CountUSD":{"r":[[3380]],"a":["Companies!I656"]},"D|^62179-57Employees CountUSD":{"r":[[190]],"a":["Companies!I83"]},"D|^59322-25Employees CountUSD":{"r":[[16027]],"a":["Companies!I472"]},"D|^182574-10Employees CountUSD":{"r":[[1869]],"a":["Companies!I499"]},"D|^51010-93Employees CountUSD":{"r":[[133]],"a":["Companies!I599"]},"D|^124083-28Employees CountUSD":{"r":[[1200]],"a":["Companies!I648"]},"D|^103477-96Employees CountUSD":{"r":[[1072]],"a":["Companies!I718"]},"D|^235041-31Employees CountUSD":{"r":[[76]],"a":["Companies!I283"]},"D|^459173-44Employees CountUSD":{"r":[[550]],"a":["Companies!I495"]},"D|^157816-72HQ CountryUSD":{"r":[["Brazil"]],"a":["Companies!D604"]},"D|^160458-13HQ CountryUSD":{"r":[["Brazil"]],"a":["Companies!D548"]},"D|^483083-38HQ CountryUSD":{"r":[["Brazil"]],"a":["Companies!D588"]},"D|^467250-94HQ CountryUSD":{"r":[["Brazil"]],"a":["Companies!D4"]},"D|^13259-35HQ CountryUSD":{"r":[["Brazil"]],"a":["Companies!D355"]},"D|^431675-65HQ CountryUSD":{"r":[["Brazil"]],"a":["Companies!D454"]},"D|^124322-05HQ CountryUSD":{"r":[["Brazil"]],"a":["Companies!D777"]},"D|^155352-16HQ CountryUSD":{"r":[["Brazil"]],"a":["Companies!D591"]},"D|^51311-53HQ CountryUSD":{"r":[["Brazil"]],"a":["Companies!D714"]},"D|^466180-84HQ CountryUSD":{"r":[["Brazil"]],"a":["Companies!D338"]},"D|^470725-84HQ CountryUSD":{"r":[["United States"]],"a":["Companies!D165"]},"D|^56904-22HQ CountryUSD":{"r":[["Brazil"]],"a":["Companies!D401"]},"D|^59325-40HQ CountryUSD":{"r":[["Brazil"]],"a":["Companies!D705"]},"D|^434642-41HQ CountryUSD":{"r":[["Brazil"]],"a":["Companies!D695"]},"D|^166608-82HQ CountryUSD":{"r":[["Brazil"]],"a":["Companies!D699"]},"D|^267332-23HQ CountryUSD":{"r":[["Brazil"]],"a":["Companies!D587"]},"F|^434642-41EBITDATTM07/07/2025USD":{"id":3820,"description":null,"headerValues":[],"financialValues":[],"customValues":[],"error":null},"F|^62039-80Business RevenueTTM07/07/2025USD":{"r":[[319797285.056755]],"c":null,"a":["Companies!J262"]},"F|^59586-22EBITDATTM07/07/2025USD":{"r":[[679255633.164804]],"c":null,"a":["Companies!K359"]},"F|^61183-63Business RevenueTTM07/07/2025USD":{"r":[[3077488092.2520714]],"c":null,"a":["Companies!J306"]},"F|^160458-13EBITDATTM07/07/2025USD":{"id":3838,"description":null,"headerValues":[],"financialValues":[],"customValues":[],"error":null},"F|^123496-84Business RevenueTTM07/07/2025USD":{"id":3821,"description":null,"headerValues":[],"financialValues":[],"customValues":[],"error":null},"F|^40423-51Business RevenueTTM07/07/2025USD":{"id":3841,"description":null,"headerValues":[],"financialValues":[],"customValues":[],"error":null},"F|^40423-51EBITDATTM07/07/2025USD":{"id":3818,"description":null,"headerValues":[],"financialValues":[],"customValues":[],"error":null},"F|^61237-00EBITDATTM07/07/2025USD":{"r":[[2101781737.4029999]],"c":null,"a":["Companies!K47"]},"F|^165660-49EBITDATTM07/07/2025USD":{"r":[[-3429532.169768]],"c":null,"a":["Companies!K517"]},"F|^721137-97Business RevenueTTM07/07/2025USD":{"r":[[2713861150.971037]],"c":null,"a":["Companies!J727"]},"F|^436487-86Business RevenueTTM07/07/2025USD":{"id":3822,"description":null,"headerValues":[],"financialValues":[],"customValues":[],"error":null},"F|^154039-15EBITDATTM07/07/2025USD":{"id":3874,"description":null,"headerValues":[],"financialValues":[],"customValues":[],"error":null},"F|^61805-98EBITDATTM07/07/2025USD":{"id":3868,"description":null,"headerValues":[],"financialValues":[],"customValues":[],"error":null},"F|^462871-45Business RevenueTTM07/07/2025USD":{"id":3832,"description":null,"headerValues":[],"financialValues":[],"customValues":[],"error":null},"F|^165012-13EBITDATTM07/07/2025USD":{"r":[[155433358.160163]],"c":null,"a":["Companies!K136"]},"F|^540911-35EBITDATTM07/07/2025USD":{"r":[[1291000000]],"c":null,"a":["Companies!K594"]},"F|^11660-50EBITDATTM07/07/2025USD":{"r":[[9619657981.451998]],"c":null,"a":["Companies!K569"]},"F|^165661-12EBITDATTM07/07/2025USD":{"id":3880,"description":null,"headerValues":[],"financialValues":[],"customValues":[],"error":null},"F|^592604-47EBITDATTM07/07/2025USD":{"id":3805,"description":null,"headerValues":[],"financialValues":[],"customValues":[],"error":null},"F|^40424-23EBITDATTM07/07/2025USD":{"r":[[910000000]],"c":null,"a":["Companies!K347"]},"F|^59324-41Business RevenueTTM07/07/2025USD":{"r":[[5447071659.752]],"c":null,"a":["Companies!J322"]},"F|^63866-08Business RevenueTTM07/07/2025USD":{"id":3859,"description":null,"headerValues":[],"financialValues":[],"customValues":[],"error":null},"F|^712542-79Business RevenueTTM07/07/2025USD":{"id":3833,"description":null,"headerValues":[],"financialValues":[],"customValues":[],"error":null},"F|^593127-19Business RevenueTTM07/07/2025USD":{"id":3826,"description":null,"headerValues":[],"financialValues":[],"customValues":[],"error":null},"F|^59324-50Business RevenueTTM07/07/2025USD":{"r":[[1569420246.071754]],"c":null,"a":["Companies!J186"]},"F|^110294-65Business RevenueTTM07/07/2025USD":{"id":3836,"description":null,"headerValues":[],"financialValues":[],"customValues":[],"error":null},"F|^11534-32EBITDATTM07/07/2025USD":{"id":3862,"description":null,"headerValues":[],"financialValues":[],"customValues":[],"error":null},"F|^50952-07Business RevenueTTM07/07/2025USD":{"r":[[15047020344.8116]],"c":null,"a":["Companies!J119"]},"D|^442690-21WebsiteUSD":{"r":[["www.grupoboticario.com.br"]],"a":["Companies!E320"]},"D|^512361-46WebsiteUSD":{"r":[["www.binatural.com.br"]],"a":["Companies!E90"]},"D|^110160-01WebsiteUSD":{"r":[["www.smollan.com"]],"a":["Companies!E592"]},"D|^515797-75WebsiteUSD":{"r":[["www.green4t.com"]],"a":["Companies!E312"]},"D|^62160-94WebsiteUSD":{"r":[["www.movile.com.br"]],"a":["Companies!E459"]},"D|^142711-66WebsiteUSD":{"r":[["www.woodleyequipment.com"]],"a":["Companies!E713"]},"D|^43072-66WebsiteUSD":{"r":[["www.santander.com.br"]],"a":["Companies!E565"]},"D|^52631-02WebsiteUSD":{"r":[["www.eletrobras.com"]],"a":["Companies!E243"]},"D|^41612-23WebsiteUSD":{"r":[["www.embraer.com"]],"a":["Companies!E251"]},"D|^224267-68WebsiteUSD":{"r":[["www.adria.com.br"]],"a":["Companies!E12"]},"D|^164620-18WebsiteUSD":{"r":[["www.enauta.com.br"]],"a":["Companies!E254"]},"D|^60211-45WebsiteUSD":{"r":[["www.comarch.com"]],"a":["Companies!E177"]},"D|^152821-45WebsiteUSD":{"id":3883,"description":null,"headerValues":[{"simpleDate":null,"value":"","description":null}],"financialValues":[],"customValues":[],"error":null},"D|^41512-96WebsiteUSD":{"r":[["www.banco.bradesco"]],"a":["Companies!E100"]},"D|^57080-35WebsiteUSD":{"r":[["www.mills.com.br"]],"a":["Companies!E451"]},"D|^161108-65WebsiteUSD":{"r":[["www.brasilkirin.com.br"]],"a":["Companies!E104"]},"D|^59328-91WebsiteUSD":{"r":[["www.alpargatas.com.br"]],"a":["Companies!E39"]},"D|^161506-90WebsiteUSD":{"r":[["www.extrafarma.com.br"]],"a":["Companies!E271"]},"D|^41514-76WebsiteUSD":{"r":[["www.fibria.com.br"]],"a":["Companies!E279"]},"D|^124324-57WebsiteUSD":{"r":[["www.telefonicatech.com"]],"a":["Companies!E631"]},"D|^500628-61WebsiteUSD":{"r":[["www.granjafaria.com.br"]],"a":["Companies!E309"]},"D|^11613-70WebsiteUSD":{"r":[["www.unisys.com"]],"</t>
  </si>
  <si>
    <t>a":["Companies!E668"]},"D|^112707-37NameUSD":{"r":[["Logicalis Group"]],"a":["Companies!B412"]},"D|^465840-37NameUSD":{"r":[["Boa Safra Sementes"]],"a":["Companies!B96"]},"D|^161656-30NameUSD":{"r":[["Cia. Industrial de Vidros"]],"a":["Companies!B739"]},"D|^327536-65NameUSD":{"r":[["Cheap2Ship"]],"a":["Companies!B159"]},"D|^162020-17NameUSD":{"r":[["Rural Brasil"]],"a":["Companies!B558"]},"D|^165662-20NameUSD":{"r":[["Industrias Romi"]],"a":["Companies!B553"]},"D|^135838-18NameUSD":{"r":[["Grupo ABC"]],"a":["Companies!B316"]},"D|^224267-68NameUSD":{"r":[["Adria Alimentos do Brasil"]],"a":["Companies!B12"]},"D|^160984-09NameUSD":{"r":[["Beontag Participações"]],"a":["Companies!B89"]},"D|^231680-35NameUSD":{"r":[["Casa do Adubo"]],"a":["Companies!B134"]},"D|^165718-90NameUSD":{"r":[["Petroquimica Uniao"]],"a":["Companies!B525"]},"D|^593127-19NameUSD":{"r":[["Agis Corretora"]],"a":["Companies!B22"]},"D|^109231-03NameUSD":{"r":[["BAT Brasil"]],"a":["Companies!B79"]},"D|^160040-53NameUSD":{"r":[["CP Eletrônica"]],"a":["Companies!B194"]},"D|^57093-58NameUSD":{"r":[["MetrôRio"]],"a":["Companies!B449"]},"D|^462290-41NameUSD":{"r":[["Agrícola Famosa"]],"a":["Companies!B25"]},"D|^50913-10Employees CountUSD":{"r":[[2700]],"a":["Companies!I335"]},"D|^519590-17Employees CountUSD":{"r":[[700]],"a":["Companies!I698"]},"D|^59052-79Employees CountUSD":{"r":[[1946]],"a":["Companies!I419"]},"D|^438967-36Employees CountUSD":{"r":[[4600]],"a":["Companies!I20"]},"D|^11489-95Employees CountUSD":{"r":[[489488]],"a":["Companies!I652"]},"D|^60223-51Employees CountUSD":{"r":[[51]],"a":["Companies!I40"]},"D|^234526-60Employees CountUSD":{"id":3895,"description":null,"headerValues":[{"simpleDate":null,"value":"","description":null}],"financialValues":[],"customValues":[],"error":null},"D|^59325-13Employees CountUSD":{"r":[[22000]],"a":["Companies!I453"]},"D|^59323-51Employees CountUSD":{"id":3823,"description":null,"headerValues":[{"simpleDate":null,"value":"","description":null}],"financialValues":[],"customValues":[],"error":null},"D|^112707-37Employees CountUSD":{"r":[[7100]],"a":["Companies!I412"]},"D|^41612-23Employees CountUSD":{"r":[[20744]],"a":["Companies!I251"]},"D|^498257-65Employees CountUSD":{"id":3834,"description":null,"headerValues":[{"simpleDate":null,"value":"","description":null}],"financialValues":[],"customValues":[],"error":null},"D|^54692-29HQ CountryUSD":{"r":[["Brazil"]],"a":["Companies!D543"]},"D|^336988-09HQ CountryUSD":{"r":[["Brazil"]],"a":["Companies!D14"]},"D|^43055-92HQ CountryUSD":{"r":[["Brazil"]],"a":["Companies!D305"]},"D|^231955-57HQ CountryUSD":{"r":[["Brazil"]],"a":["Companies!D203"]},"D|^165348-73HQ CountryUSD":{"r":[["Brazil"]],"a":["Companies!D76"]},"D|^416652-13HQ CountryUSD":{"r":[["Brazil"]],"a":["Companies!D50"]},"D|^163332-01HQ CountryUSD":{"r":[["Brazil"]],"a":["Companies!D73"]},"D|^235525-24HQ CountryUSD":{"r":[["Brazil"]],"a":["Companies!D45"]},"D|^61647-40HQ CountryUSD":{"r":[["Brazil"]],"a":["Companies!D160"]},"D|^121035-79HQ CountryUSD":{"r":[["Brazil"]],"a":["Companies!D168"]},"D|^55675-99HQ CountryUSD":{"r":[["Brazil"]],"a":["Companies!D260"]},"D|^438778-81HQ CountryUSD":{"r":[["Brazil"]],"a":["Companies!D24"]},"D|^50952-07HQ CountryUSD":{"r":[["United Kingdom"]],"a":["Companies!D119"]},"D|^43084-72HQ CountryUSD":{"r":[["Japan"]],"a":["Companies!D485"]},"D|^42742-27HQ CountryUSD":{"r":[["Brazil"]],"a":["Companies!D71"]},"D|^491467-51HQ CountryUSD":{"r":[["Brazil"]],"a":["Companies!D207"]},"D|^13360-69HQ CountryUSD":{"r":[["Germany"]],"a":["Companies!D584"]},"D|^234524-44HQ CountryUSD":{"r":[["Brazil"]],"a":["Companies!D91"]},"D|^43060-06HQ CountryUSD":{"r":[["Brazil"]],"a":["Companies!D106"]},"D|^62039-89HQ CountryUSD":{"r":[["Brazil"]],"a":["Companies!D352"]},"D|^234957-34HQ CountryUSD":{"r":[["Brazil"]],"a":["Companies!D109"]},"F|^62177-59Business RevenueTTM07/07/2025USD":{"id":3179,"description":null,"headerValues":[],"financialValues":[],"customValues":[],"error":null},"F|^515797-75Business RevenueTTM07/07/2025USD":{"id":3166,"description":null,"headerValues":[],"financialValues":[],"customValues":[],"error":null},"F|^59003-38Business RevenueTTM07/07/2025USD":{"id":3119,"description":null,"headerValues":[],"financialValues":[],"customValues":[],"error":null},"F|^517564-09EBITDATTM07/07/2025USD":{"id":3182,"description":null,"headerValues":[],"financialValues":[],"customValues":[],"error":null},"F|^54691-84Business RevenueTTM07/07/2025USD":{"id":3111,"description":null,"headerValues":[],"financialValues":[],"customValues":[],"error":null},"F|^10495-45EBITDATTM07/07/2025USD":{"id":3194,"description":null,"headerValues":[],"financialValues":[],"customValues":[],"error":null},"F|^117698-95Business RevenueTTM07/07/2025USD":{"r":[[295656627.162123]],"c":null,"a":["Companies!J88"]},"F|^107538-31EBITDATTM07/07/2025USD":{"r":[[-75347299.083171]],"c":null,"a":["Companies!K348"]},"F|^165038-86EBITDATTM07/07/2025USD":{"id":3180,"description":null,"headerValues":[],"financialValues":[],"customValues":[],"error":null},"F|^55567-99Business RevenueTTM07/07/2025USD":{"r":[[8899110704.2512]],"c":null,"a":["Companies!J182"]},"F|^10423-81EBITDATTM07/07/2025USD":{"r":[[6294677147.221072]],"c":null,"a":["Companies!K376"]},"F|^163212-49EBITDATTM07/07/2025USD":{"id":3124,"description":null,"headerValues":[],"financialValues":[],"customValues":[],"error":null},"F|^470960-11EBITDATTM07/07/2025USD":{"r":[[981978929.292728]],"c":null,"a":["Companies!K181"]},"F|^149806-45Business RevenueTTM07/07/2025USD":{"id":3109,"description":null,"headerValues":[],"financialValues":[],"customValues":[],"error":null},"F|^165076-57EBITDATTM07/07/2025USD":{"id":3112,"description":null,"headerValues":[],"financialValues":[],"customValues":[],"error":null},"F|^160596-46EBITDATTM07/07/2025USD":{"id":3147,"description":null,"headerValues":[],"financialValues":[],"customValues":[],"error":null},"F|^234031-96EBITDATTM07/07/2025USD":{"id":3181,"description":null,"headerValues":[],"financialValues":[],"customValues":[],"error":null},"F|^230114-08Business RevenueTTM07/07/2025USD":{"id":3132,"description":null,"headerValues":[],"financialValues":[],"customValues":[],"error":null},"F|^47657-89Business RevenueTTM07/07/2025USD":{"r":[[12935855169.539167]],"c":null,"a":["Companies!J111"]},"F|^40726-09EBITDATTM07/07/2025USD":{"id":3135,"description":null,"headerValues":[],"financialValues":[],"customValues":[],"error":null},"F|^165834-19Business RevenueTTM07/07/2025USD":{"r":[[831505890.018118]],"c":null,"a":["Companies!J41"]},"F|^59325-31Business RevenueTTM07/07/2025USD":{"r":[[248732626.737722]],"c":null,"a":["Companies!J656"]},"D|^458071-66WebsiteUSD":{"r":[["www.cury.net"]],"a":["Companies!E204"]},"D|^165662-11WebsiteUSD":{"r":[["www.br.mahle.com"]],"a":["Companies!E424"]},"D|^40766-14WebsiteUSD":{"r":[["www.tivit.com"]],"a":["Companies!E644"]},"D|^277644-70WebsiteUSD":{"r":[["www.juntossomosmais.com.br"]],"a":["Companies!E384"]},"D|^530460-37WebsiteUSD":{"r":[["www.b2list.com.br"]],"a":["Companies!E70"]},"D|^121035-79WebsiteUSD":{"r":[["www.claro.com.br"]],"a":["Companies!E168"]},"D|^234957-34WebsiteUSD":{"r":[["ri.bravaenergia.com"]],"a":["Companies!E109"]},"D|^165667-51WebsiteUSD":{"r":[["www.cemat.com.br"]],"a":["Companies!E149"]},"D|^150914-71WebsiteUSD":{"r":[["www.fiagril.com.br"]],"a":["Companies!E278"]},"D|^150760-63WebsiteUSD":{"r":[["www.bunge.com.br"]],"a":["Companies!E118"]},"D|^494510-50WebsiteUSD":{"r":[["www.aurenenergia.com.br"]],"a":["Companies!E63"]},"D|^628746-94WebsiteUSD":{"r":[["gruposouzalima.com"]],"a":["Companies!E337"]},"D|^343509-67NameUSD":{"r":[["Universidade Positivo"]],"a":["Companies!B670"]},"D|^59325-04NameUSD":{"r":[["Eternit"]],"a":["Companies!B264"]},"D|^506872-36NameUSD":{"r":[["EPOC (Business/Productivity Software)"]],"a":["Companies!B259"]},"D|^153165-34NameUSD":{"r":[["Grupo Mateus"]],"a":["Companies!B327"]},"D|^233816-50NameUSD":{"r":[["Hospital Care Caledonia"]],"a":["Companies!B354"]},"D|^537157-27NameUSD":{"r":[["Edenred (Brasil)"]],"a":["Companies!B238"]},"D|^628746-94NameUSD":{"r":[["Grupo Souza Lima"]],"a":["Companies!B337"]},"D|^86989-87NameUSD":{"r":[["Medabil"]],"a":["Companies!B439"]},"D|^10483-75NameUSD":{"r":[["Stryker"]],"a":["Companies!B605"]},"D|^43084-72NameUSD":{"r":[["NTT Data Group"]],"a":["Companies!B485"]},"D|^151005-88NameUSD":{"r":[["Banco BV"]],"a":["Companies!B120"]},"D|^97156-09NameUSD":{"r":[["BRF (Dairy Units)"]],"a":["Companies!B732"]},"D|^234957-34NameUSD":{"r":[["Brava Energia"]],"a":["Companies!B109"]},"D|^163975-60NameUSD":{"r":[["Fortbras Autopeças"]],"a":["Companies!B284"]},"D|^471012-85NameUSD":{"r":[["Unifique Telecomunicacoes"]],"a":["Companies!B665"]},"D|^42742-27NameUSD":{"r":[["B3(Brazil)"]],"a":["Companies!B71"]},"D|^452727-46NameUSD":{"r":[["Sankhya Gestão de Negócios"]],"a":["Companies!B564"]},"D|^63240-22NameUSD":{"r":[["Oncoclínicas"]],"a":["Companies!B330"]},"D|^470682-73NameUSD":{"r":[["Fuga Couros"]],"a":["Companies!B289"]},"D|^107538-31NameUSD":{"r":[["Fertilizantes Heringer"]],"a":["Companies!B348"]},"D|^231958-36NameUSD":{"r":[["Selbetti Tecnologia"]],"a":["Companies!B578"]},"D|^165458-17NameUSD":{"r":[["Cia Distribuidora de Gas do Rio de Janeiro"]],"a":["Companies!B738"]},"D|^164626-39NameUSD":{"r":[["Grupo CEEE"]],"a":["Companies!B144"]},"D|^41512-96NameUSD":{"r":[["Bank Bradesco"]],"a":["Companies!B100"]},"D|^99223-66NameUSD":{"r":[["Banco Pan"]],"a":["Companies!B74"]},"D|^416652-13NameUSD":{"r":[["Angeloni"]],"a":["Companies!B50"]},"D|^10574-74NameUSD":{"r":[["Baxter International"]],"a":["Companies!B80"]},"D|^165348-73NameUSD":{"r":[["Banpará-Banco do Estado do Pará"]],"a":["Companies!B76"]},"D|^109299-79NameUSD":{"r":[["Cruzeiro do Sul Educacional"]],"a":["Companies!B200"]},"D|^25354-54NameUSD":{"r":[["ADT (IT Security Company)"]],"a":["Companies!B13"]},"D|^160980-40Employees CountUSD":{"id":3200,"description":null,"headerValues":[{"simpleDate":null,"value":"","description":null}],"financialValues":[],"customValues":[],"error":null},"D|^463231-54Employees CountUSD":{"r":[[118]],"a":["Companies!I387"]},"D|^40423-51Employees CountUSD":{"r":[[2487]],"a":["Companies!I300"]},"D|^164442-97Employees CountUSD":{"r":[[446]],"a":["Companies!I196"]},"D|^460312-21Employees CountUSD":{"r":[[3000]],"a":["Companies!I445"]},"D|^491467-51Employees CountUSD":{"id":3140,"description":null,"headerValues":[{"simpleDate":null,"value":"","description":null}],"financialValues":[],"customValues":[],"error":null},"D|^164452-78Employees CountUSD":{"id":3144,"description":null,"headerValues":[{"simpleDate":null,"value":"","description":null}],"financialValues":[],"customValues":[],"error":null},"D|^59889-88Employees CountUSD":{"id":3145,"description":null,"headerValues":[{"simpleDate":null,"value":"","description":null}],"financialValues":[],"customValues":[],"error":null},"D|^597319-93Employees CountUSD":{"id":3155,"description":null,"headerValues":[{"simpleDate":null,"value":"","description":null}],"financialValues":[],"customValues":[],"error":null},"D|^172312-48Employees CountUSD":{"r":[[3000]],"a":["Companies!I580"]},"D|^161506-90Employees CountUSD":{"r":[[2659]],"a":["Companies!I271"]},"D|^53494-57Employees CountUSD":{"r":[[10000]],"a":["Companies!I651"]},"D|^165380-77Employees CountUSD":{"r":[[1134]],"a":["Companies!I178"]},"D|^61790-50Employees CountUSD":{"r":[[17089]],"a":["Companies!I313"]},"D|^51001-84HQ CountryUSD":{"r":[["Brazil"]],"a":["Companies!D410"]},"D|^164969-38HQ CountryUSD":{"r":[["Brazil"]],"a":["Companies!D724"]},"D|^55657-00HQ CountryUSD":{"r":[["United Kingdom"]],"a":["Companies!D167"]},"D|^489049-84HQ CountryUSD":{"r":[["Brazil"]],"a":["Companies!D723"]},"D|^61408-00HQ CountryUSD":{"r":[["Brazil"]],"a":["Companies!D148"]},"D|^615834-82HQ CountryUSD":{"r":[["Brazil"]],"a":["Companies!D363"]},"D|^165471-22HQ CountryUSD":{"r":[["Brazil"]],"a":["Companies!D379"]},"D|^110160-01HQ CountryUSD":{"r":[["South Africa"]],"a":["Companies!D592"]},"D|^234526-60HQ CountryUSD":{"r":[["Brazil"]],"a":["Companies!D199"]},"D|^512361-46HQ CountryUSD":{"r":[["Brazil"]],"a":["Companies!D90"]},"D|^84640-15HQ CountryUSD":{"r":[["Brazil"]],"a":["Companies!D198"]},"D|^459173-44HQ CountryUSD":{"r":[["Brazil"]],"a":["Companies!D495"]},"D|^182343-88HQ CountryUSD":{"r":[["Brazil"]],"a":["Companies!D240"]},"D|^434450-35HQ CountryUSD":{"r":[["Brazil"]],"a":["Companies!D420"]},"D|^165584-98HQ CountryUSD":{"r":[["Brazil"]],"a":["Companies!D280"]},"D|^60211-45HQ CountryUSD":{"r":[["Poland"]],"a":["Companies!D177"]},"D|^712542-79HQ CountryUSD":{"r":[["Brazil"]],"a":["Companies!D404"]},"D|^151782-40HQ CountryUSD":{"r":[["Brazil"]],"a":["Companies!D140"]},"D|^59321-35HQ CountryUSD":{"r":[["Brazil"]],"a":["Companies!D372"]},"D|^59321-89HQ CountryUSD":{"r":[["Brazil"]],"a":["Companies!D462"]},"D|^62020-81HQ CountryUSD":{"r":[["Brazil"]],"a":["Companies!D231"]},"D|^160980-40HQ CountryUSD":{"r":[["Brazil"]],"a":["Companies!D274"]},"F|^156489-31EBITDATTM07/07/2025USD":{"id":1188,"description":null,"headerValues":[],"financialValues":[],"customValues":[],"error":null},"F|^489170-71Business RevenueTTM07/07/2025USD":{"id":1106,"description":null,"headerValues":[],"financialValues":[],"customValues":[],"error":null},"F|^180371-44EBITDATTM07/07/2025USD":{"id":1137,"description":null,"headerValues":[],"financialValues":[],"customValues":[],"error":null},"F|^264855-97EBITDATTM07/07/2025USD":{"id":1125,"description":null,"headerValues":[],"financialValues":[],"customValues":[],"error":null},"F|^158045-86Business RevenueTTM07/07/2025USD":{"id":1136,"description":null,"headerValues":[],"financialValues":[],"customValues":[],"error":null},"F|^160990-03Business RevenueTTM07/07/2025USD":{"id":1198,"description":null,"headerValues":[],"financialValues":[],"customValues":[],"error":null},"F|^522679-87Business RevenueTTM07/07/2025USD":{"r":[[668093169.3040882]],"c":null,"a":["Companies!J164"]},"F|^155352-16EBITDATTM07/07/2025USD":{"r":[[531750423.358953]],"c":null,"a":["Companies!K591"]},"F|^597133-18EBITDATTM07/07/2025USD":{"r":[[135288866.78407785]],"c":null,"a":["Companies!K286"]},"F|^465278-50EBITDATTM07/07/2025USD":{"id":1107,"description":null,"headerValues":[],"financialValues":[],"customValues":[],"error":null},"F|^163034-92EBITDATTM07/07/2025USD":{"id":1103,"description":null,"headerValues":[],"financialValues":[],"customValues":[],"error":null},"F|^596775-16EBITDATTM07/07/2025USD":{"id":1160,"description":null,"headerValues":[],"financialValues":[],"customValues":[],"error":null},"F|^163136-35EBITDATTM07/07/2025USD":{"id":1174,"description":null,"headerValues":[],"financialValues":[],"customValues":[],"error":null},"F|^43042-60Business RevenueTTM07/07/2025USD":{"r":[[5589847584.442535]],"c":null,"a":["Companies!J560"]},"F|^51311-53Business RevenueTTM07/07/2025USD":{"r":[[1315540649.549335]],"c":null,"a":["Companies!J714"]},"F|^267332-23Business RevenueTTM07/07/2025USD":{"id":1172,"description":null,"headerValues":[],"financialValues":[],"customValues":[],"error":null},"F|^267332-23EBITDATTM07/07/2025USD":{"id":1139,"description":null,"headerValues":[],"financialValues":[],"customValues":[],"error":null},"F|^165719-35EBITDATTM07/07/2025USD":{"id":1145,"description":null,"headerValues":[],"financialValues":[],"customValues":[],"error":null},"F|^640234-90EBITDATTM07/07/2025USD":{"id":1124,"description":null,"headerValues":[],"financialValues":[],"customValues":[],"error":null},"F|^151601-41EBITDATTM07/07/2025USD":{"id":1156,"description":null,"headerValues":[],"financialValues":[],"customValues":[],"error":null},"F|^442690-21EBITDATTM07/07/2025USD":{"id":1131,"description":null,"headerValues":[],"financialValues":[],"customValues":[],"error":null},"F|^50938-48Business RevenueTTM07/07/2025USD":{"id":1185,"description":null,"headerValues":[],"financialValues":[],"customValues":[],"error":null},"F|^41966-56EBITDATTM07/07/2025USD":{"r":[[3639631978.62698]],"c":null,"a":["Companies!K630"]},"F|^121795-57EBITDATTM07/07/2025USD":{"id":1187,"description":null,"headerValues":[],"financialValues":[],"customValues":[],"error":null},"D|^542156-50WebsiteUSD":{"r":[["coamo.com.br"]],"a":["Companies!E171"]},"D|^61450-84WebsiteUSD":{"r":[["somoseducacao.com.br"]],"a":["Companies!E596"]},"D|^58395-97WebsiteUSD":{"r":[["www.brkambiental.com.br"]],"a":["Companies!E113"]},"D|^161724-25WebsiteUSD":{"r":[["www.avenida.com.br"]],"a":["Companies!E68"]},"D|^234886-42WebsiteUSD":{"r":[["www.boticario.com.br"]],"a":["Companies!E98"]},"D|^126354-61WebsiteUSD":{"r":[["www.latapack.com.br"]],"a":["Companies!E396"]},"D|^43567-39WebsiteUSD":{"r":[["www.tam.com.br"]],"a":["Companies!E618"]},"D|^59325-49WebsiteUSD":{"r":[["www.jsl.com.br"]],"a":["Companies!E383"]},"D|^182328-04WebsiteUSD":{"r":[["sotreq.com.br"]],"a":["Companies!E597"]},"D|^100578-07WebsiteUSD":{"r":[["www.camilalimentos.com.br"]],"a":["Companies!E128"]},"D|^107799-94WebsiteUSD":{"r":[["www.agroamazonia.com.br"]],"a":["Companies!E27"]},"D|^121967-83WebsiteUSD":{"r":[["www.hermespardini.com.br"]],"a":["Companies!E349"]},"D|^233674-66WebsiteUSD":{"r":[["www.playcenter.com.br"]],"a":["Companies!E518"]},"D|^107186-86WebsiteUSD":{"r":[["www.medley.com.br"]],"a":["Companies!E440"]},"D|^109195-03WebsiteUSD":{"r":[["www.multigrain.com.br"]],"a":["Companies!E463"]},"D|^166501-27WebsiteUSD":{"r":[["www.tuper.com.br"]],"a":["Companies!E657"]},"D|^155873-80WebsiteUSD":{"r":[["www.vibraenergia.com.br"]],"a":["Companies!E687"]},"D|^268298-29WebsiteUSD":{"r":[["www.trackage.com.br"]],"a":["Companies!E653"]},"D|^338710-87WebsiteUSD":{"r":[["www.jequiti.com.br"]],"a":["Companies!E378"]},"D|^61183-63NameUSD":{"r":[["GPS Participacoes E Empreendimentos"]],"a":["Companies!B306"]},"D|^232224-49NameUSD":{"r":[["Yandeh"]],"a":["Companies!B715"]},"D|^528634-27NameUSD":{"r":[["Guararapes"]],"a":["Companies!B341"]},"D|^517065-76NameUSD":{"r":[["Corsan"]],"a":["Companies!B190"]},"D|^516041-74NameUSD":{"r":[["Granto Seguros"]],"a":["Companies!B310"]},"D|^442222-03NameUSD":{"r":[["Grupo CRM"]],"a":["Companies!B323"]},"D|^59003-38NameUSD":{"r":[["Banco Do Nordeste"]],"a":["Companies!B95"]},"D|^97575-31NameUSD":{"r":[["Companhia Brasileira de Metalurgia e Mineração"]],"a":["Companies!B138"]},"D|^52938-91NameUSD":{"r":[["ViajaNet"]],"a":["Companies!B686"]},"D|^159623-47NameUSD":{"r":[["Guararapes Confeccoes"]],"a":["Companies!B550"]},"D|^165667-51NameUSD":{"r":[["Energisa Mato Grosso Distribuidora de Energia"]],"a":["Companies!B149"]},"D|^160458-13NameUSD":{"r":[["Repom"]],"a":["Companies!B548"]},"D|^164952-73NameUSD":{"r":[["Tereos Internacional"]],"a":["Companies!B637"]},"D|^155263-42NameUSD":{"r":[["Light"]],"a":["Companies!B406"]},"D|^338710-87NameUSD":{"r":[["Jequiti Cosméticos"]],"a":["Companies!B378"]},"D|^14389-03Employees CountUSD":{"r":[[7178]],"a":["Companies!I423"]},"D|^157704-49Employees CountUSD":{"id":1161,"description":null,"headerValues":[{"simpleDate":null,"value":"","description":null}],"financialValues":[],"customValues":[],"error":null},"D|^233278-39Employees CountUSD":{"r":[[203]],"a":["Companies!I552"]},"D|^163125-37Employees CountUSD":{"r":[[1001]],"a":["Companies!I214"]},"D|^267332-23Employees CountUSD":{"r":[[88]],"a":["Companies!I587"]},"D|^553156-30Employees CountUSD":{"id":1182,"description":null,"headerValues":[{"simpleDate":null,"value":"","description":null}],"financialValues":[],"customValues":[],"error":null},"D|^65163-88Employees CountUSD":{"r":[[641]],"a":["Companies!I57"]},"D|^98052-13Employees CountUSD":{"r":[[3500]],"a":["Companies!I265"]},"D|^168448-96Employees CountUSD":{"id":1105,"description":null,"headerValues":[{"simpleDate":null,"value":"","description":null}],"financialValues":[],"customValues":[],"error":null},"D|^160458-13Employees CountUSD":{"r":[[218]],"a":["Companies!I548"]},"D|^164693-62Employees CountUSD":{"r":[[2518]],"a":["Companies!I298"]},"D|^121795-57Employees CountUSD":{"r":[[3250]],"a":["Companies!I407"]},"D|^163270-90Employees CountUSD":{"id":1115,"description":null,"headerValues":[{"simpleDate":null,"value":"","description":null}],"financialValues":[],"customValues":[],"error":null},"D|^156173-05Employees CountUSD":{"id":1118,"description":null,"headerValues":[{"simpleDate":null,"value":"","description":null}],"financialValues":[],"customValues":[],"error":null},"D|^265061-08Employees CountUSD":{"r":[[150]],"a":["Companies!I377"]},"D|^43072-66Employees CountUSD":{"r":[[55303]],"a":["Companies!I565"]},"D|^41523-04Employees CountUSD":{"r":[[5028]],"a":["Companies!I150"]},"D|^454909-87Employees CountUSD":{"r":[[494]],"a":["Companies!I487"]},"D|^565246-54Employees CountUSD":{"r":[[201]],"a":["Companies!I391"]},"D|^151601-41Employees CountUSD":{"r":[[380]],"a":["Companies!I771"]},"D|^60835-78HQ CountryUSD":{"r":[["Brazil"]],"a":["Companies!D693"]},"D|^107186-86HQ CountryUSD":{"r":[["Brazil"]],"a":["Companies!D440"]},"D|^161724-25HQ CountryUSD":{"r":[["Brazil"]],"a":["Companies!D68"]},"D|^277218-10HQ CountryUSD":{"r":[["Brazil"]],"a":["Companies!D770"]},"D|^124083-28HQ CountryUSD":{"r":[["Brazil"]],"a":["Companies!D648"]},"D|^127441-00HQ CountryUSD":{"r":[["United Kingdom"]],"a":["Companies!D220"]},"D|^126007-75HQ CountryUSD":{"r":[["Brazil"]],"a":["Companies!D235"]},"D|^232224-49HQ CountryUSD":{"r":[["Brazil"]],"a":["Companies!D715"]},"D|^161656-30HQ CountryUSD":{"r":[["Brazil"]],"a":["Companies!D739"]},"D|^51717-61HQ CountryUSD":{"r":[["Brazil"]],"a":["Companies!D583"]},"D|^495609-94HQ CountryUSD":{"r":[["Brazil"]],"a":["Companies!D603"]},"D|^501803-11HQ CountryUSD":{"r":[["Brazil"]],"a":["Companies!D643"]},"D|^592604-47HQ CountryUSD":{"r":[["Brazil"]],"a":["Companies!D315"]},"D|^59323-51HQ CountryUSD":{"r":[["Brazil"]],"a":["Companies!D616"]},"D|^461790-37HQ CountryUSD":{"r":[["Brazil"]],"a":["Companies!D749"]},"D|^529788-07HQ CountryUSD":{"r":[["Brazil"]],"a":["Companies!D314"]},"D|^164996-02HQ CountryUSD":{"r":[["Brazil"]],"a":["Companies!D629"]},"D|^399569-77HQ CountryUSD":{"r":[["Brazil"]],"a":["Companies!D469"]},"D|^165501-37HQ CountryUSD":{"r":[["Brazil"]],"a":["Companies!D675"]},"D|^61183-99HQ CountryUSD":{"r":[["Brazil"]],"a":["Companies!D619"]},"D|^14389-39HQ CountryUSD":{"r":[["India"]],"a":["Companies!D627"]},"D|^41395-33HQ CountryUSD":{"r":[["Brazil"]],"a":["Companies!D633"]},"F|^182478-97EBITDATTM07/07/2025USD":{"id":3334,"description":null,"headerValues":[],"financialValues":[],"customValues":[],"error":null},"F|^58275-82EBITDATTM07/07/2025USD":{"r":[[483974561.054203]],"c":null,"a":["Companies!K257"]},"F|^59322-70EBITDATTM07/07/2025USD":{"id":3328,"description":null,"headerValues":[],"financialValues":[],"customValues":[],"error":null},"F|^152821-45Business RevenueTTM07/07/2025USD":{"id":3308,"description":null,"headerValues":[],"financialValues":[],"customValues":[],"error":null},"F|^57246-49EBITDATTM07/07/2025USD":{"r":[[135826244.487]],"c":null,"a":["Companies!K559"]},"F|^10831-42EBITDATTM07/07/2025USD":{"r":[[5087000000]],"c":null,"a":["Companies!K437"]},"F|^165038-86Business RevenueTTM07/07/2025USD":{"id":3398,"description":null,"headerValues":[],"financialValues":[],"customValues":[],"error":null},"F|^224267-68EBITDATTM07/07/2025USD":{"id":3381,"description":null,"headerValues":[],"financialValues":[],"customValues":[],"error":null},"F|^166013-38Business RevenueTTM07/07/2025USD":{"id":3386,"description":null,"headerValues":[],"financialValues":[],"customValues":[],"error":null},"F|^169699-78EBITDATTM07/07/2025USD":{"id":3343,"description":null,"headerValues":[],"financialValues":[],"customValues":[],"error":null},"F|^43042-60EBITDATTM07/07/2025USD":{"r":[[3312230560.41978]],"c":null,"a":["Companies!K560"]},"F|^14185-90EBITDATTM07/07/2025USD":{"id":3372,"description":null,"headerValues":[],"financialValues":[],"customValues":[],"error":null},"F|^506872-36Business RevenueTTM07/07/2025USD":{"id":3352,"description":null,"headerValues":[],"financialValues":[],"customValues":[],"error":null},"F|^519590-17Business RevenueTTM07/07/2025USD":{"id":3360,"description":null,"headerValues":[],"financialValues":[],"customValues":[],"error":null},"F|^11613-70EBITDATTM07/07/2025USD":{"r":[[171400000]],"c":null,"a":["Companies!K668"]},"F|^119915-92Business RevenueTTM07/07/2025USD":{"r":[[113403600.77820201]],"c":null,"a":["Companies!J115"]},"F|^165833-83EBITDATTM07/07/2025USD":{"r":[[147341827.959867]],"c":null,"a":["Companies!K357"]},"F|^107721-19Business RevenueTTM07/07/2025USD":{"id":3374,"description":null,"headerValues":[],"financialValues":[],"customValues":[],"error":null},"F|^124958-35EBITDATTM07/07/2025USD":{"r":[[334602772.36369205]],"c":null,"a":["Companies!K266"]},"F|^156901-24Business RevenueTTM07/07/2025USD":{"id":3326,"description":null,"headerValues":[],"financialValues":[],"customValues":[],"error":null},"D|^60787-27WebsiteUSD":{"r":[["www.coelce.com.br"]],"a":["Companies!E174"]},"D|^156765-97WebsiteUSD":{"r":[["www.bsbios.com"]],"a":["Companies!E116"]},"D|^690742-63WebsiteUSD":{"r":[["www.cedroparticipacoes.com"]],"a":["Companies!E143"]},"D|^172312-48WebsiteUSD":{"r":[["www.senior.com.br"]],"a":["Companies!E580"]},"D|^41095-18WebsiteUSD":{"r":[["www.cognizant.com"]],"a":["Companies!E176"]},"D|^156489-31WebsiteUSD":{"r":[["www.brastec-group.com"]],"a":["Companies!E107"]},"D|^163194-58WebsiteUSD":{"id":3366,"description":null,"headerValues":[{"simpleDate":null,"value":"","description":null}],"financialValues":[],"customValues":[],"error":null},"D|^489504-25WebsiteUSD":{"r":[["www.sbt.com.br"]],"a":["Companies!E571"]},"D|^470725-84WebsiteUSD":{"r":[["www.ciriontechnologies.com"]],"a":["Companies!E165"]},"D|^112707-37WebsiteUSD":{"r":[["www.logicalis.com"]],"a":["Companies!E412"]},"D|^55675-99WebsiteUSD":{"r":[["www.equatorialenergia.com.br"]],"a":["Companies!E260"]},"D|^47657-89WebsiteUSD":{"r":[["www.brf-global.com"]],"a":["Companies!E111"]},"D|^165660-49WebsiteUSD":{"r":[["www.plascar.com.br"]],"a":["Companies!E517"]},"D|^442436-77WebsiteUSD":{"r":[["www.verzani.com.br"]],"a":["Companies!E683"]},"D|^163212-49WebsiteUSD":{"r":[["www.amaggi.com.br"]],"a":["Companies!E43"]},"D|^64799-38NameUSD":{"r":[["Arco Educação"]],"a":["Companies!B53"]},"D|^59052-79NameUSD":{"r":[["MadeiraMadeira Comércio Eletrônico"]],"a":["Companies!B419"]},"D|^592604-47NameUSD":{"r":[["Grupo GRSA"]],"a":["Companies!B315"]},"D|^153764-47NameUSD":{"r":[["Usiminas Mecanica"]],"a":["Companies!B673"]},"D|^54692-29NameUSD":{"r":[["Raia Drogasil"]],"a":["Companies!B543"]},"D|^60393-25NameUSD":{"r":[["Companhia Siderúrgica Nacional"]],"a":["Companies!B201"]},"D|^163125-37NameUSD":{"r":[["Delta Construções"]],"a":["Companies!B214"]},"D|^165660-76NameUSD":{"r":[["WLM Participações e Comércio de Máquinas e Veículos"]],"a":["Companies!B712"]},"D|^124324-57NameUSD":{"r":[["Telefónica Tech"]],"a":["Companies!B631"]},"D|^62039-80NameUSD":{"r":[["Estapar"]],"a":["Companies!B262"]},"D|^442436-77NameUSD":{"r":[["Verzani &amp; Sandrini"]],"a":["Companies!B683"]},"D|^640234-90NameUSD":{"r":[["Plurix"]],"a":["Companies!B519"]},"D|^233677-18NameUSD":{"r":[["Total Express"]],"a":["Companies!B650"]},"D|^231207-31NameUSD":{"r":[["Planvale"]],"a":["Companies!B516"]},"D|^161515-81NameUSD":{"r":[["Companhia de Bebidas Ipiranga"]],"a":["Companies!B85"]},"D|^56614-42NameUSD":{"r":[["Tata Consultancy Services"]],"a":["Companies!B625"]},"D|^164942-83NameUSD":{"r":[["Banco ABC Brasil"]],"a":["Companies!B6"]},"D|^517564-09NameUSD":{"r":[["C.Vale"]],"a":["Companies!B205"]},"D|^433738-63NameUSD":{"r":[["Atvos"]],"a":["Companies!B62"]},"D|^434510-74NameUSD":{"r":[["Scala Data Centers"]],"a":["Companies!B572"]},"D|^150760-63NameUSD":{"r":[["Bunge Brazil"]],"a":["Companies!B118"]},"D|^165667-87NameUSD":{"r":[["COSERN"]],"a":["Companies!B192"]},"D|^13126-33NameUSD":{"r":[["Presidio"]],"a":["Companies!B526"]},"D|^13186-81NameUSD":{"r":[["Steris"]],"a":["Companies!B602"]},"D|^156544-57NameUSD":{"r":[["Ternium Brasil"]],"a":["Companies!B639"]},"D|^161506-90NameUSD":{"r":[["Extrafarma"]],"a":["Companies!B271"]},"D|^97575-31Employees CountUSD":{"r":[[1789]],"a":["Companies!I138"]},"D|^160581-61Employees CountUSD":{"id":3330,"description":null,"headerValues":[{"simpleDate":null,"value":"","description":null}],"financialValues":[],"customValues":[],"error":null},"D|^162623-17Employees CountUSD":{"r":[[208]],"a":["Companies!I308"]},"D|^128463-40Employees CountUSD":{"r":[[11000]],"a":["Companies!I18"]},"D|^11660-50Employees CountUSD":{"r":[[109000]],"a":["Companies!I569"]},"D|^107190-82Employees CountUSD":{"r":[[16128]],"a":["Companies!I545"]},"D|^10435-69Employees CountUSD":{"r":[[5800]],"a":["Companies!I21"]},"D|^55958-32Employees CountUSD":{"r":[[78112]],"a":["Companies!I61"]},"D|^165214-00Employees CountUSD":{"id":3371,"description":null,"headerValues":[{"simpleDate":null,"value":"","description":null}],"financialValues":[],"customValues":[],"error":null},"D|^165833-83Employees CountUSD":{"r":[[2643]],"a":["Companies!I357"]},"D|^66174-13Employees CountUSD":{"r":[[515]],"a":["Companies!I188"]},"D|^59321-71Employees CountUSD":{"id":3387,"description":null,"headerValues":[{"simpleDate":null,"value":"","description":null}],"financialValues":[],"customValues":[],"error":null},"D|^111171-88Employees CountUSD":{"r":[[42167]],"a":["Companies!I44"]},"D|^11195-02Employees CountUSD":{"r":[[124835]],"a":["Companies!I290"]},"D|^40424-23Employees CountUSD":{"r":[[25000]],"a":["Companies!I347"]},"D|^165660-67Employees CountUSD":{"r":[[9364]],"a":["Companies!I77"]},"D|^221469-49Employees CountUSD":{"r":[[6000]],"a":["Companies!I332"]},"D|^500628-61Employees CountUSD":{"r":[[2700]],"a":["Companies!I309"]},"D|^59324-41Employees CountUSD":{"r":[[30953]],"a":["Companies!I322"]},"D|^163970-83HQ CountryUSD":{"r":[["Brazil"]],"a":["Companies!D69"]},"D|^59087-35HQ CountryUSD":{"r":[["Brazil"]],"a":["Companies!D36"]},"D|^462290-41HQ CountryUSD":{"r":[["Brazil"]],"a":["Companies!D25"]},"D|^517564-09HQ CountryUSD":{"r":[["Brazil"]],"a":["Companies!D205"]},"D|^267553-72HQ CountryUSD":{"r":[["Brazil"]],"a":["Companies!D224"]},"D|^157392-19HQ CountryUSD":{"r":[["Brazil"]],"a":["Companies!D537"]},"D|^59323-42HQ CountryUSD":{"r":[["Brazil"]],"a":["Companies!D208"]},"D|^528834-97HQ CountryUSD":{"r":[["Brazil"]],"a":["Companies!D742"]},"D|^436487-86HQ CountryUSD":{"r":[["Brazil"]],"a":["Companies!D23"]},"D|^10355-14HQ CountryUSD":{"r":[["United States"]],"a":["Companies!D356"]},"D|^268320-61HQ CountryUSD":{"r":[["Brazil"]],"a":["Companies!D19"]},"D|^124324-57HQ CountryUSD":{"r":[["Spain"]],"a":["Companies!D631"]},"D|^97575-31HQ CountryUSD":{"r":[["Brazil"]],"a":["Companies!D138"]},"D|^12229-93HQ CountryUSD":{"r":[["United States"]],"a":["Companies!D498"]},"D|^14203-99HQ CountryUSD":{"r":[["United States"]],"a":["Companies!D132"]},"D|^230114-08HQ CountryUSD":{"r":[["Brazil"]],"a":["Companies!D248"]},"D|^128463-40HQ CountryUSD":{"r":[["Brazil"]],"a":["Companies!D18"]},"D|^515797-75HQ CountryUSD":{"r":[["Brazil"]],"a":["Companies!D312"]},"D|^11534-32HQ CountryUSD":{"r":[["United States"]],"a":["Companies!D441"]},"D|^168357-34HQ CountryUSD":{"r":[["Brazil"]],"a":["Companies!D223"]},"F|^161506-90EBITDATTM07/07/2025USD":{"id":4029,"description":null,"headerValues":[],"financialValues":[],"customValues":[],"error":null},"F|^111171-88EBITDATTM07/07/2025USD":{"r":[[4988144117.685696]],"c":null,"a":["Companies!K44"]},"F|^466985-26EBITDATTM07/07/2025USD":{"id":4071,"description":null,"headerValues":[],"financialValues":[],"customValues":[],"error":null},"F|^41523-04EBITDATTM07/07/2025USD":{"r":[[1997879700.382845]],"c":null,"a":["Companies!K150"]},"F|^343509-67Business RevenueTTM07/07/2025USD":{"id":4061,"description":null,"headerValues":[],"financialValues":[],"customValues":[],"error":null},"F|^59586-22Business RevenueTTM07/07/2025USD":{"r":[[6425297091.495323]],"c":null,"a":["Companies!J359"]},"F|^13126-33Business RevenueTTM07/07/2025USD":{"id":4095,"description":null,"headerValues":[],"financialValues":[],"customValues":[],"error":null},"F|^163216-00EBITDATTM07/07/2025USD":{"id":4030,"description":null,"headerValues":[],"financialValues":[],"customValues":[],"error":null},"F|^465840-37Business RevenueTTM07/07/2025USD":{"r":[[371453306.94733995]],"c":null,"a":["Companies!J96"]},"F|^10483-75Business RevenueTTM07/07/2025USD":{"r":[[23218000000]],"c":null,"a":["Companies!J605"]},"F|^151782-40EBITDATTM07/07/2025USD":{"id":4072,"description":null,"headerValues":[],"financialValues":[],"customValues":[],"error":null},"F|^50915-35EBITDATTM07/07/2025USD":{"id":4055,"description":null,"headerValues":[],"financialValues":[],"customValues":[],"error":null},"F|^62041-24EBITDATTM07/07/2025USD":{"r":[[213650272.28878498]],"c":null,"a":["Companies!K276"]},"F|^277644-70Business RevenueTTM07/07/2025USD":{"id":4049,"description":null,"header</t>
  </si>
  <si>
    <t>Values":[],"financialValues":[],"customValues":[],"error":null},"F|^51712-39Business RevenueTTM07/07/2025USD":{"r":[[2455696000]],"c":null,"a":["Companies!J301"]},"F|^107799-94Business RevenueTTM07/07/2025USD":{"id":4027,"description":null,"headerValues":[],"financialValues":[],"customValues":[],"error":null},"F|^436487-86EBITDATTM07/07/2025USD":{"id":4010,"description":null,"headerValues":[],"financialValues":[],"customValues":[],"error":null},"F|^522248-86EBITDATTM07/07/2025USD":{"id":4033,"description":null,"headerValues":[],"financialValues":[],"customValues":[],"error":null},"F|^65707-75EBITDATTM07/07/2025USD":{"id":4025,"description":null,"headerValues":[],"financialValues":[],"customValues":[],"error":null},"F|^462871-45EBITDATTM07/07/2025USD":{"id":4073,"description":null,"headerValues":[],"financialValues":[],"customValues":[],"error":null},"F|^267403-24Business RevenueTTM07/07/2025USD":{"id":4054,"description":null,"headerValues":[],"financialValues":[],"customValues":[],"error":null},"F|^466712-38Business RevenueTTM07/07/2025USD":{"r":[[303329261.451363]],"c":null,"a":["Companies!J54"]},"F|^59112-82Business RevenueTTM07/07/2025USD":{"r":[[3088931118.756]],"c":null,"a":["Companies!J562"]},"F|^55657-00EBITDATTM07/07/2025USD":{"r":[[96694995.3024]],"c":null,"a":["Companies!K167"]},"F|^10134-19Business RevenueTTM07/07/2025USD":{"id":4097,"description":null,"headerValues":[],"financialValues":[],"customValues":[],"error":null},"F|^234031-96Business RevenueTTM07/07/2025USD":{"id":4081,"description":null,"headerValues":[],"financialValues":[],"customValues":[],"error":null},"F|^231958-36Business RevenueTTM07/07/2025USD":{"id":4038,"description":null,"headerValues":[],"financialValues":[],"customValues":[],"error":null},"F|^107721-19EBITDATTM07/07/2025USD":{"id":4064,"description":null,"headerValues":[],"financialValues":[],"customValues":[],"error":null},"F|^431638-75Business RevenueTTM07/07/2025USD":{"r":[[341128383.854062]],"c":null,"a":["Companies!J457"]},"F|^434772-01Business RevenueTTM07/07/2025USD":{"id":4041,"description":null,"headerValues":[],"financialValues":[],"customValues":[],"error":null},"D|^100704-16WebsiteUSD":{"r":[["www.amil.com.br"]],"a":["Companies!E48"]},"D|^117698-95WebsiteUSD":{"r":[["bemobi.com"]],"a":["Companies!E88"]},"D|^10134-19WebsiteUSD":{"r":[["www.infor.com"]],"a":["Companies!E360"]},"D|^131151-16WebsiteUSD":{"r":[["www.cba.com.br"]],"a":["Companies!E137"]},"D|^442930-15WebsiteUSD":{"r":[["www.yssy.com.br"]],"a":["Companies!E719"]},"D|^153187-03WebsiteUSD":{"r":[["www.ampla.com"]],"a":["Companies!E49"]},"D|^227822-95WebsiteUSD":{"r":[["www.dex.co"]],"a":["Companies!E216"]},"D|^150344-38WebsiteUSD":{"r":[["www.ems.com.br"]],"a":["Companies!E253"]},"D|^149856-85WebsiteUSD":{"r":[["www.produquimica.com.br"]],"a":["Companies!E530"]},"D|^103477-96WebsiteUSD":{"r":[["yoki.com.br"]],"a":["Companies!E718"]},"D|^519590-17WebsiteUSD":{"r":[["www.voke.tech"]],"a":["Companies!E698"]},"D|^471142-00WebsiteUSD":{"r":[["ri.brisanet.com.br"]],"a":["Companies!E112"]},"D|^50952-07WebsiteUSD":{"r":[["www.bunzl.com"]],"a":["Companies!E119"]},"D|^165012-13WebsiteUSD":{"r":[["www.casan.com.br"]],"a":["Companies!E136"]},"D|^157075-75WebsiteUSD":{"id":4091,"description":null,"headerValues":[{"simpleDate":null,"value":"","description":null}],"financialValues":[],"customValues":[],"error":null},"D|^431638-75NameUSD":{"r":[["Moura Dubeux Engenharia"]],"a":["Companies!B457"]},"D|^59320-90NameUSD":{"r":[["AES Brasil"]],"a":["Companies!B16"]},"D|^157239-46NameUSD":{"r":[["GPTI Tecnologia da Informação"]],"a":["Companies!B307"]},"D|^14203-99NameUSD":{"r":[["Cardinal Health"]],"a":["Companies!B132"]},"D|^53494-57NameUSD":{"r":[["Totvs"]],"a":["Companies!B651"]},"D|^597319-93NameUSD":{"r":[["Aco Verde do Brasil"]],"a":["Companies!B67"]},"D|^117698-95NameUSD":{"r":[["Bemobi"]],"a":["Companies!B88"]},"D|^164620-18NameUSD":{"r":[["Enauta"]],"a":["Companies!B254"]},"D|^163337-23NameUSD":{"r":[["Bretas"]],"a":["Companies!B110"]},"D|^41581-00NameUSD":{"r":[["GOL Linhas Aereas"]],"a":["Companies!B697"]},"D|^98420-77NameUSD":{"r":[["CloudWalk"]],"a":["Companies!B169"]},"D|^43072-66NameUSD":{"r":[["Banco Santander Brasil"]],"a":["Companies!B565"]},"D|^482051-71NameUSD":{"r":[["Akad Seguros"]],"a":["Companies!B30"]},"D|^431675-65NameUSD":{"r":[["Mitre Realty Empreendimentos E Participacoes"]],"a":["Companies!B454"]},"D|^99324-73NameUSD":{"r":[["Companhia Fluminense de Refrigerantes"]],"a":["Companies!B740"]},"D|^60223-51NameUSD":{"r":[["Alternate Technologies"]],"a":["Companies!B40"]},"D|^463167-37NameUSD":{"r":[["BB DTVM"]],"a":["Companies!B730"]},"D|^55657-00NameUSD":{"r":[["Claranet"]],"a":["Companies!B167"]},"D|^98052-13NameUSD":{"r":[["Eucatex"]],"a":["Companies!B265"]},"D|^10260-73NameUSD":{"r":[["Cencora"]],"a":["Companies!B151"]},"D|^163194-58NameUSD":{"r":[["Paulista Geradora de Energia"]],"a":["Companies!B762"]},"D|^62633-35Employees CountUSD":{"r":[[47000]],"a":["Companies!I700"]},"D|^97156-09Employees CountUSD":{"id":4005,"description":null,"headerValues":[{"simpleDate":null,"value":"","description":null}],"financialValues":[],"customValues":[],"error":null},"D|^40726-09Employees CountUSD":{"r":[[498]],"a":["Companies!I156"]},"D|^434450-35Employees CountUSD":{"r":[[6000]],"a":["Companies!I420"]},"D|^597133-18Employees CountUSD":{"r":[[5000]],"a":["Companies!I286"]},"D|^161515-81Employees CountUSD":{"id":4023,"description":null,"headerValues":[{"simpleDate":null,"value":"","description":null}],"financialValues":[],"customValues":[],"error":null},"D|^471012-85Employees CountUSD":{"r":[[2764]],"a":["Companies!I665"]},"D|^268283-53Employees CountUSD":{"r":[[21]],"a":["Companies!I234"]},"D|^10770-94Employees CountUSD":{"r":[[495]],"a":["Companies!I114"]},"D|^153165-34Employees CountUSD":{"r":[[30000]],"a":["Companies!I327"]},"D|^157248-82Employees CountUSD":{"id":4046,"description":null,"headerValues":[{"simpleDate":null,"value":"","description":null}],"financialValues":[],"customValues":[],"error":null},"D|^52102-36Employees CountUSD":{"r":[[2478]],"a":["Companies!I206"]},"D|^41512-96Employees CountUSD":{"r":[[83285]],"a":["Companies!I100"]},"D|^165038-86Employees CountUSD":{"r":[[14446]],"a":["Companies!I479"]},"D|^165667-51Employees CountUSD":{"r":[[4161]],"a":["Companies!I149"]},"D|^52635-61Employees CountUSD":{"r":[[3129]],"a":["Companies!I187"]},"D|^343717-21Employees CountUSD":{"r":[[15000]],"a":["Companies!I142"]},"D|^233677-18Employees CountUSD":{"id":4089,"description":null,"headerValues":[{"simpleDate":null,"value":"","description":null}],"financialValues":[],"customValues":[],"error":null},"D|^40426-03Employees CountUSD":{"r":[[6287]],"a":["Companies!I635"]},"D|^158083-21HQ CountryUSD":{"r":[["Brazil"]],"a":["Companies!D741"]},"D|^125561-53HQ CountryUSD":{"r":[["Brazil"]],"a":["Companies!D476"]},"D|^277225-03HQ CountryUSD":{"r":[["Brazil"]],"a":["Companies!D595"]},"D|^63035-38HQ CountryUSD":{"r":[["Brazil"]],"a":["Companies!D32"]},"D|^438790-96HQ CountryUSD":{"r":[["Brazil"]],"a":["Companies!D270"]},"D|^11242-00HQ CountryUSD":{"r":[["United States"]],"a":["Companies!D442"]},"D|^506872-36HQ CountryUSD":{"r":[["Brazil"]],"a":["Companies!D259"]},"D|^231680-35HQ CountryUSD":{"r":[["Brazil"]],"a":["Companies!D134"]},"D|^56903-77HQ CountryUSD":{"r":[["Brazil"]],"a":["Companies!D170"]},"D|^466985-71HQ CountryUSD":{"r":[["Brazil"]],"a":["Companies!D427"]},"D|^513134-74HQ CountryUSD":{"r":[["Brazil"]],"a":["Companies!D130"]},"D|^163337-23HQ CountryUSD":{"r":[["Brazil"]],"a":["Companies!D110"]},"D|^231207-31HQ CountryUSD":{"r":[["Brazil"]],"a":["Companies!D516"]},"D|^91718-56HQ CountryUSD":{"r":[["Brazil"]],"a":["Companies!D544"]},"D|^166013-38HQ CountryUSD":{"r":[["Brazil"]],"a":["Companies!D129"]},"F|^164952-73EBITDATTM07/07/2025USD":{"id":1682,"description":null,"headerValues":[],"financialValues":[],"customValues":[],"error":null},"F|^267815-17EBITDATTM07/07/2025USD":{"r":[[158486546.27380314]],"c":null,"a":["Companies!K682"]},"F|^561947-86Business RevenueTTM07/07/2025USD":{"id":1697,"description":null,"headerValues":[],"financialValues":[],"customValues":[],"error":null},"F|^66339-91Business RevenueTTM07/07/2025USD":{"r":[[2511076169.47727]],"c":null,"a":["Companies!J501"]},"F|^86989-87EBITDATTM07/07/2025USD":{"id":1681,"description":null,"headerValues":[],"financialValues":[],"customValues":[],"error":null},"F|^122174-74Business RevenueTTM07/07/2025USD":{"id":1612,"description":null,"headerValues":[],"financialValues":[],"customValues":[],"error":null},"F|^122174-74EBITDATTM07/07/2025USD":{"id":1621,"description":null,"headerValues":[],"financialValues":[],"customValues":[],"error":null},"F|^234217-81Business RevenueTTM07/07/2025USD":{"id":1696,"description":null,"headerValues":[],"financialValues":[],"customValues":[],"error":null},"F|^265061-08EBITDATTM07/07/2025USD":{"id":1639,"description":null,"headerValues":[],"financialValues":[],"customValues":[],"error":null},"F|^168448-96EBITDATTM07/07/2025USD":{"id":1626,"description":null,"headerValues":[],"financialValues":[],"customValues":[],"error":null},"F|^163212-49Business RevenueTTM07/07/2025USD":{"id":1660,"description":null,"headerValues":[],"financialValues":[],"customValues":[],"error":null},"F|^165660-67EBITDATTM07/07/2025USD":{"id":1678,"description":null,"headerValues":[],"financialValues":[],"customValues":[],"error":null},"F|^160596-46Business RevenueTTM07/07/2025USD":{"id":1654,"description":null,"headerValues":[],"financialValues":[],"customValues":[],"error":null},"F|^62020-81EBITDATTM07/07/2025USD":{"id":1699,"description":null,"headerValues":[],"financialValues":[],"customValues":[],"error":null},"F|^25354-54Business RevenueTTM07/07/2025USD":{"r":[[4976265000]],"c":null,"a":["Companies!J13"]},"F|^517065-76EBITDATTM07/07/2025USD":{"id":1613,"description":null,"headerValues":[],"financialValues":[],"customValues":[],"error":null},"F|^59322-25EBITDATTM07/07/2025USD":{"r":[[319891144.812336]],"c":null,"a":["Companies!K472"]},"F|^54240-13EBITDATTM07/07/2025USD":{"id":1646,"description":null,"headerValues":[],"financialValues":[],"customValues":[],"error":null},"F|^52631-02EBITDATTM07/07/2025USD":{"r":[[3533698510.1606073]],"c":null,"a":["Companies!K243"]},"F|^166501-27Business RevenueTTM07/07/2025USD":{"id":1648,"description":null,"headerValues":[],"financialValues":[],"customValues":[],"error":null},"F|^431675-65Business RevenueTTM07/07/2025USD":{"r":[[224898347.86808798]],"c":null,"a":["Companies!J454"]},"F|^121967-83EBITDATTM07/07/2025USD":{"id":1607,"description":null,"headerValues":[],"financialValues":[],"customValues":[],"error":null},"F|^154055-35Business RevenueTTM07/07/2025USD":{"id":1606,"description":null,"headerValues":[],"financialValues":[],"customValues":[],"error":null},"F|^179916-67Business RevenueTTM07/07/2025USD":{"id":1679,"description":null,"headerValues":[],"financialValues":[],"customValues":[],"error":null},"F|^165549-52Business RevenueTTM07/07/2025USD":{"r":[[2448291117.073701]],"c":null,"a":["Companies!J541"]},"F|^505061-92Business RevenueTTM07/07/2025USD":{"id":1625,"description":null,"headerValues":[],"financialValues":[],"customValues":[],"error":null},"F|^11613-70Business RevenueTTM07/07/2025USD":{"r":[[1952700000]],"c":null,"a":["Companies!J668"]},"F|^597319-93EBITDATTM07/07/2025USD":{"r":[[103628673.81650078]],"c":null,"a":["Companies!K67"]},"F|^161515-81EBITDATTM07/07/2025USD":{"id":1698,"description":null,"headerValues":[],"financialValues":[],"customValues":[],"error":null},"F|^434772-01EBITDATTM07/07/2025USD":{"id":1629,"description":null,"headerValues":[],"financialValues":[],"customValues":[],"error":null},"D|^59323-42WebsiteUSD":{"r":[["www.cyrela.com.br"]],"a":["Companies!E208"]},"D|^59324-77WebsiteUSD":{"r":[["www.jhsf.com.br"]],"a":["Companies!E380"]},"D|^501208-48WebsiteUSD":{"r":[["www.unidasul.com.br"]],"a":["Companies!E664"]},"D|^41510-44WebsiteUSD":{"r":[["www.petrobras.com.br"]],"a":["Companies!E509"]},"D|^14185-90WebsiteUSD":{"r":[["www.grupoabril.com.br"]],"a":["Companies!E317"]},"D|^62017-75WebsiteUSD":{"r":[["www.dudalina.com.br"]],"a":["Companies!E230"]},"D|^101472-04WebsiteUSD":{"r":[["www.flytour.com.br"]],"a":["Companies!E282"]},"D|^157708-54WebsiteUSD":{"r":[["www.produtosquero.com.br"]],"a":["Companies!E531"]},"D|^160990-03WebsiteUSD":{"r":[["www.suspensys.com.br"]],"a":["Companies!E612"]},"D|^438778-81WebsiteUSD":{"r":[["www.agribrasil.net"]],"a":["Companies!E24"]},"D|^234634-42WebsiteUSD":{"r":[["www.supley.com.br"]],"a":["Companies!E610"]},"D|^161509-69NameUSD":{"r":[["IMCD Brasil"]],"a":["Companies!B425"]},"D|^156901-24NameUSD":{"r":[["ITW Polymers &amp; Fluids"]],"a":["Companies!B418"]},"D|^467250-94NameUSD":{"r":[["Tres Tentos"]],"a":["Companies!B4"]},"D|^166501-27NameUSD":{"r":[["Tuper"]],"a":["Companies!B657"]},"D|^55934-02NameUSD":{"r":[["Aliansce Sonae"]],"a":["Companies!B35"]},"D|^11534-32NameUSD":{"r":[["Medline Industries"]],"a":["Companies!B441"]},"D|^55598-50NameUSD":{"r":[["Grupo SBF"]],"a":["Companies!B334"]},"D|^53945-38NameUSD":{"r":[["Tok &amp; Stok"]],"a":["Companies!B646"]},"D|^164968-03NameUSD":{"r":[["Suzano Holding"]],"a":["Companies!B615"]},"D|^164997-01NameUSD":{"r":[["M. Dias Branco"]],"a":["Companies!B438"]},"D|^157242-88NameUSD":{"r":[["Melpaper"]],"a":["Companies!B757"]},"D|^228381-22NameUSD":{"r":[["Hapvida Participacoes"]],"a":["Companies!B343"]},"D|^56903-95NameUSD":{"r":[["Austral Participações"]],"a":["Companies!B64"]},"D|^157868-11NameUSD":{"r":[["Orsa International Paper Embalagens"]],"a":["Companies!B761"]},"D|^156547-63NameUSD":{"r":[["Wickbold"]],"a":["Companies!B708"]},"D|^443189-62NameUSD":{"r":[["Lavvi Empreendimentos Imobiliarios"]],"a":["Companies!B399"]},"D|^41519-62NameUSD":{"r":[["Unibanco Holdings"]],"a":["Companies!B663"]},"D|^512361-46NameUSD":{"r":[["Binatural"]],"a":["Companies!B90"]},"D|^553156-30NameUSD":{"r":[["Lecard"]],"a":["Companies!B402"]},"D|^222529-24NameUSD":{"r":[["Farmácias Nissei"]],"a":["Companies!B273"]},"D|^165660-67NameUSD":{"r":[["BCO Estado do Rio Grande do Sul"]],"a":["Companies!B77"]},"D|^157599-82NameUSD":{"r":[["Aché"]],"a":["Companies!B10"]},"D|^165012-13NameUSD":{"r":[["Cia Catarinense de Aguas e Saneamento"]],"a":["Companies!B136"]},"D|^168301-72NameUSD":{"r":[["CGG Trading"]],"a":["Companies!B157"]},"D|^99721-45NameUSD":{"r":[["Energisa"]],"a":["Companies!B256"]},"D|^54251-83NameUSD":{"r":[["Vitopel"]],"a":["Companies!B691"]},"D|^458071-66Employees CountUSD":{"r":[[1527]],"a":["Companies!I204"]},"D|^592604-47Employees CountUSD":{"id":1672,"description":null,"headerValues":[{"simpleDate":null,"value":"","description":null}],"financialValues":[],"customValues":[],"error":null},"D|^60316-84Employees CountUSD":{"r":[[2429]],"a":["Companies!I475"]},"D|^327526-57Employees CountUSD":{"r":[[9000]],"a":["Companies!I471"]},"D|^470960-11Employees CountUSD":{"r":[[1215]],"a":["Companies!I181"]},"D|^59324-50Employees CountUSD":{"r":[[9556]],"a":["Companies!I186"]},"D|^179916-67Employees CountUSD":{"r":[[266]],"a":["Companies!I492"]},"D|^465543-19Employees CountUSD":{"r":[[6000]],"a":["Companies!I172"]},"D|^165013-12Employees CountUSD":{"id":1616,"description":null,"headerValues":[{"simpleDate":null,"value":"","description":null}],"financialValues":[],"customValues":[],"error":null},"D|^466712-38Employees CountUSD":{"r":[[3418]],"a":["Companies!I54"]},"D|^169745-86Employees CountUSD":{"r":[[19223]],"a":["Companies!I707"]},"D|^163288-27Employees CountUSD":{"r":[[1506]],"a":["Companies!I711"]},"D|^596201-32Employees CountUSD":{"id":1635,"description":null,"headerValues":[{"simpleDate":null,"value":"","description":null}],"financialValues":[],"customValues":[],"error":null},"D|^157242-88Employees CountUSD":{"id":1640,"description":null,"headerValues":[{"simpleDate":null,"value":"","description":null}],"financialValues":[],"customValues":[],"error":null},"D|^43042-60Employees CountUSD":{"r":[[10512]],"a":["Companies!I560"]},"D|^565157-17Employees CountUSD":{"r":[[201]],"a":["Companies!I386"]},"D|^529788-07Employees CountUSD":{"r":[[93]],"a":["Companies!I314"]},"D|^157242-88HQ CountryUSD":{"r":[["Brazil"]],"a":["Companies!D757"]},"D|^41513-32HQ CountryUSD":{"r":[["Brazil"]],"a":["Companies!D773"]},"D|^157239-46HQ CountryUSD":{"r":[["Brazil"]],"a":["Companies!D307"]},"D|^154983-61HQ CountryUSD":{"r":[["Brazil"]],"a":["Companies!D667"]},"D|^10435-69HQ CountryUSD":{"r":[["United States"]],"a":["Companies!D21"]},"D|^165667-87HQ CountryUSD":{"r":[["Brazil"]],"a":["Companies!D192"]},"D|^228760-30HQ CountryUSD":{"r":[["Brazil"]],"a":["Companies!D654"]},"D|^164693-62HQ CountryUSD":{"r":[["Brazil"]],"a":["Companies!D298"]},"D|^14781-52HQ CountryUSD":{"r":[["Brazil"]],"a":["Companies!D546"]},"D|^115612-93HQ CountryUSD":{"r":[["Brazil"]],"a":["Companies!D506"]},"D|^165551-32HQ CountryUSD":{"r":[["Brazil"]],"a":["Companies!D510"]},"D|^43308-10HQ CountryUSD":{"r":[["Brazil"]],"a":["Companies!D557"]},"D|^142711-66HQ CountryUSD":{"r":[["United Kingdom"]],"a":["Companies!D713"]},"D|^40770-46HQ CountryUSD":{"r":[["Brazil"]],"a":["Companies!D367"]},"D|^149565-25HQ CountryUSD":{"r":[["Brazil"]],"a":["Companies!D703"]},"D|^10046-17HQ CountryUSD":{"r":[["Brazil"]],"a":["Companies!D385"]},"F|^497260-63Business RevenueTTM07/07/2025USD":{"r":[[3300000000]],"c":null,"a":["Companies!J753"]},"F|^42490-90EBITDATTM07/07/2025USD":{"id":842,"description":null,"headerValues":[],"financialValues":[],"customValues":[],"error":null},"F|^41395-33Business RevenueTTM07/07/2025USD":{"id":874,"description":null,"headerValues":[],"financialValues":[],"customValues":[],"error":null},"F|^56904-04Business RevenueTTM07/07/2025USD":{"r":[[958503482.3793011]],"c":null,"a":["Companies!J720"]},"F|^109195-03EBITDATTM07/07/2025USD":{"id":880,"description":null,"headerValues":[],"financialValues":[],"customValues":[],"error":null},"F|^57093-40Business RevenueTTM07/07/2025USD":{"r":[[599554212.105059]],"c":null,"a":["Companies!J566"]},"F|^61183-99Business RevenueTTM07/07/2025USD":{"id":826,"description":null,"headerValues":[],"financialValues":[],"customValues":[],"error":null},"F|^158092-21Business RevenueTTM07/07/2025USD":{"id":888,"description":null,"headerValues":[],"financialValues":[],"customValues":[],"error":null},"F|^740786-59Business RevenueTTM07/07/2025USD":{"r":[[1373302625.7917368]],"c":null,"a":["Companies!J636"]},"F|^10495-45Business RevenueTTM07/07/2025USD":{"id":889,"description":null,"headerValues":[],"financialValues":[],"customValues":[],"error":null},"F|^160990-03EBITDATTM07/07/2025USD":{"id":846,"description":null,"headerValues":[],"financialValues":[],"customValues":[],"error":null},"F|^548748-10EBITDATTM07/07/2025USD":{"id":836,"description":null,"headerValues":[],"financialValues":[],"customValues":[],"error":null},"F|^521360-65EBITDATTM07/07/2025USD":{"id":862,"description":null,"headerValues":[],"financialValues":[],"customValues":[],"error":null},"F|^159242-95Business RevenueTTM07/07/2025USD":{"id":844,"description":null,"headerValues":[],"financialValues":[],"customValues":[],"error":null},"F|^166370-32Business RevenueTTM07/07/2025USD":{"id":807,"description":null,"headerValues":[],"financialValues":[],"customValues":[],"error":null},"F|^14532-94Business RevenueTTM07/07/2025USD":{"r":[[578055163.1189231]],"c":null,"a":["Companies!J540"]},"F|^41510-44Business RevenueTTM07/07/2025USD":{"r":[[91435000000]],"c":null,"a":["Companies!J509"]},"F|^166608-82Business RevenueTTM07/07/2025USD":{"id":809,"description":null,"headerValues":[],"financialValues":[],"customValues":[],"error":null},"F|^164442-97Business RevenueTTM07/07/2025USD":{"id":875,"description":null,"headerValues":[],"financialValues":[],"customValues":[],"error":null},"F|^59323-87EBITDATTM07/07/2025USD":{"r":[[30574414.651004]],"c":null,"a":["Companies!K448"]},"F|^152498-62EBITDATTM07/07/2025USD":{"id":849,"description":null,"headerValues":[],"financialValues":[],"customValues":[],"error":null},"F|^163886-14EBITDATTM07/07/2025USD":{"r":[[476565161.525397]],"c":null,"a":["Companies!K617"]},"F|^161725-42Business RevenueTTM07/07/2025USD":{"id":851,"description":null,"headerValues":[],"financialValues":[],"customValues":[],"error":null},"F|^110294-65EBITDATTM07/07/2025USD":{"id":838,"description":null,"headerValues":[],"financialValues":[],"customValues":[],"error":null},"F|^442690-21Business RevenueTTM07/07/2025USD":{"id":853,"description":null,"headerValues":[],"financialValues":[],"customValues":[],"error":null},"F|^565157-17EBITDATTM07/07/2025USD":{"id":848,"description":null,"headerValues":[],"financialValues":[],"customValues":[],"error":null},"F|^163194-58EBITDATTM07/07/2025USD":{"id":814,"description":null,"headerValues":[],"financialValues":[],"customValues":[],"error":null},"F|^92916-64Business RevenueTTM07/07/2025USD":{"r":[[3356079697.8947463]],"c":null,"a":["Companies!J500"]},"F|^63749-17Business RevenueTTM07/07/2025USD":{"id":899,"description":null,"headerValues":[],"financialValues":[],"customValues":[],"error":null},"D|^66018-07WebsiteUSD":{"r":[["www.mercadobitcoin.com.br"]],"a":["Companies!E446"]},"D|^537157-27WebsiteUSD":{"r":[["www.edenred.com.br"]],"a":["Companies!E238"]},"D|^41966-56WebsiteUSD":{"r":[["www.telefonica.com.br"]],"a":["Companies!E630"]},"D|^636015-43WebsiteUSD":{"r":[["www.nsx.bet"]],"a":["Companies!E484"]},"D|^59324-86WebsiteUSD":{"r":[["www.oi.com.br"]],"a":["Companies!E493"]},"D|^161725-42WebsiteUSD":{"r":[["www.pitneybowes.com.br"]],"a":["Companies!E513"]},"D|^59321-62WebsiteUSD":{"r":[["www.localizaco.com"]],"a":["Companies!E408"]},"D|^59321-89WebsiteUSD":{"r":[["www.mrv.com.br"]],"a":["Companies!E462"]},"D|^58968-46WebsiteUSD":{"r":[["www.usiminas.com"]],"a":["Companies!E672"]},"D|^58999-51WebsiteUSD":{"r":[["www.petz.com.br"]],"a":["Companies!E512"]},"D|^431675-65WebsiteUSD":{"r":[["www.mitrerealty.com.br"]],"a":["Companies!E454"]},"D|^553156-30WebsiteUSD":{"r":[["www.lecard.com.br"]],"a":["Companies!E402"]},"D|^529227-64WebsiteUSD":{"r":[["ziliatech.com"]],"a":["Companies!E721"]},"D|^54853-75WebsiteUSD":{"r":[["www.estre.com.br"]],"a":["Companies!E263"]},"D|^60835-78WebsiteUSD":{"r":[["www.vli-logistica.com.br"]],"a":["Companies!E693"]},"D|^59325-40WebsiteUSD":{"r":[["www.weg.net"]],"a":["Companies!E705"]},"D|^163651-51NameUSD":{"r":[["Yara Brasil"]],"a":["Companies!B716"]},"D|^165081-52NameUSD":{"r":[["Porto Seguro Capital"]],"a":["Companies!B765"]},"D|^235041-31NameUSD":{"r":[["Focus Energia Holding"]],"a":["Companies!B283"]},"D|^496359-10NameUSD":{"r":[["Giga Atacado"]],"a":["Companies!B299"]},"D|^58922-29NameUSD":{"r":[["Eletromidia"]],"a":["Companies!B244"]},"D|^470780-74NameUSD":{"r":[["Multilaser Industrial"]],"a":["Companies!B464"]},"D|^124907-14NameUSD":{"r":[["Vitru Brasil Empreendimentos, Participações e Comércio"]],"a":["Companies!B692"]},"D|^121795-57NameUSD":{"r":[["Liquigás Distribuidora"]],"a":["Companies!B407"]},"D|^153010-63NameUSD":{"r":[["Neoenergia"]],"a":["Companies!B473"]},"D|^266020-30NameUSD":{"r":[["Veloe"]],"a":["Companies!B679"]},"D|^31316-68NameUSD":{"r":[["PS Zamprogna"]],"a":["Companies!B536"]},"D|^14781-52NameUSD":{"r":[["Frango Assado"]],"a":["Companies!B546"]},"D|^156173-05NameUSD":{"r":[["Klabin Segall"]],"a":["Companies!B389"]},"D|^62020-81NameUSD":{"r":[["Dufry South America"]],"a":["Companies!B231"]},"D|^10932-22NameUSD":{"r":[["Verisure"]],"a":["Companies!B681"]},"D|^265061-08NameUSD":{"r":[["Jeitto"]],"a":["Companies!B377"]},"D|^186846-49Employees CountUSD":{"r":[[3500]],"a":["Companies!I373"]},"D|^41523-94Employees CountUSD":{"r":[[15441]],"a":["Companies!I474"]},"D|^515720-53Employees CountUSD":{"r":[[1500]],"a":["Companies!I521"]},"D|^342018-73Employees CountUSD":{"r":[[1837]],"a":["Companies!I722"]},"D|^234853-66Employees CountUSD":{"r":[[5500]],"a":["Companies!I488"]},"D|^155419-75Employees CountUSD":{"r":[[6000]],"a":["Companies!I460"]},"D|^164996-02Employees CountUSD":{"id":827,"description":null,"headerValues":[{"simpleDate":null,"value":"","description":null}],"financialValues":[],"customValues":[],"error":null},"D|^157392-19Employees CountUSD":{"id":831,"description":null,"headerValues":[{"simpleDate":null,"value":"","description":null}],"financialValues":[],"customValues":[],"error":null},"D|^164952-19Employees CountUSD":{"r":[[481]],"a":["Companies!I466"]},"D|^13196-71Employees CountUSD":{"r":[[3603]],"a":["Companies!I669"]},"D|^125561-53Employees CountUSD":{"id":852,"description":null,"headerValues":[{"simpleDate":null,"value":"","description":null}],"financialValues":[],"customValues":[],"error":null},"D|^57246-49Employees CountUSD":{"r":[[9059]],"a":["Companies!I559"]},"D|^149565-25Employees CountUSD":{"r":[[18500]],"a":["Companies!I703"]},"D|^59324-77Employees CountUSD":{"r":[[3376]],"a":["Companies!I380"]},"D|^43079-14Employees CountUSD":{"r":[[126832]],"a":["Companies!I430"]},"D|^166501-27Employees CountUSD":{"r":[[1143]],"a":["Companies!I657"]},"D|^153204-58Employees CountUSD":{"r":[[600]],"a":["Companies!I504"]},"D|^60046-75Employees CountUSD":{"r":[[7100]],"a":["Companies!I582"]},"D|^628746-94Employees CountUSD":{"r":[[10001]],"a":["Companies!I337"]},"D|^160078-96Employees CountUSD":{"r":[[6000]],"a":["Companies!I141"]},"D|^164941-57Employees CountUSD":{"r":[[6330]],"a":["Companies!I606"]},"D|^154773-82Employees CountUSD":{"r":[[267]],"a":["Companies!I210"]},"D|^640234-90Employees CountUSD":{"id":894,"description":null,"headerValues":[{"simpleDate":null,"value":"","description":null}],"financialValues":[],"customValues":[],"error":null},"D|^165719-35Employees CountUSD":{"r":[[1400]],"a":["Companies!I247"]},"D|^181473-94HQ CountryUSD":{"r":[["Brazil"]],"a":["Companies!D458"]},"D|^115118-56HQ CountryUSD":{"r":[["Brazil"]],"a":["Companies!D366"]},"D|^234634-42HQ CountryUSD":{"r":[["Brazil"]],"a":["Companies!D610"]},"D|^51485-86HQ CountryUSD":{"r":[["Brazil"]],"a":["Companies!D624"]},"D|^114475-96HQ CountryUSD":{"r":[["Brazil"]],"a":["Companies!D269"]},"D|^155263-78HQ CountryUSD":{"r":[["Brazil"]],"a":["Companies!D362"]},"D|^160990-03HQ CountryUSD":{"r":[["Brazil"]],"a":["Companies!D612"]},"D|^154222-84HQ CountryUSD":{"r":[["Brazil"]],"a":["Companies!D242"]},"D|^156544-57HQ CountryUSD":{"r":[["Brazil"]],"a":["Companies!D639"]},"D|^57080-35HQ CountryUSD":{"r":[["Brazil"]],"a":["Companies!D451"]},"D|^41966-56HQ CountryUSD":{"r":[["Brazil"]],"a":["Companies!D630"]},"D|^43567-39HQ CountryUSD":{"r":[["Brazil"]],"a":["Companies!D618"]},"D|^264855-97HQ CountryUSD":{"r":[["Brazil"]],"a":["Companies!D600"]},"D|^98777-26HQ CountryUSD":{"r":[["Brazil"]],"a":["Companies!D29"]},"D|^62041-24HQ CountryUSD":{"r":[["Brazil"]],"a":["Companies!D276"]},"F|^56904-04EBITDATTM07/07/2025USD":{"r":[[111586960.34760201]],"c":null,"a":["Companies!K720"]},"F|^267815-17Business RevenueTTM07/07/2025USD":{"id":989,"description":null,"headerValues":[],"financialValues":[],"customValues":[],"error":null},"F|^170892-37EBITDATTM07/07/2025USD":{"id":917,"description":null,"headerValues":[],"financialValues":[],"customValues":[],"error":null},"F|^233674-66EBITDATTM07/07/2025USD":{"id":945,"description":null,"headerValues":[],"financialValues":[],"customValues":[],"error":null},"F|^99794-08Business RevenueTTM07/07/2025USD":{"id":997,"description":null,"headerValues":[],"financialValues":[],"customValues":[],"error":null},"F|^165081-52EBITDATTM07/07/2025USD":{"r":[[844288448.875431]],"c":null,"a":["Companies!K765"]},"F|^159242-95EBITDATTM07/07/2025USD":{"id":964,"description":null,"headerValues":[],"financialValues":[],"customValues":[],"error":null},"F|^158946-04EBITDATTM07/07/2025USD":{"id":948,"description":null,"headerValues":[],"financialValues":[],"customValues":[],"error":null},"F|^342018-73Business RevenueTTM07/07/2025USD":{"id":914,"description":null,"headerValues":[],"financialValues":[],"customValues":[],"error":null},"F|^43055-92EBITDATTM07/07/2025USD":{"r":[[255780701.454]],"c":null,"a":["Companies!K305"]},"F|^55246-78Business RevenueTTM07/07/2025USD":{"id":932,"description":null,"headerValues":[],"financialValues":[],"customValues":[],"error":null},"F|^151295-68Business RevenueTTM07/07/2025USD":{"id":908,"description":null,"headerValues":[],"financialValues":[],"customValues":[],"error":null},"F|^151295-68EBITDATTM07/07/2025USD":{"id":915,"description":null,"headerValues":[],"financialValues":[],"customValues":[],"error":null},"F|^124083-28EBITDATTM07/07/2025USD":{"id":923,"description":null,"headerValues":[],"financialValues":[],"customValues":[],"error":null},"F|^61790-50Business RevenueTTM07/07/2025USD":{"r":[[530520272.82423204]],"c":null,"a":["Companies!J313"]},"F|^164996-02Business RevenueTTM07/07/2025USD":{"r":[[213986172.66644302]],"c":null,"a":["Companies!J629"]},"F|^180935-38Business RevenueTTM07/07/2025USD":{"id":951,"description":null,"headerValues":[],"financialValues":[],"customValues":[],"error":null},"F|^165662-20EBITDATTM07/07/2025USD":{"r":[[30177425.286317]],"c":null,"a":["Companies!K553"]},"F|^264458-98Business RevenueTTM07/07/2025USD":{"r":[[705670413.22651]],"c":null,"a":["Companies!J524"]},"F|^158197-33Business RevenueTTM07/07/2025USD":{"id":953,"description":null,"headerValues":[],"financialValues":[],"customValues":[],"error":null},"F|^267694-66Business RevenueTTM07/07/2025USD":{"r":[[766993426.287452]],"c":null,"a":["Companies!J677"]},"F|^165662-11EBITDATTM07/07/2025USD":{"r":[[142034744.474473]],"c":null,"a":["Companies!K424"]},"F|^544643-56EBITDATTM07/07/2025USD":{"id":905,"description":null,"headerValues":[],"financialValues":[],"customValues":[],"error":null},"F|^109468-18Business RevenueTTM07/07/2025USD":{"id":996,"description":null,"headerValues":[],"financialValues":[],"customValues":[],"error":null},"F|^115612-93EBITDATTM07/07/2025USD":{"id":993,"description":null,"headerValues":[],"financialValues":[],"customValues":[],"error":null},"F|^158894-29EBITDATTM07/07/2025USD":{"id":912,"description":null,"headerValues":[],"financialValues":[],"customValues":[],"error":null},"F|^135838-18Business RevenueTTM07/07/2025USD":{"id":928,"description":null,"headerValues":[],"financialValues":[],"customValues":[],"error":null},"F|^58968-46Business RevenueTTM07/07/2025USD":{"r":[[5158705816.184686]],"c":null,"a":["Companies!J672"]},"F|^58968-46EBITDATTM07/07/2025USD":{"r":[[366094366.430596]],"c":null,"a":["Companies!K672"]},"F|^156544-57Business RevenueTTM07/07/2025USD":{"id":976,"description":null,"headerValues":[],"financialValues":[],"customValues":[],"error":null},"F|^59324-50EBITDATTM07/07/2025USD":{"r":[[528588400.397691]],"c":null,"a":["Companies!K186"]},"F|^153010-63Business RevenueTTM07/07/2025USD":{"r":[[14752545112.496]],"c":null,"a":["Companies!J473"]},"F|^59324-86Business RevenueTTM07/07/2025USD":{"r":[[308700639.75984]],"c":null,"a":["Companies!J493"]},"F|^164939-23EBITDATTM07/07/2025USD":{"r":[[1097714.1939399987]],"c":null,"a":["Companies!K431"]},"D|^228760-30WebsiteUSD":{"r":[["www.trevolacteos.com.br"]],"a":["Companies!E654"]},"D|^14781-52WebsiteUSD":{"r":[["www.redefrangoassado.com.br"]],"a":["Companies!E546"]},"D|^165549-52WebsiteUSD":{"r":[["www.randoncorp.com"]],"a":["Companies!E541"]},"D|^164940-49WebsiteUSD":{"r":[["ri.trisul-sa.com.br"]],"a":["Companies!E655"]},"D|^165719-35WebsiteUSD":{"r":[["www.eluma.com.br"]],"a":["Companies!E247"]},"D|^164941-57WebsiteUSD":{"r":[["www.ri.sulamerica.com.br"]],"a":["Companies!E606"]},"D|^161334-37WebsiteUSD":{"r":[["www.aessul.com.br"]],"a":["Companies!E17"]},"D|^164939-23WebsiteUSD":{"r":[["www.marisa.com.br"]],"a":["Companies!E431"]},"D|^163288-27WebsiteUSD":{"r":[["www.wiz.co"]],"a":["Companies!E711"]},"D|^125466-94WebsiteUSD":{"r":[["www.eztec.com.br"]],"a":["Companies!E272"]},"D|^266136-67WebsiteUSD":{"r":[["www.matrixenergia.com"]],"a":["Companies!E434"]},"D|^517445-74WebsiteUSD":{"r":[["www.unimed.coop.br"]],"a":["Companies!E666"]},"D|^14185-99WebsiteUSD":{"r":[["www.magazineluiza.com.br"]],"a":["Companies!E421"]},"D|^101643-04WebsiteUSD":{"r":[["www.maxmilhas.com.br"]],"a":["Companies!E435"]},"D|^154983-61WebsiteUSD":{"r":[["www.unipar.com"]],"a":["Companies!E667"]},"D|^506872-36WebsiteUSD":{"r":[["www.epoc.com.br"]],"a":["Companies!E259"]},"D|^59324-86NameUSD":{"r":[["Oi Telecommunications"]],"a":["Companies!B493"]},"D|^267332-23NameUSD":{"r":[["Sistema Positivo de Ensino"]],"a":["Companies!B587"]},"D|^463231-54NameUSD":{"r":[["Kiwify"]],"a":["Companies!B387"]},"D|^597106-09NameUSD":{"r":[["Cerradinho Bioenergia"]],"a":["Companies!B154"]},"D|^57093-40NameUSD":{"r":[["Santos Brasil Participacoes"]],"a":["Companies!B566"]},"D|^53381-53NameUSD":{"r":[["Motiva Infraestrutura de Mobilidade"]],"a":["Companies!B455"]},"D|^150480-19NameUSD":{"r":[["Wilson Sons"]],"a":["Companies!B709"]},"D|^168448-96NameUSD":{"r":[["Ticket Servicos"]],"a":</t>
  </si>
  <si>
    <t>["Companies!B640"]},"D|^65420-20NameUSD":{"r":[["Tyson do Brasil Alimentos"]],"a":["Companies!B659"]},"D|^135752-86NameUSD":{"r":[["Agência Loducca"]],"a":["Companies!B411"]},"D|^114475-96NameUSD":{"r":[["Evora"]],"a":["Companies!B269"]},"D|^223693-93NameUSD":{"r":[["Ferteco Minercao"]],"a":["Companies!B748"]},"D|^58968-46NameUSD":{"r":[["Usinas Siderurgicas de Minas Gerais"]],"a":["Companies!B672"]},"D|^41966-65Employees CountUSD":{"r":[[28465]],"a":["Companies!I632"]},"D|^277909-03Employees CountUSD":{"id":939,"description":null,"headerValues":[{"simpleDate":null,"value":"","description":null}],"financialValues":[],"customValues":[],"error":null},"D|^158444-20Employees CountUSD":{"r":[[3000]],"a":["Companies!I490"]},"D|^163194-58Employees CountUSD":{"id":946,"description":null,"headerValues":[{"simpleDate":null,"value":"","description":null}],"financialValues":[],"customValues":[],"error":null},"D|^60835-78Employees CountUSD":{"r":[[7000]],"a":["Companies!I693"]},"D|^59052-97Employees CountUSD":{"r":[[1980]],"a":["Companies!I508"]},"D|^164952-73Employees CountUSD":{"r":[[16106]],"a":["Companies!I637"]},"D|^495609-94Employees CountUSD":{"r":[[15]],"a":["Companies!I603"]},"D|^92916-64Employees CountUSD":{"r":[[8595]],"a":["Companies!I500"]},"D|^156544-57Employees CountUSD":{"id":962,"description":null,"headerValues":[{"simpleDate":null,"value":"","description":null}],"financialValues":[],"customValues":[],"error":null},"D|^544304-98Employees CountUSD":{"r":[[501]],"a":["Companies!I502"]},"D|^529184-80Employees CountUSD":{"r":[[1395]],"a":["Companies!I609"]},"D|^165471-22Employees CountUSD":{"r":[[436]],"a":["Companies!I379"]},"D|^431638-75Employees CountUSD":{"r":[[1268]],"a":["Companies!I457"]},"D|^164997-01Employees CountUSD":{"r":[[16277]],"a":["Companies!I438"]},"D|^277909-03HQ CountryUSD":{"r":[["Brazil"]],"a":["Companies!D581"]},"D|^600473-71HQ CountryUSD":{"r":[["Brazil"]],"a":["Companies!D482"]},"D|^463214-44HQ CountryUSD":{"r":[["Brazil"]],"a":["Companies!D611"]},"D|^151295-68HQ CountryUSD":{"r":[["Brazil"]],"a":["Companies!D690"]},"D|^122174-74HQ CountryUSD":{"r":[["Brazil"]],"a":["Companies!D660"]},"D|^470615-23HQ CountryUSD":{"r":[["Brazil"]],"a":["Companies!D180"]},"D|^157723-30HQ CountryUSD":{"r":[["Brazil"]],"a":["Companies!D58"]},"D|^60046-75HQ CountryUSD":{"r":[["Brazil"]],"a":["Companies!D582"]},"D|^151601-32HQ CountryUSD":{"r":[["Brazil"]],"a":["Companies!D623"]},"D|^153204-58HQ CountryUSD":{"r":[["Brazil"]],"a":["Companies!D504"]},"D|^482696-29HQ CountryUSD":{"r":[["Brazil"]],"a":["Companies!D704"]},"D|^433236-25HQ CountryUSD":{"r":[["Brazil"]],"a":["Companies!D593"]},"D|^229196-62HQ CountryUSD":{"r":[["Brazil"]],"a":["Companies!D489"]},"D|^544643-56HQ CountryUSD":{"r":[["Brazil"]],"a":["Companies!D381"]},"D|^222460-66HQ CountryUSD":{"r":[["Brazil"]],"a":["Companies!D353"]},"D|^59322-70HQ CountryUSD":{"r":[["Brazil"]],"a":["Companies!D101"]},"D|^59321-98HQ CountryUSD":{"r":[["Brazil"]],"a":["Companies!D614"]},"D|^43567-12HQ CountryUSD":{"r":[["Brazil"]],"a":["Companies!D661"]},"D|^50915-35HQ CountryUSD":{"r":[["Brazil"]],"a":["Companies!D185"]},"D|^152826-49HQ CountryUSD":{"r":[["Brazil"]],"a":["Companies!D685"]},"D|^60415-39HQ CountryUSD":{"r":[["Brazil"]],"a":["Companies!D414"]},"D|^223522-75HQ CountryUSD":{"r":[["Brazil"]],"a":["Companies!D26"]},"F|^42490-90Business RevenueTTM07/07/2025USD":{"id":3736,"description":null,"headerValues":[],"financialValues":[],"customValues":[],"error":null},"F|^436403-35EBITDATTM07/07/2025USD":{"id":3726,"description":null,"headerValues":[],"financialValues":[],"customValues":[],"error":null},"F|^483083-38Business RevenueTTM07/07/2025USD":{"id":3745,"description":null,"headerValues":[],"financialValues":[],"customValues":[],"error":null},"F|^164937-79Business RevenueTTM07/07/2025USD":{"id":3737,"description":null,"headerValues":[],"financialValues":[],"customValues":[],"error":null},"F|^234109-09Business RevenueTTM07/07/2025USD":{"id":3718,"description":null,"headerValues":[],"financialValues":[],"customValues":[],"error":null},"F|^528343-66EBITDATTM07/07/2025USD":{"id":3707,"description":null,"headerValues":[],"financialValues":[],"customValues":[],"error":null},"F|^442930-15Business RevenueTTM07/07/2025USD":{"id":3755,"description":null,"headerValues":[],"financialValues":[],"customValues":[],"error":null},"F|^461790-37Business RevenueTTM07/07/2025USD":{"id":3702,"description":null,"headerValues":[],"financialValues":[],"customValues":[],"error":null},"F|^772806-52EBITDATTM07/07/2025USD":{"id":3798,"description":null,"headerValues":[],"financialValues":[],"customValues":[],"error":null},"F|^10926-55EBITDATTM07/07/2025USD":{"id":3727,"description":null,"headerValues":[],"financialValues":[],"customValues":[],"error":null},"F|^60112-81EBITDATTM07/07/2025USD":{"id":3770,"description":null,"headerValues":[],"financialValues":[],"customValues":[],"error":null},"F|^510285-43EBITDATTM07/07/2025USD":{"id":3793,"description":null,"headerValues":[],"financialValues":[],"customValues":[],"error":null},"F|^483987-52Business RevenueTTM07/07/2025USD":{"r":[[927355401.1766341]],"c":null,"a":["Companies!J179"]},"F|^59322-16Business RevenueTTM07/07/2025USD":{"id":3747,"description":null,"headerValues":[],"financialValues":[],"customValues":[],"error":null},"F|^458071-66Business RevenueTTM07/07/2025USD":{"r":[[786925177.6471881]],"c":null,"a":["Companies!J204"]},"F|^125561-53EBITDATTM07/07/2025USD":{"id":3784,"description":null,"headerValues":[],"financialValues":[],"customValues":[],"error":null},"F|^66174-13EBITDATTM07/07/2025USD":{"r":[[204139579.5095825]],"c":null,"a":["Companies!K188"]},"F|^13360-69EBITDATTM07/07/2025USD":{"r":[[4684765922.448]],"c":null,"a":["Companies!K584"]},"F|^11987-92EBITDATTM07/07/2025USD":{"r":[[172940650.848]],"c":null,"a":["Companies!K59"]},"F|^482825-08EBITDATTM07/07/2025USD":{"r":[[1552000000]],"c":null,"a":["Companies!K392"]},"F|^104338-90Business RevenueTTM07/07/2025USD":{"id":3719,"description":null,"headerValues":[],"financialValues":[],"customValues":[],"error":null},"F|^43041-97EBITDATTM07/07/2025USD":{"r":[[2223654622.729861]],"c":null,"a":["Companies!K195"]},"F|^513134-74Business RevenueTTM07/07/2025USD":{"id":3785,"description":null,"headerValues":[],"financialValues":[],"customValues":[],"error":null},"F|^135838-18EBITDATTM07/07/2025USD":{"id":3708,"description":null,"headerValues":[],"financialValues":[],"customValues":[],"error":null},"F|^97998-76Business RevenueTTM07/07/2025USD":{"id":3797,"description":null,"headerValues":[],"financialValues":[],"customValues":[],"error":null},"F|^10435-69Business RevenueTTM07/07/2025USD":{"r":[[1177451000]],"c":null,"a":["Companies!J21"]},"F|^165860-02EBITDATTM07/07/2025USD":{"id":3778,"description":null,"headerValues":[],"financialValues":[],"customValues":[],"error":null},"F|^223386-22Business RevenueTTM07/07/2025USD":{"id":3738,"description":null,"headerValues":[],"financialValues":[],"customValues":[],"error":null},"F|^59325-13Business RevenueTTM07/07/2025USD":{"r":[[7227692028.857268]],"c":null,"a":["Companies!J453"]},"F|^62017-75Business RevenueTTM07/07/2025USD":{"id":3771,"description":null,"headerValues":[],"financialValues":[],"customValues":[],"error":null},"F|^165834-19EBITDATTM07/07/2025USD":{"r":[[396624789.886859]],"c":null,"a":["Companies!K41"]},"F|^433738-63EBITDATTM07/07/2025USD":{"id":3792,"description":null,"headerValues":[],"financialValues":[],"customValues":[],"error":null},"F|^125488-45EBITDATTM07/07/2025USD":{"id":3723,"description":null,"headerValues":[],"financialValues":[],"customValues":[],"error":null},"D|^183223-45WebsiteUSD":{"id":3713,"description":null,"headerValues":[{"simpleDate":null,"value":"","description":null}],"financialValues":[],"customValues":[],"error":null},"D|^63035-38WebsiteUSD":{"r":[["www2.ale.com.br"]],"a":["Companies!E32"]},"D|^158945-68WebsiteUSD":{"id":3734,"description":null,"headerValues":[{"simpleDate":null,"value":"","description":null}],"financialValues":[],"customValues":[],"error":null},"D|^343717-21WebsiteUSD":{"r":[["www.cea.com.br"]],"a":["Companies!E142"]},"D|^99794-08WebsiteUSD":{"id":3750,"description":null,"headerValues":[{"simpleDate":null,"value":"","description":null}],"financialValues":[],"customValues":[],"error":null},"D|^10831-42WebsiteUSD":{"r":[["www.mckesson.com"]],"a":["Companies!E437"]},"D|^53506-54WebsiteUSD":{"r":[["www.pixeon.com"]],"a":["Companies!E514"]},"D|^522248-86WebsiteUSD":{"r":[["www.orsegups.com.br"]],"a":["Companies!E496"]},"D|^128463-40WebsiteUSD":{"r":[["www.affinia.com.br"]],"a":["Companies!E18"]},"D|^157242-88WebsiteUSD":{"id":3767,"description":null,"headerValues":[{"simpleDate":null,"value":"","description":null}],"financialValues":[],"customValues":[],"error":null},"D|^61805-98WebsiteUSD":{"r":[["www.brasvending.com.br"]],"a":["Companies!E108"]},"D|^462290-41WebsiteUSD":{"r":[["www.agricolafamosa.com.br"]],"a":["Companies!E25"]},"D|^443016-46WebsiteUSD":{"r":[["www.planoeplano.com.br"]],"a":["Companies!E515"]},"D|^151005-88WebsiteUSD":{"r":[["www.bv.com.br"]],"a":["Companies!E120"]},"D|^466712-38WebsiteUSD":{"r":[["www.armac.com.br"]],"a":["Companies!E54"]},"D|^41337-91NameUSD":{"r":[["Cerner"]],"a":["Companies!B153"]},"D|^10362-34NameUSD":{"r":[["Wipro"]],"a":["Companies!B710"]},"D|^59322-16NameUSD":{"r":[["América Latina Logística"]],"a":["Companies!B555"]},"D|^165214-00NameUSD":{"r":[["Caraiba Metais"]],"a":["Companies!B735"]},"D|^165860-02NameUSD":{"r":[["Banco Cruzeiro do Sul"]],"a":["Companies!B84"]},"D|^12229-93NameUSD":{"r":[["Owens &amp; Minor"]],"a":["Companies!B498"]},"D|^565246-54NameUSD":{"r":[["Kovr Seguradora"]],"a":["Companies!B391"]},"D|^50952-07NameUSD":{"r":[["Bunzl (Distributors/Wholesale)"]],"a":["Companies!B119"]},"D|^51311-53NameUSD":{"r":[["XP Investimentos"]],"a":["Companies!B714"]},"D|^60962-86NameUSD":{"r":[["NovaAgri"]],"a":["Companies!B480"]},"D|^59321-26NameUSD":{"r":[["Centrais Elétricas de Santa Catarina"]],"a":["Companies!B145"]},"D|^462050-20NameUSD":{"r":[["AgroGalaxy"]],"a":["Companies!B28"]},"D|^224264-89NameUSD":{"r":[["Bunge Paints"]],"a":["Companies!B733"]},"D|^434450-35NameUSD":{"r":[["Mafra Hospitalar"]],"a":["Companies!B420"]},"D|^498257-65NameUSD":{"r":[["Central Geradora Termelétrica Fortaleza"]],"a":["Companies!B737"]},"D|^223522-75NameUSD":{"r":[["Agro100"]],"a":["Companies!B26"]},"D|^772806-52Employees CountUSD":{"id":3721,"description":null,"headerValues":[{"simpleDate":null,"value":"","description":null}],"financialValues":[],"customValues":[],"error":null},"D|^152821-45Employees CountUSD":{"id":3722,"description":null,"headerValues":[{"simpleDate":null,"value":"","description":null}],"financialValues":[],"customValues":[],"error":null},"D|^164620-18Employees CountUSD":{"r":[[152]],"a":["Companies!I254"]},"D|^13458-61Employees CountUSD":{"r":[[16000]],"a":["Companies!I696"]},"D|^55567-99Employees CountUSD":{"r":[[20081]],"a":["Companies!I182"]},"D|^186770-89Employees CountUSD":{"r":[[1554]],"a":["Companies!I94"]},"D|^14185-90Employees CountUSD":{"r":[[1743]],"a":["Companies!I317"]},"D|^608260-60Employees CountUSD":{"r":[[1000]],"a":["Companies!I55"]},"D|^56614-42Employees CountUSD":{"r":[[607979]],"a":["Companies!I625"]},"D|^165012-13Employees CountUSD":{"r":[[2689]],"a":["Companies!I136"]},"D|^165835-27Employees CountUSD":{"id":3759,"description":null,"headerValues":[{"simpleDate":null,"value":"","description":null}],"financialValues":[],"customValues":[],"error":null},"D|^43084-72Employees CountUSD":{"r":[[207939]],"a":["Companies!I485"]},"D|^157075-75Employees CountUSD":{"id":3763,"description":null,"headerValues":[{"simpleDate":null,"value":"","description":null}],"financialValues":[],"customValues":[],"error":null},"D|^531320-86Employees CountUSD":{"id":3768,"description":null,"headerValues":[{"simpleDate":null,"value":"","description":null}],"financialValues":[],"customValues":[],"error":null},"D|^178323-22Employees CountUSD":{"r":[[3000]],"a":["Companies!I325"]},"D|^88290-55Employees CountUSD":{"r":[[135]],"a":["Companies!I127"]},"D|^160040-53Employees CountUSD":{"id":3788,"description":null,"headerValues":[{"simpleDate":null,"value":"","description":null}],"financialValues":[],"customValues":[],"error":null},"D|^160599-79Employees CountUSD":{"r":[[882]],"a":["Companies!I124"]},"D|^60748-48Employees CountUSD":{"r":[[161416]],"a":["Companies!I534"]},"D|^482051-71HQ CountryUSD":{"r":[["Brazil"]],"a":["Companies!D30"]},"D|^59322-97HQ CountryUSD":{"r":[["Brazil"]],"a":["Companies!D155"]},"D|^10260-73HQ CountryUSD":{"r":[["United States"]],"a":["Companies!D151"]},"D|^150760-63HQ CountryUSD":{"r":[["Brazil"]],"a":["Companies!D118"]},"D|^161419-87HQ CountryUSD":{"r":[["Brazil"]],"a":["Companies!D226"]},"D|^224264-89HQ CountryUSD":{"r":[["Brazil"]],"a":["Companies!D733"]},"D|^41523-04HQ CountryUSD":{"r":[["Brazil"]],"a":["Companies!D150"]},"D|^41095-18HQ CountryUSD":{"r":[["United States"]],"a":["Companies!D176"]},"D|^498257-65HQ CountryUSD":{"r":[["Brazil"]],"a":["Companies!D737"]},"D|^772806-52HQ CountryUSD":{"r":[["Brazil"]],"a":["Companies!D339"]},"D|^25354-54HQ CountryUSD":{"r":[["United States"]],"a":["Companies!D13"]},"D|^164960-83HQ CountryUSD":{"r":[["Brazil"]],"a":["Companies!D285"]},"D|^156547-63HQ CountryUSD":{"r":[["Brazil"]],"a":["Companies!D708"]},"D|^100582-12HQ CountryUSD":{"r":[["Brazil"]],"a":["Companies!D277"]},"D|^168681-88HQ CountryUSD":{"r":[["Brazil"]],"a":["Companies!D645"]},"D|^55598-50HQ CountryUSD":{"r":[["Brazil"]],"a":["Companies!D334"]},"D|^10483-75HQ CountryUSD":{"r":[["United States"]],"a":["Companies!D605"]},"F|^41395-33EBITDATTM07/07/2025USD":{"id":1083,"description":null,"headerValues":[],"financialValues":[],"customValues":[],"error":null},"F|^235041-31Business RevenueTTM07/07/2025USD":{"id":1066,"description":null,"headerValues":[],"financialValues":[],"customValues":[],"error":null},"F|^41513-32EBITDATTM07/07/2025USD":{"id":1045,"description":null,"headerValues":[],"financialValues":[],"customValues":[],"error":null},"F|^164620-18Business RevenueTTM07/07/2025USD":{"r":[[388495185.489915]],"c":null,"a":["Companies!J254"]},"F|^264855-97Business RevenueTTM07/07/2025USD":{"id":1076,"description":null,"headerValues":[],"financialValues":[],"customValues":[],"error":null},"F|^88290-55Business RevenueTTM07/07/2025USD":{"id":1055,"description":null,"headerValues":[],"financialValues":[],"customValues":[],"error":null},"F|^51717-61Business RevenueTTM07/07/2025USD":{"id":1088,"description":null,"headerValues":[],"financialValues":[],"customValues":[],"error":null},"F|^124907-14EBITDATTM07/07/2025USD":{"r":[[124654272.713334]],"c":null,"a":["Companies!K692"]},"F|^489786-85Business RevenueTTM07/07/2025USD":{"id":1089,"description":null,"headerValues":[],"financialValues":[],"customValues":[],"error":null},"F|^158946-04Business RevenueTTM07/07/2025USD":{"id":1041,"description":null,"headerValues":[],"financialValues":[],"customValues":[],"error":null},"F|^59052-97Business RevenueTTM07/07/2025USD":{"id":1039,"description":null,"headerValues":[],"financialValues":[],"customValues":[],"error":null},"F|^62041-24Business RevenueTTM07/07/2025USD":{"r":[[751022307.2704301]],"c":null,"a":["Companies!J276"]},"F|^187645-42Business RevenueTTM07/07/2025USD":{"id":1023,"description":null,"headerValues":[],"financialValues":[],"customValues":[],"error":null},"F|^58999-51Business RevenueTTM07/07/2025USD":{"r":[[740139780.265356]],"c":null,"a":["Companies!J512"]},"F|^110160-01Business RevenueTTM07/07/2025USD":{"id":1011,"description":null,"headerValues":[],"financialValues":[],"customValues":[],"error":null},"F|^161724-25EBITDATTM07/07/2025USD":{"id":1064,"description":null,"headerValues":[],"financialValues":[],"customValues":[],"error":null},"F|^700627-78EBITDATTM07/07/2025USD":{"id":1040,"description":null,"headerValues":[],"financialValues":[],"customValues":[],"error":null},"F|^43308-10EBITDATTM07/07/2025USD":{"r":[[855205033.047313]],"c":null,"a":["Companies!K557"]},"F|^522679-87EBITDATTM07/07/2025USD":{"id":1062,"description":null,"headerValues":[],"financialValues":[],"customValues":[],"error":null},"F|^52938-91Business RevenueTTM07/07/2025USD":{"id":1098,"description":null,"headerValues":[],"financialValues":[],"customValues":[],"error":null},"F|^152498-62Business RevenueTTM07/07/2025USD":{"id":1079,"description":null,"headerValues":[],"financialValues":[],"customValues":[],"error":null},"F|^165144-52EBITDATTM07/07/2025USD":{"id":1082,"description":null,"headerValues":[],"financialValues":[],"customValues":[],"error":null},"F|^41519-62Business RevenueTTM07/07/2025USD":{"id":1049,"description":null,"headerValues":[],"financialValues":[],"customValues":[],"error":null},"F|^163996-66Business RevenueTTM07/07/2025USD":{"r":[[387672314.604061]],"c":null,"a":["Companies!J575"]},"F|^163996-66EBITDATTM07/07/2025USD":{"r":[[68957711.623543]],"c":null,"a":["Companies!K575"]},"F|^459173-44Business RevenueTTM07/07/2025USD":{"id":1081,"description":null,"headerValues":[],"financialValues":[],"customValues":[],"error":null},"F|^151601-41Business RevenueTTM07/07/2025USD":{"id":1020,"description":null,"headerValues":[],"financialValues":[],"customValues":[],"error":null},"F|^495609-94EBITDATTM07/07/2025USD":{"id":1028,"description":null,"headerValues":[],"financialValues":[],"customValues":[],"error":null},"F|^98052-13EBITDATTM07/07/2025USD":{"r":[[91141206.60720801]],"c":null,"a":["Companies!K265"]},"F|^12403-27Business RevenueTTM07/07/2025USD":{"r":[[727400104.3065311]],"c":null,"a":["Companies!J219"]},"F|^92916-64EBITDATTM07/07/2025USD":{"r":[[1361320878.91047]],"c":null,"a":["Companies!K500"]},"D|^454909-87WebsiteUSD":{"r":[["www.oakberry.com"]],"a":["Companies!E487"]},"D|^61237-00WebsiteUSD":{"r":[["ri.americanas.com"]],"a":["Companies!E47"]},"D|^41523-94WebsiteUSD":{"r":[["www.net.com.br"]],"a":["Companies!E474"]},"D|^152826-49WebsiteUSD":{"r":[["www.viabahiasa.com.br"]],"a":["Companies!E685"]},"D|^182488-69WebsiteUSD":{"r":[["www.rodobens.com.br"]],"a":["Companies!E551"]},"D|^154055-35WebsiteUSD":{"r":[["www.pellegrino.com.br"]],"a":["Companies!E507"]},"D|^226272-16WebsiteUSD":{"r":[["www1.divcom.com.br"]],"a":["Companies!E221"]},"D|^186846-49WebsiteUSD":{"r":[["www.itambe.com.br"]],"a":["Companies!E373"]},"D|^125590-69WebsiteUSD":{"r":[["www.maritimaweb.com.br"]],"a":["Companies!E432"]},"D|^164626-39WebsiteUSD":{"r":[["www.ceee.com.br"]],"a":["Companies!E144"]},"D|^165214-00WebsiteUSD":{"id":1016,"description":null,"headerValues":[{"simpleDate":null,"value":"","description":null}],"financialValues":[],"customValues":[],"error":null},"D|^60733-81WebsiteUSD":{"r":[["www.alliedbrasil.com.br"]],"a":["Companies!E37"]},"D|^170222-59NameUSD":{"r":[["FS Security (Sao Paulo)"]],"a":["Companies!B288"]},"D|^155263-78NameUSD":{"r":[["Videolar-Innova"]],"a":["Companies!B362"]},"D|^152826-49NameUSD":{"r":[["Viabahia Concessionaria de Rodovias"]],"a":["Companies!B685"]},"D|^158197-33NameUSD":{"r":[["MWM International Motores"]],"a":["Companies!B467"]},"D|^500628-61NameUSD":{"r":[["Granja Faria"]],"a":["Companies!B309"]},"D|^126354-61NameUSD":{"r":[["Latapack-Ball Embalagens"]],"a":["Companies!B396"]},"D|^43567-39NameUSD":{"r":[["Tam SA"]],"a":["Companies!B618"]},"D|^221469-49NameUSD":{"r":[["Salta Educacao"]],"a":["Companies!B332"]},"D|^166370-32NameUSD":{"r":[["Grupo São Francisco"]],"a":["Companies!B567"]},"D|^438778-81NameUSD":{"r":[["Agribrasil"]],"a":["Companies!B24"]},"D|^495609-94NameUSD":{"r":[["Stima Energia"]],"a":["Companies!B603"]},"D|^517445-74NameUSD":{"r":[["Unimed Porto Alegre"]],"a":["Companies!B666"]},"D|^56904-04NameUSD":{"r":[["Zamp (Brazil)"]],"a":["Companies!B720"]},"D|^52631-02NameUSD":{"r":[["Eletrobras"]],"a":["Companies!B243"]},"D|^125561-53NameUSD":{"r":[["Nextel Brazil"]],"a":["Companies!B476"]},"D|^162623-17NameUSD":{"r":[["Grupo Granado"]],"a":["Companies!B308"]},"D|^544643-56NameUSD":{"r":[["JM Servicos Integrados"]],"a":["Companies!B381"]},"D|^267694-66NameUSD":{"r":[["Vamos Locacao De Caminhoes Maquinas E Equipamentos"]],"a":["Companies!B677"]},"D|^99894-16NameUSD":{"r":[["Nova Energia"]],"a":["Companies!B481"]},"D|^92916-64NameUSD":{"r":[["PagSeguro Digital"]],"a":["Companies!B500"]},"D|^54853-75NameUSD":{"r":[["Estre Ambiental"]],"a":["Companies!B263"]},"D|^541366-75NameUSD":{"r":[["EliteSoft"]],"a":["Companies!B246"]},"D|^123498-28NameUSD":{"r":[["VR Benefícios e Serviços de Processamento"]],"a":["Companies!B701"]},"D|^59321-98NameUSD":{"r":[["Suzano"]],"a":["Companies!B614"]},"D|^165123-91NameUSD":{"r":[["LF Tel"]],"a":["Companies!B754"]},"D|^25381-27NameUSD":{"r":[["CPM Braxis Capgemini"]],"a":["Companies!B197"]},"D|^166918-33NameUSD":{"r":[["Priner Servicos Industriais"]],"a":["Companies!B527"]},"D|^157723-30NameUSD":{"r":[["Sendas Distribuidora"]],"a":["Companies!B58"]},"D|^54853-75Employees CountUSD":{"r":[[10265]],"a":["Companies!I263"]},"D|^86989-87Employees CountUSD":{"r":[[1001]],"a":["Companies!I439"]},"D|^154983-61Employees CountUSD":{"r":[[1400]],"a":["Companies!I667"]},"D|^740786-59Employees CountUSD":{"r":[[5679]],"a":["Companies!I636"]},"D|^57093-58Employees CountUSD":{"r":[[2500]],"a":["Companies!I449"]},"D|^100704-16Employees CountUSD":{"r":[[22319]],"a":["Companies!I48"]},"D|^223386-22Employees CountUSD":{"id":1071,"description":null,"headerValues":[{"simpleDate":null,"value":"","description":null}],"financialValues":[],"customValues":[],"error":null},"D|^466723-54Employees CountUSD":{"r":[[8500]],"a":["Companies!I417"]},"D|^467250-94Employees CountUSD":{"r":[[1700]],"a":["Companies!I4"]},"D|^11534-32Employees CountUSD":{"r":[[43000]],"a":["Companies!I441"]},"D|^497945-26Employees CountUSD":{"r":[[1653]],"a":["Companies!I152"]},"D|^166608-82Employees CountUSD":{"r":[[4000]],"a":["Companies!I699"]},"D|^164940-49Employees CountUSD":{"r":[[377]],"a":["Companies!I655"]},"D|^59325-31HQ CountryUSD":{"r":[["Brazil"]],"a":["Companies!D656"]},"D|^182488-69HQ CountryUSD":{"r":[["Brazil"]],"a":["Companies!D551"]},"D|^164620-18HQ CountryUSD":{"r":[["Brazil"]],"a":["Companies!D254"]},"D|^42012-55HQ CountryUSD":{"r":[["Brazil"]],"a":["Companies!D105"]},"D|^158094-46HQ CountryUSD":{"r":[["Brazil"]],"a":["Companies!D522"]},"D|^60962-86HQ CountryUSD":{"r":[["Brazil"]],"a":["Companies!D480"]},"D|^164513-62HQ CountryUSD":{"r":[["Brazil"]],"a":["Companies!D409"]},"D|^166370-32HQ CountryUSD":{"r":[["Brazil"]],"a":["Companies!D567"]},"D|^165718-54HQ CountryUSD":{"r":[["Brazil"]],"a":["Companies!D450"]},"D|^53513-56HQ CountryUSD":{"r":[["Brazil"]],"a":["Companies!D212"]},"D|^164952-73HQ CountryUSD":{"r":[["Brazil"]],"a":["Companies!D637"]},"D|^517445-74HQ CountryUSD":{"r":[["Brazil"]],"a":["Companies!D666"]},"D|^264458-98HQ CountryUSD":{"r":[["Brazil"]],"a":["Companies!D524"]},"D|^235006-48HQ CountryUSD":{"r":[["Brazil"]],"a":["Companies!D511"]},"D|^59323-69HQ CountryUSD":{"r":[["Brazil"]],"a":["Companies!D255"]},"D|^163886-14HQ CountryUSD":{"r":[["Brazil"]],"a":["Companies!D617"]},"F|^167415-13Business RevenueTTM07/07/2025USD":{"id":317,"description":null,"headerValues":[],"financialValues":[],"customValues":[],"error":null},"F|^97782-40Business RevenueTTM07/07/2025USD":{"id":318,"description":null,"headerValues":[],"financialValues":[],"customValues":[],"error":null},"F|^160458-13Business RevenueTTM07/07/2025USD":{"id":387,"description":null,"headerValues":[],"financialValues":[],"customValues":[],"error":null},"F|^459945-91EBITDATTM07/07/2025USD":{"id":348,"description":null,"headerValues":[],"financialValues":[],"customValues":[],"error":null},"F|^53945-38Business RevenueTTM07/07/2025USD":{"id":391,"description":null,"headerValues":[],"financialValues":[],"customValues":[],"error":null},"F|^41581-00Business RevenueTTM07/07/2025USD":{"r":[[3613774616.360106]],"c":null,"a":["Companies!J697"]},"F|^537157-27EBITDATTM07/07/2025USD":{"id":349,"description":null,"headerValues":[],"financialValues":[],"customValues":[],"error":null},"F|^165660-76EBITDATTM07/07/2025USD":{"r":[[38099580.481759995]],"c":null,"a":["Companies!K712"]},"F|^221469-49Business RevenueTTM07/07/2025USD":{"id":382,"description":null,"headerValues":[],"financialValues":[],"customValues":[],"error":null},"F|^222529-24EBITDATTM07/07/2025USD":{"id":302,"description":null,"headerValues":[],"financialValues":[],"customValues":[],"error":null},"F|^157680-91Business RevenueTTM07/07/2025USD":{"id":381,"description":null,"headerValues":[],"financialValues":[],"customValues":[],"error":null},"F|^164941-57EBITDATTM07/07/2025USD":{"id":337,"description":null,"headerValues":[],"financialValues":[],"customValues":[],"error":null},"F|^59321-35Business RevenueTTM07/07/2025USD":{"r":[[1675076231.617453]],"c":null,"a":["Companies!J372"]},"F|^25592-68Business RevenueTTM07/07/2025USD":{"r":[[282765604.184983]],"c":null,"a":["Companies!J539"]},"F|^268298-29Business RevenueTTM07/07/2025USD":{"id":333,"description":null,"headerValues":[],"financialValues":[],"customValues":[],"error":null},"F|^268298-29EBITDATTM07/07/2025USD":{"id":398,"description":null,"headerValues":[],"financialValues":[],"customValues":[],"error":null},"F|^60835-78Business RevenueTTM07/07/2025USD":{"id":373,"description":null,"headerValues":[],"financialValues":[],"customValues":[],"error":null},"F|^125590-69Business RevenueTTM07/07/2025USD":{"id":311,"description":null,"headerValues":[],"financialValues":[],"customValues":[],"error":null},"F|^232224-49Business RevenueTTM07/07/2025USD":{"id":374,"description":null,"headerValues":[],"financialValues":[],"customValues":[],"error":null},"F|^167940-28Business RevenueTTM07/07/2025USD":{"id":357,"description":null,"headerValues":[],"financialValues":[],"customValues":[],"error":null},"F|^60787-27Business RevenueTTM07/07/2025USD":{"r":[[1791018676.44842]],"c":null,"a":["Companies!J174"]},"F|^60316-84Business RevenueTTM07/07/2025USD":{"id":377,"description":null,"headerValues":[],"financialValues":[],"customValues":[],"error":null},"F|^43567-39EBITDATTM07/07/2025USD":{"id":380,"description":null,"headerValues":[],"financialValues":[],"customValues":[],"error":null},"F|^234886-42EBITDATTM07/07/2025USD":{"id":346,"description":null,"headerValues":[],"financialValues":[],"customValues":[],"error":null},"F|^157816-72EBITDATTM07/07/2025USD":{"r":[[142389523.664449]],"c":null,"a":["Companies!K604"]},"F|^43567-12EBITDATTM07/07/2025USD":{"r":[[1045985405.232871]],"c":null,"a":["Companies!K661"]},"F|^466723-54EBITDATTM07/07/2025USD":{"id":313,"description":null,"headerValues":[],"financialValues":[],"customValues":[],"error":null},"F|^157868-11Business RevenueTTM07/07/2025USD":{"id":352,"description":null,"headerValues":[],"financialValues":[],"customValues":[],"error":null},"F|^431638-75EBITDATTM07/07/2025USD":{"r":[[55218745.010120004]],"c":null,"a":["Companies!K457"]},"F|^43079-14EBITDATTM07/07/2025USD":{"r":[[2175061984.639353]],"c":null,"a":["Companies!K430"]},"D|^277909-03WebsiteUSD":{"r":[["www.sepac.com.br"]],"a":["Companies!E581"]},"D|^226313-74WebsiteUSD":{"r":[["www.vocal.com.br"]],"a":["Companies!E694"]},"D|^399569-77WebsiteUSD":{"r":[["www.naturaeco.com"]],"a":["Companies!E469"]},"D|^164960-83WebsiteUSD":{"r":[["www.fras-le.com"]],"a":["Companies!E285"]},"D|^222460-66WebsiteUSD":{"r":[["www.hospitaisredeimpar.com.br"]],"a":["Companies!E353"]},"D|^182478-97WebsiteUSD":{"id":307,"description":null,"headerValues":[{"simpleDate":null,"value":"","description":null}],"financialValues":[],"customValues":[],"error":null},"D|^61647-40WebsiteUSD":{"r":[["www.ciahering.com.br"]],"a":["Companies!E160"]},"D|^50913-10WebsiteUSD":{"r":[["www.gruposcalina.com.br"]],"a":["Companies!E335"]},"D|^41966-74WebsiteUSD":{"r":[["ri.tim.com.br"]],"a":["Companies!E642"]},"D|^439078-06WebsiteUSD":{"r":[["www.nortox.com.br"]],"a":["Companies!E478"]},"D|^165144-52WebsiteUSD":{"r":[["www.vicunha.com"]],"a":["Companies!E688"]},"D|^162020-17WebsiteUSD":{"r":[["www.ruralbrasil.com"]],"a":["Companies!E558"]},"D|^153010-63WebsiteUSD":{"r":[["www.neoenergia.com"]],"a":["Companies!E473"]},"D|^431638-75WebsiteUSD":{"r":[["www.mouradubeux.com.br"]],"a":["Companies!E457"]},"D|^153204-58WebsiteUSD":{"r":[["www.panpharma.com.br"]],"a":["Companies!E504"]},"D|^497945-26WebsiteUSD":{"r":[["www.centralnacionalunimed.com.br"]],"a":["Companies!E152"]},"D|^123496-84NameUSD":{"r":[["Puras do Brasil"]],"a":["Companies!B538"]},"D|^65163-88NameUSD":{"r":[["Ascenty Data Centers"]],"a":["Companies!B57"]},"D|^443016-46NameUSD":{"r":[["Plano &amp; Plano Desenvolvimento Imobiliário"]],"a":["Companies!B515"]},"D|^489504-25NameUSD":{"r":[["Sistema Brasileiro de Televisão"]],"a":["Companies!B571"]},"D|^59322-25NameUSD":{"r":[["San Marino Ônibus e Implementos"]],"a":["Companies!B472"]},"D|^521360-65NameUSD":{"r":[["Grupo Pereira"]],"a":["Companies!B331"]},"D|^182328-04NameUSD":{"r":[["Sotreq"]],"a":["Companies!B597"]},"D|^636015-43NameUSD":{"r":[["NSX Enterprise"]],"a":["Companies!B484"]},"D|^461790-37NameUSD":{"r":[["Fertilizantes Heringer (Factory in Minas Gerais, Brazil)"]],"a":["Companies!B749"]},"D|^155419-75NameUSD":{"r":[["Mineracao Rio do Norte"]],"a":["Companies!B460"]},"D|^59321-44NameUSD":{"r":[["Taurus Armas"]],"a":["Companies!B621"]},"D|^182078-20NameUSD":{"r":[["PGS Consultoria E Servicos"]],"a":["Companies!B764"]},"D|^41523-04NameUSD":{"r":[["Cia Energética de Minas Gerais"]],"a":["Companies!B150"]},"D|^61183-99NameUSD":{"r":[["Tangara Importadora e Exportadora"]],"a":["Companies!B619"]},"D|^462645-37NameUSD":{"r":[["Targus Energia"]],"a":["Companies!B620"]},"D|^55675-99NameUSD":{"r":[["Equatorial Energia"]],"a":["Companies!B260"]},"D|^180935-38NameUSD":{"r":[["União Química Farmacêutica Nacional"]],"a":["Companies!B662"]},"D|^470960-11NameUSD":{"r":[["Compass Gas e Energia"]],"a":["Companies!B181"]},"D|^41966-56NameUSD":{"r":[["Telefonica Brasil"]],"a":["Companies!B630"]},"D|^155263-42Employees CountUSD":{"r":[[4587]],"a":["Companies!I406"]},"D|^343143-10Employees CountUSD":{"r":[[2012]],"a":["Companies!I678"]},"D|^599964-67Employees CountUSD":{"id":396,"description":null,"headerValues":[{"simpleDate":null,"value":"","description":null}],"financialValues":[],"customValues":[],"error":null},"D|^165421-63Employees CountUSD":{"r":[[19000]],"a":["Companies!I658"]},"D|^165663-37Employees CountUSD":{"r":[[30000]],"a":["Companies!I297"]},"D|^41966-56Employees CountUSD":{"r":[[35986]],"a":["Companies!I630"]},"D|^99324-73Employees CountUSD":{"id":320,"description":null,"headerValues":[{"simpleDate":null,"value":"","description":null}],"financialValues":[],"customValues":[],"error":null},"D|^528634-27Employees CountUSD":{"r":[[1337]],"a":["Companies!I341"]},"D|^152498-62Employees CountUSD":{"r":[[500]],"a":["Companies!I350"]},"D|^498292-39Employees CountUSD":{"r":[[1770]],"a":["Companies!I775"]},"D|^165076-57Employees CountUSD":{"id":363,"description":null,"headerValues":[{"simpleDate":null,"value":"","description":null}],"financialValues":[],"customValues":[],"error":null},"D|^506872-36Employees CountUSD":{"r":[[53]],"a":["Companies!I259"]},"D|^232224-49Employees CountUSD":{"r":[[168]],"a":["Companies!I715"]},"D|^277218-10Employees CountUSD":{"r":[[300]],"a":["Companies!I770"]},"D|^264855-97Employees CountUSD":{"r":[[3416]],"a":["Companies!I600"]},"D|^51311-53Employees CountUSD":{"r":[[7442]],"a":["Companies!I714"]},"D|^63866-08HQ CountryUSD":{"r":[["Brazil"]],"a":["Companies!D218"]},"D|^54251-83HQ CountryUSD":{"r":[["Brazil"]],"a":["Companies!D691"]},"D|^109195-03HQ CountryUSD":{"r":[["Brazil"]],"a":["Companies!D463"]},"D|^158197-33HQ CountryUSD":{"r":[["Brazil"]],"a":["Companies!D467"]},"D|^62160-94HQ CountryUSD":{"r":[["Brazil"]],"a":["Companies!D459"]},"D|^59052-97HQ CountryUSD":{"r":[["Brazil"]],"a":["Companies!D508"]},"D|^267815-17HQ CountryUSD":{"r":[["Brazil"]],"a":["Companies!D682"]},"D|^497945-26HQ CountryUSD":{"r":[["Brazil"]],"a":["Companies!D152"]},"D|^163996-66HQ CountryUSD":{"r":[["Brazil"]],"a":["Companies!D575"]},"D|^161725-42HQ CountryUSD":{"r":[["Brazil"]],"a":["Companies!D513"]},"D|^498292-39HQ CountryUSD":{"r":[["Brazil"]],"a":["Companies!D775"]},"D|^168448-96HQ CountryUSD":{"r":[["Brazil"]],"a":["Companies!D640"]},"D|^528343-66HQ CountryUSD":{"r":[["Brazil"]],"a":["Companies!D193"]},"D|^41519-62HQ CountryUSD":{"r":[["Brazil"]],"a":["Companies!D663"]},"D|^59323-15HQ CountryUSD":{"r":[["Brazil"]],"a":["Companies!D568"]},"D|^601896-25HQ CountryUSD":{"r":[["Brazil"]],"a":["Companies!D778"]},"D|^62311-60HQ CountryUSD":{"r":[["Brazil"]],"a":["Companies!D590"]},"D|^14185-99HQ CountryUSD":{"r":[["Brazil"]],"a":["Companies!D421"]},"D|^99160-39HQ CountryUSD":{"r":[["Brazil"]],"a":["Companies!D598"]},"F|^164968-03Business RevenueTTM07/07/2025USD":{"r":[[9665297916.260984]],"c":null,"a":["Companies!J615"</t>
  </si>
  <si>
    <t>]},"F|^126967-33EBITDATTM07/07/2025USD":{"id":123,"description":null,"headerValues":[],"financialValues":[],"customValues":[],"error":null},"F|^521360-65Business RevenueTTM07/07/2025USD":{"r":[[2839395969.5423746]],"c":null,"a":["Companies!J331"]},"F|^66018-07EBITDATTM07/07/2025USD":{"id":187,"description":null,"headerValues":[],"financialValues":[],"customValues":[],"error":null},"F|^164466-55EBITDATTM07/07/2025USD":{"r":[[616419225.075138]],"c":null,"a":["Companies!K461"]},"F|^14781-52EBITDATTM07/07/2025USD":{"id":168,"description":null,"headerValues":[],"financialValues":[],"customValues":[],"error":null},"F|^163288-27Business RevenueTTM07/07/2025USD":{"id":128,"description":null,"headerValues":[],"financialValues":[],"customValues":[],"error":null},"F|^169699-78Business RevenueTTM07/07/2025USD":{"id":113,"description":null,"headerValues":[],"financialValues":[],"customValues":[],"error":null},"F|^228760-30Business RevenueTTM07/07/2025USD":{"id":188,"description":null,"headerValues":[],"financialValues":[],"customValues":[],"error":null},"F|^164513-62EBITDATTM07/07/2025USD":{"r":[[400286923.27254504]],"c":null,"a":["Companies!K409"]},"F|^165719-35Business RevenueTTM07/07/2025USD":{"id":155,"description":null,"headerValues":[],"financialValues":[],"customValues":[],"error":null},"F|^168681-88EBITDATTM07/07/2025USD":{"id":175,"description":null,"headerValues":[],"financialValues":[],"customValues":[],"error":null},"F|^150480-19EBITDATTM07/07/2025USD":{"id":130,"description":null,"headerValues":[],"financialValues":[],"customValues":[],"error":null},"F|^529184-80EBITDATTM07/07/2025USD":{"id":118,"description":null,"headerValues":[],"financialValues":[],"customValues":[],"error":null},"F|^126354-61EBITDATTM07/07/2025USD":{"id":163,"description":null,"headerValues":[],"financialValues":[],"customValues":[],"error":null},"F|^163651-51Business RevenueTTM07/07/2025USD":{"id":185,"description":null,"headerValues":[],"financialValues":[],"customValues":[],"error":null},"F|^266020-30Business RevenueTTM07/07/2025USD":{"id":199,"description":null,"headerValues":[],"financialValues":[],"customValues":[],"error":null},"F|^57080-35Business RevenueTTM07/07/2025USD":{"r":[[316325186.50827]],"c":null,"a":["Companies!J451"]},"F|^182328-04Business RevenueTTM07/07/2025USD":{"id":181,"description":null,"headerValues":[],"financialValues":[],"customValues":[],"error":null},"F|^277218-10EBITDATTM07/07/2025USD":{"id":170,"description":null,"headerValues":[],"financialValues":[],"customValues":[],"error":null},"F|^157239-46EBITDATTM07/07/2025USD":{"id":117,"description":null,"headerValues":[],"financialValues":[],"customValues":[],"error":null},"F|^433236-25Business RevenueTTM07/07/2025USD":{"id":138,"description":null,"headerValues":[],"financialValues":[],"customValues":[],"error":null},"F|^528634-27Business RevenueTTM07/07/2025USD":{"id":122,"description":null,"headerValues":[],"financialValues":[],"customValues":[],"error":null},"F|^155263-42Business RevenueTTM07/07/2025USD":{"r":[[3867985283.6714272]],"c":null,"a":["Companies!J406"]},"F|^233677-18EBITDATTM07/07/2025USD":{"id":148,"description":null,"headerValues":[],"financialValues":[],"customValues":[],"error":null},"F|^462645-37Business RevenueTTM07/07/2025USD":{"id":176,"description":null,"headerValues":[],"financialValues":[],"customValues":[],"error":null},"F|^482696-29EBITDATTM07/07/2025USD":{"id":162,"description":null,"headerValues":[],"financialValues":[],"customValues":[],"error":null},"F|^442222-03EBITDATTM07/07/2025USD":{"id":112,"description":null,"headerValues":[],"financialValues":[],"customValues":[],"error":null},"F|^501803-11EBITDATTM07/07/2025USD":{"id":151,"description":null,"headerValues":[],"financialValues":[],"customValues":[],"error":null},"F|^467250-94EBITDATTM07/07/2025USD":{"r":[[221767271.07551]],"c":null,"a":["Companies!K4"]},"F|^59325-40Business RevenueTTM07/07/2025USD":{"r":[[7560507501.721306]],"c":null,"a":["Companies!J705"]},"F|^63749-17EBITDATTM07/07/2025USD":{"r":[[1558884061.7095392]],"c":null,"a":["Companies!K576"]},"F|^41966-56Business RevenueTTM07/07/2025USD":{"r":[[12949789870.253887]],"c":null,"a":["Companies!J630"]},"D|^495609-94WebsiteUSD":{"r":[["www.stimaenergia.com.br"]],"a":["Companies!E603"]},"D|^64398-61WebsiteUSD":{"r":[["www.profarma.com.br"]],"a":["Companies!E532"]},"D|^41513-32WebsiteUSD":{"id":146,"description":null,"headerValues":[{"simpleDate":null,"value":"","description":null}],"financialValues":[],"customValues":[],"error":null},"D|^615834-82WebsiteUSD":{"r":[["www.inpasa.com.br"]],"a":["Companies!E363"]},"D|^267694-66WebsiteUSD":{"r":[["www.vamos.com.br"]],"a":["Companies!E677"]},"D|^165718-90WebsiteUSD":{"r":[["www.pqu.com.br"]],"a":["Companies!E525"]},"D|^182078-20WebsiteUSD":{"id":169,"description":null,"headerValues":[{"simpleDate":null,"value":"","description":null}],"financialValues":[],"customValues":[],"error":null},"D|^153764-47WebsiteUSD":{"r":[["www.usiminasmecanica.com.br"]],"a":["Companies!E673"]},"D|^443189-62WebsiteUSD":{"r":[["www.lavvi.com.br"]],"a":["Companies!E399"]},"D|^343509-67WebsiteUSD":{"r":[["www.up.edu.br"]],"a":["Companies!E670"]},"D|^165660-76WebsiteUSD":{"r":[["www.wlm.com.br"]],"a":["Companies!E712"]},"D|^442938-43WebsiteUSD":{"r":[["www.even3.com.br"]],"a":["Companies!E268"]},"D|^459173-44WebsiteUSD":{"r":[["www.onfly.com.br"]],"a":["Companies!E495"]},"D|^115118-56WebsiteUSD":{"r":[["www.intercement.com"]],"a":["Companies!E366"]},"D|^565157-17WebsiteUSD":{"r":[["kissnewyork.com.br"]],"a":["Companies!E386"]},"D|^169699-78WebsiteUSD":{"r":[["www.wembleysa.com.br"]],"a":["Companies!E706"]},"D|^55246-78NameUSD":{"r":[["SuperBAC BioTechnology Solutions"]],"a":["Companies!B607"]},"D|^61450-84NameUSD":{"r":[["Somos Educação"]],"a":["Companies!B596"]},"D|^62633-35NameUSD":{"r":[["Votorantim (Brazil)"]],"a":["Companies!B700"]},"D|^64398-61NameUSD":{"r":[["Profarma Distribuidora de Produtos Farmacêuticos"]],"a":["Companies!B532"]},"D|^466723-54NameUSD":{"r":[["Lupo (Textile Manufacturing)"]],"a":["Companies!B417"]},"D|^465278-50NameUSD":{"r":[["LafargeHolcim"]],"a":["Companies!B395"]},"D|^43567-12NameUSD":{"r":[["Ultrapar Participacoes"]],"a":["Companies!B661"]},"D|^62039-89NameUSD":{"r":[["Hortigil Hortifruti"]],"a":["Companies!B352"]},"D|^40423-51NameUSD":{"r":[["Gimenes"]],"a":["Companies!B300"]},"D|^165718-54NameUSD":{"r":[["M&amp;G Poliester"]],"a":["Companies!B450"]},"D|^164513-62NameUSD":{"r":[["Unidas"]],"a":["Companies!B409"]},"D|^160980-40NameUSD":{"r":[["Mogiana Alimentos"]],"a":["Companies!B274"]},"D|^109468-18NameUSD":{"r":[["Transportadora Brasileira Gasoduto Bolívia"]],"a":["Companies!B622"]},"D|^169745-86NameUSD":{"r":[["Whirlpool (Brazil)"]],"a":["Companies!B707"]},"D|^160982-56NameUSD":{"r":[["Pro Safety"]],"a":["Companies!B533"]},"D|^465278-50Employees CountUSD":{"r":[[1200]],"a":["Companies!I395"]},"D|^57093-76Employees CountUSD":{"r":[[5977]],"a":["Companies!I563"]},"D|^159242-95Employees CountUSD":{"r":[[2200]],"a":["Companies!I328"]},"D|^99423-55Employees CountUSD":{"r":[[408]],"a":["Companies!I577"]},"D|^59323-78Employees CountUSD":{"r":[[180]],"a":["Companies!I252"]},"D|^62020-81Employees CountUSD":{"r":[[2012]],"a":["Companies!I231"]},"D|^459723-88Employees CountUSD":{"r":[[4748]],"a":["Companies!I364"]},"D|^165081-52Employees CountUSD":{"r":[[13700]],"a":["Companies!I765"]},"D|^41519-62Employees CountUSD":{"r":[[34215]],"a":["Companies!I663"]},"D|^235006-48Employees CountUSD":{"r":[[1215]],"a":["Companies!I511"]},"D|^65420-20Employees CountUSD":{"r":[[5000]],"a":["Companies!I659"]},"D|^59325-40Employees CountUSD":{"r":[[47529]],"a":["Companies!I705"]},"D|^601896-25Employees CountUSD":{"id":196,"description":null,"headerValues":[{"simpleDate":null,"value":"","description":null}],"financialValues":[],"customValues":[],"error":null},"D|^532530-37Employees CountUSD":{"r":[[1200]],"a":["Companies!I756"]},"D|^124322-05Employees CountUSD":{"id":110,"description":null,"headerValues":[{"simpleDate":null,"value":"","description":null}],"financialValues":[],"customValues":[],"error":null},"D|^433236-25Employees CountUSD":{"r":[[16929]],"a":["Companies!I593"]},"D|^167415-13Employees CountUSD":{"r":[[419]],"a":["Companies!I403"]},"D|^223386-22HQ CountryUSD":{"r":[["Brazil"]],"a":["Companies!D755"]},"D|^101472-04HQ CountryUSD":{"r":[["Brazil"]],"a":["Companies!D282"]},"D|^343143-10HQ CountryUSD":{"r":[["Brazil"]],"a":["Companies!D678"]},"D|^442222-03HQ CountryUSD":{"r":[["Brazil"]],"a":["Companies!D323"]},"D|^153901-90HQ CountryUSD":{"r":[["Brazil"]],"a":["Companies!D444"]},"D|^343509-67HQ CountryUSD":{"r":[["Brazil"]],"a":["Companies!D670"]},"D|^99423-55HQ CountryUSD":{"r":[["Brazil"]],"a":["Companies!D577"]},"D|^14389-03HQ CountryUSD":{"r":[["Brazil"]],"a":["Companies!D423"]},"D|^112793-05HQ CountryUSD":{"r":[["Brazil"]],"a":["Companies!D760"]},"D|^107188-57HQ CountryUSD":{"r":[["Brazil"]],"a":["Companies!D745"]},"D|^109468-18HQ CountryUSD":{"r":[["Brazil"]],"a":["Companies!D622"]},"D|^221469-49HQ CountryUSD":{"r":[["Brazil"]],"a":["Companies!D332"]},"D|^483987-52HQ CountryUSD":{"r":[["Brazil"]],"a":["Companies!D179"]},"D|^489504-25HQ CountryUSD":{"r":[["Brazil"]],"a":["Companies!D571"]},"D|^60397-39HQ CountryUSD":{"r":[["Brazil"]],"a":["Companies!D239"]},"D|^62870-05HQ CountryUSD":{"r":[["Brazil"]],"a":["Companies!D676"]},"D|^489673-99HQ CountryUSD":{"r":[["Brazil"]],"a":["Companies!D351"]},"D|^164940-49HQ CountryUSD":{"r":[["Brazil"]],"a":["Companies!D655"]},"D|^59325-13HQ CountryUSD":{"r":[["Brazil"]],"a":["Companies!D453"]},"F|^61650-10EBITDATTM07/07/2025USD":{"r":[[3212603930.114]],"c":null,"a":["Companies!K374"]},"F|^97782-40EBITDATTM07/07/2025USD":{"id":2741,"description":null,"headerValues":[],"financialValues":[],"customValues":[],"error":null},"F|^157599-82Business RevenueTTM07/07/2025USD":{"id":2787,"description":null,"headerValues":[],"financialValues":[],"customValues":[],"error":null},"F|^117698-95EBITDATTM07/07/2025USD":{"r":[[41312184.411873996]],"c":null,"a":["Companies!K88"]},"F|^119625-22Business RevenueTTM07/07/2025USD":{"id":2735,"description":null,"headerValues":[],"financialValues":[],"customValues":[],"error":null},"F|^42742-27EBITDATTM07/07/2025USD":{"r":[[1554242393.3760939]],"c":null,"a":["Companies!K71"]},"F|^463167-37Business RevenueTTM07/07/2025USD":{"id":2759,"description":null,"headerValues":[],"financialValues":[],"customValues":[],"error":null},"F|^528834-97Business RevenueTTM07/07/2025USD":{"id":2783,"description":null,"headerValues":[],"financialValues":[],"customValues":[],"error":null},"F|^11242-00EBITDATTM07/07/2025USD":{"r":[[9257000000]],"c":null,"a":["Companies!K442"]},"F|^165660-85EBITDATTM07/07/2025USD":{"r":[[791485301.332]],"c":null,"a":["Companies!K173"]},"F|^99324-73EBITDATTM07/07/2025USD":{"id":2786,"description":null,"headerValues":[],"financialValues":[],"customValues":[],"error":null},"F|^61237-00Business RevenueTTM07/07/2025USD":{"r":[[3113935420.452]],"c":null,"a":["Companies!J47"]},"F|^471065-32EBITDATTM07/07/2025USD":{"id":2732,"description":null,"headerValues":[],"financialValues":[],"customValues":[],"error":null},"F|^162020-17EBITDATTM07/07/2025USD":{"id":2731,"description":null,"headerValues":[],"financialValues":[],"customValues":[],"error":null},"F|^59321-98EBITDATTM07/07/2025USD":{"r":[[1988597023.986485]],"c":null,"a":["Companies!K614"]},"F|^58999-51EBITDATTM07/07/2025USD":{"r":[[73823552.915056]],"c":null,"a":["Companies!K512"]},"F|^522248-86Business RevenueTTM07/07/2025USD":{"id":2744,"description":null,"headerValues":[],"financialValues":[],"customValues":[],"error":null},"F|^154223-38Business RevenueTTM07/07/2025USD":{"id":2794,"description":null,"headerValues":[],"financialValues":[],"customValues":[],"error":null},"F|^181457-56Business RevenueTTM07/07/2025USD":{"r":[[3043535549.051957]],"c":null,"a":["Companies!J302"]},"F|^59322-70Business RevenueTTM07/07/2025USD":{"id":2765,"description":null,"headerValues":[],"financialValues":[],"customValues":[],"error":null},"F|^14389-03Business RevenueTTM07/07/2025USD":{"id":2740,"description":null,"headerValues":[],"financialValues":[],"customValues":[],"error":null},"F|^54853-75Business RevenueTTM07/07/2025USD":{"id":2710,"description":null,"headerValues":[],"financialValues":[],"customValues":[],"error":null},"F|^226881-28EBITDATTM07/07/2025USD":{"r":[[18920161.589516]],"c":null,"a":["Companies!K82"]},"F|^62160-94EBITDATTM07/07/2025USD":{"id":2717,"description":null,"headerValues":[],"financialValues":[],"customValues":[],"error":null},"F|^434180-44Business RevenueTTM07/07/2025USD":{"id":2791,"description":null,"headerValues":[],"financialValues":[],"customValues":[],"error":null},"F|^42203-35Business RevenueTTM07/07/2025USD":{"id":2733,"description":null,"headerValues":[],"financialValues":[],"customValues":[],"error":null},"F|^62017-75EBITDATTM07/07/2025USD":{"id":2772,"description":null,"headerValues":[],"financialValues":[],"customValues":[],"error":null},"F|^156901-24EBITDATTM07/07/2025USD":{"id":2789,"description":null,"headerValues":[],"financialValues":[],"customValues":[],"error":null},"D|^63749-17WebsiteUSD":{"r":[["www.seara.com.br"]],"a":["Companies!E576"]},"D|^59322-25WebsiteUSD":{"r":[["www.neobus.com.br"]],"a":["Companies!E472"]},"D|^712542-79WebsiteUSD":{"r":[["libertyhealth.com.br"]],"a":["Companies!E404"]},"D|^160581-61WebsiteUSD":{"r":[["www.cibrafertil.com.br"]],"a":["Companies!E162"]},"D|^267905-53WebsiteUSD":{"r":[["inter.co"]],"a":["Companies!E365"]},"D|^489170-71WebsiteUSD":{"r":[["www.labsamais.com.br"]],"a":["Companies!E394"]},"D|^168681-88WebsiteUSD":{"r":[["www.tmov.com.br"]],"a":["Companies!E645"]},"D|^165860-02WebsiteUSD":{"r":[["www.bcsul.com.br"]],"a":["Companies!E84"]},"D|^416652-13WebsiteUSD":{"r":[["www.angeloni.com.br"]],"a":["Companies!E50"]},"D|^466723-54WebsiteUSD":{"r":[["www.lupo.com.br"]],"a":["Companies!E417"]},"D|^158094-46WebsiteUSD":{"r":[["www.politec.com.br"]],"a":["Companies!E522"]},"D|^163332-01WebsiteUSD":{"r":[["www.bancobmg.com.br"]],"a":["Companies!E73"]},"D|^528343-66WebsiteUSD":{"r":[["www.cotrijal.com.br"]],"a":["Companies!E193"]},"D|^42742-27WebsiteUSD":{"r":[["www.b3.com.br"]],"a":["Companies!E71"]},"D|^516055-24WebsiteUSD":{"id":2751,"description":null,"headerValues":[{"simpleDate":null,"value":"","description":null}],"financialValues":[],"customValues":[],"error":null},"D|^165667-87WebsiteUSD":{"r":[["servicos.cosern.com.br"]],"a":["Companies!E192"]},"D|^55813-33WebsiteUSD":{"r":[["www.natura.com.br"]],"a":["Companies!E468"]},"D|^107188-57WebsiteUSD":{"id":2781,"description":null,"headerValues":[{"simpleDate":null,"value":"","description":null}],"financialValues":[],"customValues":[],"error":null},"D|^184090-78WebsiteUSD":{"id":2784,"description":null,"headerValues":[{"simpleDate":null,"value":"","description":null}],"financialValues":[],"customValues":[],"error":null},"D|^459723-88WebsiteUSD":{"r":[["www.intelbras.com"]],"a":["Companies!E364"]},"D|^62311-60WebsiteUSD":{"r":[["www.slcagricola.com.br"]],"a":["Companies!E590"]},"D|^157704-49NameUSD":{"r":[["Brasilcap Capitalização"]],"a":["Companies!B103"]},"D|^483987-52NameUSD":{"r":[["Comerc Participacoes"]],"a":["Companies!B179"]},"D|^181457-56NameUSD":{"r":[["Globo Comunicação e Participações"]],"a":["Companies!B302"]},"D|^442690-21NameUSD":{"r":[["Grupo Boticario"]],"a":["Companies!B320"]},"D|^164452-78NameUSD":{"r":[["Biosev"]],"a":["Companies!B93"]},"D|^234526-60NameUSD":{"r":[["Cristália Pharmaceuticals"]],"a":["Companies!B199"]},"D|^343143-10NameUSD":{"r":[["Vasta Platform"]],"a":["Companies!B678"]},"D|^40426-03NameUSD":{"r":[["Construtora Tenda"]],"a":["Companies!B635"]},"D|^109195-03NameUSD":{"r":[["Multigrain"]],"a":["Companies!B463"]},"D|^97964-83NameUSD":{"r":[["Even Construtora E Incorporadora"]],"a":["Companies!B267"]},"D|^60733-81NameUSD":{"r":[["Allied (Brazil)"]],"a":["Companies!B37"]},"D|^60211-45NameUSD":{"r":[["Comarch"]],"a":["Companies!B177"]},"D|^528834-97NameUSD":{"r":[["Cooperativa Agroindustrial Lar (Egg Operations)"]],"a":["Companies!B742"]},"D|^168357-34NameUSD":{"r":[["Dori Alimentos"]],"a":["Companies!B223"]},"D|^482825-08NameUSD":{"r":[["Kyndryl Holdings"]],"a":["Companies!B392"]},"D|^12813-67NameUSD":{"r":[["NEC (Japan)"]],"a":["Companies!B470"]},"D|^157075-75NameUSD":{"r":[["Anglo American (Niobium and Phosphates Business)"]],"a":["Companies!B725"]},"D|^439078-06NameUSD":{"r":[["Nortox"]],"a":["Companies!B478"]},"D|^268320-61NameUSD":{"r":[["Afya"]],"a":["Companies!B19"]},"D|^165501-37Employees CountUSD":{"id":2705,"description":null,"headerValues":[{"simpleDate":null,"value":"","description":null}],"financialValues":[],"customValues":[],"error":null},"D|^156765-97Employees CountUSD":{"id":2708,"description":null,"headerValues":[{"simpleDate":null,"value":"","description":null}],"financialValues":[],"customValues":[],"error":null},"D|^60112-81Employees CountUSD":{"r":[[1001]],"a":["Companies!I139"]},"D|^165123-91Employees CountUSD":{"id":2716,"description":null,"headerValues":[{"simpleDate":null,"value":"","description":null}],"financialValues":[],"customValues":[],"error":null},"D|^483083-38Employees CountUSD":{"r":[[1363]],"a":["Companies!I588"]},"D|^182078-20Employees CountUSD":{"id":2727,"description":null,"headerValues":[{"simpleDate":null,"value":"","description":null}],"financialValues":[],"customValues":[],"error":null},"D|^61237-00Employees CountUSD":{"r":[[30000]],"a":["Companies!I47"]},"D|^165549-52Employees CountUSD":{"r":[[16727]],"a":["Companies!I541"]},"D|^115118-56Employees CountUSD":{"r":[[6000]],"a":["Companies!I366"]},"D|^517065-76Employees CountUSD":{"r":[[2830]],"a":["Companies!I190"]},"D|^154222-84Employees CountUSD":{"r":[[3767]],"a":["Companies!I242"]},"D|^59321-35Employees CountUSD":{"r":[[1636]],"a":["Companies!I372"]},"D|^18862-03Employees CountUSD":{"r":[[53000]],"a":["Companies!I295"]},"D|^489170-71Employees CountUSD":{"id":2756,"description":null,"headerValues":[{"simpleDate":null,"value":"","description":null}],"financialValues":[],"customValues":[],"error":null},"D|^470725-84Employees CountUSD":{"r":[[1996]],"a":["Companies!I165"]},"D|^59320-99Employees CountUSD":{"r":[[25000]],"a":["Companies!I388"]},"D|^13303-81Employees CountUSD":{"id":2774,"description":null,"headerValues":[{"simpleDate":null,"value":"","description":null}],"financialValues":[],"customValues":[],"error":null},"D|^155263-78Employees CountUSD":{"id":2776,"description":null,"headerValues":[{"simpleDate":null,"value":"","description":null}],"financialValues":[],"customValues":[],"error":null},"D|^267403-24Employees CountUSD":{"r":[[2197]],"a":["Companies!I589"]},"D|^505061-92Employees CountUSD":{"r":[[1356]],"a":["Companies!I9"]},"D|^163975-60Employees CountUSD":{"r":[[1141]],"a":["Companies!I284"]},"D|^59932-72Employees CountUSD":{"r":[[8446]],"a":["Companies!I236"]},"D|^63749-17HQ CountryUSD":{"r":[["Brazil"]],"a":["Companies!D576"]},"D|^164952-19HQ CountryUSD":{"r":[["Brazil"]],"a":["Companies!D466"]},"D|^597133-18HQ CountryUSD":{"r":[["Brazil"]],"a":["Companies!D286"]},"D|^436403-35HQ CountryUSD":{"r":[["Brazil"]],"a":["Companies!D183"]},"D|^156173-05HQ CountryUSD":{"r":[["Brazil"]],"a":["Companies!D389"]},"D|^342064-81HQ CountryUSD":{"r":[["Brazil"]],"a":["Companies!D570"]},"D|^97998-76HQ CountryUSD":{"r":[["Brazil"]],"a":["Companies!D126"]},"D|^165503-62HQ CountryUSD":{"r":[["Brazil"]],"a":["Companies!D547"]},"D|^126157-51HQ CountryUSD":{"r":[["Brazil"]],"a":["Companies!D554"]},"D|^740786-59HQ CountryUSD":{"r":[["Brazil"]],"a":["Companies!D636"]},"F|^235525-24Business RevenueTTM07/07/2025USD":{"r":[[1244753652.252979]],"c":null,"a":["Companies!J45"]},"F|^57840-76Business RevenueTTM07/07/2025USD":{"id":4630,"description":null,"headerValues":[],"financialValues":[],"customValues":[],"error":null},"F|^154773-82EBITDATTM07/07/2025USD":{"id":4626,"description":null,"headerValues":[],"financialValues":[],"customValues":[],"error":null},"F|^180935-38EBITDATTM07/07/2025USD":{"id":4657,"description":null,"headerValues":[],"financialValues":[],"customValues":[],"error":null},"F|^126157-51Business RevenueTTM07/07/2025USD":{"id":4636,"description":null,"headerValues":[],"financialValues":[],"customValues":[],"error":null},"F|^160078-96Business RevenueTTM07/07/2025USD":{"id":4606,"description":null,"headerValues":[],"financialValues":[],"customValues":[],"error":null},"F|^454528-09Business RevenueTTM07/07/2025USD":{"r":[[238037067.15156302]],"c":null,"a":["Companies!J215"]},"F|^596775-16Business RevenueTTM07/07/2025USD":{"id":4602,"description":null,"headerValues":[],"financialValues":[],"customValues":[],"error":null},"F|^165348-73EBITDATTM07/07/2025USD":{"id":4641,"description":null,"headerValues":[],"financialValues":[],"customValues":[],"error":null},"F|^491467-51EBITDATTM07/07/2025USD":{"id":4610,"description":null,"headerValues":[],"financialValues":[],"customValues":[],"error":null},"F|^268320-61Business RevenueTTM07/07/2025USD":{"r":[[754645792.5214651]],"c":null,"a":["Companies!J19"]},"F|^60397-39EBITDATTM07/07/2025USD":{"id":4615,"description":null,"headerValues":[],"financialValues":[],"customValues":[],"error":null},"F|^59324-68Business RevenueTTM07/07/2025USD":{"r":[[3028173250.539398]],"c":null,"a":["Companies!J369"]},"F|^161108-65Business RevenueTTM07/07/2025USD":{"id":4607,"description":null,"headerValues":[],"financialValues":[],"customValues":[],"error":null},"F|^156173-05EBITDATTM07/07/2025USD":{"id":4637,"description":null,"headerValues":[],"financialValues":[],"customValues":[],"error":null},"F|^125301-70Business RevenueTTM07/07/2025USD":{"id":4621,"description":null,"headerValues":[],"financialValues":[],"customValues":[],"error":null},"F|^97156-09Business RevenueTTM07/07/2025USD":{"id":4618,"description":null,"headerValues":[],"financialValues":[],"customValues":[],"error":null},"F|^234288-28EBITDATTM07/07/2025USD":{"r":[[128730604.47719601]],"c":null,"a":["Companies!K549"]},"F|^438790-96Business RevenueTTM07/07/2025USD":{"id":4613,"description":null,"headerValues":[],"financialValues":[],"customValues":[],"error":null},"F|^170863-39Business RevenueTTM07/07/2025USD":{"r":[[12871000000]],"c":null,"a":["Companies!J232"]},"D|^61408-00WebsiteUSD":{"r":[["www.cemar-ma.com.br"]],"a":["Companies!E148"]},"D|^58922-29WebsiteUSD":{"r":[["www.eletromidia.com.br"]],"a":["Companies!E244"]},"D|^54692-29WebsiteUSD":{"r":[["rdsaude.com.br"]],"a":["Companies!E543"]},"D|^54240-13WebsiteUSD":{"r":[["www.policard.com.br"]],"a":["Companies!E520"]},"D|^13186-81WebsiteUSD":{"r":[["www.steris.com"]],"a":["Companies!E602"]},"D|^165833-83WebsiteUSD":{"r":[["ri.igua.com.br"]],"a":["Companies!E357"]},"D|^223693-93WebsiteUSD":{"id":4640,"description":null,"headerValues":[{"simpleDate":null,"value":"","description":null}],"financialValues":[],"customValues":[],"error":null},"D|^119915-92WebsiteUSD":{"r":[["www.brq.com"]],"a":["Companies!E115"]},"D|^515720-53WebsiteUSD":{"r":[["www.polishop.com.br"]],"a":["Companies!E521"]},"D|^161509-69WebsiteUSD":{"r":[["www.makeni.lookchem.com"]],"a":["Companies!E425"]},"D|^10435-69WebsiteUSD":{"r":[["www.agilitihealth.com"]],"a":["Companies!E21"]},"D|^13259-35NameUSD":{"r":[["Hypera (Pharmaceuticals)"]],"a":["Companies!B355"]},"D|^712542-79NameUSD":{"r":[["Liberty Health"]],"a":["Companies!B404"]},"D|^161334-37NameUSD":{"r":[["AES Sul"]],"a":["Companies!B17"]},"D|^50938-48NameUSD":{"r":[["Grupo Amigão"]],"a":["Companies!B318"]},"D|^43141-42NameUSD":{"r":[["HCL Technologies"]],"a":["Companies!B345"]},"D|^10134-19NameUSD":{"r":[["Infor Global Solutions"]],"a":["Companies!B360"]},"D|^165834-19NameUSD":{"r":[["Alupar"]],"a":["Companies!B41"]},"D|^42357-52NameUSD":{"r":[["BTG Pactual"]],"a":["Companies!B117"]},"D|^62039-80Employees CountUSD":{"r":[[6500]],"a":["Companies!I262"]},"D|^267553-72Employees CountUSD":{"r":[[1300]],"a":["Companies!I224"]},"D|^434180-44Employees CountUSD":{"id":4632,"description":null,"headerValues":[{"simpleDate":null,"value":"","description":null}],"financialValues":[],"customValues":[],"error":null},"D|^100581-58Employees CountUSD":{"r":[[95667]],"a":["Companies!I321"]},"D|^471065-32Employees CountUSD":{"r":[[412]],"a":["Companies!I5"]},"D|^164979-73Employees CountUSD":{"id":4651,"description":null,"headerValues":[{"simpleDate":null,"value":"","description":null}],"financialValues":[],"customValues":[],"error":null},"D|^540890-02Employees CountUSD":{"r":[[18099]],"a":["Companies!I426"]},"D|^163332-01Employees CountUSD":{"id":4605,"description":null,"headerValues":[{"simpleDate":null,"value":"","description":null}],"financialValues":[],"customValues":[],"error":null},"D|^58395-97HQ CountryUSD":{"r":[["Brazil"]],"a":["Companies!D113"]},"D|^166918-33HQ CountryUSD":{"r":[["Brazil"]],"a":["Companies!D527"]},"D|^163125-37HQ CountryUSD":{"r":[["Brazil"]],"a":["Companies!D214"]},"D|^165458-17HQ CountryUSD":{"r":[["Brazil"]],"a":["Companies!D738"]},"D|^107799-94HQ CountryUSD":{"r":[["Brazil"]],"a":["Companies!D27"]},"D|^151005-88HQ CountryUSD":{"r":[["Brazil"]],"a":["Companies!D120"]},"D|^90178-30HQ CountryUSD":{"r":[["Brazil"]],"a":["Companies!D601"]},"D|^65163-88HQ CountryUSD":{"r":[["Brazil"]],"a":["Companies!D57"]},"D|^438967-36HQ CountryUSD":{"r":[["Brazil"]],"a":["Companies!D20"]},"F|^54692-29Business RevenueTTM07/07/2025USD":{"r":[[7629079088.202344]],"c":null,"a":["Companies!J543"]},"F|^60401-17Business RevenueTTM07/07/2025USD":{"r":[[1505465597.8144841]],"c":null,"a":["Companies!J281"]},"F|^86989-87Business RevenueTTM07/07/2025USD":{"id":1893,"description":null,"headerValues":[],"financialValues":[],"customValues":[],"error":null},"F|^158092-21EBITDATTM07/07/2025USD":{"id":1816,"description":null,"headerValues":[],"financialValues":[],"customValues":[],"error":null},"F|^61183-63EBITDATTM07/07/2025USD":{"r":[[316140850.935165]],"c":null,"a":["Companies!K306"]},"F|^166918-33EBITDATTM07/07/2025USD":{"r":[[27542584.253934998]],"c":null,"a":["Companies!K527"]},"F|^165013-12Business RevenueTTM07/07/2025USD":{"r":[[410546778.76648396]],"c":null,"a":["Companies!J382"]},"F|^12770-02EBITDATTM07/07/2025USD":{"id":1884,"description":null,"headerValues":[],"financialValues":[],"customValues":[],"error":null},"F|^465840-37EBITDATTM07/07/2025USD":{"r":[[43008868.955872]],"c":null,"a":["Companies!K96"]},"F|^164941-57Business RevenueTTM07/07/2025USD":{"id":1824,"description":null,"headerValues":[],"financialValues":[],"customValues":[],"error":null},"F|^443161-27Business RevenueTTM07/07/2025USD":{"r":[[423798881.096587]],"c":null,"a":["Companies!J209"]},"F|^11195-02EBITDATTM07/07/2025USD":{"r":[[2847684292.614]],"c":null,"a":["Companies!K290"]},"F|^159623-47Business RevenueTTM07/07/2025USD":{"r":[[2320327499.448246]],"c":null,"a":["Companies!J550"]},"F|^159623-47EBITDATTM07/07/2025USD":{"r":[[285378716.77299905]],"c":null,"a":["Companies!K550"]},"F|^501208-48Business RevenueTTM07/07/2025USD":{"id":1810,"description":null,"headerValues":[],"financialValues":[],"customValues":[],"error":null},"F|^59322-16EBITDATTM07/07/2025USD":{"id":1861,"description":null,"headerValues":[],"financialValues":[],"customValues":[],"error":null},"F|^99423-55Business RevenueTTM07/07/2025USD":{"id":1841,"description":null,"headerValues":[],"financialValues":[],"customValues":[],"error":null},"F|^532530-37EBITDATTM07/07/2025USD":{"id":1845,"description":null,"headerValues":[],"financialValues":[],"customValues":[],"error":null},"F|^229790-80Business RevenueTTM07/07/2025USD":{"id":1802,"description":null,"headerValues":[],"financialValues":[],"customValues":[],"error":null},"F|^164442-97EBITDATTM07/07/2025USD":{"id":1855,"description":null,"headerValues":[],"financialValues":[],"customValues":[],"error":null},"F|^11987-92Business RevenueTTM07/07/2025USD":{"r":[[3254545193.13]],"c":null,"a":["Companies!J59"]},"F|^165661-12Business RevenueTTM07/07/2025USD":{"id":1874,"description":null,"headerValues":[],"financialValues":[],"customValues":[],"error":null},"F|^51263-20EBITDATTM07/07/2025USD":{"id":1867,"description":null,"headerValues":[],"financialValues":[],"customValues":[],"error":null},"F|^482696-29Business RevenueTTM07/07/2025USD":{"id":1871,"description":null,"headerValues":[],"financialValues":[],"customValues":[],"error":null},"F|^164940-49EBITDATTM07/07/2025USD":{"r":[[45348688.207866]],"c":null,"a":["Companies!K655"]},"F|^14186-08Business RevenueTTM07/07/2025USD":{"id":1827,"description":null,"headerValues":[],"financialValues":[],"customValues":[],"error":null},"F|^165663-37EBITDATTM07/07/2025USD":{"r":[[1427037134.079413]],"c":null,"a":["Companies!K297"]},"F|^516041-74EBITDATTM07/07/2025USD":{"id":1820,"description":null,"headerValues":[],"financialValues":[],"customValues":[],"error":null},"F|^11534-32Business RevenueTTM07/07/2025USD":{"id":1890,"description":null,"headerValues":[],"financialValues":[],"customValues":[],"error":null},"F|^164952-19EBITDATTM07/07/2025USD":{"r":[[354101155.650579]],"c":null,"a":["Companies!K466"]},"F|^165498-58EBITDATTM07/07/2025USD":{"r":[[45400642.50304]],"c":null,"a":["Companies!K217"]},"F|^54744-04Business RevenueTTM07/07/2025USD":{"r":[[2360780649.095022]],"c":null,"a":["Companies!J163"]},"F|^150344-38Business RevenueTTM07/07/2025USD":{"id":1895,"description":null,"headerValues":[],"financialValues":[],"customValues":[],"error":null},"F|^541366-75EBITDATTM07/07/2025USD":{"id":1875,"description":null,"headerValues":[],"financialValues":[],"customValues":[],"error":null},"F|^186846-49Business RevenueTTM07/07/2025USD":{"id":1808,"description":null,"headerValues":[],"financialValues":[],"customValues":[],"error":null},"F|^40426-03EBITDATTM07/07/2025USD":{"r":[[74143685.746897]],"c":null,"a":["Companies!K635"]},"F|^157704-49Business RevenueTTM07/07/2025USD":{"r":[[1247107249.3676312]],"c":null,"a":["Companies!J103"]},"F|^10731-52Business RevenueTTM07/07/2025USD":{"r":[[8846000000]],"c":null,"a":["Companies!J261"]},"D|^163270-90WebsiteUSD":{"r":[["www.multilog.com.br"]],"a":["Companies!E465"]},"D|^59322-16WebsiteUSD":{"r":[["www.rumoall.com"]],"a":["Companies!E555"]},"D|^517564-09WebsiteUSD":{"r":[["www.cvale.com.br"]],"a":["Companies!E205"]},"D|^59321-71WebsiteUSD":{"r":[["www.americanas.com.br"]],"a":["Companies!E46"]},"D|^165664-00WebsiteUSD":{"r":[["www.banestes.com.br"]],"a":["Companies!E75"]},"D|^62040-43WebsiteUSD":{"r":[["www.tempo.com.vc"]],"a":["Companies!E634"]},"D|^10362-34WebsiteUSD":{"r":[["www.wipro.com"]],"a":["Companies!E710"]},"D|^233677-18WebsiteUSD":{"r":[["www.totalexpress.com.br"]],"a":["Companies!E650"]},"D|^62039-89WebsiteUSD":{"r":[["www.hortifruti.com.br"]],"a":["Companies!E352"]},"D|^343143-10WebsiteUSD":{"r":[["www.vastaedu.com.br"]],"a":["Companies!E678"]},"D|^482051-71WebsiteUSD":{"r":[["www.akadseguros.com.br"]],"a":["Companies!E30"]},"D|^91718-56WebsiteUSD":{"r":[["www.recargapay.com.br"]],"a":["Companies!E544"]},"D|^100581-58WebsiteUSD":{"r":[["www.grupocarrefourbrasil.com.br"]],"a":["Companies!E321"]},"D|^59052-97WebsiteUSD":{"r":[["www.petlove.com.br"]],"a":["Companies!E508"]},"D|^159628-42NameUSD":{"r":[["Helbor Empreendimentos"]],"a":["Companies!B346"]},"D|^229196-62NameUSD":{"r":[["OceanPact"]],"a":["Companies!B489"]},"D|^59268-52NameUSD":{"r":[["Atlantic Nickel"]],"a":["Companies!B60"]},"D|^51263-20NameUSD":{"r":[["Gtex Brasil"]],"a":["Companies!B340"]},"D|^97782-40NameUSD":{"r":[["Nu Holdings"]],"a":["Companies!B486"]},"D|^465543-19NameUSD":{"r":[["Cobasi"]],"a":["Companies!B172"]},"D|^43079-14NameUSD":{"r":[["Marfrig Global Foods"]],"a":["Companies!B430"]},"D|^164979-73NameUSD":{"r":[["Costa Pinto"]],"a":["Companies!B743"]},"D|^740786-59NameUSD":{"r":[["Tenda Atacado"]],"a":["Companies!B636"]},"D|^41513-32NameUSD":{"r":[["Unibanco Union Of Brazilian Banks"]],"a":["Companies!B773"]},"D|^170863-39NameUSD":{"r":[["DXC Technology"]],"a":["Companies!B232"]},"D|^165662-11NameUSD":{"r":[["MAHLE-Metal Leve"]],"a":["Companies!B424"]},"D|^501803-11NameUSD":{"r":[["Tirolez"]],"a":["Companies!B643"]},"D|^264333-43Employees CountUSD":{"r":[[500]],"a":["Companies!I626"]},"D|^157816-72Employees CountUSD":{"r":[[16793]],"a":["Companies!I604"]},"D|^13126-33Employees CountUSD":{"r":[[4126]],"a":["Companies!I526"]},"D|^515723-86Employees CountUSD":{"id":1807,"description":null,"headerValues":[{"simpleDate":null,"value":"","description":null}],"financialValues":[],"customValues":[],"error":null},"D|^59322-16Employees CountUSD":{"r":[[11258]],"a":["Companies!I555"]},"D|^165660-76Employees CountUSD":{"r":[[1133]],"a":["Companies!I712"]},"D|^165662-20Employees CountUSD":{"r":[[2758]],"a":["Companies!I553"]},"D|^600473-71Employees CountUSD":{"id":1830,"description":null,"headerValues":[{"simpleDate":null,"value":"","description":null}],"financialValues":[],"customVal</t>
  </si>
  <si>
    <t>ues":[],"error":null},"D|^163034-92Employees CountUSD":{"id":1832,"description":null,"headerValues":[{"simpleDate":null,"value":"","description":null}],"financialValues":[],"customValues":[],"error":null},"D|^462050-20Employees CountUSD":{"r":[[2227]],"a":["Companies!I28"]},"D|^223522-75Employees CountUSD":{"r":[[650]],"a":["Companies!I26"]},"D|^151782-40Employees CountUSD":{"r":[[333]],"a":["Companies!I140"]},"D|^442222-03Employees CountUSD":{"r":[[2893]],"a":["Companies!I323"]},"D|^264458-98Employees CountUSD":{"r":[[4000]],"a":["Companies!I524"]},"D|^60962-86Employees CountUSD":{"r":[[348]],"a":["Companies!I480"]},"D|^12403-27Employees CountUSD":{"r":[[143]],"a":["Companies!I219"]},"D|^168301-72Employees CountUSD":{"id":1888,"description":null,"headerValues":[{"simpleDate":null,"value":"","description":null}],"financialValues":[],"customValues":[],"error":null},"D|^149806-45Employees CountUSD":{"r":[[2400]],"a":["Companies!I275"]},"D|^66328-48Employees CountUSD":{"r":[[1486]],"a":["Companies!I628"]},"D|^41581-00HQ CountryUSD":{"r":[["Brazil"]],"a":["Companies!D697"]},"D|^12444-13HQ CountryUSD":{"r":[["Brazil"]],"a":["Companies!D717"]},"D|^125488-45HQ CountryUSD":{"r":[["Brazil"]],"a":["Companies!D415"]},"D|^101643-04HQ CountryUSD":{"r":[["Brazil"]],"a":["Companies!D435"]},"D|^165123-91HQ CountryUSD":{"r":[["Brazil"]],"a":["Companies!D754"]},"D|^521360-65HQ CountryUSD":{"r":[["Brazil"]],"a":["Companies!D331"]},"D|^182478-97HQ CountryUSD":{"r":[["Brazil"]],"a":["Companies!D728"]},"D|^458086-15HQ CountryUSD":{"r":[["Brazil"]],"a":["Companies!D585"]},"D|^164466-55HQ CountryUSD":{"r":[["Brazil"]],"a":["Companies!D461"]},"D|^10423-81HQ CountryUSD":{"r":[["Brazil"]],"a":["Companies!D376"]},"D|^52631-02HQ CountryUSD":{"r":[["Brazil"]],"a":["Companies!D243"]},"D|^159242-95HQ CountryUSD":{"r":[["Brazil"]],"a":["Companies!D328"]},"D|^152821-45HQ CountryUSD":{"r":[["Brazil"]],"a":["Companies!D734"]},"D|^155873-80HQ CountryUSD":{"r":[["Brazil"]],"a":["Companies!D687"]},"D|^55813-33HQ CountryUSD":{"r":[["Brazil"]],"a":["Companies!D468"]},"D|^10362-34HQ CountryUSD":{"r":[["India"]],"a":["Companies!D710"]},"F|^161419-87EBITDATTM07/07/2025USD":{"id":4469,"description":null,"headerValues":[],"financialValues":[],"customValues":[],"error":null},"F|^438594-67EBITDATTM07/07/2025USD":{"r":[[-133212996.06187701]],"c":null,"a":["Companies!K15"]},"F|^168357-34Business RevenueTTM07/07/2025USD":{"id":4413,"description":null,"headerValues":[],"financialValues":[],"customValues":[],"error":null},"F|^64799-38Business RevenueTTM07/07/2025USD":{"id":4420,"description":null,"headerValues":[],"financialValues":[],"customValues":[],"error":null},"F|^483083-38EBITDATTM07/07/2025USD":{"id":4417,"description":null,"headerValues":[],"financialValues":[],"customValues":[],"error":null},"F|^234524-44Business RevenueTTM07/07/2025USD":{"id":4482,"description":null,"headerValues":[],"financialValues":[],"customValues":[],"error":null},"F|^170574-40Business RevenueTTM07/07/2025USD":{"id":4408,"description":null,"headerValues":[],"financialValues":[],"customValues":[],"error":null},"F|^452727-46EBITDATTM07/07/2025USD":{"id":4404,"description":null,"headerValues":[],"financialValues":[],"customValues":[],"error":null},"F|^169913-08EBITDATTM07/07/2025USD":{"id":4486,"description":null,"headerValues":[],"financialValues":[],"customValues":[],"error":null},"F|^59321-44EBITDATTM07/07/2025USD":{"r":[[24438266.341645]],"c":null,"a":["Companies!K621"]},"F|^327536-65EBITDATTM07/07/2025USD":{"id":4489,"description":null,"headerValues":[],"financialValues":[],"customValues":[],"error":null},"F|^342064-81Business RevenueTTM07/07/2025USD":{"id":4416,"description":null,"headerValues":[],"financialValues":[],"customValues":[],"error":null},"F|^342064-81EBITDATTM07/07/2025USD":{"id":4440,"description":null,"headerValues":[],"financialValues":[],"customValues":[],"error":null},"F|^489049-84EBITDATTM07/07/2025USD":{"r":[[204318261.63759398]],"c":null,"a":["Companies!K723"]},"F|^153165-34Business RevenueTTM07/07/2025USD":{"r":[[6700339300.156391]],"c":null,"a":["Companies!J327"]},"F|^135958-33Business RevenueTTM07/07/2025USD":{"id":4407,"description":null,"headerValues":[],"financialValues":[],"customValues":[],"error":null},"F|^515797-75EBITDATTM07/07/2025USD":{"id":4426,"description":null,"headerValues":[],"financialValues":[],"customValues":[],"error":null},"F|^10574-74EBITDATTM07/07/2025USD":{"r":[[587000000]],"c":null,"a":["Companies!K80"]},"F|^114010-39Business RevenueTTM07/07/2025USD":{"id":4452,"description":null,"headerValues":[],"financialValues":[],"customValues":[],"error":null},"F|^482051-71EBITDATTM07/07/2025USD":{"id":4480,"description":null,"headerValues":[],"financialValues":[],"customValues":[],"error":null},"F|^753185-08Business RevenueTTM07/07/2025USD":{"id":4432,"description":null,"headerValues":[],"financialValues":[],"customValues":[],"error":null},"F|^59323-78EBITDATTM07/07/2025USD":{"id":4499,"description":null,"headerValues":[],"financialValues":[],"customValues":[],"error":null},"F|^107944-12Business RevenueTTM07/07/2025USD":{"r":[[330662575.851773]],"c":null,"a":["Companies!J344"]},"F|^55934-02EBITDATTM07/07/2025USD":{"r":[[372040658.004757]],"c":null,"a":["Companies!K35"]},"F|^58395-97Business RevenueTTM07/07/2025USD":{"id":4457,"description":null,"headerValues":[],"financialValues":[],"customValues":[],"error":null},"F|^59932-72EBITDATTM07/07/2025USD":{"r":[[130825749.6351]],"c":null,"a":["Companies!K236"]},"F|^165667-87Business RevenueTTM07/07/2025USD":{"r":[[993611212.783]],"c":null,"a":["Companies!J192"]},"F|^52635-61EBITDATTM07/07/2025USD":{"r":[[786280270.294325]],"c":null,"a":["Companies!K187"]},"F|^107186-86Business RevenueTTM07/07/2025USD":{"id":4454,"description":null,"headerValues":[],"financialValues":[],"customValues":[],"error":null},"F|^65163-88EBITDATTM07/07/2025USD":{"id":4431,"description":null,"headerValues":[],"financialValues":[],"customValues":[],"error":null},"F|^164979-73Business RevenueTTM07/07/2025USD":{"id":4419,"description":null,"headerValues":[],"financialValues":[],"customValues":[],"error":null},"F|^327526-57EBITDATTM07/07/2025USD":{"r":[[61000000]],"c":null,"a":["Companies!K471"]},"F|^158454-19EBITDATTM07/07/2025USD":{"id":4425,"description":null,"headerValues":[],"financialValues":[],"customValues":[],"error":null},"F|^154222-84Business RevenueTTM07/07/2025USD":{"r":[[2277568414.3640003]],"c":null,"a":["Companies!J242"]},"F|^471201-49EBITDATTM07/07/2025USD":{"id":4405,"description":null,"headerValues":[],"financialValues":[],"customValues":[],"error":null},"F|^466441-30EBITDATTM07/07/2025USD":{"r":[[-40032877.724325]],"c":null,"a":["Companies!K433"]},"F|^107188-57EBITDATTM07/07/2025USD":{"id":4423,"description":null,"headerValues":[],"financialValues":[],"customValues":[],"error":null},"D|^268283-53WebsiteUSD":{"r":[["www.eatsforyou.com.br"]],"a":["Companies!E234"]},"D|^463167-37WebsiteUSD":{"id":4483,"description":null,"headerValues":[{"simpleDate":null,"value":"","description":null}],"financialValues":[],"customValues":[],"error":null},"D|^164942-83WebsiteUSD":{"r":[["www.abcbrasil.com.br"]],"a":["Companies!E6"]},"D|^235525-24WebsiteUSD":{"r":[["www.ambipar.com"]],"a":["Companies!E45"]},"D|^59322-70WebsiteUSD":{"r":[["bradespar.bradesco/inicio"]],"a":["Companies!E101"]},"D|^61183-63WebsiteUSD":{"r":[["www.gpssa.com.br"]],"a":["Companies!E306"]},"D|^178323-22WebsiteUSD":{"r":[["www.grupoelfa.com.br"]],"a":["Companies!E325"]},"D|^107944-12WebsiteUSD":{"r":[["www.hbsa.com.br"]],"a":["Companies!E344"]},"D|^163996-66WebsiteUSD":{"r":[["www.schulzsa.com"]],"a":["Companies!E575"]},"D|^57840-76WebsiteUSD":{"r":[["www.dedalus.com"]],"a":["Companies!E213"]},"D|^753185-08WebsiteUSD":{"id":4422,"description":null,"headerValues":[{"simpleDate":null,"value":"","description":null}],"financialValues":[],"customValues":[],"error":null},"D|^498257-65WebsiteUSD":{"id":4429,"description":null,"headerValues":[{"simpleDate":null,"value":"","description":null}],"financialValues":[],"customValues":[],"error":null},"D|^153901-90WebsiteUSD":{"r":[["www.melora.com.br"]],"a":["Companies!E444"]},"D|^59003-38WebsiteUSD":{"r":[["www.bnb.gov.br"]],"a":["Companies!E95"]},"D|^170863-39WebsiteUSD":{"r":[["www.dxc.com"]],"a":["Companies!E232"]},"D|^60223-51WebsiteUSD":{"r":[["www.alternate.com.br"]],"a":["Companies!E40"]},"D|^14389-39WebsiteUSD":{"r":[["www.techmahindra.com"]],"a":["Companies!E627"]},"D|^12770-02WebsiteUSD":{"r":[["www.guerra.com.br"]],"a":["Companies!E342"]},"D|^164996-02NameUSD":{"r":[["Tegra Incorporadora"]],"a":["Companies!B629"]},"D|^436403-35NameUSD":{"r":[["Conexa Saúde"]],"a":["Companies!B183"]},"D|^772806-52NameUSD":{"r":[["Growth Supplements Produtos Alimentícios"]],"a":["Companies!B339"]},"D|^14186-08NameUSD":{"r":[["Aracruz Cellulose"]],"a":["Companies!B726"]},"D|^186770-89NameUSD":{"r":[["Blau Farmaceutica"]],"a":["Companies!B94"]},"D|^61408-00NameUSD":{"r":[["Companhia Energética do Maranhão"]],"a":["Companies!B148"]},"D|^110160-01NameUSD":{"r":[["Smollan Group"]],"a":["Companies!B592"]},"D|^13360-69NameUSD":{"r":[["Siemens Healthineers"]],"a":["Companies!B584"]},"D|^165661-12NameUSD":{"r":[["BCO Amazonia"]],"a":["Companies!B72"]},"D|^434772-01NameUSD":{"r":[["Consórcio Embracon"]],"a":["Companies!B250"]},"D|^97998-76NameUSD":{"r":[["Camargo Correa Metais"]],"a":["Companies!B126"]},"D|^164693-62NameUSD":{"r":[["FUNRES"]],"a":["Companies!B298"]},"D|^510285-43NameUSD":{"r":[["Alvorada Produtos Agropecuários"]],"a":["Companies!B42"]},"D|^433236-25NameUSD":{"r":[["Solar Coca-Cola"]],"a":["Companies!B593"]},"D|^11404-81NameUSD":{"r":[["Capgemini"]],"a":["Companies!B131"]},"D|^59323-60Employees CountUSD":{"r":[[18142]],"a":["Companies!I211"]},"D|^436403-35Employees CountUSD":{"r":[[485]],"a":["Companies!I183"]},"D|^131151-16Employees CountUSD":{"r":[[700]],"a":["Companies!I137"]},"D|^43055-92Employees CountUSD":{"r":[[39990]],"a":["Companies!I305"]},"D|^40766-14Employees CountUSD":{"r":[[5800]],"a":["Companies!I644"]},"D|^454528-09Employees CountUSD":{"r":[[1285]],"a":["Companies!I215"]},"D|^522679-87Employees CountUSD":{"r":[[4877]],"a":["Companies!I164"]},"D|^161656-30Employees CountUSD":{"id":4436,"description":null,"headerValues":[{"simpleDate":null,"value":"","description":null}],"financialValues":[],"customValues":[],"error":null},"D|^59322-52Employees CountUSD":{"r":[[85031]],"a":["Companies!I81"]},"D|^14389-39Employees CountUSD":{"r":[[119343]],"a":["Companies!I627"]},"D|^124137-28Employees CountUSD":{"r":[[1000]],"a":["Companies!I613"]},"D|^55609-75Employees CountUSD":{"r":[[429]],"a":["Companies!I102"]},"D|^462871-45Employees CountUSD":{"r":[[429]],"a":["Companies!I135"]},"D|^465840-37Employees CountUSD":{"r":[[561]],"a":["Companies!I96"]},"D|^54691-84Employees CountUSD":{"r":[[13986]],"a":["Companies!I51"]},"D|^60787-27Employees CountUSD":{"r":[[12000]],"a":["Companies!I174"]},"D|^169913-08Employees CountUSD":{"r":[[1000]],"a":["Companies!I123"]},"D|^460312-21HQ CountryUSD":{"r":[["United States"]],"a":["Companies!D445"]},"D|^55567-99HQ CountryUSD":{"r":[["United Kingdom"]],"a":["Companies!D182"]},"D|^98420-77HQ CountryUSD":{"r":[["Brazil"]],"a":["Companies!D169"]},"D|^160599-79HQ CountryUSD":{"r":[["Brazil"]],"a":["Companies!D124"]},"D|^14186-08HQ CountryUSD":{"r":[["Brazil"]],"a":["Companies!D726"]},"D|^599964-67HQ CountryUSD":{"r":[["Brazil"]],"a":["Companies!D680"]},"D|^59586-22HQ CountryUSD":{"r":[["Spain"]],"a":["Companies!D359"]},"D|^59322-61HQ CountryUSD":{"r":[["Brazil"]],"a":["Companies!D97"]},"D|^163194-58HQ CountryUSD":{"r":[["Brazil"]],"a":["Companies!D762"]},"D|^163356-58HQ CountryUSD":{"r":[["Brazil"]],"a":["Companies!D33"]},"D|^59052-79HQ CountryUSD":{"r":[["Brazil"]],"a":["Companies!D419"]},"D|^267403-24HQ CountryUSD":{"r":[["Brazil"]],"a":["Companies!D589"]},"D|^11613-70HQ CountryUSD":{"r":[["United States"]],"a":["Companies!D668"]},"F|^125589-61Business RevenueTTM07/07/2025USD":{"id":4588,"description":null,"headerValues":[],"financialValues":[],"customValues":[],"error":null},"F|^158076-55Business RevenueTTM07/07/2025USD":{"id":4601,"description":null,"headerValues":[],"financialValues":[],"customValues":[],"error":null},"F|^561947-86EBITDATTM07/07/2025USD":{"id":4594,"description":null,"headerValues":[],"financialValues":[],"customValues":[],"error":null},"F|^61183-99EBITDATTM07/07/2025USD":{"id":4541,"description":null,"headerValues":[],"financialValues":[],"customValues":[],"error":null},"F|^168301-72Business RevenueTTM07/07/2025USD":{"id":4568,"description":null,"headerValues":[],"financialValues":[],"customValues":[],"error":null},"F|^157599-82EBITDATTM07/07/2025USD":{"id":4533,"description":null,"headerValues":[],"financialValues":[],"customValues":[],"error":null},"F|^89723-62Business RevenueTTM07/07/2025USD":{"r":[[440888322.184715]],"c":null,"a":["Companies!J161"]},"F|^566029-63EBITDATTM07/07/2025USD":{"id":4531,"description":null,"headerValues":[],"financialValues":[],"customValues":[],"error":null},"F|^59321-71EBITDATTM07/07/2025USD":{"id":4600,"description":null,"headerValues":[],"financialValues":[],"customValues":[],"error":null},"F|^228381-22EBITDATTM07/07/2025USD":{"r":[[548488627.702896]],"c":null,"a":["Companies!K343"]},"F|^463231-54EBITDATTM07/07/2025USD":{"id":4527,"description":null,"headerValues":[],"financialValues":[],"customValues":[],"error":null},"F|^157708-54EBITDATTM07/07/2025USD":{"id":4592,"description":null,"headerValues":[],"financialValues":[],"customValues":[],"error":null},"F|^510285-43Business RevenueTTM07/07/2025USD":{"id":4576,"description":null,"headerValues":[],"financialValues":[],"customValues":[],"error":null},"F|^149565-25EBITDATTM07/07/2025USD":{"r":[[129261090.71731]],"c":null,"a":["Companies!K703"]},"F|^721137-97EBITDATTM07/07/2025USD":{"r":[[75906539.372591]],"c":null,"a":["Companies!K727"]},"F|^157075-75Business RevenueTTM07/07/2025USD":{"id":4551,"description":null,"headerValues":[],"financialValues":[],"customValues":[],"error":null},"F|^235525-24EBITDATTM07/07/2025USD":{"r":[[359281430.50983703]],"c":null,"a":["Companies!K45"]},"F|^59323-15EBITDATTM07/07/2025USD":{"r":[[370645763.117261]],"c":null,"a":["Companies!K568"]},"F|^40839-85EBITDATTM07/07/2025USD":{"r":[[455714938.13619]],"c":null,"a":["Companies!K175"]},"F|^55754-74EBITDATTM07/07/2025USD":{"id":4564,"description":null,"headerValues":[],"financialValues":[],"customValues":[],"error":null},"F|^97575-31Business RevenueTTM07/07/2025USD":{"id":4599,"description":null,"headerValues":[],"financialValues":[],"customValues":[],"error":null},"F|^63035-38EBITDATTM07/07/2025USD":{"id":4554,"description":null,"headerValues":[],"financialValues":[],"customValues":[],"error":null},"F|^434450-35Business RevenueTTM07/07/2025USD":{"r":[[1866863592.5279732]],"c":null,"a":["Companies!J420"]},"F|^157239-46Business RevenueTTM07/07/2025USD":{"id":4514,"description":null,"headerValues":[],"financialValues":[],"customValues":[],"error":null},"F|^41612-23Business RevenueTTM07/07/2025USD":{"r":[[6601100000]],"c":null,"a":["Companies!J251"]},"F|^43567-39Business RevenueTTM07/07/2025USD":{"id":4579,"description":null,"headerValues":[],"financialValues":[],"customValues":[],"error":null},"F|^226315-45Business RevenueTTM07/07/2025USD":{"r":[[649535025.7123079]],"c":null,"a":["Companies!J189"]},"F|^267905-53EBITDATTM07/07/2025USD":{"id":4591,"description":null,"headerValues":[],"financialValues":[],"customValues":[],"error":null},"F|^155873-80EBITDATTM07/07/2025USD":{"r":[[1846917771.1100001]],"c":null,"a":["Companies!K687"]},"F|^59325-04Business RevenueTTM07/07/2025USD":{"r":[[231619517.677464]],"c":null,"a":["Companies!J264"]},"F|^97156-09EBITDATTM07/07/2025USD":{"id":4529,"description":null,"headerValues":[],"financialValues":[],"customValues":[],"error":null},"F|^59325-13EBITDATTM07/07/2025USD":{"r":[[488803796.865548]],"c":null,"a":["Companies!K453"]},"F|^234853-66EBITDATTM07/07/2025USD":{"id":4532,"description":null,"headerValues":[],"financialValues":[],"customValues":[],"error":null},"F|^98052-13Business RevenueTTM07/07/2025USD":{"r":[[624235231.476793]],"c":null,"a":["Companies!J265"]},"F|^114475-96EBITDATTM07/07/2025USD":{"id":4565,"description":null,"headerValues":[],"financialValues":[],"customValues":[],"error":null},"F|^466441-30Business RevenueTTM07/07/2025USD":{"r":[[428673354.816694]],"c":null,"a":["Companies!J433"]},"D|^164979-73WebsiteUSD":{"id":4505,"description":null,"headerValues":[{"simpleDate":null,"value":"","description":null}],"financialValues":[],"customValues":[],"error":null},"D|^505061-92WebsiteUSD":{"r":[["www.acelen.com.br"]],"a":["Companies!E9"]},"D|^42490-90WebsiteUSD":{"r":[["ri.gndi.com.br"]],"a":["Companies!E303"]},"D|^438594-67WebsiteUSD":{"r":[["www.aerisenergy.com.br"]],"a":["Companies!E15"]},"D|^460312-21WebsiteUSD":{"r":[["www.merative.com"]],"a":["Companies!E445"]},"D|^40726-09WebsiteUSD":{"r":[["www.cetip.com.br"]],"a":["Companies!E156"]},"D|^16436-62WebsiteUSD":{"r":[["www.g4s.com"]],"a":["Companies!E291"]},"D|^63240-22WebsiteUSD":{"r":[["www.grupooncoclinicas.com"]],"a":["Companies!E330"]},"D|^25354-54WebsiteUSD":{"r":[["www.adt.com"]],"a":["Companies!E13"]},"D|^234031-96WebsiteUSD":{"r":[["www.c6bank.com.br"]],"a":["Companies!E121"]},"D|^516041-74WebsiteUSD":{"r":[["www.grantoseguros.com"]],"a":["Companies!E310"]},"D|^55958-32WebsiteUSD":{"r":[["www.atos.net"]],"a":["Companies!E61"]},"D|^13303-81WebsiteUSD":{"r":[["www.dixietoga.com.br"]],"a":["Companies!E222"]},"D|^228381-22WebsiteUSD":{"r":[["ri.hapvida.com.br"]],"a":["Companies!E343"]},"D|^224264-89WebsiteUSD":{"id":4573,"description":null,"headerValues":[{"simpleDate":null,"value":"","description":null}],"financialValues":[],"customValues":[],"error":null},"D|^327526-57WebsiteUSD":{"r":[["www.neobpo.com.br"]],"a":["Companies!E471"]},"D|^99423-55NameUSD":{"r":[["It'sSeg"]],"a":["Companies!B577"]},"D|^98777-26NameUSD":{"r":[["Atlantica Hospitality International"]],"a":["Companies!B29"]},"D|^182343-88NameUSD":{"r":[["Eldorado Brasil Celulose"]],"a":["Companies!B240"]},"D|^59321-71NameUSD":{"r":[["Americanas (Brazil)"]],"a":["Companies!B46"]},"D|^101472-04NameUSD":{"r":[["Flytour"]],"a":["Companies!B282"]},"D|^61805-98NameUSD":{"r":[["Brasvending"]],"a":["Companies!B108"]},"D|^222460-66NameUSD":{"r":[["Ímpar Serviços Hospitalares"]],"a":["Companies!B353"]},"D|^178323-22NameUSD":{"r":[["Elfa Group"]],"a":["Companies!B325"]},"D|^125301-70NameUSD":{"r":[["Franklin Electric Indústria de Motobombas"]],"a":["Companies!B574"]},"D|^528343-66NameUSD":{"r":[["Cotrijal"]],"a":["Companies!B193"]},"D|^466985-26NameUSD":{"r":[["Chandon"]],"a":["Companies!B158"]},"D|^163136-35NameUSD":{"r":[["Rexel (Latin American Operations)"]],"a":["Companies!B769"]},"D|^471201-49Employees CountUSD":{"r":[[130]],"a":["Companies!I31"]},"D|^41188-60Employees CountUSD":{"r":[[323578]],"a":["Companies!I361"]},"D|^233816-50Employees CountUSD":{"r":[[361]],"a":["Companies!I354"]},"D|^187025-86Employees CountUSD":{"r":[[1143]],"a":["Companies!I86"]},"D|^489049-84Employees CountUSD":{"id":4513,"description":null,"headerValues":[{"simpleDate":null,"value":"","description":null}],"financialValues":[],"customValues":[],"error":null},"D|^343422-28Employees CountUSD":{"r":[[679]],"a":["Companies!I87"]},"D|^59322-61Employees CountUSD":{"r":[[2911]],"a":["Companies!I97"]},"D|^231958-36Employees CountUSD":{"id":4536,"description":null,"headerValues":[{"simpleDate":null,"value":"","description":null}],"financialValues":[],"customValues":[],"error":null},"D|^182478-97Employees CountUSD":{"r":[[90]],"a":["Companies!I728"]},"D|^229563-91Employees CountUSD":{"r":[[5500]],"a":["Companies!I390"]},"D|^164960-83Employees CountUSD":{"r":[[5253]],"a":["Companies!I285"]},"D|^119625-22Employees CountUSD":{"id":4552,"description":null,"headerValues":[{"simpleDate":null,"value":"","description":null}],"financialValues":[],"customValues":[],"error":null},"D|^59323-42Employees CountUSD":{"r":[[8]],"a":["Companies!I208"]},"D|^149856-85Employees CountUSD":{"r":[[1400]],"a":["Companies!I530"]},"D|^530460-37Employees CountUSD":{"r":[[27]],"a":["Companies!I70"]},"D|^107799-94Employees CountUSD":{"r":[[297]],"a":["Companies!I27"]},"D|^107538-31Employees CountUSD":{"r":[[1680]],"a":["Companies!I348"]},"D|^268320-61Employees CountUSD":{"r":[[9717]],"a":["Companies!I19"]},"D|^59321-62Employees CountUSD":{"r":[[22134]],"a":["Companies!I408"]},"D|^165348-73Employees CountUSD":{"r":[[2441]],"a":["Companies!I76"]},"D|^516041-74Employees CountUSD":{"r":[[70]],"a":["Companies!I310"]},"D|^59322-52HQ CountryUSD":{"r":[["Brazil"]],"a":["Companies!D81"]},"D|^10932-22HQ CountryUSD":{"r":[["Switzerland"]],"a":["Companies!D681"]},"D|^41337-91HQ CountryUSD":{"r":[["United States"]],"a":["Companies!D153"]},"D|^53494-57HQ CountryUSD":{"r":[["Brazil"]],"a":["Companies!D651"]},"D|^565157-17HQ CountryUSD":{"r":[["Brazil"]],"a":["Companies!D386"]},"D|^180371-44HQ CountryUSD":{"r":[["Brazil"]],"a":["Companies!D397"]},"D|^466441-30HQ CountryUSD":{"r":[["Brazil"]],"a":["Companies!D433"]},"D|^59321-26HQ CountryUSD":{"r":[["Brazil"]],"a":["Companies!D145"]},"D|^537157-27HQ CountryUSD":{"r":[["Brazil"]],"a":["Companies!D238"]},"D|^14185-90HQ CountryUSD":{"r":[["Brazil"]],"a":["Companies!D317"]},"D|^154223-38HQ CountryUSD":{"r":[["Brazil"]],"a":["Companies!D147"]},"D|^125589-61HQ CountryUSD":{"r":[["Brazil"]],"a":["Companies!D133"]},"D|^160040-53HQ CountryUSD":{"r":[["Brazil"]],"a":["Companies!D194"]},"D|^505061-92HQ CountryUSD":{"r":[["Brazil"]],"a":["Companies!D9"]},"D|^154831-87HQ CountryUSD":{"r":[["Brazil"]],"a":["Companies!D78"]},"F|^109231-03Business RevenueTTM07/07/2025USD":{"id":3076,"description":null,"headerValues":[],"financialValues":[],"customValues":[],"error":null},"F|^60211-45EBITDATTM07/07/2025USD":{"r":[[50679512.233812]],"c":null,"a":["Companies!K177"]},"F|^56903-95Business RevenueTTM07/07/2025USD":{"id":3100,"description":null,"headerValues":[],"financialValues":[],"customValues":[],"error":null},"F|^59320-90EBITDATTM07/07/2025USD":{"r":[[134982751.009299]],"c":null,"a":["Companies!K16"]},"F|^462050-20Business RevenueTTM07/07/2025USD":{"r":[[666929131.227941]],"c":null,"a":["Companies!J28"]},"F|^496359-10Business RevenueTTM07/07/2025USD":{"id":3078,"description":null,"headerValues":[],"financialValues":[],"customValues":[],"error":null},"F|^148670-38Business RevenueTTM07/07/2025USD":{"r":[[1950156021.9649742]],"c":null,"a":["Companies!J237"]},"F|^150760-63EBITDATTM07/07/2025USD":{"id":3058,"description":null,"headerValues":[],"financialValues":[],"customValues":[],"error":null},"F|^54834-67EBITDAFY07/07/2025USD":{"id":3055,"description":null,"headerValues":[],"financialValues":[],"customValues":[],"error":null},"F|^165566-17EBITDATTM07/07/2025USD":{"r":[[106374805.229807]],"c":null,"a":["Companies!K371"]},"F|^56904-22Business RevenueTTM07/07/2025USD":{"r":[[442234397.52912]],"c":null,"a":["Companies!J401"]},"F|^165013-12EBITDATTM07/07/2025USD":{"r":[[22915410.135844]],"c":null,"a":["Companies!K382"]},"F|^165660-85Business RevenueTTM07/07/2025USD":{"r":[[5895888707.312]],"c":null,"a":["Companies!J173"]},"F|^55609-75EBITDATTM07/07/2025USD":{"r":[[81864407.576947]],"c":null,"a":["Companies!K102"]},"F|^10483-75EBITDATTM07/07/2025USD":{"r":[[4791000000]],"c":null,"a":["Companies!K605"]},"F|^50915-35Business RevenueTTM07/07/2025USD":{"id":3054,"description":null,"headerValues":[],"financialValues":[],"customValues":[],"error":null},"F|^62179-57Business RevenueTTM07/07/2025USD":{"id":3032,"description":null,"headerValues":[],"financialValues":[],"customValues":[],"error":null},"F|^165501-37Business RevenueTTM07/07/2025USD":{"id":3003,"description":null,"headerValues":[],"financialValues":[],"customValues":[],"error":null},"F|^165501-37EBITDATTM07/07/2025USD":{"id":3009,"description":null,"headerValues":[],"financialValues":[],"customValues":[],"error":null},"F|^53506-54EBITDATTM07/07/2025USD":{"id":3002,"description":null,"headerValues":[],"financialValues":[],"customValues":[],"error":null},"F|^164996-02EBITDATTM07/07/2025USD":{"r":[[8534113.677751001]],"c":null,"a":["Companies!K629"]},"F|^110160-01EBITDATTM07/07/2025USD":{"id":3087,"description":null,"headerValues":[],"financialValues":[],"customValues":[],"error":null},"F|^165835-27Business RevenueTTM07/07/2025USD":{"r":[[1421377764.8320851]],"c":null,"a":["Companies!J556"]},"F|^628746-94Business RevenueTTM07/07/2025USD":{"id":3011,"description":null,"headerValues":[],"financialValues":[],"customValues":[],"error":null},"F|^59932-72Business RevenueTTM07/07/2025USD":{"r":[[2969279214.2159996]],"c":null,"a":["Companies!J236"]},"F|^13458-61EBITDATTM07/07/2025USD":{"r":[[257360422.069051]],"c":null,"a":["Companies!K696"]},"F|^158894-29Business RevenueTTM07/07/2025USD":{"id":3023,"description":null,"headerValues":[],"financialValues":[],"customValues":[],"error":null},"F|^10435-69EBITDATTM07/07/2025USD":{"r":[[227405000]],"c":null,"a":["Companies!K21"]},"F|^519590-17EBITDATTM07/07/2025USD":{"id":3016,"description":null,"headerValues":[],"financialValues":[],"customValues":[],"error":null},"F|^593127-19EBITDATTM07/07/2025USD":{"id":3017,"description":null,"headerValues":[],"financialValues":[],"customValues":[],"error":null},"F|^267905-53Business RevenueTTM07/07/2025USD":{"id":3049,"description":null,"headerValues":[],"financialValues":[],"customValues":[],"error":null},"F|^126007-75Business RevenueTTM07/07/2025USD":{"id":3088,"description":null,"headerValues":[],"financialValues":[],"customValues":[],"error":null},"F|^165458-17Business RevenueTTM07/07/2025USD":{"r":[[1529033123.463462]],"c":null,"a":["Companies!J738"]},"F|^161108-65EBITDATTM07/07/2025USD":{"id":3018,"description":null,"headerValues":[],"financialValues":[],"customValues":[],"error":null},"F|^227822-95Business RevenueTTM07/07/2025USD":{"r":[[1757847534.593676]],"c":null,"a":["Companies!J216"]},"F|^13186-81EBITDATTM07/07/2025USD":{"r":[[1350281000]],"c":null,"a":["Companies!K602"]},"F|^163194-58Business RevenueTTM07/07/2025USD":{"id":3047,"description":null,"headerValues":[],"financialValues":[],"customValues":[],"error":null},"F|^165551-32Business RevenueTTM07/07/2025USD":{"id":3089,"description":null,"headerValues":[],"financialValues":[],"customValues":[],"error":null},"F|^13259-35Business RevenueTTM07/07/2025USD":{"r":[[1536259968.439193]],"c":null,"a":["Companies!J355"]},"D|^489049-84WebsiteUSD":{"id":3085,"description":null,"headerValues":[{"simpleDate":null,"value":"","description":null}],"financialValues":[],"customValues":[],"error":null},"D|^509346-82WebsiteUSD":{"r":[["www.cacaushow.com.br"]],"a":["Companies!E122"]},"D|^10574-74WebsiteUSD":{"r":[["www.baxter.com"]],"a":["Companies!E80"]},"D|^187025-86WebsiteUSD":{"r":[["www.belagricola.com.br"]],"a":["Companies!E86"]},"D|^628175-44WebsiteUSD":{"r":[["construcap.com.br"]],"a":["Companies!E184"]},"D|^160984-09WebsiteUSD":{"r":[["www.beontag.com"]],"a":["Companies!E89"]},"D|^165380-77WebsiteUSD":{"r":[["www.ri.comgas.com.br"]],"a":["Companies!E178"]},"D|^107190-82WebsiteUSD":{"r":[["www.rededorsaoluiz.com.br"]],"a":["Companies!E545"]},"D|^540890-02WebsiteUSD":{"r":[["www.manserv.com.br"]],"a":["Companies!E426"]},"D|^59325-04WebsiteUSD":{"r":[["www.eternit.com.br"]],"a":["Companies!E264"]},"D|^99423-55WebsiteUSD":{"r":[["segurosinteligentes.com.br"]],"a":["Companies!E577"]},"D|^226881-28WebsiteUSD":{"r":[["www.bbmlogistica.com.br"]],"a":["Companies!E82"]},"D|^597133-18WebsiteUSD":{"r":[["www.fraslemobility.com"]],"a":["Companies!E286"]},"D|^158083-21WebsiteUSD":{"id":3059,"description":null,"headerValues":[{"simpleDate":null,"value":"","description":null}],"financialValues":[],"customValues":[],"error":null},"D|^152498-62WebsiteUSD":{"r":[["www.hexus.com.br"]],"a":["Companies!E350"]},"D|^235006-48WebsiteUSD":{"r":[["www.petroreconcavo.com.br"]],"a":["Companies!E511"]},"D|^434450-35WebsiteUSD":{"r":[["portal.mafrahospitalar.com.br"]],"a":["Companies!E420"]},"D|^342064-81NameUSD":{"r":[["Sapore"]],"a":["Companies!B570"]},"D|^40726-09NameUSD":{"r":[["Cetip"]],"a":["Companies!B156"]},"D|^59322-52NameUSD":{"r":[["Banco do Brasil"]],"a":["Companies!B81"]},"D|^125590-69NameUSD":{"r":[["Maritima Seguros"]],"a":["Companies!B432"]},"D|^107186-86NameUSD":{"r":[["Medley Farmacêutica"]],"a":["Companies!B440"]},"D|^264855-97NameUSD":{"r":[["Stara - Evolução Constante"]],"a":["Companies!B600"]},"D|^41966-74NameUSD":{"r":[["Tim Participacoes"]],"a":["Companies!B642"]},"D|^170892-37NameUSD":{"r":[["Votorantim Siderurgia"]],"a":["Companies!B702"]},"D|^532530-37NameUSD":{"r":[["Marata (Coffee &amp; Tea Business in Brazil)"]],"a":["Companies!B756"]},"D|^101643-04NameUSD":{"r":[["MM Turismo &amp; Viagens"]],"a":["Companies!B435"]},"D|^235525-24NameUSD":{"r":[["Ambipar Participacoes e Empreendimentos"]],"a":["Companies!B45"]},"D|^54578-08Employees CountUSD":{"r":[[10568]],"a":["Companies!I146"]},"D|^98777-26Employees CountUSD":{"r":[[1726]],"a":["Companies!I29"]},"D|^10260-73Employees CountUSD":{"r":[[46000]],"a":["Companies!I151"]},"D|^156489-31Employees CountUSD":{"r":[[201]],"a":["Companies!I107"]},"D|^165860-02Employees CountUSD":{"r":[[787]],"a":["Companies!I84"]},"D|^165662-11Employees CountUSD":{"r":[[7560]],"a":["Companies!I424"]},"D|^268298-29Employees CountUSD":{"r":[[29]],"a":["Companies!I653"]},"D|^107186-86Employees CountUSD":{"r":[[1053]],"a":["Companies!I440"]},"D|^59320-90Employees CountUSD":{"r":[[659]],"a":["Companies!I16"]},"D|^63035-38Employees CountUSD":{"r":[[1714]],"a":["Companies!I32"]},"D|^548748-10Employees CountUSD":{"r":[[2737]],"a":["Companies!I311"]},"D|^615834-82Employees CountUSD":{"r":[[2026]],"a":["Companies!I363"]},"D|^158083-21Employees CountUSD":{"id":3034,"description":null,"headerValues":[{"simpleDate":null,"value":"","description":null}],"financialValues":[],"customValues":[],"error":null},"D|^11242-00Employees CountUSD":{"r":[[95000]],"a":["Companies!I442"]},"D|^148670-38Employees CountUSD":{"r":[[5457]],"a":["Companies!I237"]},"D|^235525-24Employees CountUSD":{"r":[[596]],"a":["Companies!I45"]},"D|^434510-74Employees CountUSD":{"r":[[1100]],"a":["Companies!I572"]},"D|^150344-38Employees CountUSD":{"r":[[6700]],"a":["Companies!I253"]},"D|^59112-82Employees CountUSD":{"r":[[10789]],"a":["Companies!I562"]},"D|^163970-83Employees CountUSD":{"r":[[7776]],"a":["Companies!I69"]},"D|^10574-74Employees CountUSD":{"r":[[38000]],"a":["Companies!I80"]},"D|^470780-74HQ CountryUSD":{"r":[["Brazil"]],"a":["Companies!D464"]},"D|^62039-80HQ CountryUSD":{"r":[["Brazil"]],"a":["Companies!D262"]},"D|^160581-61HQ CountryUSD":{"r":[["Brazil"]],"a":["Companies!D162"]},"D|^157680-91HQ CountryUSD":{"r":[["Brazil"]],"a":["Companies!D542"]},"D|^100704-16HQ CountryUSD":{"r":[["Brazil"]],"a":["Companies!D48"]},"D|^597319-93HQ CountryUSD":{"r":[["Brazil"]],"a":["Companies!D67"]},"D|^51712-39HQ CountryUSD":{"r":[["Luxembourg"]],"a":["Companies!D301"]},"D|^43072-66HQ CountryUSD":{"r":[["Brazil"]],"a":["Companies!D565"]},"D|^59324-41HQ CountryUSD":{"r":[["Brazil"]],"a":["Companies!D322"]},"D|^55958-32HQ CountryUSD":{"r":[["France"]],"a":["Companies!D61"]},"D|^462050-20HQ CountryUSD":{"r":[["Brazil"]],"a":["Companies!D28"]},"D|^186770-89HQ CountryUSD":{"r":[["Brazil"]],"a":["Companies!D94"]},"F|^43084-72Business RevenueTTM07/07/2025USD":{"r":[[30420704485.674]],"c":null,"a":["Companies!J485"]},"F|^164942-83EBITDATTM07/07/2025USD":{"id":2992,"description":null,"headerValues":[],"financialValues":[],"customValues":[],"error":null},"F|^56903-77Business RevenueTTM07/07/2025USD":{"id":2925,"description":null,"headerValues":[],"financialValues":[],"customValues":[],"error":null},"F|^88290-55EBITDATTM07/07/2025USD":{"id":2911,"description":null,"headerValues":[],"financialValues":[],"customValues":[],"error":null},"F|^160984-09Business RevenueTTM07/07/2025USD":{"id":2928,"description":null,"headerValues":[],"financialValues":[],"customValues":[],"error":null},"F|^115118-56EBITDATTM07/07/2025USD":{"r":[[327180071.5230854]],"c":null,"a":["Companies!K366"]},"F|^60748-48EBITDATTM07/07/2025USD":{"id":2914,"description":null,"headerValues":[],"financialValues":[],"customValues":[],"error":null},"F|^528343-66Business RevenueTTM07/07/2025USD":{"r":[[890790892.4054509]],"c":null,"a":["Companies!J193"]},"F|^166013-38EBITDATTM07/07/2025USD":{"id":2935,"description":null,"headerValues":[],"financialValues":[],"customValues":[],"error":null},"F|^438967-36Business RevenueTTM07/07/2025USD":{"id":2945,"description":null,"headerValues":[],"financialValues":[],"customValues":[],"error":null},"F|^163356-58Business RevenueTTM07/07/2025USD":{"id":2958,"description":null,"headerValues":[],"financialValues":[],"customValues":[],"error":null},"F|^51001-84EBITDATTM07/07/2</t>
  </si>
  <si>
    <t>025USD":{"r":[[36334767.734033]],"c":null,"a":["Companies!K410"]},"F|^229563-91Business RevenueTTM07/07/2025USD":{"r":[[463671506.21728]],"c":null,"a":["Companies!J390"]},"F|^229563-91EBITDATTM07/07/2025USD":{"r":[[62426625.767424]],"c":null,"a":["Companies!K390"]},"F|^161656-30EBITDATTM07/07/2025USD":{"id":2919,"description":null,"headerValues":[],"financialValues":[],"customValues":[],"error":null},"F|^471065-32Business RevenueTTM07/07/2025USD":{"id":2951,"description":null,"headerValues":[],"financialValues":[],"customValues":[],"error":null},"F|^41514-76Business RevenueTTM07/07/2025USD":{"id":2986,"description":null,"headerValues":[],"financialValues":[],"customValues":[],"error":null},"F|^442436-77EBITDATTM07/07/2025USD":{"id":2973,"description":null,"headerValues":[],"financialValues":[],"customValues":[],"error":null},"F|^62179-57EBITDATTM07/07/2025USD":{"r":[[1849898130.028202]],"c":null,"a":["Companies!K83"]},"F|^597106-09EBITDATTM07/07/2025USD":{"id":2946,"description":null,"headerValues":[],"financialValues":[],"customValues":[],"error":null},"F|^14203-99EBITDATTM07/07/2025USD":{"r":[[3025000000]],"c":null,"a":["Companies!K132"]},"F|^40839-85Business RevenueTTM07/07/2025USD":{"r":[[1464469900.661941]],"c":null,"a":["Companies!J175"]},"F|^172312-48EBITDATTM07/07/2025USD":{"r":[[51220476.313313425]],"c":null,"a":["Companies!K580"]},"F|^482051-71Business RevenueTTM07/07/2025USD":{"id":3001,"description":null,"headerValues":[],"financialValues":[],"customValues":[],"error":null},"F|^439078-06EBITDATTM07/07/2025USD":{"id":2934,"description":null,"headerValues":[],"financialValues":[],"customValues":[],"error":null},"F|^234957-34EBITDATTM07/07/2025USD":{"r":[[699755467.604877]],"c":null,"a":["Companies!K109"]},"F|^40424-23Business RevenueTTM07/07/2025USD":{"r":[[12669000000]],"c":null,"a":["Companies!J347"]},"F|^165667-51Business RevenueTTM07/07/2025USD":{"r":[[1822201309.4396691]],"c":null,"a":["Companies!J149"]},"F|^178323-22Business RevenueTTM07/07/2025USD":{"id":2983,"description":null,"headerValues":[],"financialValues":[],"customValues":[],"error":null},"F|^516055-24EBITDATTM07/07/2025USD":{"id":2998,"description":null,"headerValues":[],"financialValues":[],"customValues":[],"error":null},"F|^471142-00EBITDATTM07/07/2025USD":{"r":[[123422508.096156]],"c":null,"a":["Companies!K112"]},"F|^161725-42EBITDATTM07/07/2025USD":{"id":2984,"description":null,"headerValues":[],"financialValues":[],"customValues":[],"error":null},"F|^227822-95EBITDATTM07/07/2025USD":{"r":[[300527182.638164]],"c":null,"a":["Companies!K216"]},"F|^231958-36EBITDATTM07/07/2025USD":{"id":2957,"description":null,"headerValues":[],"financialValues":[],"customValues":[],"error":null},"F|^542156-50Business RevenueTTM07/07/2025USD":{"id":2926,"description":null,"headerValues":[],"financialValues":[],"customValues":[],"error":null},"F|^59324-86EBITDATTM07/07/2025USD":{"r":[[2726246542.36166]],"c":null,"a":["Companies!K493"]},"F|^50938-48EBITDATTM07/07/2025USD":{"id":2910,"description":null,"headerValues":[],"financialValues":[],"customValues":[],"error":null},"F|^186846-49EBITDATTM07/07/2025USD":{"id":2918,"description":null,"headerValues":[],"financialValues":[],"customValues":[],"error":null},"D|^434772-01WebsiteUSD":{"r":[["www.embracon.com.br"]],"a":["Companies!E250"]},"D|^55934-02WebsiteUSD":{"r":[["www.alianscesonae.com.br"]],"a":["Companies!E35"]},"D|^434510-74WebsiteUSD":{"r":[["www.scaladatacenters.com"]],"a":["Companies!E572"]},"D|^228052-54WebsiteUSD":{"r":[["www.embraco.com"]],"a":["Companies!E249"]},"D|^166013-38WebsiteUSD":{"r":[["www.canalrural.com.br"]],"a":["Companies!E129"]},"D|^596201-32WebsiteUSD":{"r":[["www.prodama.com.br"]],"a":["Companies!E529"]},"D|^343422-28WebsiteUSD":{"r":[["www.bembrasil.ind.br"]],"a":["Companies!E87"]},"D|^165660-85WebsiteUSD":{"r":[["www.coelba.com.br"]],"a":["Companies!E173"]},"D|^434642-41WebsiteUSD":{"r":[["www.vocedm.com.br"]],"a":["Companies!E695"]},"D|^59321-26WebsiteUSD":{"r":[["www.celesc.com.br"]],"a":["Companies!E145"]},"D|^51263-20WebsiteUSD":{"r":[["www.gtexbrasil.com.br"]],"a":["Companies!E340"]},"D|^165681-01WebsiteUSD":{"r":[["www.grupodimed.com.br"]],"a":["Companies!E324"]},"D|^51010-93WebsiteUSD":{"r":[["www.srna.co"]],"a":["Companies!E599"]},"D|^14532-94WebsiteUSD":{"r":[["www.queroquero.com.br"]],"a":["Companies!E540"]},"D|^164960-83NameUSD":{"r":[["Fras-le"]],"a":["Companies!B285"]},"D|^234288-28NameUSD":{"r":[["Ambipar Emergency Response"]],"a":["Companies!B549"]},"D|^155873-80NameUSD":{"r":[["Vibra Energia"]],"a":["Companies!B687"]},"D|^491864-77NameUSD":{"r":[["CSN Mineracao"]],"a":["Companies!B202"]},"D|^231955-57NameUSD":{"r":[["China Three Gorges Brazil"]],"a":["Companies!B203"]},"D|^164466-55NameUSD":{"r":[["MRS Logistica"]],"a":["Companies!B461"]},"D|^63866-08NameUSD":{"r":[["Construdecor"]],"a":["Companies!B218"]},"D|^542156-50NameUSD":{"r":[["Coamo Agroindustrial Cooperativa"]],"a":["Companies!B171"]},"D|^60415-39NameUSD":{"r":[["Lojas Renner"]],"a":["Companies!B414"]},"D|^89723-62NameUSD":{"r":[["CI&amp;T"]],"a":["Companies!B161"]},"D|^165498-58NameUSD":{"r":[["Dexxos Par"]],"a":["Companies!B217"]},"D|^107186-68NameUSD":{"r":[["Drogarias Tamoio"]],"a":["Companies!B227"]},"D|^665104-87NameUSD":{"r":[["BBC Solar Subholding"]],"a":["Companies!B731"]},"D|^58922-29Employees CountUSD":{"r":[[782]],"a":["Companies!I244"]},"D|^55657-00Employees CountUSD":{"r":[[3300]],"a":["Companies!I167"]},"D|^10046-17Employees CountUSD":{"r":[[1451]],"a":["Companies!I385"]},"D|^109231-03Employees CountUSD":{"r":[[7000]],"a":["Companies!I79"]},"D|^462290-41Employees CountUSD":{"r":[[9000]],"a":["Companies!I25"]},"D|^55675-99Employees CountUSD":{"r":[[10568]],"a":["Companies!I260"]},"D|^158946-04Employees CountUSD":{"r":[[2140]],"a":["Companies!I763"]},"D|^126007-75Employees CountUSD":{"id":2987,"description":null,"headerValues":[{"simpleDate":null,"value":"","description":null}],"financialValues":[],"customValues":[],"error":null},"D|^10932-22Employees CountUSD":{"r":[[26000]],"a":["Companies!I681"]},"D|^54834-67Employees CountUSD":{"r":[[500]],"a":["Companies!I92"]},"D|^158454-19Employees CountUSD":{"r":[[1598]],"a":["Companies!I245"]},"D|^97782-40Employees CountUSD":{"r":[[8716]],"a":["Companies!I486"]},"D|^224267-68Employees CountUSD":{"r":[[1100]],"a":["Companies!I12"]},"D|^64799-38Employees CountUSD":{"r":[[2935]],"a":["Companies!I53"]},"D|^11613-70Employees CountUSD":{"r":[[15900]],"a":["Companies!I668"]},"D|^135958-33Employees CountUSD":{"r":[[201]],"a":["Companies!I329"]},"D|^127441-00Employees CountUSD":{"r":[[600]],"a":["Companies!I220"]},"D|^97964-83HQ CountryUSD":{"r":[["Brazil"]],"a":["Companies!D267"]},"D|^148670-38HQ CountryUSD":{"r":[["Brazil"]],"a":["Companies!D237"]},"D|^165681-01HQ CountryUSD":{"r":[["Brazil"]],"a":["Companies!D324"]},"D|^151586-02HQ CountryUSD":{"r":[["Brazil"]],"a":["Companies!D561"]},"D|^458071-66HQ CountryUSD":{"r":[["Brazil"]],"a":["Companies!D204"]},"D|^164968-03HQ CountryUSD":{"r":[["Brazil"]],"a":["Companies!D615"]},"D|^229563-91HQ CountryUSD":{"r":[["Brazil"]],"a":["Companies!D390"]},"D|^55934-02HQ CountryUSD":{"r":[["Brazil"]],"a":["Companies!D35"]},"D|^54691-84HQ CountryUSD":{"r":[["Brazil"]],"a":["Companies!D51"]},"D|^158092-21HQ CountryUSD":{"r":[["Brazil"]],"a":["Companies!D428"]},"D|^99894-16HQ CountryUSD":{"r":[["Brazil"]],"a":["Companies!D481"]},"D|^540911-35HQ CountryUSD":{"r":[["United States"]],"a":["Companies!D594"]},"D|^266020-30HQ CountryUSD":{"r":[["Brazil"]],"a":["Companies!D679"]},"D|^454233-88HQ CountryUSD":{"r":[["Brazil"]],"a":["Companies!D573"]},"D|^59321-71HQ CountryUSD":{"r":[["Brazil"]],"a":["Companies!D46"]},"D|^111171-88HQ CountryUSD":{"r":[["Brazil"]],"a":["Companies!D44"]},"D|^58922-29HQ CountryUSD":{"r":[["Brazil"]],"a":["Companies!D244"]},"D|^55609-75HQ CountryUSD":{"r":[["Brazil"]],"a":["Companies!D102"]},"F|^156489-31Business RevenueTTM07/07/2025USD":{"id":2587,"description":null,"headerValues":[],"financialValues":[],"customValues":[],"error":null},"F|^466985-71EBITDATTM07/07/2025USD":{"id":2561,"description":null,"headerValues":[],"financialValues":[],"customValues":[],"error":null},"F|^434642-41Business RevenueTTM07/07/2025USD":{"id":2565,"description":null,"headerValues":[],"financialValues":[],"customValues":[],"error":null},"F|^55598-50EBITDATTM07/07/2025USD":{"r":[[193000235.55095]],"c":null,"a":["Companies!K334"]},"F|^166012-75EBITDATTM07/07/2025USD":{"id":2523,"description":null,"headerValues":[],"financialValues":[],"customValues":[],"error":null},"F|^163975-60Business RevenueTTM07/07/2025USD":{"id":2566,"description":null,"headerValues":[],"financialValues":[],"customValues":[],"error":null},"F|^131151-16Business RevenueTTM07/07/2025USD":{"r":[[1936327291.942039]],"c":null,"a":["Companies!J137"]},"F|^52102-36EBITDATTM07/07/2025USD":{"r":[[64144148.788462]],"c":null,"a":["Companies!K206"]},"F|^59321-71Business RevenueTTM07/07/2025USD":{"id":2531,"description":null,"headerValues":[],"financialValues":[],"customValues":[],"error":null},"F|^41581-00EBITDATTM07/07/2025USD":{"r":[[777999569.095881]],"c":null,"a":["Companies!K697"]},"F|^528834-97EBITDATTM07/07/2025USD":{"id":2532,"description":null,"headerValues":[],"financialValues":[],"customValues":[],"error":null},"F|^99721-45Business RevenueTTM07/07/2025USD":{"r":[[6913752340.57718]],"c":null,"a":["Companies!J256"]},"F|^100581-58EBITDATTM07/07/2025USD":{"r":[[1205351426.82]],"c":null,"a":["Companies!K321"]},"F|^12763-00EBITDATTM07/07/2025USD":{"r":[[1306262603.805053]],"c":null,"a":["Companies!K258"]},"F|^12229-93EBITDATTM07/07/2025USD":{"r":[[28623000]],"c":null,"a":["Companies!K498"]},"F|^442436-77Business RevenueTTM07/07/2025USD":{"id":2539,"description":null,"headerValues":[],"financialValues":[],"customValues":[],"error":null},"F|^443161-27EBITDATTM07/07/2025USD":{"r":[[33109518.561706]],"c":null,"a":["Companies!K209"]},"F|^489049-84Business RevenueTTM07/07/2025USD":{"r":[[731169276.9960201]],"c":null,"a":["Companies!J723"]},"F|^187645-42EBITDATTM07/07/2025USD":{"id":2504,"description":null,"headerValues":[],"financialValues":[],"customValues":[],"error":null},"F|^517065-76Business RevenueTTM07/07/2025USD":{"id":2557,"description":null,"headerValues":[],"financialValues":[],"customValues":[],"error":null},"F|^165718-54EBITDATTM07/07/2025USD":{"id":2507,"description":null,"headerValues":[],"financialValues":[],"customValues":[],"error":null},"F|^124958-35Business RevenueTTM07/07/2025USD":{"r":[[2470803030.5257277]],"c":null,"a":["Companies!J266"]},"F|^509346-82Business RevenueTTM07/07/2025USD":{"id":2515,"description":null,"headerValues":[],"financialValues":[],"customValues":[],"error":null},"F|^157248-82EBITDATTM07/07/2025USD":{"r":[[26611166.167968]],"c":null,"a":["Companies!K503"]},"F|^528634-27EBITDATTM07/07/2025USD":{"r":[[275959595.209772]],"c":null,"a":["Companies!K341"]},"F|^98855-92Business RevenueTTM07/07/2025USD":{"id":2571,"description":null,"headerValues":[],"financialValues":[],"customValues":[],"error":null},"F|^155263-42EBITDATTM07/07/2025USD":{"r":[[582256767.471696]],"c":null,"a":["Companies!K406"]},"F|^59323-51Business RevenueTTM07/07/2025USD":{"r":[[249420990.979317]],"c":null,"a":["Companies!J616"]},"F|^164693-62Business RevenueTTM07/07/2025USD":{"id":2594,"description":null,"headerValues":[],"financialValues":[],"customValues":[],"error":null},"F|^223386-22EBITDATTM07/07/2025USD":{"id":2548,"description":null,"headerValues":[],"financialValues":[],"customValues":[],"error":null},"F|^53513-56Business RevenueTTM07/07/2025USD":{"r":[[774061000]],"c":null,"a":["Companies!J212"]},"F|^516041-74Business RevenueTTM07/07/2025USD":{"id":2512,"description":null,"headerValues":[],"financialValues":[],"customValues":[],"error":null},"F|^541366-75Business RevenueTTM07/07/2025USD":{"id":2588,"description":null,"headerValues":[],"financialValues":[],"customValues":[],"error":null},"F|^231207-31EBITDATTM07/07/2025USD":{"id":2563,"description":null,"headerValues":[],"financialValues":[],"customValues":[],"error":null},"D|^52938-91WebsiteUSD":{"r":[["www.viajanet.com.br"]],"a":["Companies!E686"]},"D|^58968-01WebsiteUSD":{"r":[["www.vale.com"]],"a":["Companies!E674"]},"D|^234526-60WebsiteUSD":{"r":[["www.cristalia.com.br"]],"a":["Companies!E199"]},"D|^156173-05WebsiteUSD":{"r":[["www.klabinsegall.com.br"]],"a":["Companies!E389"]},"D|^165421-63WebsiteUSD":{"r":[["www.tupy.com.br"]],"a":["Companies!E658"]},"D|^31316-68WebsiteUSD":{"r":[["www.pszamprogna.com.br"]],"a":["Companies!E536"]},"D|^159628-42WebsiteUSD":{"r":[["www.helbor.com.br"]],"a":["Companies!E346"]},"D|^135752-86WebsiteUSD":{"r":[["www.loducca.com.br"]],"a":["Companies!E411"]},"D|^166918-33WebsiteUSD":{"r":[["www.priner.com.br"]],"a":["Companies!E527"]},"D|^11489-95WebsiteUSD":{"r":[["www.tp.com"]],"a":["Companies!E652"]},"D|^161515-81WebsiteUSD":{"r":[["www.bebidasipiranga.com.br"]],"a":["Companies!E85"]},"D|^98420-77WebsiteUSD":{"r":[["www.cloudwalk.io"]],"a":["Companies!E169"]},"D|^60415-39WebsiteUSD":{"r":[["www.lojasrennersa.com.br"]],"a":["Companies!E414"]},"D|^506670-31NameUSD":{"r":[["Geopost Energy"]],"a":["Companies!B296"]},"D|^107799-94NameUSD":{"r":[["Agro Amazonia Produtos Agropecuarios"]],"a":["Companies!B27"]},"D|^59323-60NameUSD":{"r":[["Diagnosticos da America"]],"a":["Companies!B211"]},"D|^267553-72NameUSD":{"r":[["Dairy Partners Americas"]],"a":["Companies!B224"]},"D|^59322-61NameUSD":{"r":[["Bombril"]],"a":["Companies!B97"]},"D|^57093-76NameUSD":{"r":[["Sanepar"]],"a":["Companies!B563"]},"D|^471142-00NameUSD":{"r":[["Brisanet Participacoes"]],"a":["Companies!B112"]},"D|^121967-83NameUSD":{"r":[["Instituto Hermes Pardini"]],"a":["Companies!B349"]},"D|^156765-97NameUSD":{"r":[["BSBios Indústria e Comércio de Biodiesel Sul Brasil"]],"a":["Companies!B116"]},"D|^553099-51NameUSD":{"r":[["DPaschoal"]],"a":["Companies!B225"]},"D|^50913-10NameUSD":{"r":[["Grupo Scalina"]],"a":["Companies!B335"]},"D|^399569-77NameUSD":{"r":[["Natura &amp; Co Holding"]],"a":["Companies!B469"]},"D|^59323-87NameUSD":{"r":[["Metalfrio Solutions"]],"a":["Companies!B448"]},"D|^601896-25NameUSD":{"r":[["Vitru Brasil Empreendimentos Participacoes e Comercio"]],"a":["Companies!B778"]},"D|^164952-19NameUSD":{"r":[["Multiplan Empreendimentos Imobiliários"]],"a":["Companies!B466"]},"D|^13458-61NameUSD":{"r":[["Azul (Air)"]],"a":["Companies!B696"]},"D|^60401-17NameUSD":{"r":[["Fleury"]],"a":["Companies!B281"]},"D|^505061-92NameUSD":{"r":[["Acelen"]],"a":["Companies!B9"]},"D|^59324-41NameUSD":{"r":[["Grupo Casas Bahia"]],"a":["Companies!B322"]},"D|^165661-12Employees CountUSD":{"r":[[2865]],"a":["Companies!I72"]},"D|^11987-92Employees CountUSD":{"r":[[7894]],"a":["Companies!I59"]},"D|^234288-28Employees CountUSD":{"r":[[7400]],"a":["Companies!I549"]},"D|^164626-39Employees CountUSD":{"r":[[1038]],"a":["Companies!I144"]},"D|^158945-68Employees CountUSD":{"id":2597,"description":null,"headerValues":[{"simpleDate":null,"value":"","description":null}],"financialValues":[],"customValues":[],"error":null},"D|^59321-98Employees CountUSD":{"r":[[23980]],"a":["Companies!I614"]},"D|^163216-00Employees CountUSD":{"id":2516,"description":null,"headerValues":[{"simpleDate":null,"value":"","description":null}],"financialValues":[],"customValues":[],"error":null},"D|^158436-10Employees CountUSD":{"r":[[600]],"a":["Companies!I358"]},"D|^125488-45Employees CountUSD":{"id":2521,"description":null,"headerValues":[{"simpleDate":null,"value":"","description":null}],"financialValues":[],"customValues":[],"error":null},"D|^104338-90Employees CountUSD":{"r":[[500]],"a":["Companies!I447"]},"D|^62017-75Employees CountUSD":{"r":[[1001]],"a":["Companies!I230"]},"D|^165718-90Employees CountUSD":{"id":2537,"description":null,"headerValues":[{"simpleDate":null,"value":"","description":null}],"financialValues":[],"customValues":[],"error":null},"D|^25381-27Employees CountUSD":{"id":2554,"description":null,"headerValues":[{"simpleDate":null,"value":"","description":null}],"financialValues":[],"customValues":[],"error":null},"D|^110160-01Employees CountUSD":{"r":[[80000]],"a":["Companies!I592"]},"D|^59323-87Employees CountUSD":{"r":[[2737]],"a":["Companies!I448"]},"D|^12763-00HQ CountryUSD":{"r":[["Brazil"]],"a":["Companies!D258"]},"D|^266136-67HQ CountryUSD":{"r":[["Brazil"]],"a":["Companies!D434"]},"D|^25381-27HQ CountryUSD":{"r":[["Brazil"]],"a":["Companies!D197"]},"D|^152498-62HQ CountryUSD":{"r":[["Brazil"]],"a":["Companies!D350"]},"D|^566029-63HQ CountryUSD":{"r":[["Brazil"]],"a":["Companies!D422"]},"D|^234217-81HQ CountryUSD":{"r":[["Brazil"]],"a":["Companies!D294"]},"D|^170583-22HQ CountryUSD":{"r":[["Brazil"]],"a":["Companies!D776"]},"D|^165144-52HQ CountryUSD":{"r":[["Brazil"]],"a":["Companies!D688"]},"D|^529227-64HQ CountryUSD":{"r":[["Brazil"]],"a":["Companies!D721"]},"D|^41512-96HQ CountryUSD":{"r":[["Brazil"]],"a":["Companies!D100"]},"D|^226881-28HQ CountryUSD":{"r":[["Brazil"]],"a":["Companies!D82"]},"D|^154039-15HQ CountryUSD":{"r":[["Brazil"]],"a":["Companies!D287"]},"D|^154773-82HQ CountryUSD":{"r":[["Brazil"]],"a":["Companies!D210"]},"D|^164619-55HQ CountryUSD":{"r":[["Brazil"]],"a":["Companies!D65"]},"D|^268283-53HQ CountryUSD":{"r":[["Brazil"]],"a":["Companies!D234"]},"D|^162623-17HQ CountryUSD":{"r":[["Brazil"]],"a":["Companies!D308"]},"D|^224267-68HQ CountryUSD":{"r":[["Brazil"]],"a":["Companies!D12"]},"D|^553156-30HQ CountryUSD":{"r":[["Brazil"]],"a":["Companies!D402"]},"D|^162223-03HQ CountryUSD":{"r":[["United States"]],"a":["Companies!D66"]},"F|^101643-04EBITDATTM07/07/2025USD":{"id":625,"description":null,"headerValues":[],"financialValues":[],"customValues":[],"error":null},"F|^51010-93Business RevenueTTM07/07/2025USD":{"r":[[918595097.955073]],"c":null,"a":["Companies!J599"]},"F|^154983-61Business RevenueTTM07/07/2025USD":{"r":[[1120718252.405692]],"c":null,"a":["Companies!J667"]},"F|^529788-07EBITDATTM07/07/2025USD":{"id":606,"description":null,"headerValues":[],"financialValues":[],"customValues":[],"error":null},"F|^62039-89Business RevenueTTM07/07/2025USD":{"id":663,"description":null,"headerValues":[],"financialValues":[],"customValues":[],"error":null},"F|^148670-38EBITDATTM07/07/2025USD":{"r":[[753108237.9295659]],"c":null,"a":["Companies!K237"]},"F|^599964-67EBITDATTM07/07/2025USD":{"r":[[109810381]],"c":null,"a":["Companies!K680"]},"F|^41523-94Business RevenueTTM07/07/2025USD":{"id":699,"description":null,"headerValues":[],"financialValues":[],"customValues":[],"error":null},"F|^169745-86EBITDATTM07/07/2025USD":{"r":[[177111755.86332]],"c":null,"a":["Companies!K707"]},"F|^59052-79Business RevenueTTM07/07/2025USD":{"id":630,"description":null,"headerValues":[],"financialValues":[],"customValues":[],"error":null},"F|^153901-90EBITDATTM07/07/2025USD":{"id":634,"description":null,"headerValues":[],"financialValues":[],"customValues":[],"error":null},"F|^59321-35EBITDATTM07/07/2025USD":{"r":[[938231734.295838]],"c":null,"a":["Companies!K372"]},"F|^59268-52Business RevenueTTM07/07/2025USD":{"id":682,"description":null,"headerValues":[],"financialValues":[],"customValues":[],"error":null},"F|^165718-54Business RevenueTTM07/07/2025USD":{"id":701,"description":null,"headerValues":[],"financialValues":[],"customValues":[],"error":null},"F|^153231-31Business RevenueTTM07/07/2025USD":{"id":610,"description":null,"headerValues":[],"financialValues":[],"customValues":[],"error":null},"F|^153165-34EBITDATTM07/07/2025USD":{"r":[[368571587.190323]],"c":null,"a":["Companies!K327"]},"F|^232224-49EBITDATTM07/07/2025USD":{"id":672,"description":null,"headerValues":[],"financialValues":[],"customValues":[],"error":null},"F|^135958-33EBITDATTM07/07/2025USD":{"r":[[27837215.387670342]],"c":null,"a":["Companies!K329"]},"F|^165123-91Business RevenueTTM07/07/2025USD":{"id":696,"description":null,"headerValues":[],"financialValues":[],"customValues":[],"error":null},"F|^12444-13EBITDATTM07/07/2025USD":{"r":[[290473146.46681094]],"c":null,"a":["Companies!K717"]},"F|^163270-90EBITDATTM07/07/2025USD":{"id":653,"description":null,"headerValues":[],"financialValues":[],"customValues":[],"error":null},"F|^267694-66EBITDATTM07/07/2025USD":{"r":[[622929209.488794]],"c":null,"a":["Companies!K677"]},"F|^601896-25EBITDATTM07/07/2025USD":{"r":[[120226510.411129]],"c":null,"a":["Companies!K778"]},"F|^59323-42Business RevenueTTM07/07/2025USD":{"r":[[1555089802.706368]],"c":null,"a":["Companies!J208"]},"F|^233677-18Business RevenueTTM07/07/2025USD":{"id":657,"description":null,"headerValues":[],"financialValues":[],"customValues":[],"error":null},"F|^115612-93Business RevenueTTM07/07/2025USD":{"id":698,"description":null,"headerValues":[],"financialValues":[],"customValues":[],"error":null},"F|^158436-10EBITDATTM07/07/2025USD":{"id":617,"description":null,"headerValues":[],"financialValues":[],"customValues":[],"error":null},"F|^266136-67Business RevenueTTM07/07/2025USD":{"id":664,"description":null,"headerValues":[],"financialValues":[],"customValues":[],"error":null},"F|^65420-20EBITDATTM07/07/2025USD":{"id":640,"description":null,"headerValues":[],"financialValues":[],"customValues":[],"error":null},"F|^235006-48EBITDATTM07/07/2025USD":{"r":[[251143949.756339]],"c":null,"a":["Companies!K511"]},"F|^501803-11Business RevenueTTM07/07/2025USD":{"id":635,"description":null,"headerValues":[],"financialValues":[],"customValues":[],"error":null},"F|^230114-08EBITDATTM07/07/2025USD":{"id":651,"description":null,"headerValues":[],"financialValues":[],"customValues":[],"error":null},"F|^91718-56EBITDATTM07/07/2025USD":{"id":619,"description":null,"headerValues":[],"financialValues":[],"customValues":[],"error":null},"F|^182488-69Business RevenueTTM07/07/2025USD":{"r":[[1094778481.2039158]],"c":null,"a":["Companies!J551"]},"D|^119625-22WebsiteUSD":{"r":[["www.grupobertin.com.br"]],"a":["Companies!E319"]},"D|^151295-68WebsiteUSD":{"r":[["www.vitacon.com.br"]],"a":["Companies!E690"]},"D|^157680-91WebsiteUSD":{"r":[["www.rapidaocometa.com.br"]],"a":["Companies!E542"]},"D|^99520-12WebsiteUSD":{"r":[["www.semparar.com.br"]],"a":["Companies!E579"]},"D|^123496-84WebsiteUSD":{"r":[["www.puras.com.br"]],"a":["Companies!E538"]},"D|^229196-62WebsiteUSD":{"r":[["www.oceanpact.com"]],"a":["Companies!E489"]},"D|^162772-75WebsiteUSD":{"r":[["www.marche.com.br"]],"a":["Companies!E429"]},"D|^467250-94WebsiteUSD":{"r":[["www.3tentos.com.br"]],"a":["Companies!E4"]},"D|^13196-71WebsiteUSD":{"r":[["www.uol.com.br"]],"a":["Companies!E669"]},"D|^565246-54WebsiteUSD":{"r":[["kovr.com.br"]],"a":["Companies!E391"]},"D|^491864-77WebsiteUSD":{"r":[["ri.csnmineracao.com.br"]],"a":["Companies!E202"]},"D|^155263-78WebsiteUSD":{"r":[["www.innova.com.br"]],"a":["Companies!E362"]},"D|^462645-37WebsiteUSD":{"r":[["www.targusenergia.com.br"]],"a":["Companies!E620"]},"D|^531320-86WebsiteUSD":{"r":[["www.gruposalus.com.br"]],"a":["Companies!E333"]},"D|^59325-13WebsiteUSD":{"r":[["minervafoods.com"]],"a":["Companies!E453"]},"D|^126967-33NameUSD":{"r":[["Hypermarcas (Beauty &amp; Personal Care Business)"]],"a":["Companies!B752"]},"D|^149565-25NameUSD":{"r":[["Vulcabras Azaleia"]],"a":["Companies!B703"]},"D|^615834-82NameUSD":{"r":[["Inpasa"]],"a":["Companies!B363"]},"D|^165421-63NameUSD":{"r":[["Tupy"]],"a":["Companies!B658"]},"D|^544304-98NameUSD":{"r":[["S.E. Palmeiras"]],"a":["Companies!B502"]},"D|^25592-68NameUSD":{"r":[["Qualicorp Consultoria e Corretora de Seguros"]],"a":["Companies!B539"]},"D|^151601-41NameUSD":{"r":[["Tele Leste Celular Participacoes Netscribes (ADR)"]],"a":["Companies!B771"]},"D|^124137-28NameUSD":{"r":[["Suvinil"]],"a":["Companies!B613"]},"D|^126007-75NameUSD":{"r":[["Empresa Construtora Brasil"]],"a":["Companies!B235"]},"D|^267815-17NameUSD":{"r":[["Vero (Telecommunication Company)"]],"a":["Companies!B682"]},"D|^182488-69NameUSD":{"r":[["Rodobens"]],"a":["Companies!B551"]},"D|^58968-01NameUSD":{"r":[["Vale (Multi-line Mining)"]],"a":["Companies!B674"]},"D|^228570-85NameUSD":{"r":[["Grupo 3corações"]],"a":["Companies!B3"]},"D|^170685-91NameUSD":{"r":[["PBG (Tijucas)"]],"a":["Companies!B523"]},"D|^115118-56NameUSD":{"r":[["Intercement"]],"a":["Companies!B366"]},"D|^110294-65NameUSD":{"r":[["Sinova Inovacoes Agricolas"]],"a":["Companies!B336"]},"D|^482696-29NameUSD":{"r":[["Volkswagen Truck &amp; Bus"]],"a":["Companies!B704"]},"D|^152826-49Employees CountUSD":{"r":[[197]],"a":["Companies!I685"]},"D|^41581-00Employees CountUSD":{"r":[[14817]],"a":["Companies!I697"]},"D|^700627-78Employees CountUSD":{"id":650,"description":null,"headerValues":[{"simpleDate":null,"value":"","description":null}],"financialValues":[],"customValues":[],"error":null},"D|^513134-74Employees CountUSD":{"r":[[1138]],"a":["Companies!I130"]},"D|^150914-71Employees CountUSD":{"r":[[643]],"a":["Companies!I278"]},"D|^161034-67Employees CountUSD":{"id":659,"description":null,"headerValues":[{"simpleDate":null,"value":"","description":null}],"financialValues":[],"customValues":[],"error":null},"D|^158321-80Employees CountUSD":{"r":[[6000]],"a":["Companies!I400"]},"D|^517445-74Employees CountUSD":{"r":[[2101]],"a":["Companies!I666"]},"D|^12444-13Employees CountUSD":{"r":[[16000]],"a":["Companies!I717"]},"D|^43308-10Employees CountUSD":{"r":[[9102]],"a":["Companies!I557"]},"D|^12770-02Employees CountUSD":{"r":[[30]],"a":["Companies!I342"]},"D|^51001-84Employees CountUSD":{"r":[[3846]],"a":["Companies!I410"]},"D|^267694-66Employees CountUSD":{"r":[[2827]],"a":["Companies!I677"]},"D|^56904-04Employees CountUSD":{"id":686,"description":null,"headerValues":[{"simpleDate":null,"value":"","description":null}],"financialValues":[],"customValues":[],"error":null},"D|^41395-33Employees CountUSD":{"r":[[2560]],"a":["Companies!I633"]},"D|^458086-15Employees CountUSD":{"r":[[57000]],"a":["Companies!I585"]},"D|^506670-31Employees CountUSD":{"r":[[19]],"a":["Companies!I296"]},"D|^112793-05Employees CountUSD":{"r":[[1400]],"a":["Companies!I760"]},"D|^168681-88Employees CountUSD":{"r":[[341]],"a":["Companies!I645"]},"D|^454233-88Employees CountUSD":{"id":633,"description":null,"headerValues":[{"simpleDate":null,"value":"","description":null}],"financialValues":[],"customValues":[],"error":null},"D|^142711-66Employees CountUSD":{"r":[[128]],"a":["Companies!I713"]},"D|^100578-07HQ CountryUSD":{"r":[["Brazil"]],"a":["Companies!D128"]},"D|^532530-37HQ CountryUSD":{"r":[["Brazil"]],"a":["Companies!D756"]},"D|^157868-11HQ CountryUSD":{"r":[["Brazil"]],"a":["Companies!D761"]},"D|^31316-68HQ CountryUSD":{"r":[["Brazil"]],"a":["Companies!D536"]},"D|^163270-90HQ CountryUSD":{"r":[["Brazil"]],"a":["Companies!D465"]},"D|^166331-44HQ CountryUSD":{"r":[["Brazil"]],"a":["Companies!D326"]},"D|^163136-35HQ CountryUSD":{"r":[["Brazil"]],"a":["Companies!D769"]},"D|^163034-92HQ CountryUSD":{"r":[["Brazil"]],"a":["Companies!D436"]},"D|^268298-29HQ CountryUSD":{"r":[["Brazil"]],"a":["Companies!D653"]},"D|^41510-44HQ CountryUSD":{"r":[["Brazil"]],"a":["Companies!D509"]},"D|^135958-33HQ CountryUSD":{"r":[["Brazil"]],"a":["Companies!D329"]},"D|^97782-40HQ CountryUSD":{"r":[["Brazil"]],"a":["Companies!D486"]},"D|^98480-80HQ CountryUSD":{"r":[["Brazil"]],"a":["Companies!D649"]},"F|^267553-72Business RevenueTTM07/07/2025USD":{"id":792,"description":null,"headerValues":[],"financialValues":[],"customValues":[],"error":null},"F|^62633-35Business RevenueTTM07/07/2025USD":{"r":[[9613118380.542158]],"c":null,"a":["Companies!J700"]},"F|^54251-83EBITDATTM07/07/2025USD":{"id":781,"description":null,"headerValues":[],"financialValues":[],"customValues":[],"error":null},"F|^58275-82Business RevenueTTM07/07/2025USD":{"r":[[2508841345.5436263]],"c":null,"a":["Companies!J257"]},"F|^154983-61EBITDATTM07/07/2025USD":{"r":[[211705576.518028]],"c":null,"a":["Companies!K667"]},"F|^596201-32Business RevenueTTM07/07/2025USD":{"id":709,"description":null,"headerValues":[],"financialValues":[],"customValues":[],"error":null},"F|^58968-01Business RevenueTTM07/07/2025USD":{"r":[[37743000000]],"c":null,"a":["Companies!J674"]},"F|^459945-91Business RevenueTTM07/07/2025USD":{"id":795,"description":null,"headerValues":[],"financialValues":[],"customValues":[],"error":null},"F|^60223-51EBITDATTM07/07/2025USD":{"id":735,"description":null,"headerValues":[],"financialValues":[],"customValues":[],"error":null},"F|^59323-15Business RevenueTTM07/07/2025USD":{"r":[[1390679925.4930022]],"c":null,"a":["Companies!J568"]},"F|^229196-62Business RevenueTTM07/07/2025USD":{"r":[[337109868.360373]],"c":null,"a":["Companies!J489"]},"F|^264458-98EBITDATTM07/07/2025USD":{"r":[[44543845.256309]],"c":null,"a":["Companies!K524"]},"F|^164960-83EBITDATTM07/07/2025USD":{"r":[[139378531.201731]],"c":null,"a":["Companies!K285"]},"F|^127441-00Business RevenueTTM07/07/2025USD":{"id":769,"description":null,"headerValues":[],"financialValues":[],"customValues":[],"error":null},"F|^165662-11Business RevenueTTM07/07/2025USD":{"r":[[1101555723.596913]],"c":null,"a":["Companies!J424"]},"F|^104338-90EBITDATTM07/07/2025USD":{"id":741,"description":null,"headerValues":[],"financialValues":[],"customValues":[],"error":null},"F|^59323-87Business RevenueTTM07/07/2025USD":{"r":[[445021693.87607]],"c":null,"a":["Companies!J448"]},"F|^52938-91EBITDATTM07/07/2025USD":{"id":710,"description":null,"headerValues":[],"financialValues":[],"customValues":[],"error":null},"F|^98855-92EBITDATTM07/07/2025USD":{"id":733,"description":null,"headerValues":[],"financialValues":[],"customValues":[],"error":null},"F|^97964-83EBITDATTM07/07/2025USD":{"r":[[35431968.680826]],"c":null,"a":["Companies!K267"]},"F|^109299-79Business RevenueTTM07/07/2025USD":{"r":[[1582597835.171721]],"c":null,"a":["Companies!J200"]},"F|^59323-51EBITDATTM07/07/2025USD":{"r":[[176936681.594371]],"c":null,"a":["Companies!K616"]},"F|^443189-62EBITDATTM07/07/2025USD":{"r":[[86186052.67974201]],"c":null,"a":["Companies!K399"]},"F|^165144-52Business RevenueTTM07/07/2025USD":{"id":778,"description":null,"headerValues":[],"financialValues":[],"customValues":[],"error":null},"F|^59323-69EBITDATTM07/07/2025USD":{"id":750,"description":null,"headerValues":[],"financialValues":[],"customValues":[],"error":null},"F|^107186-86EBITDATTM07/07/2025USD":{"id":786,"description":null,"headerValues":[],"financialValues":[],"customValues":[],"error":null},"F|^14185-99EBITDATTM07/07/2025USD":{"r":[[362756556.792373]],"c":null,"a":["Companies!K421"]},"F|^266136-67EBITDATTM07/07/2025USD":{"id":761,"description":null,"headerValues":[],"financialValues":[],"customValues":[],"error":null},"F|^59324-77Business RevenueTTM07/07/2025USD":{"r":[[345524297.492108]],"c":null,"a":["Companies!J380"]},"F|^160599-79EBITDATTM07/07/2025USD":{"id":708,"description":null,"headerValues":[],"financialValues":[],"customValues":[],"error":null},"F|^152826-49Business RevenueTTM07/07/2025USD":{"id":722,"description":null,"headerValues":[],"financialValues":[],"customValues":[],"error":null},"F|^41966-74Business RevenueTTM07/07/2025USD":{"r":[[5662145323.248761]],"c":null,"a":["Companies!J642"]},"F|^150344-38EBITDATTM07/07/2025USD":{"id":753,"description":null,"headerValues":[],"financialValues":[],"customValues":[],"error":null},"F|^121795-57Business RevenueTTM07/07/2025USD":{"id":762,"description":null,"headerValues":[],"financialValues":[],"customValues":[],"error":null},"F|^41966-65EBITDATTM07/07/2025USD":{"id":744,"description":null,"headerValues":[],"financialValues":[],"customValues":[],"error":null},"D|^62633-35WebsiteUSD":{"r":[["www.votorantim.com.br"]],"a":["Companies!E700"]},"D|^61650-10WebsiteUSD":{"r":[["www.itausa.com.br"]],"a":["Companies!E374"]},"D|^124083-28WebsiteUSD":{"r":[["www.tortuga.com.br"]],"a":["Companies!E648"]},"D|^165123-91WebsiteUSD":{"id":779,"description":null,"headerValues":[{"simpleDate":null,"value":"","description":null}],"financialValues":[],"customValues":[],"error":null},"D|^152764-48WebsiteUSD":{"r":[["www.parmalat.com.br"]],"a":["Companies!E505"]},"D|^342018-73WebsiteUSD":{"r":[["www.zilor.com.br"]],"a":["Companies!E722"]},"D|^165076-57WebsiteUSD":{"id":787,"description":null,"headerValues":[{"simpleDate":null,"value":"","description":null}],"financialValues":[],"customValues":[],"error":null},"D|^164958-76WebsiteUSD":{"r":[["www.loginlogistica.com.br"]],"a":["Companies!E413"]},"D|^264855-97WebsiteUSD":{"r":[["www.stara.com.br"]],"a":["Companies!E600"]},"D|^57093-40WebsiteUSD":{"r":[["www.santosbrasil.com.br"]],"a":["Companies!E566"]},"D|^463214-44WebsiteUSD":{"r":[["www.surf.com.br"]],"a":["Companies!E611"]},"D|^40839-85WebsiteUSD":{"r":[["www.cogna.com.br"]],"a":["Companies!E175"]},"D|^165081-52WebsiteUSD":{"id":715,"description":null,"headerValues":[{"simpleDate":null,"value":"","description":null}],"financialValues":[],"customValues":[],"error":null},"D|^52635-61W</t>
  </si>
  <si>
    <t>ebsiteUSD":{"r":[["www.copel.com"]],"a":["Companies!E187"]},"D|^161034-67WebsiteUSD":{"r":[["www.la.logicalis.com"]],"a":["Companies!E393"]},"D|^338690-62WebsiteUSD":{"id":726,"description":null,"headerValues":[{"simpleDate":null,"value":"","description":null}],"financialValues":[],"customValues":[],"error":null},"D|^10423-81WebsiteUSD":{"r":[["www.jbs.com.br"]],"a":["Companies!E376"]},"D|^55246-78WebsiteUSD":{"r":[["www.superbac.com.br"]],"a":["Companies!E607"]},"D|^13259-35WebsiteUSD":{"r":[["www.hypera.com.br"]],"a":["Companies!E355"]},"D|^223386-22WebsiteUSD":{"id":737,"description":null,"headerValues":[{"simpleDate":null,"value":"","description":null}],"financialValues":[],"customValues":[],"error":null},"D|^158946-04WebsiteUSD":{"id":748,"description":null,"headerValues":[{"simpleDate":null,"value":"","description":null}],"financialValues":[],"customValues":[],"error":null},"D|^164513-62WebsiteUSD":{"r":[["locamerica.com.br"]],"a":["Companies!E409"]},"D|^59323-51WebsiteUSD":{"r":[["www.syn.com.br"]],"a":["Companies!E616"]},"D|^180935-38WebsiteUSD":{"r":[["www.uniaoquimica.com.br"]],"a":["Companies!E662"]},"D|^62041-24NameUSD":{"r":[["Ferrovia Centro-Atlantica"]],"a":["Companies!B276"]},"D|^522248-86NameUSD":{"r":[["Orsegups"]],"a":["Companies!B496"]},"D|^51717-61NameUSD":{"r":[["Sertrading"]],"a":["Companies!B583"]},"D|^51010-93NameUSD":{"r":[["Serena Energia"]],"a":["Companies!B599"]},"D|^165503-62NameUSD":{"r":[["Refinaria De Petroleos"]],"a":["Companies!B547"]},"D|^13303-81NameUSD":{"r":[["Dixie Toga"]],"a":["Companies!B222"]},"D|^124083-28NameUSD":{"r":[["Tortuga Companhia Zootécnica Agrária"]],"a":["Companies!B648"]},"D|^57080-35NameUSD":{"r":[["Mills Locacao Servicos e Logistica"]],"a":["Companies!B451"]},"D|^165144-52NameUSD":{"r":[["Vicunha Textil"]],"a":["Companies!B688"]},"D|^10046-17NameUSD":{"r":[["Kepler Weber"]],"a":["Companies!B385"]},"D|^463214-44NameUSD":{"r":[["Surf (Telecommunications Service Providers)"]],"a":["Companies!B611"]},"D|^165144-52Employees CountUSD":{"r":[[7000]],"a":["Companies!I688"]},"D|^165718-54Employees CountUSD":{"id":789,"description":null,"headerValues":[{"simpleDate":null,"value":"","description":null}],"financialValues":[],"customValues":[],"error":null},"D|^267815-17Employees CountUSD":{"r":[[2900]],"a":["Companies!I682"]},"D|^14532-94Employees CountUSD":{"r":[[7800]],"a":["Companies!I540"]},"D|^158045-86Employees CountUSD":{"r":[[770]],"a":["Companies!I772"]},"D|^228052-54Employees CountUSD":{"r":[[10464]],"a":["Companies!I249"]},"D|^165681-01Employees CountUSD":{"r":[[10284]],"a":["Companies!I324"]},"D|^231229-00Employees CountUSD":{"id":738,"description":null,"headerValues":[{"simpleDate":null,"value":"","description":null}],"financialValues":[],"customValues":[],"error":null},"D|^65707-75Employees CountUSD":{"id":740,"description":null,"headerValues":[{"simpleDate":null,"value":"","description":null}],"financialValues":[],"customValues":[],"error":null},"D|^187645-42Employees CountUSD":{"r":[[1506]],"a":["Companies!I405"]},"D|^157723-30Employees CountUSD":{"r":[[86749]],"a":["Companies!I58"]},"D|^153231-31Employees CountUSD":{"r":[[643]],"a":["Companies!I494"]},"D|^165660-76HQ CountryUSD":{"r":[["Brazil"]],"a":["Companies!D712"]},"D|^165662-11HQ CountryUSD":{"r":[["Brazil"]],"a":["Companies!D424"]},"D|^165718-90HQ CountryUSD":{"r":[["Brazil"]],"a":["Companies!D525"]},"D|^59322-43HQ CountryUSD":{"r":[["Brazil"]],"a":["Companies!D528"]},"D|^454528-09HQ CountryUSD":{"r":[["Brazil"]],"a":["Companies!D215"]},"D|^59321-62HQ CountryUSD":{"r":[["Brazil"]],"a":["Companies!D408"]},"D|^158321-80HQ CountryUSD":{"r":[["Brazil"]],"a":["Companies!D400"]},"D|^465278-50HQ CountryUSD":{"r":[["Brazil"]],"a":["Companies!D395"]},"D|^167415-13HQ CountryUSD":{"r":[["Brazil"]],"a":["Companies!D403"]},"D|^60316-84HQ CountryUSD":{"r":[["Brazil"]],"a":["Companies!D475"]},"D|^342018-73HQ CountryUSD":{"r":[["Brazil"]],"a":["Companies!D722"]},"D|^170222-59HQ CountryUSD":{"r":[["Brazil"]],"a":["Companies!D288"]},"D|^181457-56HQ CountryUSD":{"r":[["Brazil"]],"a":["Companies!D302"]},"D|^233278-39HQ CountryUSD":{"r":[["Brazil"]],"a":["Companies!D552"]},"D|^99794-08HQ CountryUSD":{"r":[["Brazil"]],"a":["Companies!D758"]},"D|^463231-54HQ CountryUSD":{"r":[["Brazil"]],"a":["Companies!D387"]},"D|^52102-36HQ CountryUSD":{"r":[["Brazil"]],"a":["Companies!D206"]},"D|^13186-81HQ CountryUSD":{"r":[["Ireland"]],"a":["Companies!D602"]},"F|^125589-61EBITDATTM07/07/2025USD":{"id":2865,"description":null,"headerValues":[],"financialValues":[],"customValues":[],"error":null},"F|^162623-17Business RevenueTTM07/07/2025USD":{"r":[[296930297.4684836]],"c":null,"a":["Companies!J308"]},"F|^154773-82Business RevenueTTM07/07/2025USD":{"id":2899,"description":null,"headerValues":[],"financialValues":[],"customValues":[],"error":null},"F|^66339-91EBITDATTM07/07/2025USD":{"r":[[173728708.31633502]],"c":null,"a":["Companies!K501"]},"F|^234524-44EBITDATTM07/07/2025USD":{"id":2866,"description":null,"headerValues":[],"financialValues":[],"customValues":[],"error":null},"F|^597133-18Business RevenueTTM07/07/2025USD":{"id":2874,"description":null,"headerValues":[],"financialValues":[],"customValues":[],"error":null},"F|^58922-29EBITDATTM07/07/2025USD":{"r":[[81474186.088374]],"c":null,"a":["Companies!K244"]},"F|^164466-55Business RevenueTTM07/07/2025USD":{"r":[[1337712033.596796]],"c":null,"a":["Companies!J461"]},"F|^224264-89EBITDATTM07/07/2025USD":{"id":2897,"description":null,"headerValues":[],"financialValues":[],"customValues":[],"error":null},"F|^170222-59EBITDATTM07/07/2025USD":{"id":2879,"description":null,"headerValues":[],"financialValues":[],"customValues":[],"error":null},"F|^165660-76Business RevenueTTM07/07/2025USD":{"r":[[603363279.6432201]],"c":null,"a":["Companies!J712"]},"F|^182078-20EBITDATTM07/07/2025USD":{"id":2896,"description":null,"headerValues":[],"financialValues":[],"customValues":[],"error":null},"F|^228381-22Business RevenueTTM07/07/2025USD":{"r":[[5143096066.13175]],"c":null,"a":["Companies!J343"]},"F|^161334-37Business RevenueTTM07/07/2025USD":{"id":2852,"description":null,"headerValues":[],"financialValues":[],"customValues":[],"error":null},"F|^327536-65Business RevenueTTM07/07/2025USD":{"id":2857,"description":null,"headerValues":[],"financialValues":[],"customValues":[],"error":null},"F|^223522-75EBITDATTM07/07/2025USD":{"id":2891,"description":null,"headerValues":[],"financialValues":[],"customValues":[],"error":null},"F|^25592-68EBITDATTM07/07/2025USD":{"r":[[84819119.806717]],"c":null,"a":["Companies!K539"]},"F|^55958-32EBITDATTM07/07/2025USD":{"r":[[1346130955.716]],"c":null,"a":["Companies!K61"]},"F|^462679-48Business RevenueTTM07/07/2025USD":{"id":2836,"description":null,"headerValues":[],"financialValues":[],"customValues":[],"error":null},"F|^14532-94EBITDATTM07/07/2025USD":{"r":[[20979347.341382]],"c":null,"a":["Companies!K540"]},"F|^470725-84Business RevenueTTM07/07/2025USD":{"id":2827,"description":null,"headerValues":[],"financialValues":[],"customValues":[],"error":null},"F|^229790-80EBITDATTM07/07/2025USD":{"id":2854,"description":null,"headerValues":[],"financialValues":[],"customValues":[],"error":null},"F|^181457-56EBITDATTM07/07/2025USD":{"r":[[287651225.67259353]],"c":null,"a":["Companies!K302"]},"F|^13360-69Business RevenueTTM07/07/2025USD":{"r":[[24844073726.676]],"c":null,"a":["Companies!J584"]},"F|^59322-97Business RevenueTTM07/07/2025USD":{"id":2895,"description":null,"headerValues":[],"financialValues":[],"customValues":[],"error":null},"F|^160040-53EBITDATTM07/07/2025USD":{"id":2864,"description":null,"headerValues":[],"financialValues":[],"customValues":[],"error":null},"F|^164997-01EBITDATTM07/07/2025USD":{"r":[[210350220.27519798]],"c":null,"a":["Companies!K438"]},"F|^164452-78Business RevenueTTM07/07/2025USD":{"id":2862,"description":null,"headerValues":[],"financialValues":[],"customValues":[],"error":null},"F|^517445-74Business RevenueTTM07/07/2025USD":{"id":2823,"description":null,"headerValues":[],"financialValues":[],"customValues":[],"error":null},"F|^465278-50Business RevenueTTM07/07/2025USD":{"id":2885,"description":null,"headerValues":[],"financialValues":[],"customValues":[],"error":null},"F|^59323-60EBITDATTM07/07/2025USD":{"r":[[328013664.761154]],"c":null,"a":["Companies!K211"]},"F|^165348-73Business RevenueTTM07/07/2025USD":{"id":2892,"description":null,"headerValues":[],"financialValues":[],"customValues":[],"error":null},"F|^178323-22EBITDATTM07/07/2025USD":{"id":2832,"description":null,"headerValues":[],"financialValues":[],"customValues":[],"error":null},"F|^163136-35Business RevenueTTM07/07/2025USD":{"id":2900,"description":null,"headerValues":[],"financialValues":[],"customValues":[],"error":null},"F|^60962-86EBITDATTM07/07/2025USD":{"id":2893,"description":null,"headerValues":[],"financialValues":[],"customValues":[],"error":null},"F|^128463-40Business RevenueTTM07/07/2025USD":{"id":2811,"description":null,"headerValues":[],"financialValues":[],"customValues":[],"error":null},"F|^128463-40EBITDATTM07/07/2025USD":{"id":2888,"description":null,"headerValues":[],"financialValues":[],"customValues":[],"error":null},"F|^516055-24Business RevenueTTM07/07/2025USD":{"r":[[2078512082.2793856]],"c":null,"a":["Companies!J736"]},"F|^43072-66Business RevenueTTM07/07/2025USD":{"id":2890,"description":null,"headerValues":[],"financialValues":[],"customValues":[],"error":null},"F|^165346-48EBITDATTM07/07/2025USD":{"r":[[13782644.986962]],"c":null,"a":["Companies!K452"]},"F|^467250-94Business RevenueTTM07/07/2025USD":{"r":[[2462553703.575944]],"c":null,"a":["Companies!J4"]},"F|^40426-03Business RevenueTTM07/07/2025USD":{"r":[[636520707.643733]],"c":null,"a":["Companies!J635"]},"D|^454528-09WebsiteUSD":{"r":[["www.desktop.com.br"]],"a":["Companies!E215"]},"D|^59322-97WebsiteUSD":{"r":[["www.cesp.com.br"]],"a":["Companies!E155"]},"D|^153165-34WebsiteUSD":{"r":[["www.grupomateus.com.br"]],"a":["Companies!E327"]},"D|^12229-93WebsiteUSD":{"r":[["www.owens-minor.com"]],"a":["Companies!E498"]},"D|^268320-61WebsiteUSD":{"r":[["www.afya.com.br"]],"a":["Companies!E19"]},"D|^58275-82WebsiteUSD":{"r":[["www.eneva.com.br"]],"a":["Companies!E257"]},"D|^510285-43WebsiteUSD":{"r":[["www.alvoradanet.com.br"]],"a":["Companies!E42"]},"D|^521360-65WebsiteUSD":{"r":[["www.grupopereirabrasil.com.br"]],"a":["Companies!E331"]},"D|^229790-80WebsiteUSD":{"r":[["www.accamargo.org.br"]],"a":["Companies!E7"]},"D|^154831-87WebsiteUSD":{"r":[["www.barrosmonteiro.com.br"]],"a":["Companies!E78"]},"D|^160458-13WebsiteUSD":{"r":[["www.repom.com.br"]],"a":["Companies!E548"]},"D|^548748-10WebsiteUSD":{"r":[["www.grbsf.com.br"]],"a":["Companies!E311"]},"D|^233674-66NameUSD":{"r":[["Playcenter"]],"a":["Companies!B518"]},"D|^100582-12NameUSD":{"r":[["Cia de Ferro Ligas da Bahia"]],"a":["Companies!B277"]},"D|^264458-98NameUSD":{"r":[["Positivo Tecnologia"]],"a":["Companies!B524"]},"D|^315183-07NameUSD":{"r":[["Melcon Indústria Farmacêutica"]],"a":["Companies!B443"]},"D|^164937-79NameUSD":{"r":[["Bovespa Holding"]],"a":["Companies!B99"]},"D|^721137-97NameUSD":{"r":[["Automob Participações"]],"a":["Companies!B727"]},"D|^458071-66NameUSD":{"r":[["Cury Construtora E"]],"a":["Companies!B204"]},"D|^115612-93NameUSD":{"r":[["Paschoalotto"]],"a":["Companies!B506"]},"D|^51001-84NameUSD":{"r":[["Locaweb Internet Services"]],"a":["Companies!B410"]},"D|^60316-84NameUSD":{"r":[["NS2.com Internet"]],"a":["Companies!B475"]},"D|^277218-10NameUSD":{"r":[["Takeda Pharmaceutical (Latin America Over-the-Counter and Prescription Pharmaceuticals business)"]],"a":["Companies!B770"]},"D|^156489-31NameUSD":{"r":[["Brastec Technologies"]],"a":["Companies!B107"]},"D|^157248-82NameUSD":{"r":[["Panatlantica"]],"a":["Companies!B503"]},"D|^235006-48NameUSD":{"r":[["PetroRecôncavo"]],"a":["Companies!B511"]},"D|^59321-35NameUSD":{"r":[["Isa Energia Brasil"]],"a":["Companies!B372"]},"D|^166012-75NameUSD":{"r":[["CJ Selecta"]],"a":["Companies!B166"]},"D|^234217-81NameUSD":{"r":[["GD Solar (Brazil)"]],"a":["Companies!B294"]},"D|^60397-39Employees CountUSD":{"r":[[1759]],"a":["Companies!I239"]},"D|^100578-07Employees CountUSD":{"r":[[7000]],"a":["Companies!I128"]},"D|^101472-04Employees CountUSD":{"r":[[2500]],"a":["Companies!I282"]},"D|^10926-55Employees CountUSD":{"r":[[9000]],"a":["Companies!I293"]},"D|^164939-23Employees CountUSD":{"r":[[14416]],"a":["Companies!I431"]},"D|^234886-42Employees CountUSD":{"r":[[11631]],"a":["Companies!I98"]},"D|^121827-52Employees CountUSD":{"r":[[5384]],"a":["Companies!I375"]},"D|^438778-81Employees CountUSD":{"r":[[25]],"a":["Companies!I24"]},"D|^462645-37Employees CountUSD":{"id":2848,"description":null,"headerValues":[{"simpleDate":null,"value":"","description":null}],"financialValues":[],"customValues":[],"error":null},"D|^434642-41Employees CountUSD":{"r":[[790]],"a":["Companies!I695"]},"D|^60393-25Employees CountUSD":{"r":[[29695]],"a":["Companies!I201"]},"D|^597106-09Employees CountUSD":{"id":2861,"description":null,"headerValues":[{"simpleDate":null,"value":"","description":null}],"financialValues":[],"customValues":[],"error":null},"D|^227822-95Employees CountUSD":{"r":[[4294]],"a":["Companies!I216"]},"D|^228381-22Employees CountUSD":{"r":[[68000]],"a":["Companies!I343"]},"D|^10423-81Employees CountUSD":{"r":[[280000]],"a":["Companies!I376"]},"D|^53506-54Employees CountUSD":{"r":[[461]],"a":["Companies!I514"]},"D|^121035-79Employees CountUSD":{"r":[[35143]],"a":["Companies!I168"]},"D|^721137-97HQ CountryUSD":{"r":[["Brazil"]],"a":["Companies!D727"]},"D|^265061-08HQ CountryUSD":{"r":[["Brazil"]],"a":["Companies!D377"]},"D|^54853-75HQ CountryUSD":{"r":[["Brazil"]],"a":["Companies!D263"]},"D|^62017-75HQ CountryUSD":{"r":[["Brazil"]],"a":["Companies!D230"]},"D|^54834-67HQ CountryUSD":{"r":[["Brazil"]],"a":["Companies!D92"]},"D|^107944-12HQ CountryUSD":{"r":[["Brazil"]],"a":["Companies!D344"]},"D|^10926-55HQ CountryUSD":{"r":[["Brazil"]],"a":["Companies!D293"]},"D|^170685-91HQ CountryUSD":{"r":[["Brazil"]],"a":["Companies!D523"]},"D|^41612-23HQ CountryUSD":{"r":[["Brazil"]],"a":["Companies!D251"]},"D|^165038-86HQ CountryUSD":{"r":[["Brazil"]],"a":["Companies!D479"]},"D|^150344-38HQ CountryUSD":{"r":[["Brazil"]],"a":["Companies!D253"]},"D|^11987-92HQ CountryUSD":{"r":[["Norway"]],"a":["Companies!D59"]},"F|^55813-33EBITDATTM07/07/2025USD":{"id":1558,"description":null,"headerValues":[],"financialValues":[],"customValues":[],"error":null},"F|^267553-72EBITDATTM07/07/2025USD":{"id":1520,"description":null,"headerValues":[],"financialValues":[],"customValues":[],"error":null},"F|^158076-55EBITDATTM07/07/2025USD":{"id":1538,"description":null,"headerValues":[],"financialValues":[],"customValues":[],"error":null},"F|^235041-31EBITDATTM07/07/2025USD":{"id":1550,"description":null,"headerValues":[],"financialValues":[],"customValues":[],"error":null},"F|^164620-18EBITDATTM07/07/2025USD":{"r":[[119266139.30310799]],"c":null,"a":["Companies!K254"]},"F|^112707-37Business RevenueTTM07/07/2025USD":{"id":1586,"description":null,"headerValues":[],"financialValues":[],"customValues":[],"error":null},"F|^277225-03Business RevenueTTM07/07/2025USD":{"r":[[1226045834.1240559]],"c":null,"a":["Companies!J595"]},"F|^166918-33Business RevenueTTM07/07/2025USD":{"r":[[243278965.30385903]],"c":null,"a":["Companies!J527"]},"F|^458086-15Business RevenueTTM07/07/2025USD":{"r":[[7936793220.967567]],"c":null,"a":["Companies!J585"]},"F|^599964-67Business RevenueTTM07/07/2025USD":{"r":[[203959000]],"c":null,"a":["Companies!J680"]},"F|^13126-33EBITDATTM07/07/2025USD":{"id":1512,"description":null,"headerValues":[],"financialValues":[],"customValues":[],"error":null},"F|^11489-95EBITDATTM07/07/2025USD":{"r":[[2033263718.481]],"c":null,"a":["Companies!K652"]},"F|^463167-37EBITDATTM07/07/2025USD":{"id":1522,"description":null,"headerValues":[],"financialValues":[],"customValues":[],"error":null},"F|^164626-39Business RevenueTTM07/07/2025USD":{"id":1543,"description":null,"headerValues":[],"financialValues":[],"customValues":[],"error":null},"F|^164626-39EBITDATTM07/07/2025USD":{"id":1582,"description":null,"headerValues":[],"financialValues":[],"customValues":[],"error":null},"F|^59321-62EBITDATTM07/07/2025USD":{"r":[[1952897724.199156]],"c":null,"a":["Companies!K408"]},"F|^100581-58Business RevenueTTM07/07/2025USD":{"r":[[22380007692.983997]],"c":null,"a":["Companies!J321"]},"F|^59321-44Business RevenueTTM07/07/2025USD":{"r":[[331024657.223872]],"c":null,"a":["Companies!J621"]},"F|^151782-49EBITDATTM07/07/2025USD":{"r":[[39038534.241576]],"c":null,"a":["Companies!K684"]},"F|^154831-87EBITDATTM07/07/2025USD":{"id":1511,"description":null,"headerValues":[],"financialValues":[],"customValues":[],"error":null},"F|^59328-91EBITDATTM07/07/2025USD":{"r":[[101022305.733648]],"c":null,"a":["Companies!K39"]},"F|^665104-87EBITDATTM07/07/2025USD":{"id":1551,"description":null,"headerValues":[],"financialValues":[],"customValues":[],"error":null},"F|^59322-61Business RevenueTTM07/07/2025USD":{"r":[[435345332.198346]],"c":null,"a":["Companies!J97"]},"F|^121035-79EBITDATTM07/07/2025USD":{"id":1532,"description":null,"headerValues":[],"financialValues":[],"customValues":[],"error":null},"F|^343143-10Business RevenueTTM07/07/2025USD":{"r":[[292776005.365601]],"c":null,"a":["Companies!J678"]},"F|^443016-46Business RevenueTTM07/07/2025USD":{"r":[[495445042.455415]],"c":null,"a":["Companies!J515"]},"F|^465543-19EBITDATTM07/07/2025USD":{"id":1569,"description":null,"headerValues":[],"financialValues":[],"customValues":[],"error":null},"F|^14389-39Business RevenueTTM07/07/2025USD":{"r":[[6000082326.72]],"c":null,"a":["Companies!J627"]},"F|^154223-38EBITDATTM07/07/2025USD":{"id":1580,"description":null,"headerValues":[],"financialValues":[],"customValues":[],"error":null},"F|^231680-35EBITDATTM07/07/2025USD":{"id":1556,"description":null,"headerValues":[],"financialValues":[],"customValues":[],"error":null},"F|^183223-45EBITDATTM07/07/2025USD":{"id":1553,"description":null,"headerValues":[],"financialValues":[],"customValues":[],"error":null},"F|^565246-54EBITDATTM07/07/2025USD":{"id":1555,"description":null,"headerValues":[],"financialValues":[],"customValues":[],"error":null},"F|^63240-22EBITDATTM07/07/2025USD":{"r":[[29596990.858540002]],"c":null,"a":["Companies!K330"]},"F|^442222-03Business RevenueTTM07/07/2025USD":{"id":1510,"description":null,"headerValues":[],"financialValues":[],"customValues":[],"error":null},"F|^181473-94Business RevenueTTM07/07/2025USD":{"r":[[2584172081.140518]],"c":null,"a":["Companies!J458"]},"F|^43567-12Business RevenueTTM07/07/2025USD":{"r":[[23821194372.728867]],"c":null,"a":["Companies!J661"]},"F|^235006-48Business RevenueTTM07/07/2025USD":{"r":[[732212954.7336]],"c":null,"a":["Companies!J511"]},"F|^151601-32EBITDATTM07/07/2025USD":{"id":1571,"description":null,"headerValues":[],"financialValues":[],"customValues":[],"error":null},"F|^12403-27EBITDATTM07/07/2025USD":{"r":[[172085539.236657]],"c":null,"a":["Companies!K219"]},"F|^165551-32EBITDATTM07/07/2025USD":{"id":1504,"description":null,"headerValues":[],"financialValues":[],"customValues":[],"error":null},"F|^182343-88Business RevenueTTM07/07/2025USD":{"id":1565,"description":null,"headerValues":[],"financialValues":[],"customValues":[],"error":null},"F|^10731-52EBITDATTM07/07/2025USD":{"r":[[3367000000]],"c":null,"a":["Companies!K261"]},"D|^43060-06WebsiteUSD":{"r":[["www.braskem.com.br"]],"a":["Companies!E106"]},"D|^59052-79WebsiteUSD":{"r":[["www.madeiramadeira.com.br"]],"a":["Companies!E419"]},"D|^164693-62WebsiteUSD":{"r":[["www.geres.gov.br"]],"a":["Companies!E298"]},"D|^231229-00WebsiteUSD":{"r":[["www.lotusgrains.com"]],"a":["Companies!E416"]},"D|^158321-80WebsiteUSD":{"r":[["www.leader.com.br"]],"a":["Companies!E400"]},"D|^50938-48WebsiteUSD":{"r":[["www.grupoamigao.com"]],"a":["Companies!E318"]},"D|^156544-57WebsiteUSD":{"r":[["www.thyssenkrupp-csa.com.br"]],"a":["Companies!E639"]},"D|^53945-38WebsiteUSD":{"r":[["www.tokstok.com.br"]],"a":["Companies!E646"]},"D|^483083-38WebsiteUSD":{"r":[["www.site.getnet.com.br"]],"a":["Companies!E588"]},"D|^228570-85WebsiteUSD":{"r":[["www.3coracoes.com.br"]],"a":["Companies!E3"]},"D|^482696-29WebsiteUSD":{"r":[["www.vwco.com.br"]],"a":["Companies!E704"]},"D|^165551-32WebsiteUSD":{"r":[["www.petroflex.com.br"]],"a":["Companies!E510"]},"D|^165501-37WebsiteUSD":{"r":[["www.valefertilizantes.com"]],"a":["Companies!E675"]},"D|^465278-50WebsiteUSD":{"r":[["www.lafargeholcim.com.br"]],"a":["Companies!E395"]},"D|^42012-55WebsiteUSD":{"r":[["www.brasiltelecom.com.br"]],"a":["Companies!E105"]},"D|^86989-87WebsiteUSD":{"r":[["site.medabil.eng.br"]],"a":["Companies!E439"]},"D|^43042-60NameUSD":{"r":[["Companhia De Saneamento Basico Do Estado De Sao Paulo"]],"a":["Companies!B560"]},"D|^165501-37NameUSD":{"r":[["Vale Fertilizantes"]],"a":["Companies!B675"]},"D|^127441-00NameUSD":{"r":[["Direct Healthcare Group"]],"a":["Companies!B220"]},"D|^182574-10NameUSD":{"r":[["Oxiteno"]],"a":["Companies!B499"]},"D|^59325-49NameUSD":{"r":[["JSL"]],"a":["Companies!B383"]},"D|^43308-10NameUSD":{"r":[["Rumo"]],"a":["Companies!B557"]},"D|^233198-56NameUSD":{"r":[["Lavoro"]],"a":["Companies!B398"]},"D|^596775-16NameUSD":{"r":[["Motz (São Paulo)"]],"a":["Companies!B456"]},"D|^62870-05NameUSD":{"r":[["Valid (IT Services and Consulting)"]],"a":["Companies!B676"]},"D|^54744-04NameUSD":{"r":[["Cielo (Financial Software)"]],"a":["Companies!B163"]},"D|^497945-26NameUSD":{"r":[["Unimed Nacional"]],"a":["Companies!B152"]},"D|^165566-17NameUSD":{"r":[["Celulose Irani"]],"a":["Companies!B371"]},"D|^462871-45NameUSD":{"r":[["Casa Mineira"]],"a":["Companies!B135"]},"D|^125488-45NameUSD":{"r":[["Lorenzetti"]],"a":["Companies!B415"]},"D|^229563-91NameUSD":{"r":[["Kora Saude Participacoes"]],"a":["Companies!B390"]},"D|^41095-18NameUSD":{"r":[["Cognizant Technology Solutions"]],"a":["Companies!B176"]},"D|^10831-42Employees CountUSD":{"r":[[51000]],"a":["Companies!I437"]},"D|^150480-19Employees CountUSD":{"r":[[3920]],"a":["Companies!I709"]},"D|^55598-50Employees CountUSD":{"r":[[6670]],"a":["Companies!I334"]},"D|^56904-22Employees CountUSD":{"r":[[2189]],"a":["Companies!I401"]},"D|^14185-99Employees CountUSD":{"r":[[4000]],"a":["Companies!I421"]},"D|^164513-62Employees CountUSD":{"r":[[5272]],"a":["Companies!I409"]},"D|^55074-25Employees CountUSD":{"r":[[1927]],"a":["Companies!I491"]},"D|^124907-14Employees CountUSD":{"r":[[10922]],"a":["Companies!I692"]},"D|^100582-12Employees CountUSD":{"r":[[3218]],"a":["Companies!I277"]},"D|^42490-90Employees CountUSD":{"r":[[11032]],"a":["Companies!I303"]},"D|^159628-42Employees CountUSD":{"r":[[183]],"a":["Companies!I346"]},"D|^163886-14Employees CountUSD":{"r":[[854]],"a":["Companies!I617"]},"D|^10770-94HQ CountryUSD":{"r":[["Brazil"]],"a":["Companies!D114"]},"D|^516041-74HQ CountryUSD":{"r":[["Brazil"]],"a":["Companies!D310"]},"D|^126967-33HQ CountryUSD":{"r":[["Brazil"]],"a":["Companies!D752"]},"D|^43141-42HQ CountryUSD":{"r":[["India"]],"a":["Companies!D345"]},"D|^439078-06HQ CountryUSD":{"r":[["Brazil"]],"a":["Companies!D478"]},"D|^165660-85HQ CountryUSD":{"r":[["Brazil"]],"a":["Companies!D173"]},"D|^516055-24HQ CountryUSD":{"r":[["Brazil"]],"a":["Companies!D736"]},"D|^62177-59HQ CountryUSD":{"r":[["Brazil"]],"a":["Companies!D8"]},"D|^470682-73HQ CountryUSD":{"r":[["Brazil"]],"a":["Companies!D289"]},"D|^42203-35HQ CountryUSD":{"r":[["Brazil"]],"a":["Companies!D751"]},"D|^156901-24HQ CountryUSD":{"r":[["Brazil"]],"a":["Companies!D418"]},"D|^452727-46HQ CountryUSD":{"r":[["Brazil"]],"a":["Companies!D564"]},"D|^125301-70HQ CountryUSD":{"r":[["Brazil"]],"a":["Companies!D574"]},"D|^226315-45HQ CountryUSD":{"r":[["Brazil"]],"a":["Companies!D189"]},"F|^135752-86EBITDATTM07/07/2025USD":{"id":3596,"description":null,"headerValues":[],"financialValues":[],"customValues":[],"error":null},"F|^50913-10Business RevenueTTM07/07/2025USD":{"id":3535,"description":null,"headerValues":[],"financialValues":[],"customValues":[],"error":null},"F|^165664-00Business RevenueTTM07/07/2025USD":{"id":3526,"description":null,"headerValues":[],"financialValues":[],"customValues":[],"error":null},"F|^157723-30EBITDATTM07/07/2025USD":{"r":[[1017318641.136]],"c":null,"a":["Companies!K58"]},"F|^164969-38EBITDATTM07/07/2025USD":{"id":3571,"description":null,"headerValues":[],"financialValues":[],"customValues":[],"error":null},"F|^10926-55Business RevenueTTM07/07/2025USD":{"id":3599,"description":null,"headerValues":[],"financialValues":[],"customValues":[],"error":null},"F|^162020-17Business RevenueTTM07/07/2025USD":{"id":3516,"description":null,"headerValues":[],"financialValues":[],"customValues":[],"error":null},"F|^119915-92EBITDATTM07/07/2025USD":{"r":[[18961985.953401]],"c":null,"a":["Companies!K115"]},"F|^60223-51Business RevenueTTM07/07/2025USD":{"id":3581,"description":null,"headerValues":[],"financialValues":[],"customValues":[],"error":null},"F|^59322-43Business RevenueTTM07/07/2025USD":{"r":[[2948386224.7254434]],"c":null,"a":["Companies!J528"]},"F|^158083-21Business RevenueTTM07/07/2025USD":{"id":3513,"description":null,"headerValues":[],"financialValues":[],"customValues":[],"error":null},"F|^466023-34EBITDATTM07/07/2025USD":{"id":3543,"description":null,"headerValues":[],"financialValues":[],"customValues":[],"error":null},"F|^459723-88EBITDATTM07/07/2025USD":{"r":[[101875058.124012]],"c":null,"a":["Companies!K364"]},"F|^10355-14EBITDATTM07/07/2025USD":{"r":[[11601000000]],"c":null,"a":["Companies!K356"]},"F|^482825-08Business RevenueTTM07/07/2025USD":{"r":[[15057000000]],"c":null,"a":["Companies!J392"]},"F|^165380-77Business RevenueTTM07/07/2025USD":{"r":[[3316635981.596345]],"c":null,"a":["Companies!J178"]},"F|^517564-09Business RevenueTTM07/07/2025USD":{"id":3527,"description":null,"headerValues":[],"financialValues":[],"customValues":[],"error":null},"F|^165012-13Business RevenueTTM07/07/2025USD":{"r":[[387049135.69556403]],"c":null,"a":["Companies!J136"]},"F|^43041-97Business RevenueTTM07/07/2025USD":{"r":[[2399156870.79207]],"c":null,"a":["Companies!J195"]},"F|^231229-00Business RevenueTTM07/07/2025USD":{"id":3549,"description":null,"headerValues":[],"financialValues":[],"customValues":[],"error":null},"F|^41188-60Business RevenueTTM07/07/2025USD":{"r":[[19277000000]],"c":null,"a":["Companies!J361"]},"F|^597571-57Business RevenueTTM07/07/2025USD":{"id":3575,"description":null,"headerValues":[],"financialValues":[],"customValues":[],"error":null},"F|^164979-73EBITDATTM07/07/2025USD":{"id":3585,"description":null,"headerValues":[],"financialValues":[],"customValues":[],"error":null},"F|^712542-79EBITDATTM07/07/2025USD":{"id":3518,"description":null,"headerValues":[],"financialValues":[],"customValues":[],"error":null},"F|^162772-75EBITDATTM07/07/2025USD":{"r":[[25486517.199316315]],"c":null,"a":["Companies!K429"]},"F|^505061-92EBITDATTM07/07/2025USD":{"id":3548,"description":null,"headerValues":[],"financialValues":[],"customValues":[],"error":null},"F|^41519-62EBITDATTM07/07/2025USD":{"id":3586,"description":null,"headerValues":[],"financialValues":[],"customValues":[],"error":null},"F|^43072-66EBITDATTM07/07/2025USD":{"id":3542,"description":null,"headerValues":[],"financialValues":[],"customValues":[],"error":null},"F|^565157-17Business RevenueTTM07/07/2025USD":{"id":3558,"description":null,"headerValues":[],"financialValues":[],"customValues":[],"error":null},"F|^491864-77Business RevenueTTM07/07/2025USD":{"r":[[3068829841.478229]],"c":null,"a":["Companies!J202"]},"F|^608260-60EBITDATTM07/07/2025USD":{"id":3524,"description":null,"headerValues":[],"financialValues":[],"customValues":[],"error":null},"F|^90178-30EBITDATTM07/07/2025USD":{"id":3520,"description":null,"headerValues":[],"financialValues":[],"customValues":[],"error":null},"F|^57093-58Business RevenueTTM07/07/2025USD":{"id":3546,"description":null,"headerValues":[],"financialValues":[],"customValues":[],"error":null},"F|^170863-39EBITDATTM07/07/2025USD":{"r":[[2009000000]],"c":null,"a":["Companies!K232"]},"D|^158894-29WebsiteUSD":{"r":[["www.villares.com.br"]],"a":["Companies!E689"]},"D|^12403-27WebsiteUSD":{"r":[["direcional.com.br"]],"a":["Companies!E219"]},"D|^164996-02WebsiteUSD":{"r":[["ri.tegraincorporadora.com.br"]],"a":["Companies!E629"]},"D|^14203-99WebsiteUSD":{"r":[["www.cardinalhealth.com"]],"a":["Companies!E132"]},"D|^466180-84WebsiteUSD":{"r":[["www.grupozaffari.com.br"]],"a":["Companies!E338"]},"D|^151601-41WebsiteUSD":{"id":3506,"description":null,"headerValues":[{"simpleDate":null,"value":"","description":null}],"financialValues":[],"customValues":[],"error":null},"D|^97998-76WebsiteUSD":{"r":[["www.camargocorrea.com.br"]],"a":["Companies!E126"]},"D|^162223-03WebsiteUSD":{"r":[["www.avantehs.com"]],"a":["Companies!E66"]},"D|^56614-42WebsiteUSD":{"r":[["www.tcs.com"]],"a":["Companies!E625"]},"D|^158076-55WebsiteUSD":{"r":[["www.almeidajunior.com.br"]],"a":["Companies!E38"]},"D|^165348-73WebsiteUSD":{"r":[["www.banpara.b.br"]],"a":["Companies!E76"]},"D|^124137-28WebsiteUSD":{"r":[["www.suvinil.com.br"]],"a":["Companies!E613"]},"D|^157392-19WebsiteUSD":{"r":[["www.puket.com.br"]],"a":["Companies!E537"]},"D|^62020-81WebsiteUSD":{"r":[["www.dufrysouthamerica.com"]],"a":["Companies!E231"]},"D|^114010-39WebsiteUSD":{"r":[["novo.brb.com.br"]],"a":["Companies!E483"]},"D|^528834-97WebsiteUSD":{"id":3573,"description":null,"headerValues":[{"simpleDate":null,"value":"","description":null}],"financialValues":[],"customValues":[],"error":null},"D|^155419-75WebsiteUSD":{"r":[["www.mrn.com.br"]],"a":["Companies!E460"]},"D|^51485-86WebsiteUSD":{"r":[["www.tcp.com.br"]],"a":["Companies!E624"]},"D|^59932-72NameUSD":{"r":[["Econocom Group"]],"a":["Companies!B236"]},"D|^471201-49NameUSD":{"r":[["Aldo Solar"]],"a":["Companies!B31"]},"D|^59889-88NameUSD":{"r":[["Anima Educação"]],"a":["Companies!B52"]},"D|^159242-95NameUSD":{"r":[["Morena Rosa Industria de Confeccoes"]],"a":["Companies!B328"]},"D|^516055-24NameUSD":{"r":[["Cencosud Brazil"]],"a":["Companies!B736"]},"D|^11242-00NameUSD":{"r":[["Medtronic"]],"a":["Companies!B442"]},"D|^56903-77NameUSD":{"r":[["Companhia Mineira de Açúcar e Álcool"]],"a":["Companies!B170"]},"D|^62179-57NameUSD":{"r":[["BB Seguridade Participacoes"]],"a":["Companies!B83"]},"D|^165833-83NameUSD":{"r":[["Iguá Saneamento"]],"a":["Companies!B357"]},"D|^530460-37NameUSD":{"r":[["B2list"]],"a":["Companies!B70"]},"D|^11660-50NameUSD":{"r":[["SAP"]],"a":["Companies!B569"]},"D|^114010-39NameUSD":{"r":[["Banco de Brasília"]],"a":["Companies!B483"]},"D|^158436-10NameUSD":{"r":[["Iharabras"]],"a":["Companies!B358"]},"D|^494510-50NameUSD":{"r":[["Auren Energia"]],"a":["Companies!B63"]},"D|^165835-27NameUSD":{"r":[["All-America Latina Logistica Malha Norte"]],"a":["Companies!B556"]},"D|^62311-60NameUSD":{"r":[["SLC Agricola"]],"a":["Companies!B590"]},"D|^150760-63Employees CountUSD":{"id":3595,"description":null,"headerValues":[{"simpleDate":null,"value":"","description":null}],"financialValues":[],"customValues":[],"error":null},"D|^42357-52Employees CountUSD":{"r":[[7583]],"a":["Companies!I117"]},"D|^164937-79Employees CountUSD":{"id":3504,"description":null,"headerValues":[{"simpleDate":null,"value":"","description":null}],"financialValues":[],"customValues":[],"error":null},"D|^234217-81Employees CountUSD":{"r":[[74]],"a":["Companies!I294"]},"D|^515797-75Employees CountUSD":{"r":[[453]],"a":["Companies!I312"]},"D|^164942-83Employees CountUSD":{"r":[[1257]],"a":["Companies!I6"]},"D|^482051-71Employees CountUSD":{"r":[[196]],"a":["Companies!I30"]},"D|^153764-47Employees CountUSD":{"id":3522,"description":null,"headerValues":[{"simpleDate":null,"value":"","description":null}],"financialValues":[],"customValues":[],"error":null},"D|^60211-45Employees CountUSD":{"r":[[6583]],"a":["Companies!I177"]},"D|^121967-83Employees CountUSD":{"r":[[7500]],"a":["Companies!I349"]},"D|^166370-32Employees CountUSD":{"id":3532,"description":null,"headerValues":[{"simpleDate":null,"value":"","description":null}],"financialValues":[],"customValues":[],"error":null},"D|^59325-22Employees CountUSD":{"r":[[5805]],"a":["Companies!I56"]},"D|^161509-69Employees CountUSD":{"r":[[100]],"a":["Companies!I425"]},"D|^463214-44Employees CountUSD":{"r":[[219]],"a":["Companies!I611"]},"D|^496359-10Employees CountUSD":{"r":[[1151]],"a":["Companies!I299"]},"D|^90178-30Employees CountUSD":{"r":[[35000]],"a":["Companies!I601"]},"D|^125590-69Employees CountUSD":{"r":[[1300]],"a":["Companies!I432"]},"D|^43060-06Employees CountUSD":{"r":[[8576]],"a":["Companies!I106"]},"D|^665104-87Employees CountUSD":{"id":3574,"description":null,"headerValues":[{"simpleDate":null,"value":"","description":nul</t>
  </si>
  <si>
    <t>l}],"financialValues":[],"customValues":[],"error":null},"D|^157599-82Employees CountUSD":{"r":[[6000]],"a":["Companies!I10"]},"D|^466985-26Employees CountUSD":{"r":[[630]],"a":["Companies!I158"]},"D|^436487-86Employees CountUSD":{"r":[[1500]],"a":["Companies!I23"]},"D|^41514-76HQ CountryUSD":{"r":[["Brazil"]],"a":["Companies!D279"]},"D|^157075-75HQ CountryUSD":{"r":[["Brazil"]],"a":["Companies!D725"]},"D|^471065-32HQ CountryUSD":{"r":[["Brazil"]],"a":["Companies!D5"]},"D|^228052-54HQ CountryUSD":{"r":[["Brazil"]],"a":["Companies!D249"]},"D|^228570-85HQ CountryUSD":{"r":[["Brazil"]],"a":["Companies!D3"]},"D|^163212-49HQ CountryUSD":{"r":[["Brazil"]],"a":["Companies!D43"]},"D|^97156-09HQ CountryUSD":{"r":[["Brazil"]],"a":["Companies!D732"]},"D|^153165-34HQ CountryUSD":{"r":[["Brazil"]],"a":["Companies!D327"]},"D|^434772-01HQ CountryUSD":{"r":[["Brazil"]],"a":["Companies!D250"]},"D|^471201-49HQ CountryUSD":{"r":[["Brazil"]],"a":["Companies!D31"]},"F|^164952-73Business RevenueTTM07/07/2025USD":{"id":474,"description":null,"headerValues":[],"financialValues":[],"customValues":[],"error":null},"F|^57093-40EBITDATTM07/07/2025USD":{"r":[[276431228.346285]],"c":null,"a":["Companies!K566"]},"F|^61450-84Business RevenueTTM07/07/2025USD":{"id":438,"description":null,"headerValues":[],"financialValues":[],"customValues":[],"error":null},"F|^343509-67EBITDATTM07/07/2025USD":{"id":480,"description":null,"headerValues":[],"financialValues":[],"customValues":[],"error":null},"F|^157723-30Business RevenueTTM07/07/2025USD":{"r":[[13721690719.132]],"c":null,"a":["Companies!J58"]},"F|^158321-80EBITDATTM07/07/2025USD":{"id":447,"description":null,"headerValues":[],"financialValues":[],"customValues":[],"error":null},"F|^115118-56Business RevenueTTM07/07/2025USD":{"r":[[1386107744.8700652]],"c":null,"a":["Companies!J366"]},"F|^168448-96Business RevenueTTM07/07/2025USD":{"id":467,"description":null,"headerValues":[],"financialValues":[],"customValues":[],"error":null},"F|^228760-30EBITDATTM07/07/2025USD":{"id":430,"description":null,"headerValues":[],"financialValues":[],"customValues":[],"error":null},"F|^164513-62Business RevenueTTM07/07/2025USD":{"r":[[1548849464.725254]],"c":null,"a":["Companies!J409"]},"F|^64398-61Business RevenueTTM07/07/2025USD":{"r":[[2196453816.219683]],"c":null,"a":["Companies!J532"]},"F|^62311-60EBITDATTM07/07/2025USD":{"r":[[442112219.555062]],"c":null,"a":["Companies!K590"]},"F|^154831-87Business RevenueTTM07/07/2025USD":{"id":495,"description":null,"headerValues":[],"financialValues":[],"customValues":[],"error":null},"F|^165660-49Business RevenueTTM07/07/2025USD":{"r":[[256916413.775572]],"c":null,"a":["Companies!J517"]},"F|^55675-99Business RevenueTTM07/07/2025USD":{"r":[[10365510749.809565]],"c":null,"a":["Companies!J260"]},"F|^151586-02Business RevenueTTM07/07/2025USD":{"id":482,"description":null,"headerValues":[],"financialValues":[],"customValues":[],"error":null},"F|^124083-28Business RevenueTTM07/07/2025USD":{"id":415,"description":null,"headerValues":[],"financialValues":[],"customValues":[],"error":null},"F|^153764-47EBITDATTM07/07/2025USD":{"id":466,"description":null,"headerValues":[],"financialValues":[],"customValues":[],"error":null},"F|^165718-90EBITDATTM07/07/2025USD":{"id":461,"description":null,"headerValues":[],"financialValues":[],"customValues":[],"error":null},"F|^54240-13Business RevenueTTM07/07/2025USD":{"id":453,"description":null,"headerValues":[],"financialValues":[],"customValues":[],"error":null},"F|^529227-64Business RevenueTTM07/07/2025USD":{"r":[[320536941.1856522]],"c":null,"a":["Companies!J721"]},"F|^226313-74EBITDATTM07/07/2025USD":{"id":451,"description":null,"headerValues":[],"financialValues":[],"customValues":[],"error":null},"F|^234634-42Business RevenueTTM07/07/2025USD":{"id":440,"description":null,"headerValues":[],"financialValues":[],"customValues":[],"error":null},"F|^103477-96Business RevenueTTM07/07/2025USD":{"id":465,"description":null,"headerValues":[],"financialValues":[],"customValues":[],"error":null},"F|^439078-06Business RevenueTTM07/07/2025USD":{"id":473,"description":null,"headerValues":[],"financialValues":[],"customValues":[],"error":null},"F|^601896-25Business RevenueTTM07/07/2025USD":{"r":[[501552872.546297]],"c":null,"a":["Companies!J778"]},"F|^544643-56Business RevenueTTM07/07/2025USD":{"id":433,"description":null,"headerValues":[],"financialValues":[],"customValues":[],"error":null},"F|^165503-62EBITDATTM07/07/2025USD":{"r":[[-166808574.678548]],"c":null,"a":["Companies!K547"]},"F|^124322-05Business RevenueTTM07/07/2025USD":{"id":497,"description":null,"headerValues":[],"financialValues":[],"customValues":[],"error":null},"F|^462645-37EBITDATTM07/07/2025USD":{"id":458,"description":null,"headerValues":[],"financialValues":[],"customValues":[],"error":null},"F|^51263-20Business RevenueTTM07/07/2025USD":{"id":420,"description":null,"headerValues":[],"financialValues":[],"customValues":[],"error":null},"F|^124137-28Business RevenueTTM07/07/2025USD":{"r":[[525000000]],"c":null,"a":["Companies!J613"]},"F|^13303-81EBITDATTM07/07/2025USD":{"id":425,"description":null,"headerValues":[],"financialValues":[],"customValues":[],"error":null},"F|^155263-78EBITDATTM07/07/2025USD":{"id":492,"description":null,"headerValues":[],"financialValues":[],"customValues":[],"error":null},"F|^156547-63EBITDATTM07/07/2025USD":{"id":414,"description":null,"headerValues":[],"financialValues":[],"customValues":[],"error":null},"F|^463214-44EBITDATTM07/07/2025USD":{"id":475,"description":null,"headerValues":[],"financialValues":[],"customValues":[],"error":null},"F|^51485-86Business RevenueTTM07/07/2025USD":{"id":484,"description":null,"headerValues":[],"financialValues":[],"customValues":[],"error":null},"F|^155873-80Business RevenueTTM07/07/2025USD":{"r":[[33358505161.9]],"c":null,"a":["Companies!J687"]},"F|^157868-11EBITDATTM07/07/2025USD":{"id":452,"description":null,"headerValues":[],"financialValues":[],"customValues":[],"error":null},"F|^182488-69EBITDATTM07/07/2025USD":{"r":[[98435919.701684]],"c":null,"a":["Companies!K551"]},"D|^60393-25WebsiteUSD":{"r":[["www.csn.com.br"]],"a":["Companies!E201"]},"D|^155352-16WebsiteUSD":{"r":[["www.smartfit.com.br"]],"a":["Companies!E591"]},"D|^25592-68WebsiteUSD":{"r":[["www.qualicorp.com.br"]],"a":["Companies!E539"]},"D|^596775-16WebsiteUSD":{"r":[["www.motz.com.br"]],"a":["Companies!E456"]},"D|^600473-71WebsiteUSD":{"r":[["www.novoatacarejo.com"]],"a":["Companies!E482"]},"D|^157248-82WebsiteUSD":{"r":[["www.panatlantica.com.br"]],"a":["Companies!E503"]},"D|^126157-51WebsiteUSD":{"r":[["www.rontan.com.br"]],"a":["Companies!E554"]},"D|^165662-20WebsiteUSD":{"r":[["www.romi.com"]],"a":["Companies!E553"]},"D|^99160-39WebsiteUSD":{"r":[["www.spaipa.com.br"]],"a":["Companies!E598"]},"D|^158092-21WebsiteUSD":{"r":[["www.mappel.com.br"]],"a":["Companies!E428"]},"D|^164968-03WebsiteUSD":{"r":[["www.suzanoholding.com"]],"a":["Companies!E615"]},"D|^112793-05WebsiteUSD":{"id":459,"description":null,"headerValues":[{"simpleDate":null,"value":"","description":null}],"financialValues":[],"customValues":[],"error":null},"D|^156547-63WebsiteUSD":{"r":[["www.wickbold.com.br"]],"a":["Companies!E708"]},"D|^43567-12WebsiteUSD":{"r":[["www.ultra.com.br"]],"a":["Companies!E661"]},"D|^169745-86WebsiteUSD":{"r":[["www.whirlpool.com.br"]],"a":["Companies!E707"]},"D|^60046-75WebsiteUSD":{"r":[["www.sereducacional.com"]],"a":["Companies!E582"]},"D|^221469-49WebsiteUSD":{"r":[["www.gruposaltaedu.com"]],"a":["Companies!E332"]},"D|^122174-74WebsiteUSD":{"r":[["www.uabmotors.com.br"]],"a":["Companies!E660"]},"D|^98480-80NameUSD":{"r":[["Total Alimentos"]],"a":["Companies!B649"]},"D|^158945-68NameUSD":{"r":[["USJ - Açúcar e Álcool"]],"a":["Companies!B774"]},"D|^160990-03NameUSD":{"r":[["Suspensys Sistemas Automotivos"]],"a":["Companies!B612"]},"D|^12763-00NameUSD":{"r":[["Engie Brasil Energia"]],"a":["Companies!B258"]},"D|^434180-44NameUSD":{"r":[["Duas Rodas Industrial"]],"a":["Companies!B229"]},"D|^58999-51NameUSD":{"r":[["Pet Center Comércio e Participações"]],"a":["Companies!B512"]},"D|^151295-68NameUSD":{"r":[["Vitacon Safira Desenvolvimento Imobiliario"]],"a":["Companies!B690"]},"D|^60835-78NameUSD":{"r":[["VLI Logística"]],"a":["Companies!B693"]},"D|^154055-35NameUSD":{"r":[["Pellegrino Distribuidora De Autopeças"]],"a":["Companies!B507"]},"D|^153204-58NameUSD":{"r":[["Panpharma Participacoes"]],"a":["Companies!B504"]},"D|^338690-62NameUSD":{"r":[["Positivo Soluções Didáticas ( Private School Learning Systems)"]],"a":["Companies!B766"]},"D|^122174-74NameUSD":{"r":[["UAB Motors Participações"]],"a":["Companies!B660"]},"D|^165663-37NameUSD":{"r":[["Metalurgica Gerdau"]],"a":["Companies!B297"]},"D|^58968-46Employees CountUSD":{"r":[[51182]],"a":["Companies!I672"]},"D|^61183-99Employees CountUSD":{"id":411,"description":null,"headerValues":[{"simpleDate":null,"value":"","description":null}],"financialValues":[],"customValues":[],"error":null},"D|^101643-04Employees CountUSD":{"r":[[304]],"a":["Companies!I435"]},"D|^529227-64Employees CountUSD":{"id":424,"description":null,"headerValues":[{"simpleDate":null,"value":"","description":null}],"financialValues":[],"customValues":[],"error":null},"D|^54251-83Employees CountUSD":{"r":[[608]],"a":["Companies!I691"]},"D|^160990-03Employees CountUSD":{"r":[[583]],"a":["Companies!I612"]},"D|^158197-33Employees CountUSD":{"r":[[1181]],"a":["Companies!I467"]},"D|^466985-71Employees CountUSD":{"r":[[3400]],"a":["Companies!I427"]},"D|^597571-57Employees CountUSD":{"id":454,"description":null,"headerValues":[{"simpleDate":null,"value":"","description":null}],"financialValues":[],"customValues":[],"error":null},"D|^182488-69Employees CountUSD":{"id":471,"description":null,"headerValues":[{"simpleDate":null,"value":"","description":null}],"financialValues":[],"customValues":[],"error":null},"D|^60415-39Employees CountUSD":{"r":[[25102]],"a":["Companies!I414"]},"D|^151601-32Employees CountUSD":{"r":[[1357]],"a":["Companies!I623"]},"D|^58968-01Employees CountUSD":{"r":[[64610]],"a":["Companies!I674"]},"D|^58999-51Employees CountUSD":{"r":[[3833]],"a":["Companies!I512"]},"D|^170222-59Employees CountUSD":{"r":[[306]],"a":["Companies!I288"]},"D|^41514-76Employees CountUSD":{"r":[[5268]],"a":["Companies!I279"]},"D|^234886-42HQ CountryUSD":{"r":[["Brazil"]],"a":["Companies!D98"]},"D|^226272-16HQ CountryUSD":{"r":[["Brazil"]],"a":["Companies!D221"]},"D|^57093-58HQ CountryUSD":{"r":[["Brazil"]],"a":["Companies!D449"]},"D|^103477-96HQ CountryUSD":{"r":[["Brazil"]],"a":["Companies!D718"]},"D|^489786-85HQ CountryUSD":{"r":[["Brazil"]],"a":["Companies!D647"]},"D|^170892-37HQ CountryUSD":{"r":[["Brazil"]],"a":["Companies!D702"]},"D|^338690-62HQ CountryUSD":{"r":[["Brazil"]],"a":["Companies!D766"]},"D|^264333-43HQ CountryUSD":{"r":[["Brazil"]],"a":["Companies!D626"]},"D|^470960-11HQ CountryUSD":{"r":[["Brazil"]],"a":["Companies!D181"]},"D|^233963-83HQ CountryUSD":{"r":[["Brazil"]],"a":["Companies!D641"]},"D|^223693-93HQ CountryUSD":{"r":[["Brazil"]],"a":["Companies!D748"]},"D|^154055-35HQ CountryUSD":{"r":[["Brazil"]],"a":["Companies!D507"]},"D|^541366-75HQ CountryUSD":{"r":[["Brazil"]],"a":["Companies!D246"]}},"Company Investment Helpers":{"D|^157599-82NameUSD":{"r":[["Aché"]],"a":["'Company Investment Helpers'!BJ20"]},"D|^v157599-82Investments Buy Side IdsUSD":{"r":[["300273-85T"],["216178-03T"],["69195-16T"],["213096-52T"]],"a":["'Company Investment Helpers'!BJ23"]},"D|^157599-82Investments Buy Side CountUSD":{"r":[[4]],"a":["'Company Investment Helpers'!BL20"]},"D|^300273-85TDeal DateUSD":{"r":[[45842]],"a":["'Company Investment Helpers'!BK23"],"c":[["dd-mmm-yy"]]},"D|^69195-16TDeal DateUSD":{"r":[[42471]],"a":["'Company Investment Helpers'!BK25"],"c":[["dd-mmm-yy"]]},"D|^216178-03TDeal DateUSD":{"r":[[43709]],"a":["'Company Investment Helpers'!BK24"],"c":[["dd-mmm-yy"]]},"D|^213096-52TDeal DateUSD":{"r":[[40990]],"a":["'Company Investment Helpers'!BK26"],"c":[["dd-mmm-yy"]]},"D|^268320-61NameUSD":{"r":[["Afya"]],"a":["'Company Investment Helpers'!F20"]},"D|^57840-76NameUSD":{"r":[["Dedalus"]],"a":["'Company Investment Helpers'!BB20"]},"D|^460312-21NameUSD":{"r":[["Merative"]],"a":["'Company Investment Helpers'!V20"]},"D|^41337-91NameUSD":{"r":[["Cerner"]],"a":["'Company Investment Helpers'!AD20"]},"D|^436403-35NameUSD":{"r":[["Conexa Saúde"]],"a":["'Company Investment Helpers'!AL20"]},"D|^434450-35NameUSD":{"r":[["Mafra Hospitalar"]],"a":["'Company Investment Helpers'!AT20"]},"D|^54834-67NameUSD":{"r":[["Bionexo"]],"a":["'Company Investment Helpers'!N20"]},"D|^300273-85TDeal Type 1USD":{"r":[["Corporate Asset Purchase"]],"a":["'Company Investment Helpers'!BN23"]},"D|^69195-16TDeal Type 1USD":{"r":[["Merger/Acquisition"]],"a":["'Company Investment Helpers'!BN25"]},"D|^213096-52TDeal Type 1USD":{"r":[["Joint Venture"]],"a":["'Company Investment Helpers'!BN26"]},"D|^216178-03TDeal Type 1USD":{"r":[["Merger/Acquisition"]],"a":["'Company Investment Helpers'!BN24"]},"D|^300273-85TCompany IDUSD":{"r":[["894187-72"]],"a":["'Company Investment Helpers'!BL23"]},"D|^213096-52TCompany IDUSD":{"r":[["465835-06"]],"a":["'Company Investment Helpers'!BL26"]},"D|^216178-03TCompany IDUSD":{"r":[["315183-07"]],"a":["'Company Investment Helpers'!BL24"]},"D|^69195-16TCompany IDUSD":{"r":[["157374-64"]],"a":["'Company Investment Helpers'!BL25"]},"D|^460312-21Investments Buy Side CountUSD":{"r":[[1]],"a":["'Company Investment Helpers'!X20"]},"D|^41337-91Investments Buy Side CountUSD":{"r":[[39]],"a":["'Company Investment Helpers'!AF20"]},"D|^436403-35Investments Buy Side CountUSD":{"r":[[4]],"a":["'Company Investment Helpers'!AN20"]},"D|^v436403-35Investments Buy Side IdsUSD":{"r":[["278797-96T"],["243657-73T"],["263305-54T"],["158243-77T"]],"a":["'Company Investment Helpers'!AL23"]},"D|^v268320-61Investments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Helpers'!F23"]},"D|^57840-76Investments Buy Side CountUSD":{"r":[[19]],"a":["'Company Investment Helpers'!BD20"]},"D|^434450-35Investments Buy Side CountUSD":{"r":[[21]],"a":["'Company Investment Helpers'!AV20"]},"D|^v41337-91Investments Buy Side IdsUSD":{"r":[["180589-60T"],["161192-26T"],["160888-60T"],["167935-06T"],["141055-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Helpers'!AD23"]},"D|^v57840-76Investments Buy Side IdsUSD":{"r":[["277132-60T"],["244768-33T"],["213257-26T"],["198721-72T"],["281915-56T"],["215873-74T"],["189973-09T"],["183497-23T"],["182104-84T"],["174306-79T"],["173015-11T"],["139965-76T"],["170294-32T"],["125205-40T"],["120320-38T"],["72370-09T"],["266163-94T"],["93759-04T"],["264118-96T"]],"a":["'Company Investment Helpers'!BB23"]},"D|^268320-61Investments Buy Side CountUSD":{"r":[[30]],"a":["'Company Investment Helpers'!H20"]},"D|^v460312-21Investments Buy Side IdsUSD":{"r":[["167964-67T"]],"a":["'Company Investment Helpers'!V23"]},"D|^v434450-35Investments Buy Side IdsUSD":{"r":[["215616-61T"],["209620-00T"],["202291-57T"],["211077-82T"],["219128-32T"],["192511-36T"],["192775-51T"],["211606-39T"],["183568-33T"],["211776-49T"],["181866-61T"],["181884-07T"],["297885-16T"],["213477-31T"],["171320-05T"],["139837-51T"],["139835-89T"],["139836-88T"],["250287-49T"],["97989-22T"],["224310-52T"]],"a":["'Company Investment Helpers'!AT23"]},"D|^v54834-67Investments Buy Side IdsUSD":{"r":[["271865-44T"],["214779-34T"],["201839-32T"],["241661-08T"],["214778-35T"],["224258-05T"],["256569-94T"],["256925-08T"]],"a":["'Company Investment Helpers'!N23"]},"D|^54834-67Investments Buy Side CountUSD":{"r":[[8]],"a":["'Company Investment Helpers'!P20"]},"D|^189973-09TDeal DateUSD":{"r":[[44609]],"a":["'Company Investment Helpers'!BC29"],"c":[["dd-mmm-yy"]]},"D|^183497-23TDeal DateUSD":{"r":[[44516]],"a":["'Company Investment Helpers'!BC30"],"c":[["dd-mmm-yy"]]},"D|^215873-74TDeal DateUSD":{"r":[[44635]],"a":["'Company Investment Helpers'!BC28"],"c":[["dd-mmm-yy"]]},"D|^182104-84TDeal DateUSD":{"r":[[44491]],"a":["'Company Investment Helpers'!BC31"],"c":[["dd-mmm-yy"]]},"D|^139965-76TDeal DateUSD":{"r":[[44287]],"a":["'Company Investment Helpers'!BC34"],"c":[["dd-mmm-yy"]]},"D|^244768-33TDeal DateUSD":{"r":[[45498]],"a":["'Company Investment Helpers'!BC24"],"c":[["dd-mmm-yy"]]},"D|^198721-72TDeal DateUSD":{"r":[[44746]],"a":["'Company Investment Helpers'!BC26"],"c":[["dd-mmm-yy"]]},"D|^281915-56TDeal DateUSD":{"r":[[44713]],"a":["'Company Investment Helpers'!BC27"],"c":[["dd-mmm-yy"]]},"D|^120320-38TDeal DateUSD":{"r":[[43642]],"a":["'Company Investment Helpers'!BC37"],"c":[["dd-mmm-yy"]]},"D|^93759-04TDeal DateUSD":{"r":[[39986]],"a":["'Company Investment Helpers'!BC40"],"c":[["dd-mmm-yy"]]},"D|^264118-96TDeal DateUSD":{"r":[[36526]],"a":["'Company Investment Helpers'!BC41"],"c":[["dd-mmm-yy"]]},"D|^174306-79TDeal DateUSD":{"r":[[44348]],"a":["'Company Investment Helpers'!BC32"],"c":[["dd-mmm-yy"]]},"D|^224646-40TDeal DateUSD":{"r":[[43691]],"a":["'Company Investment Helpers'!G45"],"c":[["dd-mmm-yy"]]},"D|^192511-36TDeal DateUSD":{"r":[[44670]],"a":["'Company Investment Helpers'!AU28"],"c":[["dd-mmm-yy"]]},"D|^173015-11TDeal DateUSD":{"r":[[44342]],"a":["'Company Investment Helpers'!BC33"],"c":[["dd-mmm-yy"]]},"D|^277132-60TDeal DateUSD":{"r":[[45603]],"a":["'Company Investment Helpers'!BC23"],"c":[["dd-mmm-yy"]]},"D|^53361-19TDeal DateUSD":{"r":[[40688]],"a":["'Company Investment Helpers'!AE42"],"c":[["dd-mmm-yy"]]},"D|^213257-26TDeal DateUSD":{"r":[[44918]],"a":["'Company Investment Helpers'!BC25"],"c":[["dd-mmm-yy"]]},"D|^193066-03TDeal DateUSD":{"r":[[38477]],"a":["'Company Investment Helpers'!AE49"],"c":[["dd-mmm-yy"]]},"D|^266163-94TDeal DateUSD":{"r":[[40695]],"a":["'Company Investment Helpers'!BC39"],"c":[["dd-mmm-yy"]]},"D|^210738-43TDeal DateUSD":{"r":[[44140]],"a":["'Company Investment Helpers'!G40"],"c":[["dd-mmm-yy"]]},"D|^224502-49TDeal DateUSD":{"r":[[43216]],"a":["'Company Investment Helpers'!G49"],"c":[["dd-mmm-yy"]]},"D|^169871-86TDeal DateUSD":{"r":[[37077]],"a":["'Company Investment Helpers'!AE54"],"c":[["dd-mmm-yy"]]},"D|^125205-40TDeal DateUSD":{"r":[[43963]],"a":["'Company Investment Helpers'!BC36"],"c":[["dd-mmm-yy"]]},"D|^23408-56TDeal DateUSD":{"r":[[37607]],"a":["'Company Investment Helpers'!AE51"],"c":[["dd-mmm-yy"]]},"D|^209550-88TDeal DateUSD":{"r":[[44656]],"a":["'Company Investment Helpers'!G30"],"c":[["dd-mmm-yy"]]},"D|^244955-53TDeal DateUSD":{"id":6324,"description":null,"headerValues":[{"simpleDate":null,"value":"","description":null}],"financialValues":[],"customValues":[],"error":null},"D|^72370-09TDeal DateUSD":{"r":[[42549]],"a":["'Company Investment Helpers'!BC38"],"c":[["dd-mmm-yy"]]},"D|^263305-54TDeal DateUSD":{"r":[[44280]],"a":["'Company Investment Helpers'!AM25"],"c":[["dd-mmm-yy"]]},"D|^37568-89TDeal DateUSD":{"r":[[41221]],"a":["'Company Investment Helpers'!AE39"],"c":[["dd-mmm-yy"]]},"D|^181884-07TDeal DateUSD":{"r":[[44424]],"a":["'Company Investment Helpers'!AU34"],"c":[["dd-mmm-yy"]]},"D|^194630-23TDeal DateUSD":{"r":[[44704]],"a":["'Company Investment Helpers'!G29"],"c":[["dd-mmm-yy"]]},"D|^211606-39TDeal DateUSD":{"r":[[44512]],"a":["'Company Investment Helpers'!AU30"],"c":[["dd-mmm-yy"]]},"D|^48736-09TDeal DateUSD":{"r":[[42212]],"a":["'Company Investment Helpers'!AE31"],"c":[["dd-mmm-yy"]]},"D|^17860-06TDeal DateUSD":{"r":[[36571]],"a":["'Company Investment Helpers'!AE59"],"c":[["dd-mmm-yy"]]},"D|^74741-23TDeal DateUSD":{"r":[[36852]],"a":["'Company Investment Helpers'!AE55"],"c":[["dd-mmm-yy"]]},"D|^894187-72NameUSD":{"r":[["Medley Farmacêutica (Seven Pharmaceutical Brands in Brazil)"]],"a":["'Company Investment Helpers'!BM23"]},"D|^315183-07NameUSD":{"r":[["Melcon Indústria Farmacêutica"]],"a":["'Company Investment Helpers'!BM24"]},"D|^157374-64NameUSD":{"r":[["Nortis Farmacêutica"]],"a":["'Company Investment Helpers'!BM25"]},"D|^465835-06NameUSD":{"r":[["Bionovis"]],"a":["'Company Investment Helpers'!BM26"]},"D|^139965-76TDeal Type 1USD":{"r":[["Buyout/LBO"]],"a":["'Company Investment Helpers'!BF34"]},"D|^174306-79TDeal Type 1USD":{"r":[["Buyout/LBO"]],"a":["'Company Investment Helpers'!BF32"]},"D|^182104-84TDeal Type 1USD":{"r":[["Buyout/LBO"]],"a":["'Company Investment Helpers'!BF31"]},"D|^189973-09TDeal Type 1USD":{"r":[["Buyout/LBO"]],"a":["'Company Investment Helpers'!BF29"]},"D|^125205-40TDeal Type 1USD":{"r":[["Buyout/LBO"]],"a":["'Company Investment Helpers'!BF36"]},"D|^264118-96TDeal Type 1USD":{"r":[["Merger/Acquisition"]],"a":["'Company Investment Helpers'!BF41"]},"D|^266163-94TDeal Type 1USD":{"r":[["Buyout/LBO"]],"a":["'Company Investment Helpers'!BF39"]},"D|^170294-32TDeal Type 1USD":{"r":[["Buyout/LBO"]],"a":["'Company Investment Helpers'!BF35"]},"D|^198721-72TDeal Type 1USD":{"r":[["Buyout/LBO"]],"a":["'Company Investment Helpers'!BF26"]},"D|^93759-04TDeal Type 1USD":{"r":[["Buyout/LBO"]],"a":["'Company Investment Helpers'!BF40"]},"D|^213257-26TDeal Type 1USD":{"r":[["Buyout/LBO"]],"a":["'Company Investment Helpers'!BF25"]},"D|^281915-56TDeal Type 1USD":{"r":[["Buyout/LBO"]],"a":["'Company Investment Helpers'!BF27"]},"D|^120320-38TDeal Type 1USD":{"r":[["Buyout/LBO"]],"a":["'Company Investment Helpers'!BF37"]},"D|^215873-74TDeal Type 1USD":{"r":[["Buyout/LBO"]],"a":["'Company Investment Helpers'!BF28"]},"D|^243657-73TDeal Type 1USD":{"r":[["Merger/Acquisition"]],"a":["'Company Investment Helpers'!AP24"]},"D|^77749-93TDeal Type 1USD":{"r":[["Merger/Acquisition"]],"a":["'Company Investment Helpers'!AH56"]},"D|^244768-33TDeal Type 1USD":{"r":[["Later Stage VC"]],"a":["'Company Investment Helpers'!BF24"]},"D|^72370-09TDeal Type 1USD":{"r":[["Buyout/LBO"]],"a":["'Company Investment Helpers'!BF38"]},"D|^173015-11TDeal Type 1USD":{"r":[["Buyout/LBO"]],"a":["'Company Investment Helpers'!BF33"]},"D|^189780-67TDeal Type 1USD":{"r":[["Merger/Acquisition"]],"a":["'Company Investment Helpers'!J36"]},"D|^166655-89TDeal Type 1USD":{"r":[["Merger/Acquisition"]],"a":["'Company Investment Helpers'!J46"]},"D|^215616-61TDeal Type 1USD":{"r":[["Merger/Acquisition"]],"a":["'Company Investment Helpers'!AX23"]},"D|^192775-51TDeal Type 1USD":{"r":[["Merger/Acquisition"]],"a":["'Company Investment Helpers'!AX29"]},"D|^209178-19TDeal Type 1USD":{"r":[["Merger/Acquisition"]],"a":["'Company Investment Helpers'!J32"]},"D|^183497-23TDeal Type 1USD":{"r":[["Buyout/LBO"]],"a":["'Company Investment Helpers'!BF30"]},"D|^24301-63TDeal Type 1USD":{"r":[["Later Stage VC"]],"a":["'Company Investment Helpers'!AH36"]},"D|^266994-10TDeal Type 1USD":{"r":[["Later Stage VC"]],"a":["'Company Investment Helpers'!AH30"]},"D|^202291-57TDeal Type 1USD":{"r":[["Merger/Acquisition"]],"a":["'Company Investment Helpers'!AX25"]},"D|^174306-79TCompany IDUSD":{"r":[["467760-07"]],"a":["'Company Investment Helpers'!BD32"]},"D|^93759-04TCompany IDUSD":{"r":[["185831-74"]],"a":["'Company Investment Helpers'!BD40"]},"D|^281915-56TCompany IDUSD":{"r":[["731710-63"]],"a":["'Company Investment Helpers'!BD27"]},"D|^189973-09TCompany IDUSD":{"r":[["493399-27"]],"a":["'Company Investment Helpers'!BD29"]},"D|^170294-32TCompany IDUSD":{"r":[["464083-12"]],"a":["'Company Investment Helpers'!BD35"]},"D|^139965-76TCompany IDUSD":{"r":[["437276-35"]],"a":["'Company Investment Helpers'!BD34"]},"D|^183497-23TCompany IDUSD":{"r":[["90460-99"]],"a":["'Company Investment Helpers'!BD30"]},"D|^72370-09TCompany IDUSD":{"r":[["53966-98"]],"a":["'Company Investment Helpers'!BD38"]},"D|^244768-33TCompany IDUSD":{"r":[["231157-18"]],"a":["'Company Investment Helpers'!BD24"]},"D|^266163-94TCompany IDUSD":{"r":[["608087-35"]],"a":["'Company Investment Helpers'!BD39"]},"D|^182104-84TCompany IDUSD":{"r":[["231049-18"]],"a":["'Company Investment Helpers'!BD31"]},"D|^213257-26TCompany IDUSD":{"r":[["518395-42"]],"a":["'Company Investment Helpers'!BD25"]},"D|^198721-72TCompany IDUSD":{"r":[["500988-88"]],"a":["'Company Investment Helpers'!BD26"]},"D|^215873-74TCompany IDUSD":{"r":[["520660-63"]],"a":["'Company Investment Helpers'!BD28"]},"D|^125205-40TCompany IDUSD":{"r":[["338600-98"]],"a":["'Company Investment Helpers'!BD36"]},"D|^264118-96TCompany IDUSD":{"r":[["150477-67"]],"a":["'Company Investment Helpers'!BD41"]},"D|^120320-38TCompany IDUSD":{"r":[["232345-63"]],"a":["'Company Investment Helpers'!BD37"]},"D|^224646-40TCompany IDUSD":{"r":[["343485-46"]],"a":["'Company Investment Helpers'!H45"]},"D|^209395-18TCompany IDUSD":{"r":[["510627-61"]],"a":["'Company Investment Helpers'!H26"]},"D|^19939-42TCompany IDUSD":{"r":[["53483-50"]],"a":["'Company Investment Helpers'!AF40"]},"D|^173165-95TCompany IDUSD":{"r":[["226725-58"]],"a":["'Company Investment Helpers'!H34"]},"D|^167964-67TCompany IDUSD":{"r":[["138102-04"]],"a":["'Company Investment Helpers'!X23"]},"D|^97989-22TCompany IDUSD":{"r":[["12312-46"]],"a":["'Company Investment Helpers'!AV42"]},"D|^173015-11TCompany IDUSD":{"r":[["466922-44"]],"a":["'Company Investment Helpers'!BD33"]},"D|^258474-34TCompany IDUSD":{"r":[["596928-88"]],"a":["'Company Investment Helpers'!H24"]},"D|^130401-01TCompany IDUSD":{"r":[["103578-67"]],"a":["'Company Investment Helpers'!AF53"]},"D|^181884-07TCompany IDUSD":{"r":[["107187-85"]],"a":["'Company Investment Helpers'!AV34"]},"D|^107878-96TCompany IDUSD":{"r":[["10813-42"]],"a":["'Company Investment Helpers'!AF48"]},"D|^111968-29TCompany IDUSD":{"r":[["164373-85"]],"a":["'Company Investment Helpers'!AF57"]},"D|^160888-60TCompany IDUSD":{"r":[["168528-79"]],"a":["'Company Investment Helpers'!AF25"]},"D|^173513-62TCompany IDUSD":{"r":[["234253-72"]],"a":["'Company Investment Helpers'!H38"]},"D|^139997-98TCompany IDUSD":{"r":[["149322-16"]],"a":["'Company Investment Helpers'!H42"]},"D|^130401-01TDeal DateUSD":{"r":[[37377]],"a":["'Company Investment Helpers'!AE53"],"c":[["dd-mmm-yy"]]},"D|^107878-96TDeal DateUSD":{"r":[[38538]],"a":["'Company Investment Helpers'!AE48"],"c":[["dd-mmm-yy"]]},"D|^219128-32TDeal DateUSD":{"r":[[44692]],"a":["'Company Investment Helpers'!AU27"],"c":[["dd-mmm-yy"]]},"D|^209970-73TDeal DateUSD":{"r":[[44348]],"a":["'Company Investment Helpers'!G33"],"c":[["dd-mmm-yy"]]},"D|^139837-51TDeal DateUSD":{"r":[[43914]],"a":["'Company Investment Helpers'!AU38"],"c":[["dd-mmm-yy"]]},"D|^280381-69TDeal DateUSD":{"r":[[45784]],"a":["'Company Investment Helpers'!G23"],"c":[["dd-mmm-yy"]]},"D|^219462-49TDeal DateUSD":{"r":[[43466]],"a":["'Company Investment Helpers'!G48"],"c":[["dd-mmm-yy"]]},"D|^233095-33TDeal DateUSD":{"r":[[45078]],"a":["'Company Investment Helpers'!G25"],"c":[["dd-mmm-yy"]]},"D|^44835-13TDeal DateUSD":{"r":[[42030]],"a":["'Company Investment Helpers'!AE33"],"c":[["dd-mmm-yy"]]},"D|^106989-22TDeal DateUSD":{"r":[[37488]],"a":["'Company Investment Helpers'!AE52"],"c":[["dd-mmm-yy"]]},"D|^278797-96TDeal DateUSD":{"r":[[45625]],"a":["'Company Investment Helpers'!AM23"],"c":[["dd-mmm-yy"]]},"D|^167964-67TDeal DateUSD":{"r":[[44515]],"a":["'Company Investment Helpers'!W23"],"c":[["dd-mmm-yy"]]},"D|^215616-61TDeal DateUSD":{"r":[[44960]],"a":["'Company Investment Helpers'!AU23"],"c":[["dd-mmm-yy"]]},"D|^224258-05TDeal DateUSD":{"r":[[43685]],"a":["'Company Investment Helpers'!O28"],"c":[["dd-mmm-yy"]]},"D|^241661-08TDeal DateUSD":{"r":[[44715]],"a":["'Company Investment Helpers'!O26"],"c":[["dd-mmm-yy"]]},"D|^214778-35TDeal DateUSD":{"r":[[44195]],"a":["'Company Investment Helpers'!O27"],"c":[["dd-mmm-yy"]]},"D|^201839-32TDeal DateUSD":{"r":[[44784]],"a":["'Company Investment Helpers'!O25"],"c":[["dd-mmm-yy"]]},"D|^256569-94TDeal DateUSD":{"r":[[43428]],"a":["'Company Investment Helpers'!O29"],"c":[["dd-mmm-yy"]]},"D|^214779-34TDeal DateUSD":{"r":[[44890]],"a":["'Company Investment Helpers'!O24"],"c":[["dd-mmm-yy"]]},"D|^256925-08TDeal DateUSD":{"r":[[41526]],"a":["'Company Investment Helpers'!O30"],"c":[["dd-mmm-yy"]]},"D|^271865-44TDeal DateUSD":{"r":[[45541]],"a":["'Company Investment Helpers'!O23"],"c":[["dd-mmm-yy"]]},"D|^33587-65TDeal Type 1USD":{"r":[["Merger/Acquisition"]],"a":["'Company Investment Helpers'!AH38"]},"D|^278797-96TDeal Type 1USD":{"r":[["Merger/Acquisition"]],"a":["'Company Investment Helpers'!AP23"]},"D|^139997-98TDeal Type 1USD":{"r":[["Merger/Acquisition"]],"a":["'Company Investment Helpers'!J42"]},"D|^219128-32TDeal Type 1USD":{"r":[["Merger/Acquisition"]],"a":["'Company Investment Helpers'!AX27"]},"D|^53361-19TDeal Type 1USD":{"r":[["Merger/Acquisition"]],"a":["'Company Investment Helpers'!AH42"]},"D|^160888-60TDeal Type 1USD":{"r":[["Later Stage VC"]],"a":["'Company Investment Helpers'!AH25"]},"D|^161192-26TDeal Type 1USD":{"r":[["Merger/Acquisition"]],"a":["'Company Investment Helpers'!AH24"]},"D|^189781-39TDeal Type 1USD":{"r":[["Merger/Acquisition"]],"a":["'Company Investment Helpers'!J37"]},"D|^194630-23TDeal Type 1USD":{"r":[["Merger/Acquisition"]],"a":["'Company Investment Helpers'!J29"]},"D|^61375-42TDeal Type 1USD":{"r":[["Merger/Acquisition"]],"a":["'Company Investment Helpers'!AH44"]},"D|^139835-89TDeal Type 1USD":{"r":[["Merger/Acquisition"]],"a":["'Company Investment Helpers'!AX39"]},"D|^181866-61TDeal Type 1USD":{"r":[["Merger/Acquisition"]],"a":["'Company Investment Helpers'!AX33"]},"D|^258474-34TDeal Type 1USD":{"r":[["Merger/Acquisition"]],"a":["'Company Investment Helpers'!J24"]},"D|^210038-41TDeal Type 1USD":{"r":[["Merger/Acquisition"]],"a":["'Company Investment Helpers'!J35"]},"D|^277132-60TDeal Type 1USD":{"r":[["Seed Round"]],"a":["'Company Investment Helpers'!BF23"]},"D|^180589-60TDeal Type 1USD":{"r":[["Later Stage VC"]],"a":["'Company Investment Helpers'!AH23"]},"D|^167964-67TDeal Type 1USD":{"r":[["Later Stage VC"]],"a":["'Company Investment Helpers'!Z23"]},"D|^256925-08TDeal Type 1USD":{"r":[["Buyout/LBO"]],"a":["'Company Investment Helpers'!R30"]},"D|^201839-32TDeal Type 1USD":{"r":[["Buyout/LBO"]],"a":["'Company Investment Helpers'!R25"]},"D|^280381-69TDeal Type 1USD":{"r":[["Merger/Acquisition"]],"a":["'Company Investment Helpers'!J23"]},"D|^214778-35TDeal Type 1USD":{"r":[["Buyout/LBO"]],"a":["'Company Investment Helpers'!R27"]},"D|^214779-34TDeal Type 1USD":{"r":[["Secondary Transaction - Private"]],"a":["'Company Investment Helpers'!R24"]},"D|^241661-08TDeal Type 1USD":{"r":[["Buyout/LBO"]],"a":["'Company Investment Helpers'!R26"]},"D|^224258-05TDeal Type 1USD":{"r":[["Buyout/LBO"]],"a":["'Company Investment Helpers'!R28"]},"D|^256569-94TDeal Type 1USD":{"r":[["Corporate"]],"a":["'Company Investment Helpers'!R29"]},"D|^271865-44TDeal Type 1USD":{"r":[["Buyout/LBO"]],"a":["'Company Investment Helpers'!R23"]},"D|^264076-03TCompany IDUSD":{"r":[["525685-87"]],"a":["'Company Investment Helpers'!H51"]},"D|^32234-50TCompany IDUSD":{"r":[["61575-67"]],"a":["'Company Investment Helpers'!AF37"]},"D|^48736-09TCompany IDUSD":{"r":[["52700-14"]],"a":["'Company Investment Helpers'!AF31"]},"D|^219462-49TCompany IDUSD":{"r":[["232925-41"]],"a":["'Company Investment Helpers'!H48"]},"D|^202291-57TCompany IDUSD":{"r":[["166458-61"]],"a":["'Company Investment Helpers'!AV25"]},"D|^166655-89TCompany IDUSD":{"r":[["343446-94"]],"a":["'Company Investment Helpers'!H46"]},"D|^74741-23TCompany IDUSD":{"r":[["164373-40"]],"a":["'Company Investment Helpers'!AF55"]},"D|^87900-94TCompany IDUSD":{"r":[["164374-66"]],"a":["'Company Investment Helpers'!AF46"]},"D|^171320-05TCompany IDUSD":{"r":[["438790-96"]],"a":["'Company Investment Helpers'!AV37"]},"D|^169871-86TCompany IDUSD":{"r":[["55039-42"]],"a":["'Company Investment Helpers'!AF54"]},"D|^181866-61TCompany IDUSD":{"r":[["482643-10"]],"a":["'Company Investment Helpers'!AV33"]},"D|^45183-79TCompany IDUSD":{"r":[["60615-28"]],"a":["'Company Investment Helpers'!AF35"]},"D|^280381-69TCompany IDUSD":{"r":[["720901-90"]],"a":["'Company Investment Helpers'!H23"]},"D|^201839-32TCompany IDUSD":{"r":[["481727-71"]],"a":["'Company Investment Helpers'!P25"]},"D|^256925-08TCompany IDUSD":{"r":[["593672-95"]],"a</t>
  </si>
  <si>
    <t>":["'Company Investment Helpers'!P30"]},"D|^278797-96TCompany IDUSD":{"r":[["596109-97"]],"a":["'Company Investment Helpers'!AN23"]},"D|^241661-08TCompany IDUSD":{"r":[["535896-10"]],"a":["'Company Investment Helpers'!P26"]},"D|^214778-35TCompany IDUSD":{"r":[["458703-82"]],"a":["'Company Investment Helpers'!P27"]},"D|^180589-60TCompany IDUSD":{"r":[["168528-79"]],"a":["'Company Investment Helpers'!AF23"]},"D|^214779-34TCompany IDUSD":{"r":[["458703-82"]],"a":["'Company Investment Helpers'!P24"]},"D|^256569-94TCompany IDUSD":{"r":[["454417-30"]],"a":["'Company Investment Helpers'!P29"]},"D|^224258-05TCompany IDUSD":{"r":[["458699-59"]],"a":["'Company Investment Helpers'!P28"]},"D|^271865-44TCompany IDUSD":{"r":[["435531-61"]],"a":["'Company Investment Helpers'!P23"]},"D|^114388-39TDeal DateUSD":{"r":[[43466]],"a":["'Company Investment Helpers'!G47"],"c":[["dd-mmm-yy"]]},"D|^129725-92TDeal DateUSD":{"id":6458,"description":null,"headerValues":[{"simpleDate":null,"value":"","description":null}],"financialValues":[],"customValues":[],"error":null},"D|^189780-67TDeal DateUSD":{"r":[[44302]],"a":["'Company Investment Helpers'!G36"],"c":[["dd-mmm-yy"]]},"D|^266994-10TDeal DateUSD":{"r":[[43308]],"a":["'Company Investment Helpers'!AE30"],"c":[["dd-mmm-yy"]]},"D|^111968-56TDeal DateUSD":{"r":[[35582]],"a":["'Company Investment Helpers'!AE60"],"c":[["dd-mmm-yy"]]},"D|^139997-98TDeal DateUSD":{"r":[[44033]],"a":["'Company Investment Helpers'!G42"],"c":[["dd-mmm-yy"]]},"D|^211077-82TDeal DateUSD":{"r":[[44742]],"a":["'Company Investment Helpers'!AU26"],"c":[["dd-mmm-yy"]]},"D|^36407-26TDeal DateUSD":{"r":[[42037]],"a":["'Company Investment Helpers'!AE32"],"c":[["dd-mmm-yy"]]},"D|^258474-34TDeal DateUSD":{"r":[[45474]],"a":["'Company Investment Helpers'!G24"],"c":[["dd-mmm-yy"]]},"D|^209395-18TDeal DateUSD":{"r":[[44928]],"a":["'Company Investment Helpers'!G26"],"c":[["dd-mmm-yy"]]},"D|^125074-18TDeal DateUSD":{"r":[[43763]],"a":["'Company Investment Helpers'!AE28"],"c":[["dd-mmm-yy"]]},"D|^161192-26TDeal DateUSD":{"r":[[44287]],"a":["'Company Investment Helpers'!AE24"],"c":[["dd-mmm-yy"]]},"D|^77749-93TDeal DateUSD":{"r":[[36760]],"a":["'Company Investment Helpers'!AE56"],"c":[["dd-mmm-yy"]]},"D|^19939-42TDeal DateUSD":{"r":[[40890]],"a":["'Company Investment Helpers'!AE40"],"c":[["dd-mmm-yy"]]},"D|^167935-06TDeal DateUSD":{"r":[[44105]],"a":["'Company Investment Helpers'!AE26"],"c":[["dd-mmm-yy"]]},"D|^224310-52TDeal DateUSD":{"r":[[42736]],"a":["'Company Investment Helpers'!AU43"],"c":[["dd-mmm-yy"]]},"D|^33587-65TDeal DateUSD":{"r":[[41337]],"a":["'Company Investment Helpers'!AE38"],"c":[["dd-mmm-yy"]]},"D|^210038-41TDeal DateUSD":{"r":[[44329]],"a":["'Company Investment Helpers'!G35"],"c":[["dd-mmm-yy"]]},"D|^264076-03TDeal DateUSD":{"id":6517,"description":null,"headerValues":[{"simpleDate":null,"value":"","description":null}],"financialValues":[],"customValues":[],"error":null},"D|^157595-59TDeal DateUSD":{"r":[[44217]],"a":["'Company Investment Helpers'!G39"],"c":[["dd-mmm-yy"]]},"D|^20935-09TDeal DateUSD":{"r":[[38903]],"a":["'Company Investment Helpers'!AE47"],"c":[["dd-mmm-yy"]]},"D|^160888-60TDeal DateUSD":{"r":[[44136]],"a":["'Company Investment Helpers'!AE25"],"c":[["dd-mmm-yy"]]},"D|^104552-29TDeal DateUSD":{"r":[[38306]],"a":["'Company Investment Helpers'!AE50"],"c":[["dd-mmm-yy"]]},"D|^189781-39TDeal DateUSD":{"r":[[44294]],"a":["'Company Investment Helpers'!G37"],"c":[["dd-mmm-yy"]]},"D|^191419-84TDeal DateUSD":{"r":[[44616]],"a":["'Company Investment Helpers'!G31"],"c":[["dd-mmm-yy"]]},"D|^139835-89TDeal DateUSD":{"r":[[43913]],"a":["'Company Investment Helpers'!AU39"],"c":[["dd-mmm-yy"]]},"D|^169133-59TDeal DateUSD":{"r":[[43101]],"a":["'Company Investment Helpers'!G50"],"c":[["dd-mmm-yy"]]},"D|^211776-49TDeal DateUSD":{"r":[[44487]],"a":["'Company Investment Helpers'!AU32"],"c":[["dd-mmm-yy"]]},"D|^209178-19TDeal DateUSD":{"r":[[44470]],"a":["'Company Investment Helpers'!G32"],"c":[["dd-mmm-yy"]]},"D|^243657-73TDeal DateUSD":{"r":[[45210]],"a":["'Company Investment Helpers'!AM24"],"c":[["dd-mmm-yy"]]},"D|^61375-42TDeal DateUSD":{"r":[[40182]],"a":["'Company Investment Helpers'!AE44"],"c":[["dd-mmm-yy"]]},"D|^193066-03TDeal Type 1USD":{"r":[["Merger/Acquisition"]],"a":["'Company Investment Helpers'!AH49"]},"D|^209396-80TDeal Type 1USD":{"r":[["Merger/Acquisition"]],"a":["'Company Investment Helpers'!J28"]},"D|^181884-07TDeal Type 1USD":{"r":[["Merger/Acquisition"]],"a":["'Company Investment Helpers'!AX34"]},"D|^20935-09TDeal Type 1USD":{"r":[["Merger/Acquisition"]],"a":["'Company Investment Helpers'!AH47"]},"D|^23408-56TDeal Type 1USD":{"r":[["Merger/Acquisition"]],"a":["'Company Investment Helpers'!AH51"]},"D|^107878-96TDeal Type 1USD":{"r":[["Merger/Acquisition"]],"a":["'Company Investment Helpers'!AH48"]},"D|^139836-88TDeal Type 1USD":{"r":[["Merger/Acquisition"]],"a":["'Company Investment Helpers'!AX40"]},"D|^157595-59TDeal Type 1USD":{"r":[["Merger/Acquisition"]],"a":["'Company Investment Helpers'!J39"]},"D|^17860-06TDeal Type 1USD":{"r":[["Early Stage VC"]],"a":["'Company Investment Helpers'!AH59"]},"D|^19939-42TDeal Type 1USD":{"r":[["Later Stage VC"]],"a":["'Company Investment Helpers'!AH40"]},"D|^97989-22TDeal Type 1USD":{"r":[["Merger/Acquisition"]],"a":["'Company Investment Helpers'!AX42"]},"D|^209970-73TDeal Type 1USD":{"r":[["Merger/Acquisition"]],"a":["'Company Investment Helpers'!J33"]},"D|^125074-18TDeal Type 1USD":{"r":[["Merger/Acquisition"]],"a":["'Company Investment Helpers'!AH28"]},"D|^111968-29TDeal Type 1USD":{"r":[["Merger/Acquisition"]],"a":["'Company Investment Helpers'!AH57"]},"D|^44835-13TDeal Type 1USD":{"r":[["Early Stage VC"]],"a":["'Company Investment Helpers'!AH33"]},"D|^287921-62TDeal Type 1USD":{"r":[["Merger/Acquisition"]],"a":["'Company Investment Helpers'!J44"]},"D|^209550-88TDeal Type 1USD":{"r":[["Merger/Acquisition"]],"a":["'Company Investment Helpers'!J30"]},"D|^233095-33TDeal Type 1USD":{"r":[["Merger/Acquisition"]],"a":["'Company Investment Helpers'!J25"]},"D|^211606-39TDeal Type 1USD":{"r":[["Merger/Acquisition"]],"a":["'Company Investment Helpers'!AX30"]},"D|^169133-59TDeal Type 1USD":{"r":[["Merger/Acquisition"]],"a":["'Company Investment Helpers'!J50"]},"D|^264076-03TDeal Type 1USD":{"r":[["Corporate"]],"a":["'Company Investment Helpers'!J51"]},"D|^32234-50TDeal Type 1USD":{"r":[["Merger/Acquisition"]],"a":["'Company Investment Helpers'!AH37"]},"D|^167935-06TDeal Type 1USD":{"r":[["Merger/Acquisition"]],"a":["'Company Investment Helpers'!AH26"]},"D|^263305-54TDeal Type 1USD":{"r":[["Merger/Acquisition"]],"a":["'Company Investment Helpers'!AP25"]},"D|^36407-26TDeal Type 1USD":{"r":[["Merger/Acquisition"]],"a":["'Company Investment Helpers'!AH32"]},"D|^114388-39TDeal Type 1USD":{"r":[["Buyout/LBO"]],"a":["'Company Investment Helpers'!J47"]},"D|^45183-79TDeal Type 1USD":{"r":[["Early Stage VC"]],"a":["'Company Investment Helpers'!AH35"]},"D|^80749-00TDeal Type 1USD":{"r":[["Merger/Acquisition"]],"a":["'Company Investment Helpers'!AH45"]},"D|^211077-82TDeal Type 1USD":{"r":[["Merger/Acquisition"]],"a":["'Company Investment Helpers'!AX26"]},"D|^224310-52TDeal Type 1USD":{"r":[["Buyout/LBO"]],"a":["'Company Investment Helpers'!AX43"]},"D|^87900-94TDeal Type 1USD":{"r":[["Merger/Acquisition"]],"a":["'Company Investment Helpers'!AH46"]},"D|^167935-06TCompany IDUSD":{"r":[["54348-31"]],"a":["'Company Investment Helpers'!AF26"]},"D|^192511-36TCompany IDUSD":{"r":[["495509-95"]],"a":["'Company Investment Helpers'!AV28"]},"D|^297885-16TCompany IDUSD":{"r":[["519602-59"]],"a":["'Company Investment Helpers'!AV35"]},"D|^125074-18TCompany IDUSD":{"r":[["338530-42"]],"a":["'Company Investment Helpers'!AF28"]},"D|^209970-73TCompany IDUSD":{"r":[["442871-83"]],"a":["'Company Investment Helpers'!H33"]},"D|^158243-77TCompany IDUSD":{"r":[["228929-68"]],"a":["'Company Investment Helpers'!AN26"]},"D|^211077-82TCompany IDUSD":{"r":[["490785-22"]],"a":["'Company Investment Helpers'!AV26"]},"D|^194630-23TCompany IDUSD":{"r":[["453567-52"]],"a":["'Company Investment Helpers'!H29"]},"D|^53361-19TCompany IDUSD":{"r":[["110162-26"]],"a":["'Company Investment Helpers'!AF42"]},"D|^189780-67TCompany IDUSD":{"r":[["464517-01"]],"a":["'Company Investment Helpers'!H36"]},"D|^61375-42TCompany IDUSD":{"r":[["120961-18"]],"a":["'Company Investment Helpers'!AF44"]},"D|^210738-43TCompany IDUSD":{"r":[["452743-66"]],"a":["'Company Investment Helpers'!H40"]},"D|^209550-88TCompany IDUSD":{"r":[["494675-65"]],"a":["'Company Investment Helpers'!H30"]},"D|^114388-39TCompany IDUSD":{"r":[["235043-83"]],"a":["'Company Investment Helpers'!H47"]},"D|^209396-80TCompany IDUSD":{"r":[["510647-41"]],"a":["'Company Investment Helpers'!H28"]},"D|^106989-22TCompany IDUSD":{"r":[["124385-32"]],"a":["'Company Investment Helpers'!AF52"]},"D|^287921-62TCompany IDUSD":{"r":[["433797-22"]],"a":["'Company Investment Helpers'!H44"]},"D|^38688-04TCompany IDUSD":{"r":[["84696-94"]],"a":["'Company Investment Helpers'!AF41"]},"D|^169133-59TCompany IDUSD":{"r":[["463213-99"]],"a":["'Company Investment Helpers'!H50"]},"D|^139836-88TCompany IDUSD":{"r":[["436346-38"]],"a":["'Company Investment Helpers'!AV40"]},"D|^111968-56TCompany IDUSD":{"r":[["164373-85"]],"a":["'Company Investment Helpers'!AF60"]},"D|^210362-32TCompany IDUSD":{"r":[["433475-74"]],"a":["'Company Investment Helpers'!H43"]},"D|^192775-51TCompany IDUSD":{"r":[["495703-36"]],"a":["'Company Investment Helpers'!AV29"]},"D|^191419-84TCompany IDUSD":{"r":[["492860-35"]],"a":["'Company Investment Helpers'!H31"]},"D|^129725-92TCompany IDUSD":{"r":[["165967-39"]],"a":["'Company Investment Helpers'!H52"]},"D|^266994-10TCompany IDUSD":{"r":[["52500-16"]],"a":["'Company Investment Helpers'!AF30"]},"D|^219128-32TCompany IDUSD":{"r":[["496405-99"]],"a":["'Company Investment Helpers'!AV27"]},"D|^211606-39TCompany IDUSD":{"r":[["483850-45"]],"a":["'Company Investment Helpers'!AV30"]},"D|^80749-00TCompany IDUSD":{"r":[["169417-54"]],"a":["'Company Investment Helpers'!AF45"]},"D|^209178-19TCompany IDUSD":{"r":[["482026-42"]],"a":["'Company Investment Helpers'!H32"]},"D|^263305-54TCompany IDUSD":{"r":[["435823-48"]],"a":["'Company Investment Helpers'!AN25"]},"D|^211776-49TCompany IDUSD":{"r":[["482757-49"]],"a":["'Company Investment Helpers'!AV32"]},"D|^25894-99TCompany IDUSD":{"r":[["56831-59"]],"a":["'Company Investment Helpers'!AF58"]},"D|^215616-61TCompany IDUSD":{"r":[["519602-59"]],"a":["'Company Investment Helpers'!AV23"]},"D|^44835-13TCompany IDUSD":{"r":[["60615-28"]],"a":["'Company Investment Helpers'!AF33"]},"D|^224472-43TCompany IDUSD":{"r":[["438709-24"]],"a":["'Company Investment Helpers'!H41"]},"D|^44649-28TCompany IDUSD":{"r":[["107228-62"]],"a":["'Company Investment Helpers'!AF34"]},"D|^224310-52TCompany IDUSD":{"r":[["459545-05"]],"a":["'Company Investment Helpers'!AV43"]},"D|^32234-50TDeal DateUSD":{"r":[[41351]],"a":["'Company Investment Helpers'!AE37"],"c":[["dd-mmm-yy"]]},"D|^44649-28TDeal DateUSD":{"r":[[41730]],"a":["'Company Investment Helpers'!AE34"],"c":[["dd-mmm-yy"]]},"D|^97989-22TDeal DateUSD":{"r":[[43195]],"a":["'Company Investment Helpers'!AU42"],"c":[["dd-mmm-yy"]]},"D|^173165-95TDeal DateUSD":{"r":[[44343]],"a":["'Company Investment Helpers'!G34"],"c":[["dd-mmm-yy"]]},"D|^173513-62TDeal DateUSD":{"r":[[44260]],"a":["'Company Investment Helpers'!G38"],"c":[["dd-mmm-yy"]]},"D|^130969-81TDeal DateUSD":{"r":[[43599]],"a":["'Company Investment Helpers'!AE29"],"c":[["dd-mmm-yy"]]},"D|^183568-33TDeal DateUSD":{"r":[[44512]],"a":["'Company Investment Helpers'!AU31"],"c":[["dd-mmm-yy"]]},"D|^111968-29TDeal DateUSD":{"r":[[36703]],"a":["'Company Investment Helpers'!AE57"],"c":[["dd-mmm-yy"]]},"D|^219627-55TDeal DateUSD":{"r":[[44874]],"a":["'Company Investment Helpers'!G27"],"c":[["dd-mmm-yy"]]},"D|^209620-00TDeal DateUSD":{"r":[[44894]],"a":["'Company Investment Helpers'!AU24"],"c":[["dd-mmm-yy"]]},"D|^87900-94TDeal DateUSD":{"r":[[39114]],"a":["'Company Investment Helpers'!AE46"],"c":[["dd-mmm-yy"]]},"D|^287921-62TDeal DateUSD":{"r":[[43861]],"a":["'Company Investment Helpers'!G44"],"c":[["dd-mmm-yy"]]},"D|^24301-63TDeal DateUSD":{"r":[[41416]],"a":["'Company Investment Helpers'!AE36"],"c":[["dd-mmm-yy"]]},"D|^166655-89TDeal DateUSD":{"r":[[43594]],"a":["'Company Investment Helpers'!G46"],"c":[["dd-mmm-yy"]]},"D|^213477-31TDeal DateUSD":{"r":[[44110]],"a":["'Company Investment Helpers'!AU36"],"c":[["dd-mmm-yy"]]},"D|^170294-32TDeal DateUSD":{"r":[[44284]],"a":["'Company Investment Helpers'!BC35"],"c":[["dd-mmm-yy"]]},"D|^181866-61TDeal DateUSD":{"r":[[44427]],"a":["'Company Investment Helpers'!AU33"],"c":[["dd-mmm-yy"]]},"D|^210362-32TDeal DateUSD":{"r":[[43956]],"a":["'Company Investment Helpers'!G43"],"c":[["dd-mmm-yy"]]},"D|^78914-17TDeal DateUSD":{"r":[[40544]],"a":["'Company Investment Helpers'!AE43"],"c":[["dd-mmm-yy"]]},"D|^180589-60TDeal DateUSD":{"r":[[44462]],"a":["'Company Investment Helpers'!AE23"],"c":[["dd-mmm-yy"]]},"D|^192775-51TDeal DateUSD":{"r":[[44663]],"a":["'Company Investment Helpers'!AU29"],"c":[["dd-mmm-yy"]]},"D|^25894-99TDeal DateUSD":{"r":[[36650]],"a":["'Company Investment Helpers'!AE58"],"c":[["dd-mmm-yy"]]},"D|^209396-80TDeal DateUSD":{"r":[[44847]],"a":["'Company Investment Helpers'!G28"],"c":[["dd-mmm-yy"]]},"D|^158243-77TDeal DateUSD":{"r":[[44127]],"a":["'Company Investment Helpers'!AM26"],"c":[["dd-mmm-yy"]]},"D|^38688-04TDeal DateUSD":{"r":[[40833]],"a":["'Company Investment Helpers'!AE41"],"c":[["dd-mmm-yy"]]},"D|^139836-88TDeal DateUSD":{"r":[[43903]],"a":["'Company Investment Helpers'!AU40"],"c":[["dd-mmm-yy"]]},"D|^171320-05TDeal DateUSD":{"r":[[44042]],"a":["'Company Investment Helpers'!AU37"],"c":[["dd-mmm-yy"]]},"D|^45183-79TDeal DateUSD":{"r":[[41565]],"a":["'Company Investment Helpers'!AE35"],"c":[["dd-mmm-yy"]]},"D|^141055-12TDeal DateUSD":{"r":[[44049]],"a":["'Company Investment Helpers'!AE27"],"c":[["dd-mmm-yy"]]},"D|^80749-00TDeal DateUSD":{"r":[[39661]],"a":["'Company Investment Helpers'!AE45"],"c":[["dd-mmm-yy"]]},"D|^250287-49TDeal DateUSD":{"r":[[43374]],"a":["'Company Investment Helpers'!AU41"],"c":[["dd-mmm-yy"]]},"D|^224472-43TDeal DateUSD":{"r":[[44075]],"a":["'Company Investment Helpers'!G41"],"c":[["dd-mmm-yy"]]},"D|^297885-16TDeal DateUSD":{"r":[[44152]],"a":["'Company Investment Helpers'!AU35"],"c":[["dd-mmm-yy"]]},"D|^202291-57TDeal DateUSD":{"r":[[44841]],"a":["'Company Investment Helpers'!AU25"],"c":[["dd-mmm-yy"]]},"D|^233095-33TCompany IDUSD":{"r":[["532915-93"]],"a":["'Company Investment Helpers'!H25"]},"D|^243657-73TCompany IDUSD":{"r":[["277337-62"]],"a":["'Company Investment Helpers'!AN24"]},"D|^224502-49TCompany IDUSD":{"r":[["433858-69"]],"a":["'Company Investment Helpers'!H49"]},"D|^78914-17TCompany IDUSD":{"r":[["168426-64"]],"a":["'Company Investment Helpers'!AF43"]},"D|^250287-49TCompany IDUSD":{"r":[["12312-46"]],"a":["'Company Investment Helpers'!AV41"]},"D|^33587-65TCompany IDUSD":{"r":[["61758-19"]],"a":["'Company Investment Helpers'!AF38"]},"D|^139835-89TCompany IDUSD":{"r":[["433435-51"]],"a":["'Company Investment Helpers'!AV39"]},"D|^277132-60TCompany IDUSD":{"r":[["707779-09"]],"a":["'Company Investment Helpers'!BD23"]},"D|^37568-89TCompany IDUSD":{"r":[["65379-52"]],"a":["'Company Investment Helpers'!AF39"]},"D|^189781-39TCompany IDUSD":{"r":[["464176-00"]],"a":["'Company Investment Helpers'!H37"]},"D|^183568-33TCompany IDUSD":{"r":[["483983-92"]],"a":["'Company Investment Helpers'!AV31"]},"D|^36407-26TCompany IDUSD":{"r":[["65794-42"]],"a":["'Company Investment Helpers'!AF32"]},"D|^193066-03TCompany IDUSD":{"r":[["164373-94"]],"a":["'Company Investment Helpers'!AF49"]},"D|^24301-63TCompany IDUSD":{"r":[["53483-50"]],"a":["'Company Investment Helpers'!AF36"]},"D|^20935-09TCompany IDUSD":{"r":[["54091-27"]],"a":["'Company Investment Helpers'!AF47"]},"D|^210038-41TCompany IDUSD":{"r":[["466170-40"]],"a":["'Company Investment Helpers'!H35"]},"D|^244955-53TCompany IDUSD":{"r":[["10778-23"]],"a":["'Company Investment Helpers'!AF61"]},"D|^213477-31TCompany IDUSD":{"r":[["459545-14"]],"a":["'Company Investment Helpers'!AV36"]},"D|^130969-81TCompany IDUSD":{"r":[["119318-77"]],"a":["'Company Investment Helpers'!AF29"]},"D|^219627-55TCompany IDUSD":{"r":[["454692-88"]],"a":["'Company Investment Helpers'!H27"]},"D|^157595-59TCompany IDUSD":{"r":[["92222-38"]],"a":["'Company Investment Helpers'!H39"]},"D|^209620-00TCompany IDUSD":{"r":[["504067-78"]],"a":["'Company Investment Helpers'!AV24"]},"D|^23408-56TCompany IDUSD":{"r":[["53793-55"]],"a":["'Company Investment Helpers'!AF51"]},"D|^104552-29TCompany IDUSD":{"r":[["164374-48"]],"a":["'Company Investment Helpers'!AF50"]},"D|^161192-26TCompany IDUSD":{"r":[["150079-06"]],"a":["'Company Investment Helpers'!AF24"]},"D|^17860-06TCompany IDUSD":{"r":[["51333-49"]],"a":["'Company Investment Helpers'!AF59"]},"D|^139837-51TCompany IDUSD":{"r":[["433467-91"]],"a":["'Company Investment Helpers'!AV38"]},"D|^141055-12TCompany IDUSD":{"r":[["178681-87"]],"a":["'Company Investment Helpers'!AF27"]},"D|^77749-93TCompany IDUSD":{"r":[["13509-91"]],"a":["'Company Investment Helpers'!AF56"]},"D|^139837-51TDeal Type 1USD":{"r":[["Merger/Acquisition"]],"a":["'Company Investment Helpers'!AX38"]},"D|^173165-95TDeal Type 1USD":{"r":[["Merger/Acquisition"]],"a":["'Company Investment Helpers'!J34"]},"D|^191419-84TDeal Type 1USD":{"r":[["Merger/Acquisition"]],"a":["'Company Investment Helpers'!J31"]},"D|^78914-17TDeal Type 1USD":{"r":[["Joint Venture"]],"a":["'Company Investment Helpers'!AH43"]},"D|^129725-92TDeal Type 1USD":{"r":[["Merger/Acquisition"]],"a":["'Company Investment Helpers'!J52"]},"D|^250287-49TDeal Type 1USD":{"r":[["Secondary Transaction - Private"]],"a":["'Company Investment Helpers'!AX41"]},"D|^173513-62TDeal Type 1USD":{"r":[["Merger/Acquisition"]],"a":["'Company Investment Helpers'!J38"]},"D|^224646-40TDeal Type 1USD":{"r":[["Merger/Acquisition"]],"a":["'Company Investment Helpers'!J45"]},"D|^224472-43TDeal Type 1USD":{"r":[["Merger/Acquisition"]],"a":["'Company Investment Helpers'!J41"]},"D|^74741-23TDeal Type 1USD":{"r":[["Merger/Acquisition"]],"a":["'Company Investment Helpers'!AH55"]},"D|^141055-12TDeal Type 1USD":{"r":[["Early Stage VC"]],"a":["'Company Investment Helpers'!AH27"]},"D|^25894-99TDeal Type 1USD":{"r":[["Merger/Acquisition"]],"a":["'Company Investment Helpers'!AH58"]},"D|^213477-31TDeal Type 1USD":{"r":[["Merger/Acquisition"]],"a":["'Company Investment Helpers'!AX36"]},"D|^219627-55TDeal Type 1USD":{"r":[["Merger/Acquisition"]],"a":["'Company Investment Helpers'!J27"]},"D|^130401-01TDeal Type 1USD":{"r":[["Merger/Acquisition"]],"a":["'Company Investment Helpers'!AH53"]},"D|^48736-09TDeal Type 1USD":{"r":[["Later Stage VC"]],"a":["'Company Investment Helpers'!AH31"]},"D|^169871-86TDeal Type 1USD":{"r":[["Merger/Acquisition"]],"a":["'Company Investment Helpers'!AH54"]},"D|^158243-77TDeal Type 1USD":{"r":[["Merger/Acquisition"]],"a":["'Company Investment Helpers'!AP26"]},"D|^192511-36TDeal Type 1USD":{"r":[["Merger/Acquisition"]],"a":["'Company Investment Helpers'!AX28"]},"D|^210738-43TDeal Type 1USD":{"r":[["Merger/Acquisition"]],"a":["'Company Investment Helpers'!J40"]},"D|^37568-89TDeal Type 1USD":{"r":[["Merger/Acquisition"]],"a":["'Company Investment Helpers'!AH39"]},"D|^130969-81TDeal Type 1USD":{"r":[["Later Stage VC"]],"a":["'Company Investment Helpers'!AH29"]},"D|^224502-49TDeal Type 1USD":{"r":[["Merger/Acquisition"]],"a":["'Company Investment Helpers'!J49"]},"D|^106989-22TDeal Type 1USD":{"r":[["Merger/Acquisition"]],"a":["'Company Investment Helpers'!AH52"]},"D|^211776-49TDeal Type 1USD":{"r":[["Merger/Acquisition"]],"a":["'Company Investment Helpers'!AX32"]},"D|^104552-29TDeal Type 1USD":{"r":[["Merger/Acquisition"]],"a":["'Company Investment Helpers'!AH50"]},"D|^219462-49TDeal Type 1USD":{"r":[["Merger/Acquisition"]],"a":["'Company Investment Helpers'!J48"]},"D|^297885-16TDeal Type 1USD":{"r":[["Early Stage VC"]],"a":["'Company Investment Helpers'!AX35"]},"D|^111968-56TDeal Type 1USD":{"r":[["Merger/Acquisition"]],"a":["'Company Investment Helpers'!AH60"]},"D|^209620-00TDeal Type 1USD":{"r":[["Merger/Acquisition"]],"a":["'Company Investment Helpers'!AX24"]},"D|^38688-04TDeal Type 1USD":{"r":[["Merger/Acquisition"]],"a":["'Company Investment Helpers'!AH41"]},"D|^44649-28TDeal Type 1USD":{"r":[["Merger/Acquisition"]],"a":["'Company Investment Helpers'!AH34"]},"D|^209395-18TDeal Type 1USD":{"r":[["Merger/Acquisition"]],"a":["'Company Investment Helpers'!J26"]},"D|^171320-05TDeal Type 1USD":{"r":[["Buyout/LBO"]],"a":["'Company Investment Helpers'!AX37"]},"D|^244955-53TDeal Type 1USD":{"r":[["Merger/Acquisition"]],"a":["'Company Investment Helpers'!AH61"]},"D|^183568-33TDeal Type 1USD":{"r":[["Merger/Acquisition"]],"a":["'Company Investment Helpers'!AX31"]},"D|^210362-32TDeal Type 1USD":{"r":[["Merger/Acquisition"]],"a":["'Company Investment Helpers'!J43"]},"D|^532915-93NameUSD":{"r":[["Lean Saúde"]],"a":["'Company Investment Helpers'!I25"]},"D|^61575-67NameUSD":{"r":[["Labotix Automation"]],"a":["'Company Investment Helpers'!AG37"]},"D|^496405-99NameUSD":{"r":[["Pro Infusion (Discovery Tools (Healthcare))"]],"a":["'Company Investment Helpers'!AW27"]},"D|^178681-87NameUSD":{"r":[["Xealth"]],"a":["'Company Investment Helpers'!AG27"]},"D|^150079-06NameUSD":{"r":[["Cerner Enviza"]],"a":["'Company Investment Helpers'!AG24"]},"D|^433467-91NameUSD":{"r":[["Byogene"]],"a":["'Company Investment Helpers'!AW38"]},"D|^55039-42NameUSD":{"r":[["Aros"]],"a":["'Company Investment Helpers'!AG54"]},"D|^435823-48NameUSD":{"r":[["Psicologia Viva"]],"a":["'Company Investment Helpers'!AO25"]},"D|^463213-99NameUSD":{"r":[["Uninovafapi"]],"a":["'Company Investment Helpers'!I50"]},"D|^164373-40NameUSD":{"r":[["ADAC Laboratories (Health Care Information Systems Business)"]],"a":["'Company Investment Helpers'!AG55"]},"D|^525685-87NameUSD":{"r":[["Caveo"]],"a":["'Company Investment Helpers'!I51"]},"D|^707779-09NameUSD":{"r":[["SkyX ()"]],"a":["'Company Investment Helpers'!BE23"]},"D|^483983-92NameUSD":{"r":[["Qualys Diagnostics"]],"a":["'Company Investment Helpers'!AW31"]},"D|^482026-42NameUSD":{"r":[["RX PRO"]],"a":["'Company Investment Helpers'!I32"]},"D|^169417-54NameUSD":{"r":[["LingoLogix"]],"a":["'Company Investment Helpers'!AG45"]},"D|^65794-42NameUSD":{"r":[["Siemens Health Services"]],"a":["'Company Investment Helpers'!AG32"]},"D|^13509-91NameUSD":{"r":[["Cerner Citation"]],"a":["'Company Investment Helpers'!AG56"]},"D|^459545-05NameUSD":{"r":[["Tecnocold - Promoção de Vendas e Participações"]],"a":["'Company Investment Helpers'!AW43"]},"D|^124385-32NameUSD":{"r":[["Image Devices"]],"a":["'Company Investment Helpers'!AG52"]},"D|^54348-31NameUSD":{"r":[["Fibroblast"]],"a":["'Company Investment Helpers'!AG26"]},"D|^483850-45NameUSD":{"r":[["Apijã Produtos Hospitalares Laboratoriais"]],"a":["'Company Investment Helpers'!AW30"]},"D|^482757-49NameUSD":{"r":[["PS Distribuidora de Produtos da Saude"]],"a":["'Company Investment Helpers'!AW32"]},"D|^65379-52NameUSD":{"r":[["Anasazi Software"]],"a":["'Company Investment Helpers'!AG39"]},"D|^459545-14NameUSD":{"r":[["Flexicotton"]],"a":["'Company Investment Helpers'!AW36"]},"D|^166458-61NameUSD":{"r":[["Neve Indústria e Comércio de Produtos Cirúrgicos"]],"a":["'Company Investment Helpers'!AW25"]},"D|^519602-59NameUSD":{"r":[["Far.me"]],"a":["'Company Investment Helpers'!AW35","'Company Investment Helpers'!AW23"]},"D|^10778-23NameUSD":{"r":[["MEDHOST"]],"a":["'Company Investment Helpers'!AG61"]},"D|^436346-38NameUSD":{"r":[["Vitalab (Drug Delivery)"]],"a":["'Company Investment Helpers'!AW40"]},"D|^119318-77NameUSD":{"r":[["i2i Population Health"]],"a":["'Company Investment Helpers'!AG29"]},"D|^453567-52NameUSD":{"r":[["Glic (Healthcare Technology Systems)"]],"a":["'Company Investment Helpers'!I29"]},"D|^52500-16NameUSD":{"r":[["Lumeris"]],"a":["'Company Investment Helpers'!AG30"]},"D|^438790-96NameUSD":{"r":[["Expressa Medicamentos"]],"a":["'Company Investment Helpers'!AW37"]},"D|^510627-61NameUSD":{"r":[["Sociedade Educacional e Cultural Sergipe DelRey"]],"a":["'Company Investment Helpers'!I26"]},"D|^92222-38NameUSD":{"r":[["iClinic"]],"a":["'Company Investment Helpers'!I39"]},"D|^234253-72NameUSD":{"r":[["Medicinae Solutions"]],"a":["'Company Investment Helpers'!I38"]},"D|^168528-79NameUSD":{"r":[["Elligo Health Research"]],"a":["'Company Investment Helpers'!AG23","'Company Investment Helpers'!AG25"]},"D|^164374-66NameUSD":{"r":[["Etreby Computer Company"]],"a":["'Company Investment Helpers'!AG46"]},"D|^51333-49NameUSD":{"r":[["LifeMetrix"]],"a":["'Company Investment Helpers'!AG59"]},"D|^277337-62NameUSD":{"r":[["Zenklub"]],"a":["'Company Investment Helpers'!AO24"]},"D|^53793-55NameUSD":{"r":[["Cerner DHT"]],"a":["'Company Investment Helpers'!AG51"]},"D|^495703-36NameUSD":{"r":[["Hospshop Medical Eireli"]],"a":["'Company Investment Helpers'!AW29"]},"D|^107187-85NameUSD":{"r":[["Profarma Specialty"]],"a":["'Company Investment Helpers'!AW34"]},"D|^168426-64NameUSD":{"r":[["Saudi Health Information Systems"]],"a":["'Company Investment Helpers'!AG43"]},"D|^482643-10NameUSD":{"r":[["Cirurgica Mafra"]],"a":["'Company Investment Helpers'!AW33"]},"D|^433435-51NameUSD":{"r":[["Biogenetix"]],"a":["'Company Investment Helpers'!AW39"]},"D|^495509-95NameUSD":{"r":[["Boxifarma"]],"a":["'Company Investment Helpers'!AW28"]},"D|^56831-59NameUSD":{"r":[["Oceania ()"]],"a":["'Company Investment Helpers'!AG58"]},"D|^138102-04NameUSD":{"r":[["Variantyx"]],"a":["'Company Investment Helpers'!Y23"]},"D|^164374-48NameUSD":{"r":[["VitalWorks (Medical Division)"]],"a":["'Company Investment Helpers'!AG50"]},"D|^164373-94NameUSD":{"r":[["Axya Systemes"]],"a":["'Company Investment Helpers'!AG49"]},"D|^52700-14NameUSD":{"r":[["Voalte"]],"a":["'Company Investment Helpers'!AG31"]},"D|^107228-62NameUSD":{"r":[["InterMedHx"]],"a":["'Company Investment Helpers'!AG34"]},"D|^490785-22NameUSD":{"r":[["Azimute Med Consultoria e Assessoria"]],"a":["'Company Investment Helpers'!AW26"]},"D|^110162-26NameUSD":{"r":[["Cerner Resource Systems"]],"a":["'Company Investment Helpers'!AG42"]},"D|^84696-94NameUSD":{"r":[["Clairvia"]],"a":["'Company Investment Helpers'!AG41"]},"D|^54091-27NameUSD":{"r":[["Galt Associates"]],"a":["'Company Investment Helpers'!AG47"]},"D|^61758-19NameUSD":{"r":[["PureWellness"]],"a":["'Company Investment Helpers'!AG38"]},"D|^454692-88NameUSD":{"r":[["Faculdade Ciências Médicas da Paraíba"]],"a":["'Company Investment Helpers'!I27"]},"D|^343485-46NameUSD":{"r":[["Instituto Paraense de Educação e Cultura"]],"a":["'Company Investment Helpers'!I45"]},"D|^492860-35NameUSD":{"r":[["Além da Medicina"]],"a":["'Company Investment Helpers'!I31"]},"D|^90460-99NameUSD":{"r":[["Swiftqueue"]],"a":["'Company Investment Helpers'!BE30"]},"D|^464083-12NameUSD":{"r":[["Amphi Systems"]],"a":["'Company Investment Helpers'!BE35"]},"D|^53966-98NameUSD":{"r":[["NoemaLife"]],"a":["'Company Investment Helpers'!BE38"]},"D|^232345-63NameUSD":{"r":[["SofTech (Italy)"]],"a":["'Company Investment Helpers'!BE37"]},"D|^466922-44NameUSD":{"r":[["Dosing"]],"a":["'Company Investment Helpers'!BE33"]},"D|^731710-63NameUSD":{"r":[["ExpertDoc"]],"a":["'Company Investment Helpers'!BE27"]},"D|^231157-18NameUSD":{"r":[["ObvioHealth"]],"a":["'Company Investment Helpers'!BE24"]},"D|^520660-63NameUSD":{"r":[["Care-Bridge"]],"a":["'Company Investment Helpers'!BE28"]},"D|^500988-88NameUSD":{"r":[["Lutech Group (Healthcare Software Division)"]],"a":["'Company Investment Helpers'!BE26"]},"D|^493399-27NameUSD":{"r":[["GSG"]],"a":["'Company Investment Helpers'!BE29"]},"D|^467760-07NameUSD":{"r":[["OSM Vertrieb"]],"a":["'Company Investment Helpers'!BE32"]},"D|^338600-98NameUSD":{"r":[["Agfa-Gevaert (Healthcare Information Technology Business)"]],"a":["'Company Investment Helpers'!BE36"]},"D|^185831-74NameUSD":{"r":[["Informatica Medica"]],"a":["'Company Investment Helpers'!BE40"]},"D|^518395-42NameUSD":{"r":[["Mitek"]],"a":["'Company Investment Helpers'!BE25"]},"D|^437276-35NameUSD":{"r":[["DXC (Healthcare Providers Software Business)"]],"a":["'Company Investment Helpers'!BE34"]},"D|^150477-67NameUSD":{"r":[["Bull Italia"]],"a":["'Company Investment Helpers'!BE41"]},"D|^608087-35NameUSD":{"r":[["Tabula Clinica"]],"a":["'Company Investment Helpers'!BE39"]},"D|^231049-18NameUSD":{"r":[["Dobco Medical Systems"]],"a":["'Company Investment Helpers'!BE31"]},"D|^226725-58NameUSD":{"r":[["Universidade Unigranrio"]],"a":["'Company Investment Helpers'!I34"]},"D|^235043-83NameUSD":{"r":[["Pato Branco University Center"]],"a":["'Company Investment Helpers'!I47"]},"D|^433475-74NameUSD":{"r":[["Centro Universitário São Lucas"]],"a":["'Company Investment Helpers'!I43"]},"D|^438709-24NameUSD":{"r":[["Faculdade de Ensino Superior da Amazônia Reunida"]],"a":["'Company Investment Helpers'!I41"]},"D|^452743-66NameUSD":{"r":[["MedPhone"]],"a":["'Company Investment Helpers'!I40"]},"D|^433797-22NameUSD":{"r":[["UniRedentor"]],"a":["'Company Investment Helpers'!I44"]},"D|^442871-83NameUSD":{"r":[["Sociedade Padrão de Educação Superior"]],"a":["'Company Investment Helpers'!I33"]},"D|^464176-00NameUSD":{"r":[["Medical Harbour"]],"a":["'Company Investment Helpers'!I37"]},"D|^338530-42NameUSD":{"r":[["AbleVets"]],"a":["'Company Investment Helpers'!AG28"]},"D|^510647-41NameUSD":{"r":[["Centro Universitário Tiradentes"]],"a":["'Company Investment Helpers'!I28"]},"D|^433858-69NameUSD":{"r":[["Instituto de Educação Superior do Vale do Parnaíba"]],"a":["'Company Investment Helpers'!I49"]},"D|^343446-94NameUSD":{"r":[["IPEMED"]],"a":["'Company Investment Helpers'!I46"]},"D|^120961-18NameUSD":{"r":[["IMC Health Care"]],"a":["'Company Investment Helpers'!AG44"]},"D|^165967-39NameUSD":{"r":[["Medcel"]],"a":["'Company Investment Helpers'!I52"]},"D|^232925-41NameUSD":{"r":[["Uniceplac"]],"a":["'Company Investment Helpers'!I48"]},"D|^596928-88NameUSD":{"r":[["Unidom Participações"]],"a":["'Company Investment Helpers'!I24"]},"D|^466170-40NameUSD":{"r":[["Shosp"]],"a":["'Company Investment Helpers'!I35"]},"D|^228929-68NameUSD":{"r":[["Futuramed Tecnologia"]],"a":["'Company Investment Helpers'!AO26"]},"D|^494675-65NameUSD":{"r":[["CardioPapers"]],"a":["'Company Investment Helpers'!I30"]},"D|^504067-78NameUSD":{"r":[["Nutrifica Comércio de Nutrição Parenteral"]],"a":["'Company Investment Helpers'!AW24"]},"D|^10813-42NameUSD":{"r":[["Bridge Medical"]],"a":["'Company Investment Helpers'!AG48"]},"D|^103578-67NameUSD":{"r":[["Zynx Health"]],"a":["'Company Investment Helpers'!AG53"]},"D|^464517-01NameUSD":{"r":[["Cliquefarma"]],"a":["'Company Investment Helpers'!I36"]},"D|^149322-16NameUSD":{"r":[["PEBMED"]],"a":["'Company Investment Helpers'!I42"]},"D|^593672-95NameUSD":{"r":[["Hospitalcenter"]],"a":["'Company Investment Helpers'!Q30"]},"D|^535896-10NameUSD":{"r":[["BeeCare"]],"a":["'Company Investment Helpers'!Q26"]},"D|^596109-97NameUSD":{"r":[["Lina Saúde"]],"a":["'Company Investment Helpers'!AO23"]},"D|^454417-30NameUSD":{"r":[["IntuitiveCare"]],"a":["'Company Investment Helpers'!Q29"]},"D|^458699-59NameUSD":{"r":[["GTT Healthcare"]],"a":["'Company Investment Helpers'!Q28"]},"D|^720901-90NameUSD":{"r":[["Faculdade Masterclass"]],"a":["'Company Investment Helpers'!I23"]},"D|^481727-71NameUSD":{"r":[["Síntese"]],"a":["'Company Investment Helpers'!Q25"]},"D|^435531-61NameUSD":{"r":[["Tradimus (Sao Paulo)"]],"a":["'Company Investment Helpers'!Q23"]},"D|^164942-83NameUSD":{"r":[["Banco ABC Brasil"]],"a":["'Company Investment Helpers'!BR20"]},"D|^v164942-83Investments Buy Side IdsUSD":{"id":6741,"description":null,"headerValues":[{"simpleDate":null,"value":"","description":null}],"financialValues":[],"customValues":[],"error":null},"D|^164942-83Investments Buy Side CountUSD":{"id":6743,"description":null,"headerValues":[{"simpleDate":null,"value":"","description":null}],"financialValues":[],"customValues":[],"error":null},"D|^164373-85NameUSD":{"r":[["Health Network Ventures"]],"a":["'Company Investment Helpers'!AG57","'Company Investment Helpers'!AG60"]},"D|^60615-28NameUSD":{"r":[["Claritas Genomics"]],"a":["'Company Investment Helpers'!AG35","'Company Investment Helpers'!AG33"]},"D|^12312-46NameUSD":{"r":[["Cremer (Blumenau)"]],"a":["'Company Investment Helpers'!AW41","'Company Investment Helpers'!AW42"]},"D|^53483-50NameUSD":{"r":[["Sotera"]],"a":["'Company Investment Helpers'!AG36","'Company Investment Helpers'!AG40"]},"D|^458703-82NameUSD":{"r":[["Avatar Soluções"]],"a":["'Company Investment Helpers'!Q27","'Company Investment Helpers'!Q24"]},"D|^471065-32NameUSD":{"r":[["4BIO Medicamentos Especiais"]],"a":["'Company Investment Helpers'!BZ20"]},"D|^471065-32Investments Buy Side CountUSD":{"id":7281</t>
  </si>
  <si>
    <t>,"description":null,"headerValues":[{"simpleDate":null,"value":"","description":null}],"financialValues":[],"customValues":[],"error":null},"D|^v471065-32Investments Buy Side IdsUSD":{"id":7278,"description":null,"headerValues":[{"simpleDate":null,"value":"","description":null}],"financialValues":[],"customValues":[],"error":null}}}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</si>
</sst>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8"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s>
  <fills count="5">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cellStyleXfs>
  <cellXfs count="27">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4" fillId="0" borderId="0" xfId="0" applyFont="1" applyAlignment="1">
      <alignment horizontal="center"/>
    </xf>
  </cellXfs>
  <cellStyles count="4">
    <cellStyle name="Comma" xfId="2" builtinId="3"/>
    <cellStyle name="Currency" xfId="3" builtinId="4"/>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P778" totalsRowShown="0" headerRowDxfId="12" dataDxfId="11">
  <autoFilter ref="B2:P778" xr:uid="{5DA55D6F-C47A-4E39-838B-543E4097708F}"/>
  <sortState xmlns:xlrd2="http://schemas.microsoft.com/office/spreadsheetml/2017/richdata2" ref="B3:P778">
    <sortCondition ref="F2:F778"/>
  </sortState>
  <tableColumns count="15">
    <tableColumn id="15" xr3:uid="{38D00244-B309-4824-A492-D4957386DD14}" name="company_name">
      <calculatedColumnFormula array="1">_xll.PBD(C3,"Name","","USD","","")</calculatedColumnFormula>
    </tableColumn>
    <tableColumn id="16" xr3:uid="{F351E4BE-8D92-44BD-B979-31BA42E08679}" name="pb_id"/>
    <tableColumn id="3" xr3:uid="{08BF54EA-6010-4928-8512-A3C29266F40B}" name="hq_country">
      <calculatedColumnFormula array="1">_xll.PBD(C3,"HQ Country","","USD","","")</calculatedColumnFormula>
    </tableColumn>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description"/>
    <tableColumn id="6" xr3:uid="{B0C164CF-55DA-4BD0-9661-45F991469702}" name="brazil_presence"/>
    <tableColumn id="7" xr3:uid="{61C65FF8-0D7C-454A-9375-C32CEADA4559}" name="employee_count" dataDxfId="10" dataCellStyle="Comma">
      <calculatedColumnFormula array="1">_xll.PBD(C3,"Employees Count","","USD","","")</calculatedColumnFormula>
    </tableColumn>
    <tableColumn id="12" xr3:uid="{0B8A541D-7D1A-4E94-8A3A-E75436CC8815}" name="revenue" dataDxfId="9" dataCellStyle="Comma">
      <calculatedColumnFormula array="1">_xll.PBF(C3,"Business Revenue","TTM","07-Jul-2025","","USD","","")</calculatedColumnFormula>
    </tableColumn>
    <tableColumn id="13" xr3:uid="{06ABB06A-E3FF-4C92-9DF2-7A2012E2D0E9}" name="ebitda" dataDxfId="8" dataCellStyle="Comma">
      <calculatedColumnFormula array="1">_xll.PBF(C3,"EBITDA","TTM","07-Jul-2025","","USD","","")</calculatedColumnFormula>
    </tableColumn>
    <tableColumn id="17" xr3:uid="{8C46CA28-0D94-4805-8F06-4C3BF9F60F23}" name="market_cap" dataDxfId="7" dataCellStyle="Comma"/>
    <tableColumn id="8" xr3:uid="{D24C5777-159E-4253-B324-57239A792D94}" name="contact_name" dataDxfId="6"/>
    <tableColumn id="9" xr3:uid="{F85E6C39-EEF1-489E-926E-A757174C30F9}" name="contact_role" dataDxfId="5"/>
    <tableColumn id="10" xr3:uid="{1099FBA4-3295-44A1-9DAE-924F5F3A8185}" name="contact_email" dataDxfId="4"/>
    <tableColumn id="11" xr3:uid="{4A569895-7EEB-48CA-888D-D47CC0327466}" name="contact_linked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1" dT="2025-07-07T18:00:15.93" personId="{2A769283-49E3-4BC5-86DE-3834D36E15BA}" id="{AFBC23A0-5A28-456E-A41C-D9A7D716A78E}">
    <text>Start Clean Medical</text>
  </threadedComment>
  <threadedComment ref="B59" dT="2025-07-07T17:59:50.76" personId="{2A769283-49E3-4BC5-86DE-3834D36E15BA}" id="{705D814A-C089-4651-A54F-4BB63510FD62}">
    <text>Start Future</text>
  </threadedComment>
  <threadedComment ref="B368" dT="2025-07-07T16:37:24.19" personId="{2A769283-49E3-4BC5-86DE-3834D36E15BA}" id="{A2E469D0-69E9-4F17-92DC-D656906DEFDB}">
    <text>International SOS</text>
  </threadedComment>
  <threadedComment ref="B592"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AppData/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3690-05D5-4C8C-8965-9C51612BEF7F}">
  <dimension ref="A1:A26"/>
  <sheetViews>
    <sheetView workbookViewId="0"/>
  </sheetViews>
  <sheetFormatPr baseColWidth="10" defaultColWidth="8.83203125" defaultRowHeight="15" x14ac:dyDescent="0.2"/>
  <sheetData>
    <row r="1" spans="1:1" x14ac:dyDescent="0.2">
      <c r="A1" t="s">
        <v>2623</v>
      </c>
    </row>
    <row r="2" spans="1:1" x14ac:dyDescent="0.2">
      <c r="A2" t="s">
        <v>2624</v>
      </c>
    </row>
    <row r="3" spans="1:1" x14ac:dyDescent="0.2">
      <c r="A3" t="s">
        <v>2625</v>
      </c>
    </row>
    <row r="4" spans="1:1" x14ac:dyDescent="0.2">
      <c r="A4" t="s">
        <v>2626</v>
      </c>
    </row>
    <row r="5" spans="1:1" x14ac:dyDescent="0.2">
      <c r="A5" t="s">
        <v>2627</v>
      </c>
    </row>
    <row r="6" spans="1:1" x14ac:dyDescent="0.2">
      <c r="A6" t="s">
        <v>2628</v>
      </c>
    </row>
    <row r="7" spans="1:1" x14ac:dyDescent="0.2">
      <c r="A7" t="s">
        <v>2629</v>
      </c>
    </row>
    <row r="8" spans="1:1" x14ac:dyDescent="0.2">
      <c r="A8" t="s">
        <v>2630</v>
      </c>
    </row>
    <row r="9" spans="1:1" x14ac:dyDescent="0.2">
      <c r="A9" t="s">
        <v>2631</v>
      </c>
    </row>
    <row r="10" spans="1:1" x14ac:dyDescent="0.2">
      <c r="A10" t="s">
        <v>2632</v>
      </c>
    </row>
    <row r="11" spans="1:1" x14ac:dyDescent="0.2">
      <c r="A11" t="s">
        <v>2633</v>
      </c>
    </row>
    <row r="12" spans="1:1" x14ac:dyDescent="0.2">
      <c r="A12" t="s">
        <v>2634</v>
      </c>
    </row>
    <row r="13" spans="1:1" x14ac:dyDescent="0.2">
      <c r="A13" t="s">
        <v>2635</v>
      </c>
    </row>
    <row r="14" spans="1:1" x14ac:dyDescent="0.2">
      <c r="A14" t="s">
        <v>2636</v>
      </c>
    </row>
    <row r="15" spans="1:1" x14ac:dyDescent="0.2">
      <c r="A15" t="s">
        <v>2637</v>
      </c>
    </row>
    <row r="16" spans="1:1" x14ac:dyDescent="0.2">
      <c r="A16" t="s">
        <v>2638</v>
      </c>
    </row>
    <row r="17" spans="1:1" x14ac:dyDescent="0.2">
      <c r="A17" t="s">
        <v>2639</v>
      </c>
    </row>
    <row r="18" spans="1:1" x14ac:dyDescent="0.2">
      <c r="A18" t="s">
        <v>2640</v>
      </c>
    </row>
    <row r="19" spans="1:1" x14ac:dyDescent="0.2">
      <c r="A19" t="s">
        <v>2641</v>
      </c>
    </row>
    <row r="20" spans="1:1" x14ac:dyDescent="0.2">
      <c r="A20" t="s">
        <v>2642</v>
      </c>
    </row>
    <row r="21" spans="1:1" x14ac:dyDescent="0.2">
      <c r="A21" t="s">
        <v>2643</v>
      </c>
    </row>
    <row r="22" spans="1:1" x14ac:dyDescent="0.2">
      <c r="A22" t="s">
        <v>2644</v>
      </c>
    </row>
    <row r="23" spans="1:1" x14ac:dyDescent="0.2">
      <c r="A23" t="s">
        <v>2645</v>
      </c>
    </row>
    <row r="24" spans="1:1" x14ac:dyDescent="0.2">
      <c r="A24" t="s">
        <v>2646</v>
      </c>
    </row>
    <row r="25" spans="1:1" x14ac:dyDescent="0.2">
      <c r="A25" t="s">
        <v>2647</v>
      </c>
    </row>
    <row r="26" spans="1:1" x14ac:dyDescent="0.2">
      <c r="A26" t="s">
        <v>2648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L60"/>
  <sheetViews>
    <sheetView showGridLines="0" tabSelected="1" zoomScale="85" zoomScaleNormal="85" workbookViewId="0">
      <selection activeCell="I17" sqref="I17"/>
    </sheetView>
  </sheetViews>
  <sheetFormatPr baseColWidth="10" defaultColWidth="8.83203125" defaultRowHeight="15" x14ac:dyDescent="0.2"/>
  <cols>
    <col min="1" max="1" width="1.6640625" customWidth="1"/>
    <col min="2" max="2" width="16" customWidth="1"/>
    <col min="3" max="3" width="7.5" customWidth="1"/>
    <col min="4" max="4" width="8" customWidth="1"/>
    <col min="5" max="5" width="9.5" customWidth="1"/>
    <col min="6" max="6" width="12.5" customWidth="1"/>
    <col min="7" max="7" width="16.33203125" customWidth="1"/>
    <col min="8" max="8" width="18" customWidth="1"/>
    <col min="9" max="9" width="20.5" customWidth="1"/>
  </cols>
  <sheetData>
    <row r="1" spans="2:12" ht="15" customHeight="1" x14ac:dyDescent="0.2">
      <c r="B1">
        <v>0</v>
      </c>
      <c r="C1">
        <f>B1+1</f>
        <v>1</v>
      </c>
      <c r="D1">
        <f t="shared" ref="D1:L1" si="0">C1+1</f>
        <v>2</v>
      </c>
      <c r="E1">
        <f t="shared" si="0"/>
        <v>3</v>
      </c>
      <c r="F1">
        <f t="shared" si="0"/>
        <v>4</v>
      </c>
      <c r="G1">
        <f t="shared" si="0"/>
        <v>5</v>
      </c>
      <c r="H1">
        <f t="shared" si="0"/>
        <v>6</v>
      </c>
      <c r="I1">
        <f t="shared" si="0"/>
        <v>7</v>
      </c>
      <c r="J1">
        <f t="shared" si="0"/>
        <v>8</v>
      </c>
      <c r="K1">
        <f t="shared" si="0"/>
        <v>9</v>
      </c>
      <c r="L1">
        <f t="shared" si="0"/>
        <v>10</v>
      </c>
    </row>
    <row r="2" spans="2:12" x14ac:dyDescent="0.2">
      <c r="B2" s="25" t="s">
        <v>460</v>
      </c>
      <c r="C2" s="25" t="s">
        <v>1</v>
      </c>
      <c r="D2" s="25" t="s">
        <v>467</v>
      </c>
      <c r="E2" s="25" t="s">
        <v>461</v>
      </c>
      <c r="F2" s="25" t="s">
        <v>462</v>
      </c>
      <c r="G2" s="25" t="s">
        <v>210</v>
      </c>
      <c r="H2" s="25" t="s">
        <v>204</v>
      </c>
      <c r="I2" s="25" t="s">
        <v>463</v>
      </c>
      <c r="J2" s="25" t="s">
        <v>464</v>
      </c>
      <c r="K2" s="25" t="s">
        <v>142</v>
      </c>
      <c r="L2" s="25" t="s">
        <v>1944</v>
      </c>
    </row>
    <row r="3" spans="2:12" x14ac:dyDescent="0.2">
      <c r="B3" s="24" t="s">
        <v>465</v>
      </c>
      <c r="C3" s="24" t="str">
        <f>IF(B3="","",_xlfn.XLOOKUP($B3,Table1[company_name],Table1[pb_id]))</f>
        <v>268320-61</v>
      </c>
      <c r="D3" s="24" t="str" cm="1">
        <f t="array" ref="D3">IF(B3="","",_xlfn.IFNA(_xll.PBD(C3,"Stock Exchange Code","","USD","",""),"Private"))</f>
        <v>NAS</v>
      </c>
      <c r="E3" s="24" t="str" cm="1">
        <f t="array" ref="E3">IF(B3="","",_xlfn.IFNA(_xll.PBD(C3,"Ticker Symbol","","USD","",""),"Private"))</f>
        <v>AFYA</v>
      </c>
      <c r="F3" s="24" t="str">
        <f>IF(B3="","",_xlfn.XLOOKUP($B3,Table1[company_name],Table1[hq_country]))</f>
        <v>Brazil</v>
      </c>
      <c r="G3" s="24" t="str" cm="1">
        <f t="array" ref="G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H3" s="24" t="str">
        <f>IF(B3="","",_xlfn.XLOOKUP(B3,Table1[company_name],Table1[brazil_presence]))</f>
        <v>Yes</v>
      </c>
      <c r="I3" s="24" cm="1">
        <f t="array" aca="1" ref="I3" ca="1">IF(
  INDEX('Company Investment Helpers'!$I$20:$ZZ$20, 1, (ROW()-ROW($I$3))*8+1)="",
  "",
  INDEX('Company Investment Helpers'!$I$20:$ZZ$20, 1, (ROW()-ROW($I$3))*8+1)
)</f>
        <v>28</v>
      </c>
      <c r="J3" s="24" t="str" cm="1">
        <f t="array" aca="1" ref="J3" ca="1">IF(
  INDEX('Company Investment Helpers'!$K$20:$ZZ$20, 1, (ROW()-ROW($I$3))*8+1)="",
  "",
  INDEX('Company Investment Helpers'!$K$20:$ZZ$20, 1, (ROW()-ROW($I$3))*8+1)
)</f>
        <v>Faculdade Masterclass, Unidom Participações, Lean Saúde</v>
      </c>
      <c r="K3" s="24" t="str">
        <f>IF(B3="","",_xlfn.XLOOKUP($B3,Table1[company_name],Table1[website]))</f>
        <v>www.afya.com.br</v>
      </c>
      <c r="L3" s="24" t="str">
        <f>IF(B3="","",_xlfn.XLOOKUP($B3,Table1[company_name],Table1[logo_file]))</f>
        <v>afya</v>
      </c>
    </row>
    <row r="4" spans="2:12" x14ac:dyDescent="0.2">
      <c r="B4" s="24" t="s">
        <v>466</v>
      </c>
      <c r="C4" s="24" t="str">
        <f>IF(B4="","",_xlfn.XLOOKUP($B4,Table1[company_name],Table1[pb_id]))</f>
        <v>54834-67</v>
      </c>
      <c r="D4" s="24" t="str" cm="1">
        <f t="array" ref="D4">IF(B4="","",_xlfn.IFNA(_xll.PBD(C4,"Stock Exchange Code","","USD","",""),"Private"))</f>
        <v>Private</v>
      </c>
      <c r="E4" s="24" t="str" cm="1">
        <f t="array" ref="E4">IF(B4="","",_xlfn.IFNA(_xll.PBD(C4,"Ticker Symbol","","USD","",""),"Private"))</f>
        <v>Private</v>
      </c>
      <c r="F4" s="24" t="str">
        <f>IF(B4="","",_xlfn.XLOOKUP($B4,Table1[company_name],Table1[hq_country]))</f>
        <v>Brazil</v>
      </c>
      <c r="G4" s="24" t="str" cm="1">
        <f t="array" ref="G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H4" s="24" t="str">
        <f>IF(B4="","",_xlfn.XLOOKUP(B4,Table1[company_name],Table1[brazil_presence]))</f>
        <v>Yes</v>
      </c>
      <c r="I4" s="24" cm="1">
        <f t="array" aca="1" ref="I4" ca="1">IF(
  INDEX('Company Investment Helpers'!$I$20:$ZZ$20, 1, (ROW()-ROW($I$3))*8+1)="",
  "",
  INDEX('Company Investment Helpers'!$I$20:$ZZ$20, 1, (ROW()-ROW($I$3))*8+1)
)</f>
        <v>6</v>
      </c>
      <c r="J4" s="24" t="str" cm="1">
        <f t="array" aca="1" ref="J4" ca="1">IF(
  INDEX('Company Investment Helpers'!$K$20:$ZZ$20, 1, (ROW()-ROW($I$3))*8+1)="",
  "",
  INDEX('Company Investment Helpers'!$K$20:$ZZ$20, 1, (ROW()-ROW($I$3))*8+1)
)</f>
        <v>Tradimus (Sao Paulo), Síntese, BeeCare</v>
      </c>
      <c r="K4" s="24" t="str">
        <f>IF(B4="","",_xlfn.XLOOKUP($B4,Table1[company_name],Table1[website]))</f>
        <v>www.bionexo.com</v>
      </c>
      <c r="L4" s="24" t="str">
        <f>IF(B4="","",_xlfn.XLOOKUP($B4,Table1[company_name],Table1[logo_file]))</f>
        <v>bionexo</v>
      </c>
    </row>
    <row r="5" spans="2:12" x14ac:dyDescent="0.2">
      <c r="B5" s="24" t="s">
        <v>468</v>
      </c>
      <c r="C5" s="24" t="str">
        <f>IF(B5="","",_xlfn.XLOOKUP($B5,Table1[company_name],Table1[pb_id]))</f>
        <v>460312-21</v>
      </c>
      <c r="D5" s="24" t="str" cm="1">
        <f t="array" ref="D5">IF(B5="","",_xlfn.IFNA(_xll.PBD(C5,"Stock Exchange Code","","USD","",""),"Private"))</f>
        <v>Private</v>
      </c>
      <c r="E5" s="24" t="str" cm="1">
        <f t="array" ref="E5">IF(B5="","",_xlfn.IFNA(_xll.PBD(C5,"Ticker Symbol","","USD","",""),"Private"))</f>
        <v>Private</v>
      </c>
      <c r="F5" s="24" t="str">
        <f>IF(B5="","",_xlfn.XLOOKUP($B5,Table1[company_name],Table1[hq_country]))</f>
        <v>United States</v>
      </c>
      <c r="G5" s="24" t="str" cm="1">
        <f t="array" ref="G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H5" s="24" t="str">
        <f>IF(B5="","",_xlfn.XLOOKUP(B5,Table1[company_name],Table1[brazil_presence]))</f>
        <v>No</v>
      </c>
      <c r="I5" s="24" t="str" cm="1">
        <f t="array" aca="1" ref="I5" ca="1">IF(
  INDEX('Company Investment Helpers'!$I$20:$ZZ$20, 1, (ROW()-ROW($I$3))*8+1)="",
  "",
  INDEX('Company Investment Helpers'!$I$20:$ZZ$20, 1, (ROW()-ROW($I$3))*8+1)
)</f>
        <v>-</v>
      </c>
      <c r="J5" s="24" t="str" cm="1">
        <f t="array" aca="1" ref="J5" ca="1">IF(
  INDEX('Company Investment Helpers'!$K$20:$ZZ$20, 1, (ROW()-ROW($I$3))*8+1)="",
  "",
  INDEX('Company Investment Helpers'!$K$20:$ZZ$20, 1, (ROW()-ROW($I$3))*8+1)
)</f>
        <v/>
      </c>
      <c r="K5" s="24" t="str">
        <f>IF(B5="","",_xlfn.XLOOKUP($B5,Table1[company_name],Table1[website]))</f>
        <v>www.merative.com</v>
      </c>
      <c r="L5" s="24" t="str">
        <f>IF(B5="","",_xlfn.XLOOKUP($B5,Table1[company_name],Table1[logo_file]))</f>
        <v>merative</v>
      </c>
    </row>
    <row r="6" spans="2:12" x14ac:dyDescent="0.2">
      <c r="B6" s="24" t="s">
        <v>469</v>
      </c>
      <c r="C6" s="24" t="str">
        <f>IF(B6="","",_xlfn.XLOOKUP($B6,Table1[company_name],Table1[pb_id]))</f>
        <v>41337-91</v>
      </c>
      <c r="D6" s="24" t="str" cm="1">
        <f t="array" ref="D6">IF(B6="","",_xlfn.IFNA(_xll.PBD(C6,"Stock Exchange Code","","USD","",""),"Private"))</f>
        <v>Private</v>
      </c>
      <c r="E6" s="24" t="str" cm="1">
        <f t="array" ref="E6">IF(B6="","",_xlfn.IFNA(_xll.PBD(C6,"Ticker Symbol","","USD","",""),"Private"))</f>
        <v>Private</v>
      </c>
      <c r="F6" s="24" t="str">
        <f>IF(B6="","",_xlfn.XLOOKUP($B6,Table1[company_name],Table1[hq_country]))</f>
        <v>United States</v>
      </c>
      <c r="G6" s="24" t="str" cm="1">
        <f t="array" ref="G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H6" s="24" t="str">
        <f>IF(B6="","",_xlfn.XLOOKUP(B6,Table1[company_name],Table1[brazil_presence]))</f>
        <v>Yes</v>
      </c>
      <c r="I6" s="24" cm="1">
        <f t="array" aca="1" ref="I6" ca="1">IF(
  INDEX('Company Investment Helpers'!$I$20:$ZZ$20, 1, (ROW()-ROW($I$3))*8+1)="",
  "",
  INDEX('Company Investment Helpers'!$I$20:$ZZ$20, 1, (ROW()-ROW($I$3))*8+1)
)</f>
        <v>4</v>
      </c>
      <c r="J6" s="24" t="str" cm="1">
        <f t="array" aca="1" ref="J6" ca="1">IF(
  INDEX('Company Investment Helpers'!$K$20:$ZZ$20, 1, (ROW()-ROW($I$3))*8+1)="",
  "",
  INDEX('Company Investment Helpers'!$K$20:$ZZ$20, 1, (ROW()-ROW($I$3))*8+1)
)</f>
        <v>Cerner Enviza, Fibroblast, AbleVets</v>
      </c>
      <c r="K6" s="24" t="str">
        <f>IF(B6="","",_xlfn.XLOOKUP($B6,Table1[company_name],Table1[website]))</f>
        <v>www.cerner.com</v>
      </c>
      <c r="L6" s="24" t="str">
        <f>IF(B6="","",_xlfn.XLOOKUP($B6,Table1[company_name],Table1[logo_file]))</f>
        <v>cerner</v>
      </c>
    </row>
    <row r="7" spans="2:12" x14ac:dyDescent="0.2">
      <c r="B7" s="24" t="s">
        <v>470</v>
      </c>
      <c r="C7" s="24" t="str">
        <f>IF(B7="","",_xlfn.XLOOKUP($B7,Table1[company_name],Table1[pb_id]))</f>
        <v>436403-35</v>
      </c>
      <c r="D7" s="24" t="str" cm="1">
        <f t="array" ref="D7">IF(B7="","",_xlfn.IFNA(_xll.PBD(C7,"Stock Exchange Code","","USD","",""),"Private"))</f>
        <v>Private</v>
      </c>
      <c r="E7" s="24" t="str" cm="1">
        <f t="array" ref="E7">IF(B7="","",_xlfn.IFNA(_xll.PBD(C7,"Ticker Symbol","","USD","",""),"Private"))</f>
        <v>Private</v>
      </c>
      <c r="F7" s="24" t="str">
        <f>IF(B7="","",_xlfn.XLOOKUP($B7,Table1[company_name],Table1[hq_country]))</f>
        <v>Brazil</v>
      </c>
      <c r="G7" s="24" t="str" cm="1">
        <f t="array" ref="G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H7" s="24" t="str">
        <f>IF(B7="","",_xlfn.XLOOKUP(B7,Table1[company_name],Table1[brazil_presence]))</f>
        <v>Yes</v>
      </c>
      <c r="I7" s="24" cm="1">
        <f t="array" aca="1" ref="I7" ca="1">IF(
  INDEX('Company Investment Helpers'!$I$20:$ZZ$20, 1, (ROW()-ROW($I$3))*8+1)="",
  "",
  INDEX('Company Investment Helpers'!$I$20:$ZZ$20, 1, (ROW()-ROW($I$3))*8+1)
)</f>
        <v>4</v>
      </c>
      <c r="J7" s="24" t="str" cm="1">
        <f t="array" aca="1" ref="J7" ca="1">IF(
  INDEX('Company Investment Helpers'!$K$20:$ZZ$20, 1, (ROW()-ROW($I$3))*8+1)="",
  "",
  INDEX('Company Investment Helpers'!$K$20:$ZZ$20, 1, (ROW()-ROW($I$3))*8+1)
)</f>
        <v>Lina Saúde, Zenklub, Psicologia Viva</v>
      </c>
      <c r="K7" s="24" t="str">
        <f>IF(B7="","",_xlfn.XLOOKUP($B7,Table1[company_name],Table1[website]))</f>
        <v>www.conexasaude.com.br</v>
      </c>
      <c r="L7" s="24" t="str">
        <f>IF(B7="","",_xlfn.XLOOKUP($B7,Table1[company_name],Table1[logo_file]))</f>
        <v>conexasaude</v>
      </c>
    </row>
    <row r="8" spans="2:12" x14ac:dyDescent="0.2">
      <c r="B8" s="24" t="s">
        <v>471</v>
      </c>
      <c r="C8" s="24" t="str">
        <f>IF(B8="","",_xlfn.XLOOKUP($B8,Table1[company_name],Table1[pb_id]))</f>
        <v>434450-35</v>
      </c>
      <c r="D8" s="24" t="str" cm="1">
        <f t="array" ref="D8">IF(B8="","",_xlfn.IFNA(_xll.PBD(C8,"Stock Exchange Code","","USD","",""),"Private"))</f>
        <v>BVMF</v>
      </c>
      <c r="E8" s="24" t="str" cm="1">
        <f t="array" ref="E8">IF(B8="","",_xlfn.IFNA(_xll.PBD(C8,"Ticker Symbol","","USD","",""),"Private"))</f>
        <v>VVEO3</v>
      </c>
      <c r="F8" s="24" t="str">
        <f>IF(B8="","",_xlfn.XLOOKUP($B8,Table1[company_name],Table1[hq_country]))</f>
        <v>Brazil</v>
      </c>
      <c r="G8" s="24" t="str" cm="1">
        <f t="array" ref="G8">IF(B8="","",_xll.PBD(C8,"Company Description","","USD","",""))</f>
        <v>CM Hospitalar SA is a distributor of hospital materials and medicines in the Brazilian market.</v>
      </c>
      <c r="H8" s="24" t="str">
        <f>IF(B8="","",_xlfn.XLOOKUP(B8,Table1[company_name],Table1[brazil_presence]))</f>
        <v>Yes</v>
      </c>
      <c r="I8" s="24" cm="1">
        <f t="array" aca="1" ref="I8" ca="1">IF(
  INDEX('Company Investment Helpers'!$I$20:$ZZ$20, 1, (ROW()-ROW($I$3))*8+1)="",
  "",
  INDEX('Company Investment Helpers'!$I$20:$ZZ$20, 1, (ROW()-ROW($I$3))*8+1)
)</f>
        <v>19</v>
      </c>
      <c r="J8" s="24" t="str" cm="1">
        <f t="array" aca="1" ref="J8" ca="1">IF(
  INDEX('Company Investment Helpers'!$K$20:$ZZ$20, 1, (ROW()-ROW($I$3))*8+1)="",
  "",
  INDEX('Company Investment Helpers'!$K$20:$ZZ$20, 1, (ROW()-ROW($I$3))*8+1)
)</f>
        <v>Far.me, Nutrifica Comércio de Nutrição Parenteral, Neve Indústria e Comércio de Produtos Cirúrgicos</v>
      </c>
      <c r="K8" s="24" t="str">
        <f>IF(B8="","",_xlfn.XLOOKUP($B8,Table1[company_name],Table1[website]))</f>
        <v>portal.mafrahospitalar.com.br</v>
      </c>
      <c r="L8" s="24" t="str">
        <f>IF(B8="","",_xlfn.XLOOKUP($B8,Table1[company_name],Table1[logo_file]))</f>
        <v>mafrahospitalar</v>
      </c>
    </row>
    <row r="9" spans="2:12" x14ac:dyDescent="0.2">
      <c r="B9" s="24" t="s">
        <v>473</v>
      </c>
      <c r="C9" s="24" t="str">
        <f>IF(B9="","",_xlfn.XLOOKUP($B9,Table1[company_name],Table1[pb_id]))</f>
        <v>57840-76</v>
      </c>
      <c r="D9" s="24" t="str" cm="1">
        <f t="array" ref="D9">IF(B9="","",_xlfn.IFNA(_xll.PBD(C9,"Stock Exchange Code","","USD","",""),"Private"))</f>
        <v>Private</v>
      </c>
      <c r="E9" s="24" t="str" cm="1">
        <f t="array" ref="E9">IF(B9="","",_xlfn.IFNA(_xll.PBD(C9,"Ticker Symbol","","USD","",""),"Private"))</f>
        <v>Private</v>
      </c>
      <c r="F9" s="24" t="str">
        <f>IF(B9="","",_xlfn.XLOOKUP($B9,Table1[company_name],Table1[hq_country]))</f>
        <v>Italy</v>
      </c>
      <c r="G9" s="24" t="str" cm="1">
        <f t="array" ref="G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H9" s="24" t="str">
        <f>IF(B9="","",_xlfn.XLOOKUP(B9,Table1[company_name],Table1[brazil_presence]))</f>
        <v>Yes</v>
      </c>
      <c r="I9" s="24" cm="1">
        <f t="array" aca="1" ref="I9" ca="1">IF(
  INDEX('Company Investment Helpers'!$I$20:$ZZ$20, 1, (ROW()-ROW($I$3))*8+1)="",
  "",
  INDEX('Company Investment Helpers'!$I$20:$ZZ$20, 1, (ROW()-ROW($I$3))*8+1)
)</f>
        <v>14</v>
      </c>
      <c r="J9" s="24" t="str" cm="1">
        <f t="array" aca="1" ref="J9" ca="1">IF(
  INDEX('Company Investment Helpers'!$K$20:$ZZ$20, 1, (ROW()-ROW($I$3))*8+1)="",
  "",
  INDEX('Company Investment Helpers'!$K$20:$ZZ$20, 1, (ROW()-ROW($I$3))*8+1)
)</f>
        <v>Mitek, Lutech Group (Healthcare Software Division), ExpertDoc</v>
      </c>
      <c r="K9" s="24" t="str">
        <f>IF(B9="","",_xlfn.XLOOKUP($B9,Table1[company_name],Table1[website]))</f>
        <v>www.dedalus.com</v>
      </c>
      <c r="L9" s="24" t="str">
        <f>IF(B9="","",_xlfn.XLOOKUP($B9,Table1[company_name],Table1[logo_file]))</f>
        <v>dedalus</v>
      </c>
    </row>
    <row r="10" spans="2:12" x14ac:dyDescent="0.2">
      <c r="B10" t="s">
        <v>2650</v>
      </c>
      <c r="C10" s="24" t="str">
        <f>IF(B10="","",_xlfn.XLOOKUP($B10,Table1[company_name],Table1[pb_id]))</f>
        <v>157599-82</v>
      </c>
      <c r="D10" s="24" t="str" cm="1">
        <f t="array" ref="D10">IF(B10="","",_xlfn.IFNA(_xll.PBD(C10,"Stock Exchange Code","","USD","",""),"Private"))</f>
        <v>Private</v>
      </c>
      <c r="E10" s="24" t="str" cm="1">
        <f t="array" ref="E10">IF(B10="","",_xlfn.IFNA(_xll.PBD(C10,"Ticker Symbol","","USD","",""),"Private"))</f>
        <v>Private</v>
      </c>
      <c r="F10" s="24" t="str">
        <f>IF(B10="","",_xlfn.XLOOKUP($B10,Table1[company_name],Table1[hq_country]))</f>
        <v>Brazil</v>
      </c>
      <c r="G10" s="24" t="str" cm="1">
        <f t="array" ref="G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H10" s="24" t="str">
        <f>IF(B10="","",_xlfn.XLOOKUP(B10,Table1[company_name],Table1[brazil_presence]))</f>
        <v>Yes</v>
      </c>
      <c r="I10" s="24" cm="1">
        <f t="array" aca="1" ref="I10" ca="1">IF(
  INDEX('Company Investment Helpers'!$I$20:$ZZ$20, 1, (ROW()-ROW($I$3))*8+1)="",
  "",
  INDEX('Company Investment Helpers'!$I$20:$ZZ$20, 1, (ROW()-ROW($I$3))*8+1)
)</f>
        <v>2</v>
      </c>
      <c r="J10" s="24" t="str" cm="1">
        <f t="array" aca="1" ref="J10" ca="1">IF(
  INDEX('Company Investment Helpers'!$K$20:$ZZ$20, 1, (ROW()-ROW($I$3))*8+1)="",
  "",
  INDEX('Company Investment Helpers'!$K$20:$ZZ$20, 1, (ROW()-ROW($I$3))*8+1)
)</f>
        <v>Melcon Indústria Farmacêutica, Nortis Farmacêutica</v>
      </c>
      <c r="K10" s="24" t="str">
        <f>IF(B10="","",_xlfn.XLOOKUP($B10,Table1[company_name],Table1[website]))</f>
        <v>www.ache.com.br</v>
      </c>
      <c r="L10" s="24" t="str">
        <f>IF(B10="","",_xlfn.XLOOKUP($B10,Table1[company_name],Table1[logo_file]))</f>
        <v>ache</v>
      </c>
    </row>
    <row r="11" spans="2:12" x14ac:dyDescent="0.2">
      <c r="B11" t="s">
        <v>2651</v>
      </c>
      <c r="C11" s="24" t="str">
        <f>IF(B11="","",_xlfn.XLOOKUP($B11,Table1[company_name],Table1[pb_id]))</f>
        <v>164942-83</v>
      </c>
      <c r="D11" s="24" t="str" cm="1">
        <f t="array" ref="D11">IF(B11="","",_xlfn.IFNA(_xll.PBD(C11,"Stock Exchange Code","","USD","",""),"Private"))</f>
        <v>BVMF</v>
      </c>
      <c r="E11" s="24" t="str" cm="1">
        <f t="array" ref="E11">IF(B11="","",_xlfn.IFNA(_xll.PBD(C11,"Ticker Symbol","","USD","",""),"Private"))</f>
        <v>ABCB4</v>
      </c>
      <c r="F11" s="24" t="str">
        <f>IF(B11="","",_xlfn.XLOOKUP($B11,Table1[company_name],Table1[hq_country]))</f>
        <v>Brazil</v>
      </c>
      <c r="G11" s="24" t="str" cm="1">
        <f t="array" ref="G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H11" s="24" t="str">
        <f>IF(B11="","",_xlfn.XLOOKUP(B11,Table1[company_name],Table1[brazil_presence]))</f>
        <v>Yes</v>
      </c>
      <c r="I11" s="24" t="str" cm="1">
        <f t="array" aca="1" ref="I11" ca="1">IF(
  INDEX('Company Investment Helpers'!$I$20:$ZZ$20, 1, (ROW()-ROW($I$3))*8+1)="",
  "",
  INDEX('Company Investment Helpers'!$I$20:$ZZ$20, 1, (ROW()-ROW($I$3))*8+1)
)</f>
        <v>-</v>
      </c>
      <c r="J11" s="24" t="str" cm="1">
        <f t="array" aca="1" ref="J11" ca="1">IF(
  INDEX('Company Investment Helpers'!$K$20:$ZZ$20, 1, (ROW()-ROW($I$3))*8+1)="",
  "",
  INDEX('Company Investment Helpers'!$K$20:$ZZ$20, 1, (ROW()-ROW($I$3))*8+1)
)</f>
        <v/>
      </c>
      <c r="K11" s="24" t="str">
        <f>IF(B11="","",_xlfn.XLOOKUP($B11,Table1[company_name],Table1[website]))</f>
        <v>www.abcbrasil.com.br</v>
      </c>
      <c r="L11" s="24" t="str">
        <f>IF(B11="","",_xlfn.XLOOKUP($B11,Table1[company_name],Table1[logo_file]))</f>
        <v>abcbrasil</v>
      </c>
    </row>
    <row r="12" spans="2:12" x14ac:dyDescent="0.2">
      <c r="B12" t="s">
        <v>2652</v>
      </c>
      <c r="C12" s="24" t="str">
        <f>IF(B12="","",_xlfn.XLOOKUP($B12,Table1[company_name],Table1[pb_id]))</f>
        <v>471065-32</v>
      </c>
      <c r="D12" s="24" t="str" cm="1">
        <f t="array" ref="D12">IF(B12="","",_xlfn.IFNA(_xll.PBD(C12,"Stock Exchange Code","","USD","",""),"Private"))</f>
        <v>Private</v>
      </c>
      <c r="E12" s="24" t="str" cm="1">
        <f t="array" ref="E12">IF(B12="","",_xlfn.IFNA(_xll.PBD(C12,"Ticker Symbol","","USD","",""),"Private"))</f>
        <v>Private</v>
      </c>
      <c r="F12" s="24" t="str">
        <f>IF(B12="","",_xlfn.XLOOKUP($B12,Table1[company_name],Table1[hq_country]))</f>
        <v>Brazil</v>
      </c>
      <c r="G12" s="24" t="str" cm="1">
        <f t="array" ref="G12">IF(B12="","",_xll.PBD(C12,"Company Description","","USD","",""))</f>
        <v>Retailer and distributor of specialty medicines intended to deliver medications that require special storage and transportation care. The company offers medicines for oncology, endocrinology, neurology, ophthalmology, infertility treatments and urology.</v>
      </c>
      <c r="H12" s="24" t="str">
        <f>IF(B12="","",_xlfn.XLOOKUP(B12,Table1[company_name],Table1[brazil_presence]))</f>
        <v>Yes</v>
      </c>
      <c r="I12" s="24" t="str" cm="1">
        <f t="array" aca="1" ref="I12" ca="1">IF(
  INDEX('Company Investment Helpers'!$I$20:$ZZ$20, 1, (ROW()-ROW($I$3))*8+1)="",
  "",
  INDEX('Company Investment Helpers'!$I$20:$ZZ$20, 1, (ROW()-ROW($I$3))*8+1)
)</f>
        <v>-</v>
      </c>
      <c r="J12" s="24" t="str" cm="1">
        <f t="array" aca="1" ref="J12" ca="1">IF(
  INDEX('Company Investment Helpers'!$K$20:$ZZ$20, 1, (ROW()-ROW($I$3))*8+1)="",
  "",
  INDEX('Company Investment Helpers'!$K$20:$ZZ$20, 1, (ROW()-ROW($I$3))*8+1)
)</f>
        <v/>
      </c>
      <c r="K12" s="24" t="str">
        <f>IF(B12="","",_xlfn.XLOOKUP($B12,Table1[company_name],Table1[website]))</f>
        <v>www.4bio.com.br</v>
      </c>
      <c r="L12" s="24" t="str">
        <f>IF(B12="","",_xlfn.XLOOKUP($B12,Table1[company_name],Table1[logo_file]))</f>
        <v>4bio</v>
      </c>
    </row>
    <row r="13" spans="2:12" x14ac:dyDescent="0.2">
      <c r="C13" s="24" t="str">
        <f>IF(B13="","",_xlfn.XLOOKUP($B13,Table1[company_name],Table1[pb_id]))</f>
        <v/>
      </c>
      <c r="D13" s="24" t="str" cm="1">
        <f t="array" ref="D13">IF(B13="","",_xlfn.IFNA(_xll.PBD(C13,"Stock Exchange Code","","USD","",""),"Private"))</f>
        <v/>
      </c>
      <c r="E13" s="24" t="str" cm="1">
        <f t="array" ref="E13">IF(B13="","",_xlfn.IFNA(_xll.PBD(C13,"Ticker Symbol","","USD","",""),"Private"))</f>
        <v/>
      </c>
      <c r="F13" s="24" t="str">
        <f>IF(B13="","",_xlfn.XLOOKUP($B13,Table1[company_name],Table1[hq_country]))</f>
        <v/>
      </c>
      <c r="G13" s="24" t="str" cm="1">
        <f t="array" ref="G13">IF(B13="","",_xll.PBD(C13,"Company Description","","USD","",""))</f>
        <v/>
      </c>
      <c r="H13" s="24" t="str">
        <f>IF(B13="","",_xlfn.XLOOKUP(B13,Table1[company_name],Table1[brazil_presence]))</f>
        <v/>
      </c>
      <c r="I13" s="24" t="str" cm="1">
        <f t="array" ref="I13">IF(
  INDEX('Company Investment Helpers'!$I$20:$ZZ$20, 1, (ROW()-ROW($I$3))*8+1)="",
  "",
  INDEX('Company Investment Helpers'!$I$20:$ZZ$20, 1, (ROW()-ROW($I$3))*8+1)
)</f>
        <v/>
      </c>
      <c r="J13" s="24" t="str" cm="1">
        <f t="array" aca="1" ref="J13" ca="1">IF(
  INDEX('Company Investment Helpers'!$K$20:$ZZ$20, 1, (ROW()-ROW($I$3))*8+1)="",
  "",
  INDEX('Company Investment Helpers'!$K$20:$ZZ$20, 1, (ROW()-ROW($I$3))*8+1)
)</f>
        <v/>
      </c>
      <c r="K13" s="24" t="str">
        <f>IF(B13="","",_xlfn.XLOOKUP($B13,Table1[company_name],Table1[website]))</f>
        <v/>
      </c>
      <c r="L13" s="24" t="str">
        <f>IF(B13="","",_xlfn.XLOOKUP($B13,Table1[company_name],Table1[logo_file]))</f>
        <v/>
      </c>
    </row>
    <row r="14" spans="2:12" x14ac:dyDescent="0.2">
      <c r="C14" s="24" t="str">
        <f>IF(B14="","",_xlfn.XLOOKUP($B14,Table1[company_name],Table1[pb_id]))</f>
        <v/>
      </c>
      <c r="D14" s="24" t="str" cm="1">
        <f t="array" ref="D14">IF(B14="","",_xlfn.IFNA(_xll.PBD(C14,"Stock Exchange Code","","USD","",""),"Private"))</f>
        <v/>
      </c>
      <c r="E14" s="24" t="str" cm="1">
        <f t="array" ref="E14">IF(B14="","",_xlfn.IFNA(_xll.PBD(C14,"Ticker Symbol","","USD","",""),"Private"))</f>
        <v/>
      </c>
      <c r="F14" s="24" t="str">
        <f>IF(B14="","",_xlfn.XLOOKUP($B14,Table1[company_name],Table1[hq_country]))</f>
        <v/>
      </c>
      <c r="G14" s="24" t="str" cm="1">
        <f t="array" ref="G14">IF(B14="","",_xll.PBD(C14,"Company Description","","USD","",""))</f>
        <v/>
      </c>
      <c r="H14" s="24" t="str">
        <f>IF(B14="","",_xlfn.XLOOKUP(B14,Table1[company_name],Table1[brazil_presence]))</f>
        <v/>
      </c>
      <c r="I14" s="24" t="str" cm="1">
        <f t="array" ref="I14">IF(
  INDEX('Company Investment Helpers'!$I$20:$ZZ$20, 1, (ROW()-ROW($I$3))*8+1)="",
  "",
  INDEX('Company Investment Helpers'!$I$20:$ZZ$20, 1, (ROW()-ROW($I$3))*8+1)
)</f>
        <v/>
      </c>
      <c r="J14" s="24" t="str" cm="1">
        <f t="array" aca="1" ref="J14" ca="1">IF(
  INDEX('Company Investment Helpers'!$K$20:$ZZ$20, 1, (ROW()-ROW($I$3))*8+1)="",
  "",
  INDEX('Company Investment Helpers'!$K$20:$ZZ$20, 1, (ROW()-ROW($I$3))*8+1)
)</f>
        <v/>
      </c>
      <c r="K14" s="24" t="str">
        <f>IF(B14="","",_xlfn.XLOOKUP($B14,Table1[company_name],Table1[website]))</f>
        <v/>
      </c>
      <c r="L14" s="24" t="str">
        <f>IF(B14="","",_xlfn.XLOOKUP($B14,Table1[company_name],Table1[logo_file]))</f>
        <v/>
      </c>
    </row>
    <row r="15" spans="2:12" x14ac:dyDescent="0.2">
      <c r="C15" s="24" t="str">
        <f>IF(B15="","",_xlfn.XLOOKUP($B15,Table1[company_name],Table1[pb_id]))</f>
        <v/>
      </c>
      <c r="D15" s="24" t="str" cm="1">
        <f t="array" ref="D15">IF(B15="","",_xlfn.IFNA(_xll.PBD(C15,"Stock Exchange Code","","USD","",""),"Private"))</f>
        <v/>
      </c>
      <c r="E15" s="24" t="str" cm="1">
        <f t="array" ref="E15">IF(B15="","",_xlfn.IFNA(_xll.PBD(C15,"Ticker Symbol","","USD","",""),"Private"))</f>
        <v/>
      </c>
      <c r="F15" s="24" t="str">
        <f>IF(B15="","",_xlfn.XLOOKUP($B15,Table1[company_name],Table1[hq_country]))</f>
        <v/>
      </c>
      <c r="G15" s="24" t="str" cm="1">
        <f t="array" ref="G15">IF(B15="","",_xll.PBD(C15,"Company Description","","USD","",""))</f>
        <v/>
      </c>
      <c r="H15" s="24" t="str">
        <f>IF(B15="","",_xlfn.XLOOKUP(B15,Table1[company_name],Table1[brazil_presence]))</f>
        <v/>
      </c>
      <c r="I15" s="24" t="str" cm="1">
        <f t="array" ref="I15">IF(
  INDEX('Company Investment Helpers'!$I$20:$ZZ$20, 1, (ROW()-ROW($I$3))*8+1)="",
  "",
  INDEX('Company Investment Helpers'!$I$20:$ZZ$20, 1, (ROW()-ROW($I$3))*8+1)
)</f>
        <v/>
      </c>
      <c r="J15" s="24" t="str" cm="1">
        <f t="array" aca="1" ref="J15" ca="1">IF(
  INDEX('Company Investment Helpers'!$K$20:$ZZ$20, 1, (ROW()-ROW($I$3))*8+1)="",
  "",
  INDEX('Company Investment Helpers'!$K$20:$ZZ$20, 1, (ROW()-ROW($I$3))*8+1)
)</f>
        <v/>
      </c>
      <c r="K15" s="24" t="str">
        <f>IF(B15="","",_xlfn.XLOOKUP($B15,Table1[company_name],Table1[website]))</f>
        <v/>
      </c>
      <c r="L15" s="24" t="str">
        <f>IF(B15="","",_xlfn.XLOOKUP($B15,Table1[company_name],Table1[logo_file]))</f>
        <v/>
      </c>
    </row>
    <row r="16" spans="2:12" x14ac:dyDescent="0.2">
      <c r="C16" s="24" t="str">
        <f>IF(B16="","",_xlfn.XLOOKUP($B16,Table1[company_name],Table1[pb_id]))</f>
        <v/>
      </c>
      <c r="D16" s="24" t="str" cm="1">
        <f t="array" ref="D16">IF(B16="","",_xlfn.IFNA(_xll.PBD(C16,"Stock Exchange Code","","USD","",""),"Private"))</f>
        <v/>
      </c>
      <c r="E16" s="24" t="str" cm="1">
        <f t="array" ref="E16">IF(B16="","",_xlfn.IFNA(_xll.PBD(C16,"Ticker Symbol","","USD","",""),"Private"))</f>
        <v/>
      </c>
      <c r="F16" s="24" t="str">
        <f>IF(B16="","",_xlfn.XLOOKUP($B16,Table1[company_name],Table1[hq_country]))</f>
        <v/>
      </c>
      <c r="G16" s="24" t="str" cm="1">
        <f t="array" ref="G16">IF(B16="","",_xll.PBD(C16,"Company Description","","USD","",""))</f>
        <v/>
      </c>
      <c r="H16" s="24" t="str">
        <f>IF(B16="","",_xlfn.XLOOKUP(B16,Table1[company_name],Table1[brazil_presence]))</f>
        <v/>
      </c>
      <c r="I16" s="24" t="str" cm="1">
        <f t="array" ref="I16">IF(
  INDEX('Company Investment Helpers'!$I$20:$ZZ$20, 1, (ROW()-ROW($I$3))*8+1)="",
  "",
  INDEX('Company Investment Helpers'!$I$20:$ZZ$20, 1, (ROW()-ROW($I$3))*8+1)
)</f>
        <v/>
      </c>
      <c r="J16" s="24" t="str" cm="1">
        <f t="array" aca="1" ref="J16" ca="1">IF(
  INDEX('Company Investment Helpers'!$K$20:$ZZ$20, 1, (ROW()-ROW($I$3))*8+1)="",
  "",
  INDEX('Company Investment Helpers'!$K$20:$ZZ$20, 1, (ROW()-ROW($I$3))*8+1)
)</f>
        <v/>
      </c>
      <c r="K16" s="24" t="str">
        <f>IF(B16="","",_xlfn.XLOOKUP($B16,Table1[company_name],Table1[website]))</f>
        <v/>
      </c>
      <c r="L16" s="24" t="str">
        <f>IF(B16="","",_xlfn.XLOOKUP($B16,Table1[company_name],Table1[logo_file]))</f>
        <v/>
      </c>
    </row>
    <row r="17" spans="3:12" x14ac:dyDescent="0.2">
      <c r="C17" s="24" t="str">
        <f>IF(B17="","",_xlfn.XLOOKUP($B17,Table1[company_name],Table1[pb_id]))</f>
        <v/>
      </c>
      <c r="D17" s="24" t="str" cm="1">
        <f t="array" ref="D17">IF(B17="","",_xlfn.IFNA(_xll.PBD(C17,"Stock Exchange Code","","USD","",""),"Private"))</f>
        <v/>
      </c>
      <c r="E17" s="24" t="str" cm="1">
        <f t="array" ref="E17">IF(B17="","",_xlfn.IFNA(_xll.PBD(C17,"Ticker Symbol","","USD","",""),"Private"))</f>
        <v/>
      </c>
      <c r="F17" s="24" t="str">
        <f>IF(B17="","",_xlfn.XLOOKUP($B17,Table1[company_name],Table1[hq_country]))</f>
        <v/>
      </c>
      <c r="G17" s="24" t="str" cm="1">
        <f t="array" ref="G17">IF(B17="","",_xll.PBD(C17,"Company Description","","USD","",""))</f>
        <v/>
      </c>
      <c r="H17" s="24" t="str">
        <f>IF(B17="","",_xlfn.XLOOKUP(B17,Table1[company_name],Table1[brazil_presence]))</f>
        <v/>
      </c>
      <c r="I17" s="24" t="str" cm="1">
        <f t="array" ref="I17">IF(
  INDEX('Company Investment Helpers'!$I$20:$ZZ$20, 1, (ROW()-ROW($I$3))*8+1)="",
  "",
  INDEX('Company Investment Helpers'!$I$20:$ZZ$20, 1, (ROW()-ROW($I$3))*8+1)
)</f>
        <v/>
      </c>
      <c r="J17" s="24" t="str" cm="1">
        <f t="array" aca="1" ref="J17" ca="1">IF(
  INDEX('Company Investment Helpers'!$K$20:$ZZ$20, 1, (ROW()-ROW($I$3))*8+1)="",
  "",
  INDEX('Company Investment Helpers'!$K$20:$ZZ$20, 1, (ROW()-ROW($I$3))*8+1)
)</f>
        <v/>
      </c>
      <c r="K17" s="24" t="str">
        <f>IF(B17="","",_xlfn.XLOOKUP($B17,Table1[company_name],Table1[website]))</f>
        <v/>
      </c>
      <c r="L17" s="24" t="str">
        <f>IF(B17="","",_xlfn.XLOOKUP($B17,Table1[company_name],Table1[logo_file]))</f>
        <v/>
      </c>
    </row>
    <row r="18" spans="3:12" x14ac:dyDescent="0.2">
      <c r="C18" s="24" t="str">
        <f>IF(B18="","",_xlfn.XLOOKUP($B18,Table1[company_name],Table1[pb_id]))</f>
        <v/>
      </c>
      <c r="D18" s="24" t="str" cm="1">
        <f t="array" ref="D18">IF(B18="","",_xlfn.IFNA(_xll.PBD(C18,"Stock Exchange Code","","USD","",""),"Private"))</f>
        <v/>
      </c>
      <c r="E18" s="24" t="str" cm="1">
        <f t="array" ref="E18">IF(B18="","",_xlfn.IFNA(_xll.PBD(C18,"Ticker Symbol","","USD","",""),"Private"))</f>
        <v/>
      </c>
      <c r="F18" s="24" t="str">
        <f>IF(B18="","",_xlfn.XLOOKUP($B18,Table1[company_name],Table1[hq_country]))</f>
        <v/>
      </c>
      <c r="G18" s="24" t="str" cm="1">
        <f t="array" ref="G18">IF(B18="","",_xll.PBD(C18,"Company Description","","USD","",""))</f>
        <v/>
      </c>
      <c r="H18" s="24" t="str">
        <f>IF(B18="","",_xlfn.XLOOKUP(B18,Table1[company_name],Table1[brazil_presence]))</f>
        <v/>
      </c>
      <c r="I18" s="24" t="str" cm="1">
        <f t="array" ref="I18">IF(
  INDEX('Company Investment Helpers'!$I$20:$ZZ$20, 1, (ROW()-ROW($I$3))*8+1)="",
  "",
  INDEX('Company Investment Helpers'!$I$20:$ZZ$20, 1, (ROW()-ROW($I$3))*8+1)
)</f>
        <v/>
      </c>
      <c r="J18" s="24" t="str" cm="1">
        <f t="array" aca="1" ref="J18" ca="1">IF(
  INDEX('Company Investment Helpers'!$K$20:$ZZ$20, 1, (ROW()-ROW($I$3))*8+1)="",
  "",
  INDEX('Company Investment Helpers'!$K$20:$ZZ$20, 1, (ROW()-ROW($I$3))*8+1)
)</f>
        <v/>
      </c>
      <c r="K18" s="24" t="str">
        <f>IF(B18="","",_xlfn.XLOOKUP($B18,Table1[company_name],Table1[website]))</f>
        <v/>
      </c>
      <c r="L18" s="24" t="str">
        <f>IF(B18="","",_xlfn.XLOOKUP($B18,Table1[company_name],Table1[logo_file]))</f>
        <v/>
      </c>
    </row>
    <row r="19" spans="3:12" x14ac:dyDescent="0.2">
      <c r="C19" s="24" t="str">
        <f>IF(B19="","",_xlfn.XLOOKUP($B19,Table1[company_name],Table1[pb_id]))</f>
        <v/>
      </c>
      <c r="D19" s="24" t="str" cm="1">
        <f t="array" ref="D19">IF(B19="","",_xlfn.IFNA(_xll.PBD(C19,"Stock Exchange Code","","USD","",""),"Private"))</f>
        <v/>
      </c>
      <c r="E19" s="24" t="str" cm="1">
        <f t="array" ref="E19">IF(B19="","",_xlfn.IFNA(_xll.PBD(C19,"Ticker Symbol","","USD","",""),"Private"))</f>
        <v/>
      </c>
      <c r="F19" s="24" t="str">
        <f>IF(B19="","",_xlfn.XLOOKUP($B19,Table1[company_name],Table1[hq_country]))</f>
        <v/>
      </c>
      <c r="G19" s="24" t="str" cm="1">
        <f t="array" ref="G19">IF(B19="","",_xll.PBD(C19,"Company Description","","USD","",""))</f>
        <v/>
      </c>
      <c r="H19" s="24" t="str">
        <f>IF(B19="","",_xlfn.XLOOKUP(B19,Table1[company_name],Table1[brazil_presence]))</f>
        <v/>
      </c>
      <c r="I19" s="24" t="str" cm="1">
        <f t="array" ref="I19">IF(
  INDEX('Company Investment Helpers'!$I$20:$ZZ$20, 1, (ROW()-ROW($I$3))*8+1)="",
  "",
  INDEX('Company Investment Helpers'!$I$20:$ZZ$20, 1, (ROW()-ROW($I$3))*8+1)
)</f>
        <v/>
      </c>
      <c r="J19" s="24" t="str" cm="1">
        <f t="array" aca="1" ref="J19" ca="1">IF(
  INDEX('Company Investment Helpers'!$K$20:$ZZ$20, 1, (ROW()-ROW($I$3))*8+1)="",
  "",
  INDEX('Company Investment Helpers'!$K$20:$ZZ$20, 1, (ROW()-ROW($I$3))*8+1)
)</f>
        <v/>
      </c>
      <c r="K19" s="24" t="str">
        <f>IF(B19="","",_xlfn.XLOOKUP($B19,Table1[company_name],Table1[website]))</f>
        <v/>
      </c>
      <c r="L19" s="24" t="str">
        <f>IF(B19="","",_xlfn.XLOOKUP($B19,Table1[company_name],Table1[logo_file]))</f>
        <v/>
      </c>
    </row>
    <row r="20" spans="3:12" x14ac:dyDescent="0.2">
      <c r="C20" s="24" t="str">
        <f>IF(B20="","",_xlfn.XLOOKUP($B20,Table1[company_name],Table1[pb_id]))</f>
        <v/>
      </c>
      <c r="D20" s="24" t="str" cm="1">
        <f t="array" ref="D20">IF(B20="","",_xlfn.IFNA(_xll.PBD(C20,"Stock Exchange Code","","USD","",""),"Private"))</f>
        <v/>
      </c>
      <c r="E20" s="24" t="str" cm="1">
        <f t="array" ref="E20">IF(B20="","",_xlfn.IFNA(_xll.PBD(C20,"Ticker Symbol","","USD","",""),"Private"))</f>
        <v/>
      </c>
      <c r="F20" s="24" t="str">
        <f>IF(B20="","",_xlfn.XLOOKUP($B20,Table1[company_name],Table1[hq_country]))</f>
        <v/>
      </c>
      <c r="G20" s="24" t="str" cm="1">
        <f t="array" ref="G20">IF(B20="","",_xll.PBD(C20,"Company Description","","USD","",""))</f>
        <v/>
      </c>
      <c r="H20" s="24" t="str">
        <f>IF(B20="","",_xlfn.XLOOKUP(B20,Table1[company_name],Table1[brazil_presence]))</f>
        <v/>
      </c>
      <c r="I20" s="24" t="str" cm="1">
        <f t="array" ref="I20">IF(
  INDEX('Company Investment Helpers'!$I$20:$ZZ$20, 1, (ROW()-ROW($I$3))*8+1)="",
  "",
  INDEX('Company Investment Helpers'!$I$20:$ZZ$20, 1, (ROW()-ROW($I$3))*8+1)
)</f>
        <v/>
      </c>
      <c r="J20" s="24" t="str" cm="1">
        <f t="array" aca="1" ref="J20" ca="1">IF(
  INDEX('Company Investment Helpers'!$K$20:$ZZ$20, 1, (ROW()-ROW($I$3))*8+1)="",
  "",
  INDEX('Company Investment Helpers'!$K$20:$ZZ$20, 1, (ROW()-ROW($I$3))*8+1)
)</f>
        <v/>
      </c>
      <c r="K20" s="24" t="str">
        <f>IF(B20="","",_xlfn.XLOOKUP($B20,Table1[company_name],Table1[website]))</f>
        <v/>
      </c>
      <c r="L20" s="24" t="str">
        <f>IF(B20="","",_xlfn.XLOOKUP($B20,Table1[company_name],Table1[logo_file]))</f>
        <v/>
      </c>
    </row>
    <row r="21" spans="3:12" x14ac:dyDescent="0.2">
      <c r="C21" s="24" t="str">
        <f>IF(B21="","",_xlfn.XLOOKUP($B21,Table1[company_name],Table1[pb_id]))</f>
        <v/>
      </c>
      <c r="D21" s="24" t="str" cm="1">
        <f t="array" ref="D21">IF(B21="","",_xlfn.IFNA(_xll.PBD(C21,"Stock Exchange Code","","USD","",""),"Private"))</f>
        <v/>
      </c>
      <c r="E21" s="24" t="str" cm="1">
        <f t="array" ref="E21">IF(B21="","",_xlfn.IFNA(_xll.PBD(C21,"Ticker Symbol","","USD","",""),"Private"))</f>
        <v/>
      </c>
      <c r="F21" s="24" t="str">
        <f>IF(B21="","",_xlfn.XLOOKUP($B21,Table1[company_name],Table1[hq_country]))</f>
        <v/>
      </c>
      <c r="G21" s="24" t="str" cm="1">
        <f t="array" ref="G21">IF(B21="","",_xll.PBD(C21,"Company Description","","USD","",""))</f>
        <v/>
      </c>
      <c r="H21" s="24" t="str">
        <f>IF(B21="","",_xlfn.XLOOKUP(B21,Table1[company_name],Table1[brazil_presence]))</f>
        <v/>
      </c>
      <c r="I21" s="24" t="str" cm="1">
        <f t="array" ref="I21">IF(
  INDEX('Company Investment Helpers'!$I$20:$ZZ$20, 1, (ROW()-ROW($I$3))*8+1)="",
  "",
  INDEX('Company Investment Helpers'!$I$20:$ZZ$20, 1, (ROW()-ROW($I$3))*8+1)
)</f>
        <v/>
      </c>
      <c r="J21" s="24" t="str" cm="1">
        <f t="array" aca="1" ref="J21" ca="1">IF(
  INDEX('Company Investment Helpers'!$K$20:$ZZ$20, 1, (ROW()-ROW($I$3))*8+1)="",
  "",
  INDEX('Company Investment Helpers'!$K$20:$ZZ$20, 1, (ROW()-ROW($I$3))*8+1)
)</f>
        <v/>
      </c>
      <c r="K21" s="24" t="str">
        <f>IF(B21="","",_xlfn.XLOOKUP($B21,Table1[company_name],Table1[website]))</f>
        <v/>
      </c>
      <c r="L21" s="24" t="str">
        <f>IF(B21="","",_xlfn.XLOOKUP($B21,Table1[company_name],Table1[logo_file]))</f>
        <v/>
      </c>
    </row>
    <row r="22" spans="3:12" x14ac:dyDescent="0.2">
      <c r="C22" s="24" t="str">
        <f>IF(B22="","",_xlfn.XLOOKUP($B22,Table1[company_name],Table1[pb_id]))</f>
        <v/>
      </c>
      <c r="D22" s="24" t="str" cm="1">
        <f t="array" ref="D22">IF(B22="","",_xlfn.IFNA(_xll.PBD(C22,"Stock Exchange Code","","USD","",""),"Private"))</f>
        <v/>
      </c>
      <c r="E22" s="24" t="str" cm="1">
        <f t="array" ref="E22">IF(B22="","",_xlfn.IFNA(_xll.PBD(C22,"Ticker Symbol","","USD","",""),"Private"))</f>
        <v/>
      </c>
      <c r="F22" s="24" t="str">
        <f>IF(B22="","",_xlfn.XLOOKUP($B22,Table1[company_name],Table1[hq_country]))</f>
        <v/>
      </c>
      <c r="G22" s="24" t="str" cm="1">
        <f t="array" ref="G22">IF(B22="","",_xll.PBD(C22,"Company Description","","USD","",""))</f>
        <v/>
      </c>
      <c r="H22" s="24" t="str">
        <f>IF(B22="","",_xlfn.XLOOKUP(B22,Table1[company_name],Table1[brazil_presence]))</f>
        <v/>
      </c>
      <c r="I22" s="24" t="str" cm="1">
        <f t="array" ref="I22">IF(
  INDEX('Company Investment Helpers'!$I$20:$ZZ$20, 1, (ROW()-ROW($I$3))*8+1)="",
  "",
  INDEX('Company Investment Helpers'!$I$20:$ZZ$20, 1, (ROW()-ROW($I$3))*8+1)
)</f>
        <v/>
      </c>
      <c r="J22" s="24" t="str" cm="1">
        <f t="array" aca="1" ref="J22" ca="1">IF(
  INDEX('Company Investment Helpers'!$K$20:$ZZ$20, 1, (ROW()-ROW($I$3))*8+1)="",
  "",
  INDEX('Company Investment Helpers'!$K$20:$ZZ$20, 1, (ROW()-ROW($I$3))*8+1)
)</f>
        <v/>
      </c>
      <c r="K22" s="24" t="str">
        <f>IF(B22="","",_xlfn.XLOOKUP($B22,Table1[company_name],Table1[website]))</f>
        <v/>
      </c>
      <c r="L22" s="24" t="str">
        <f>IF(B22="","",_xlfn.XLOOKUP($B22,Table1[company_name],Table1[logo_file]))</f>
        <v/>
      </c>
    </row>
    <row r="23" spans="3:12" x14ac:dyDescent="0.2">
      <c r="C23" s="24" t="str">
        <f>IF(B23="","",_xlfn.XLOOKUP($B23,Table1[company_name],Table1[pb_id]))</f>
        <v/>
      </c>
      <c r="D23" s="24" t="str" cm="1">
        <f t="array" ref="D23">IF(B23="","",_xlfn.IFNA(_xll.PBD(C23,"Stock Exchange Code","","USD","",""),"Private"))</f>
        <v/>
      </c>
      <c r="E23" s="24" t="str" cm="1">
        <f t="array" ref="E23">IF(B23="","",_xlfn.IFNA(_xll.PBD(C23,"Ticker Symbol","","USD","",""),"Private"))</f>
        <v/>
      </c>
      <c r="F23" s="24" t="str">
        <f>IF(B23="","",_xlfn.XLOOKUP($B23,Table1[company_name],Table1[hq_country]))</f>
        <v/>
      </c>
      <c r="G23" s="24" t="str" cm="1">
        <f t="array" ref="G23">IF(B23="","",_xll.PBD(C23,"Company Description","","USD","",""))</f>
        <v/>
      </c>
      <c r="H23" s="24" t="str">
        <f>IF(B23="","",_xlfn.XLOOKUP(B23,Table1[company_name],Table1[brazil_presence]))</f>
        <v/>
      </c>
      <c r="I23" s="24" t="str" cm="1">
        <f t="array" ref="I23">IF(
  INDEX('Company Investment Helpers'!$I$20:$ZZ$20, 1, (ROW()-ROW($I$3))*8+1)="",
  "",
  INDEX('Company Investment Helpers'!$I$20:$ZZ$20, 1, (ROW()-ROW($I$3))*8+1)
)</f>
        <v/>
      </c>
      <c r="J23" s="24" t="str" cm="1">
        <f t="array" aca="1" ref="J23" ca="1">IF(
  INDEX('Company Investment Helpers'!$K$20:$ZZ$20, 1, (ROW()-ROW($I$3))*8+1)="",
  "",
  INDEX('Company Investment Helpers'!$K$20:$ZZ$20, 1, (ROW()-ROW($I$3))*8+1)
)</f>
        <v/>
      </c>
      <c r="K23" s="24" t="str">
        <f>IF(B23="","",_xlfn.XLOOKUP($B23,Table1[company_name],Table1[website]))</f>
        <v/>
      </c>
      <c r="L23" s="24" t="str">
        <f>IF(B23="","",_xlfn.XLOOKUP($B23,Table1[company_name],Table1[logo_file]))</f>
        <v/>
      </c>
    </row>
    <row r="24" spans="3:12" x14ac:dyDescent="0.2">
      <c r="C24" s="24" t="str">
        <f>IF(B24="","",_xlfn.XLOOKUP($B24,Table1[company_name],Table1[pb_id]))</f>
        <v/>
      </c>
      <c r="D24" s="24" t="str" cm="1">
        <f t="array" ref="D24">IF(B24="","",_xlfn.IFNA(_xll.PBD(C24,"Stock Exchange Code","","USD","",""),"Private"))</f>
        <v/>
      </c>
      <c r="E24" s="24" t="str" cm="1">
        <f t="array" ref="E24">IF(B24="","",_xlfn.IFNA(_xll.PBD(C24,"Ticker Symbol","","USD","",""),"Private"))</f>
        <v/>
      </c>
      <c r="F24" s="24" t="str">
        <f>IF(B24="","",_xlfn.XLOOKUP($B24,Table1[company_name],Table1[hq_country]))</f>
        <v/>
      </c>
      <c r="G24" s="24" t="str" cm="1">
        <f t="array" ref="G24">IF(B24="","",_xll.PBD(C24,"Company Description","","USD","",""))</f>
        <v/>
      </c>
      <c r="H24" s="24" t="str">
        <f>IF(B24="","",_xlfn.XLOOKUP(B24,Table1[company_name],Table1[brazil_presence]))</f>
        <v/>
      </c>
      <c r="I24" s="24" t="str" cm="1">
        <f t="array" ref="I24">IF(
  INDEX('Company Investment Helpers'!$I$20:$ZZ$20, 1, (ROW()-ROW($I$3))*8+1)="",
  "",
  INDEX('Company Investment Helpers'!$I$20:$ZZ$20, 1, (ROW()-ROW($I$3))*8+1)
)</f>
        <v/>
      </c>
      <c r="J24" s="24" t="str" cm="1">
        <f t="array" aca="1" ref="J24" ca="1">IF(
  INDEX('Company Investment Helpers'!$K$20:$ZZ$20, 1, (ROW()-ROW($I$3))*8+1)="",
  "",
  INDEX('Company Investment Helpers'!$K$20:$ZZ$20, 1, (ROW()-ROW($I$3))*8+1)
)</f>
        <v/>
      </c>
      <c r="K24" s="24" t="str">
        <f>IF(B24="","",_xlfn.XLOOKUP($B24,Table1[company_name],Table1[website]))</f>
        <v/>
      </c>
      <c r="L24" s="24" t="str">
        <f>IF(B24="","",_xlfn.XLOOKUP($B24,Table1[company_name],Table1[logo_file]))</f>
        <v/>
      </c>
    </row>
    <row r="25" spans="3:12" x14ac:dyDescent="0.2">
      <c r="C25" s="24" t="str">
        <f>IF(B25="","",_xlfn.XLOOKUP($B25,Table1[company_name],Table1[pb_id]))</f>
        <v/>
      </c>
      <c r="D25" s="24" t="str" cm="1">
        <f t="array" ref="D25">IF(B25="","",_xlfn.IFNA(_xll.PBD(C25,"Stock Exchange Code","","USD","",""),"Private"))</f>
        <v/>
      </c>
      <c r="E25" s="24" t="str" cm="1">
        <f t="array" ref="E25">IF(B25="","",_xlfn.IFNA(_xll.PBD(C25,"Ticker Symbol","","USD","",""),"Private"))</f>
        <v/>
      </c>
      <c r="F25" s="24" t="str">
        <f>IF(B25="","",_xlfn.XLOOKUP($B25,Table1[company_name],Table1[hq_country]))</f>
        <v/>
      </c>
      <c r="G25" s="24" t="str" cm="1">
        <f t="array" ref="G25">IF(B25="","",_xll.PBD(C25,"Company Description","","USD","",""))</f>
        <v/>
      </c>
      <c r="H25" s="24" t="str">
        <f>IF(B25="","",_xlfn.XLOOKUP(B25,Table1[company_name],Table1[brazil_presence]))</f>
        <v/>
      </c>
      <c r="I25" s="24" t="str" cm="1">
        <f t="array" ref="I25">IF(
  INDEX('Company Investment Helpers'!$I$20:$ZZ$20, 1, (ROW()-ROW($I$3))*8+1)="",
  "",
  INDEX('Company Investment Helpers'!$I$20:$ZZ$20, 1, (ROW()-ROW($I$3))*8+1)
)</f>
        <v/>
      </c>
      <c r="J25" s="24" t="str" cm="1">
        <f t="array" aca="1" ref="J25" ca="1">IF(
  INDEX('Company Investment Helpers'!$K$20:$ZZ$20, 1, (ROW()-ROW($I$3))*8+1)="",
  "",
  INDEX('Company Investment Helpers'!$K$20:$ZZ$20, 1, (ROW()-ROW($I$3))*8+1)
)</f>
        <v/>
      </c>
      <c r="K25" s="24" t="str">
        <f>IF(B25="","",_xlfn.XLOOKUP($B25,Table1[company_name],Table1[website]))</f>
        <v/>
      </c>
      <c r="L25" s="24" t="str">
        <f>IF(B25="","",_xlfn.XLOOKUP($B25,Table1[company_name],Table1[logo_file]))</f>
        <v/>
      </c>
    </row>
    <row r="26" spans="3:12" x14ac:dyDescent="0.2">
      <c r="C26" s="24" t="str">
        <f>IF(B26="","",_xlfn.XLOOKUP($B26,Table1[company_name],Table1[pb_id]))</f>
        <v/>
      </c>
      <c r="D26" s="24" t="str" cm="1">
        <f t="array" ref="D26">IF(B26="","",_xlfn.IFNA(_xll.PBD(C26,"Stock Exchange Code","","USD","",""),"Private"))</f>
        <v/>
      </c>
      <c r="E26" s="24" t="str" cm="1">
        <f t="array" ref="E26">IF(B26="","",_xlfn.IFNA(_xll.PBD(C26,"Ticker Symbol","","USD","",""),"Private"))</f>
        <v/>
      </c>
      <c r="F26" s="24" t="str">
        <f>IF(B26="","",_xlfn.XLOOKUP($B26,Table1[company_name],Table1[hq_country]))</f>
        <v/>
      </c>
      <c r="G26" s="24" t="str" cm="1">
        <f t="array" ref="G26">IF(B26="","",_xll.PBD(C26,"Company Description","","USD","",""))</f>
        <v/>
      </c>
      <c r="H26" s="24" t="str">
        <f>IF(B26="","",_xlfn.XLOOKUP(B26,Table1[company_name],Table1[brazil_presence]))</f>
        <v/>
      </c>
      <c r="I26" s="24" t="str" cm="1">
        <f t="array" ref="I26">IF(
  INDEX('Company Investment Helpers'!$I$20:$ZZ$20, 1, (ROW()-ROW($I$3))*8+1)="",
  "",
  INDEX('Company Investment Helpers'!$I$20:$ZZ$20, 1, (ROW()-ROW($I$3))*8+1)
)</f>
        <v/>
      </c>
      <c r="J26" s="24" t="str" cm="1">
        <f t="array" aca="1" ref="J26" ca="1">IF(
  INDEX('Company Investment Helpers'!$K$20:$ZZ$20, 1, (ROW()-ROW($I$3))*8+1)="",
  "",
  INDEX('Company Investment Helpers'!$K$20:$ZZ$20, 1, (ROW()-ROW($I$3))*8+1)
)</f>
        <v/>
      </c>
      <c r="K26" s="24" t="str">
        <f>IF(B26="","",_xlfn.XLOOKUP($B26,Table1[company_name],Table1[website]))</f>
        <v/>
      </c>
      <c r="L26" s="24" t="str">
        <f>IF(B26="","",_xlfn.XLOOKUP($B26,Table1[company_name],Table1[logo_file]))</f>
        <v/>
      </c>
    </row>
    <row r="27" spans="3:12" x14ac:dyDescent="0.2">
      <c r="C27" s="24" t="str">
        <f>IF(B27="","",_xlfn.XLOOKUP($B27,Table1[company_name],Table1[pb_id]))</f>
        <v/>
      </c>
      <c r="D27" s="24" t="str" cm="1">
        <f t="array" ref="D27">IF(B27="","",_xlfn.IFNA(_xll.PBD(C27,"Stock Exchange Code","","USD","",""),"Private"))</f>
        <v/>
      </c>
      <c r="E27" s="24" t="str" cm="1">
        <f t="array" ref="E27">IF(B27="","",_xlfn.IFNA(_xll.PBD(C27,"Ticker Symbol","","USD","",""),"Private"))</f>
        <v/>
      </c>
      <c r="F27" s="24" t="str">
        <f>IF(B27="","",_xlfn.XLOOKUP($B27,Table1[company_name],Table1[hq_country]))</f>
        <v/>
      </c>
      <c r="G27" s="24" t="str" cm="1">
        <f t="array" ref="G27">IF(B27="","",_xll.PBD(C27,"Company Description","","USD","",""))</f>
        <v/>
      </c>
      <c r="H27" s="24" t="str">
        <f>IF(B27="","",_xlfn.XLOOKUP(B27,Table1[company_name],Table1[brazil_presence]))</f>
        <v/>
      </c>
      <c r="I27" s="24" t="str" cm="1">
        <f t="array" ref="I27">IF(
  INDEX('Company Investment Helpers'!$I$20:$ZZ$20, 1, (ROW()-ROW($I$3))*8+1)="",
  "",
  INDEX('Company Investment Helpers'!$I$20:$ZZ$20, 1, (ROW()-ROW($I$3))*8+1)
)</f>
        <v/>
      </c>
      <c r="J27" s="24" t="str" cm="1">
        <f t="array" aca="1" ref="J27" ca="1">IF(
  INDEX('Company Investment Helpers'!$K$20:$ZZ$20, 1, (ROW()-ROW($I$3))*8+1)="",
  "",
  INDEX('Company Investment Helpers'!$K$20:$ZZ$20, 1, (ROW()-ROW($I$3))*8+1)
)</f>
        <v/>
      </c>
      <c r="K27" s="24" t="str">
        <f>IF(B27="","",_xlfn.XLOOKUP($B27,Table1[company_name],Table1[website]))</f>
        <v/>
      </c>
      <c r="L27" s="24" t="str">
        <f>IF(B27="","",_xlfn.XLOOKUP($B27,Table1[company_name],Table1[logo_file]))</f>
        <v/>
      </c>
    </row>
    <row r="28" spans="3:12" x14ac:dyDescent="0.2">
      <c r="C28" s="24" t="str">
        <f>IF(B28="","",_xlfn.XLOOKUP($B28,Table1[company_name],Table1[pb_id]))</f>
        <v/>
      </c>
      <c r="D28" s="24" t="str" cm="1">
        <f t="array" ref="D28">IF(B28="","",_xlfn.IFNA(_xll.PBD(C28,"Stock Exchange Code","","USD","",""),"Private"))</f>
        <v/>
      </c>
      <c r="E28" s="24" t="str" cm="1">
        <f t="array" ref="E28">IF(B28="","",_xlfn.IFNA(_xll.PBD(C28,"Ticker Symbol","","USD","",""),"Private"))</f>
        <v/>
      </c>
      <c r="F28" s="24" t="str">
        <f>IF(B28="","",_xlfn.XLOOKUP($B28,Table1[company_name],Table1[hq_country]))</f>
        <v/>
      </c>
      <c r="G28" s="24" t="str" cm="1">
        <f t="array" ref="G28">IF(B28="","",_xll.PBD(C28,"Company Description","","USD","",""))</f>
        <v/>
      </c>
      <c r="H28" s="24" t="str">
        <f>IF(B28="","",_xlfn.XLOOKUP(B28,Table1[company_name],Table1[brazil_presence]))</f>
        <v/>
      </c>
      <c r="I28" s="24" t="str" cm="1">
        <f t="array" ref="I28">IF(
  INDEX('Company Investment Helpers'!$I$20:$ZZ$20, 1, (ROW()-ROW($I$3))*8+1)="",
  "",
  INDEX('Company Investment Helpers'!$I$20:$ZZ$20, 1, (ROW()-ROW($I$3))*8+1)
)</f>
        <v/>
      </c>
      <c r="J28" s="24" t="str" cm="1">
        <f t="array" aca="1" ref="J28" ca="1">IF(
  INDEX('Company Investment Helpers'!$K$20:$ZZ$20, 1, (ROW()-ROW($I$3))*8+1)="",
  "",
  INDEX('Company Investment Helpers'!$K$20:$ZZ$20, 1, (ROW()-ROW($I$3))*8+1)
)</f>
        <v/>
      </c>
      <c r="K28" s="24" t="str">
        <f>IF(B28="","",_xlfn.XLOOKUP($B28,Table1[company_name],Table1[website]))</f>
        <v/>
      </c>
      <c r="L28" s="24" t="str">
        <f>IF(B28="","",_xlfn.XLOOKUP($B28,Table1[company_name],Table1[logo_file]))</f>
        <v/>
      </c>
    </row>
    <row r="29" spans="3:12" x14ac:dyDescent="0.2">
      <c r="C29" s="24" t="str">
        <f>IF(B29="","",_xlfn.XLOOKUP($B29,Table1[company_name],Table1[pb_id]))</f>
        <v/>
      </c>
      <c r="D29" s="24" t="str" cm="1">
        <f t="array" ref="D29">IF(B29="","",_xlfn.IFNA(_xll.PBD(C29,"Stock Exchange Code","","USD","",""),"Private"))</f>
        <v/>
      </c>
      <c r="E29" s="24" t="str" cm="1">
        <f t="array" ref="E29">IF(B29="","",_xlfn.IFNA(_xll.PBD(C29,"Ticker Symbol","","USD","",""),"Private"))</f>
        <v/>
      </c>
      <c r="F29" s="24" t="str">
        <f>IF(B29="","",_xlfn.XLOOKUP($B29,Table1[company_name],Table1[hq_country]))</f>
        <v/>
      </c>
      <c r="G29" s="24" t="str" cm="1">
        <f t="array" ref="G29">IF(B29="","",_xll.PBD(C29,"Company Description","","USD","",""))</f>
        <v/>
      </c>
      <c r="H29" s="24" t="str">
        <f>IF(B29="","",_xlfn.XLOOKUP(B29,Table1[company_name],Table1[brazil_presence]))</f>
        <v/>
      </c>
      <c r="I29" s="24" t="str" cm="1">
        <f t="array" ref="I29">IF(
  INDEX('Company Investment Helpers'!$I$20:$ZZ$20, 1, (ROW()-ROW($I$3))*8+1)="",
  "",
  INDEX('Company Investment Helpers'!$I$20:$ZZ$20, 1, (ROW()-ROW($I$3))*8+1)
)</f>
        <v/>
      </c>
      <c r="J29" s="24" t="str" cm="1">
        <f t="array" aca="1" ref="J29" ca="1">IF(
  INDEX('Company Investment Helpers'!$K$20:$ZZ$20, 1, (ROW()-ROW($I$3))*8+1)="",
  "",
  INDEX('Company Investment Helpers'!$K$20:$ZZ$20, 1, (ROW()-ROW($I$3))*8+1)
)</f>
        <v/>
      </c>
      <c r="K29" s="24" t="str">
        <f>IF(B29="","",_xlfn.XLOOKUP($B29,Table1[company_name],Table1[website]))</f>
        <v/>
      </c>
      <c r="L29" s="24" t="str">
        <f>IF(B29="","",_xlfn.XLOOKUP($B29,Table1[company_name],Table1[logo_file]))</f>
        <v/>
      </c>
    </row>
    <row r="30" spans="3:12" x14ac:dyDescent="0.2">
      <c r="C30" s="24" t="str">
        <f>IF(B30="","",_xlfn.XLOOKUP($B30,Table1[company_name],Table1[pb_id]))</f>
        <v/>
      </c>
      <c r="D30" s="24" t="str" cm="1">
        <f t="array" ref="D30">IF(B30="","",_xlfn.IFNA(_xll.PBD(C30,"Stock Exchange Code","","USD","",""),"Private"))</f>
        <v/>
      </c>
      <c r="E30" s="24" t="str" cm="1">
        <f t="array" ref="E30">IF(B30="","",_xlfn.IFNA(_xll.PBD(C30,"Ticker Symbol","","USD","",""),"Private"))</f>
        <v/>
      </c>
      <c r="F30" s="24" t="str">
        <f>IF(B30="","",_xlfn.XLOOKUP($B30,Table1[company_name],Table1[hq_country]))</f>
        <v/>
      </c>
      <c r="G30" s="24" t="str" cm="1">
        <f t="array" ref="G30">IF(B30="","",_xll.PBD(C30,"Company Description","","USD","",""))</f>
        <v/>
      </c>
      <c r="H30" s="24" t="str">
        <f>IF(B30="","",_xlfn.XLOOKUP(B30,Table1[company_name],Table1[brazil_presence]))</f>
        <v/>
      </c>
      <c r="I30" s="24" t="str" cm="1">
        <f t="array" ref="I30">IF(
  INDEX('Company Investment Helpers'!$I$20:$ZZ$20, 1, (ROW()-ROW($I$3))*8+1)="",
  "",
  INDEX('Company Investment Helpers'!$I$20:$ZZ$20, 1, (ROW()-ROW($I$3))*8+1)
)</f>
        <v/>
      </c>
      <c r="J30" s="24" t="str" cm="1">
        <f t="array" aca="1" ref="J30" ca="1">IF(
  INDEX('Company Investment Helpers'!$K$20:$ZZ$20, 1, (ROW()-ROW($I$3))*8+1)="",
  "",
  INDEX('Company Investment Helpers'!$K$20:$ZZ$20, 1, (ROW()-ROW($I$3))*8+1)
)</f>
        <v/>
      </c>
      <c r="K30" s="24" t="str">
        <f>IF(B30="","",_xlfn.XLOOKUP($B30,Table1[company_name],Table1[website]))</f>
        <v/>
      </c>
      <c r="L30" s="24" t="str">
        <f>IF(B30="","",_xlfn.XLOOKUP($B30,Table1[company_name],Table1[logo_file]))</f>
        <v/>
      </c>
    </row>
    <row r="31" spans="3:12" x14ac:dyDescent="0.2">
      <c r="C31" s="24" t="str">
        <f>IF(B31="","",_xlfn.XLOOKUP($B31,Table1[company_name],Table1[pb_id]))</f>
        <v/>
      </c>
      <c r="D31" s="24" t="str" cm="1">
        <f t="array" ref="D31">IF(B31="","",_xlfn.IFNA(_xll.PBD(C31,"Stock Exchange Code","","USD","",""),"Private"))</f>
        <v/>
      </c>
      <c r="E31" s="24" t="str" cm="1">
        <f t="array" ref="E31">IF(B31="","",_xlfn.IFNA(_xll.PBD(C31,"Ticker Symbol","","USD","",""),"Private"))</f>
        <v/>
      </c>
      <c r="F31" s="24" t="str">
        <f>IF(B31="","",_xlfn.XLOOKUP($B31,Table1[company_name],Table1[hq_country]))</f>
        <v/>
      </c>
      <c r="G31" s="24" t="str" cm="1">
        <f t="array" ref="G31">IF(B31="","",_xll.PBD(C31,"Company Description","","USD","",""))</f>
        <v/>
      </c>
      <c r="H31" s="24" t="str">
        <f>IF(B31="","",_xlfn.XLOOKUP(B31,Table1[company_name],Table1[brazil_presence]))</f>
        <v/>
      </c>
      <c r="I31" s="24" t="str" cm="1">
        <f t="array" ref="I31">IF(
  INDEX('Company Investment Helpers'!$I$20:$ZZ$20, 1, (ROW()-ROW($I$3))*8+1)="",
  "",
  INDEX('Company Investment Helpers'!$I$20:$ZZ$20, 1, (ROW()-ROW($I$3))*8+1)
)</f>
        <v/>
      </c>
      <c r="J31" s="24" t="str" cm="1">
        <f t="array" aca="1" ref="J31" ca="1">IF(
  INDEX('Company Investment Helpers'!$K$20:$ZZ$20, 1, (ROW()-ROW($I$3))*8+1)="",
  "",
  INDEX('Company Investment Helpers'!$K$20:$ZZ$20, 1, (ROW()-ROW($I$3))*8+1)
)</f>
        <v/>
      </c>
      <c r="K31" s="24" t="str">
        <f>IF(B31="","",_xlfn.XLOOKUP($B31,Table1[company_name],Table1[website]))</f>
        <v/>
      </c>
      <c r="L31" s="24" t="str">
        <f>IF(B31="","",_xlfn.XLOOKUP($B31,Table1[company_name],Table1[logo_file]))</f>
        <v/>
      </c>
    </row>
    <row r="32" spans="3:12" x14ac:dyDescent="0.2">
      <c r="C32" s="24" t="str">
        <f>IF(B32="","",_xlfn.XLOOKUP($B32,Table1[company_name],Table1[pb_id]))</f>
        <v/>
      </c>
      <c r="D32" s="24" t="str" cm="1">
        <f t="array" ref="D32">IF(B32="","",_xlfn.IFNA(_xll.PBD(C32,"Stock Exchange Code","","USD","",""),"Private"))</f>
        <v/>
      </c>
      <c r="E32" s="24" t="str" cm="1">
        <f t="array" ref="E32">IF(B32="","",_xlfn.IFNA(_xll.PBD(C32,"Ticker Symbol","","USD","",""),"Private"))</f>
        <v/>
      </c>
      <c r="F32" s="24" t="str">
        <f>IF(B32="","",_xlfn.XLOOKUP($B32,Table1[company_name],Table1[hq_country]))</f>
        <v/>
      </c>
      <c r="G32" s="24" t="str" cm="1">
        <f t="array" ref="G32">IF(B32="","",_xll.PBD(C32,"Company Description","","USD","",""))</f>
        <v/>
      </c>
      <c r="H32" s="24" t="str">
        <f>IF(B32="","",_xlfn.XLOOKUP(B32,Table1[company_name],Table1[brazil_presence]))</f>
        <v/>
      </c>
      <c r="I32" s="24" t="str" cm="1">
        <f t="array" ref="I32">IF(
  INDEX('Company Investment Helpers'!$I$20:$ZZ$20, 1, (ROW()-ROW($I$3))*8+1)="",
  "",
  INDEX('Company Investment Helpers'!$I$20:$ZZ$20, 1, (ROW()-ROW($I$3))*8+1)
)</f>
        <v/>
      </c>
      <c r="J32" s="24" t="str" cm="1">
        <f t="array" aca="1" ref="J32" ca="1">IF(
  INDEX('Company Investment Helpers'!$K$20:$ZZ$20, 1, (ROW()-ROW($I$3))*8+1)="",
  "",
  INDEX('Company Investment Helpers'!$K$20:$ZZ$20, 1, (ROW()-ROW($I$3))*8+1)
)</f>
        <v/>
      </c>
      <c r="K32" s="24" t="str">
        <f>IF(B32="","",_xlfn.XLOOKUP($B32,Table1[company_name],Table1[website]))</f>
        <v/>
      </c>
      <c r="L32" s="24" t="str">
        <f>IF(B32="","",_xlfn.XLOOKUP($B32,Table1[company_name],Table1[logo_file]))</f>
        <v/>
      </c>
    </row>
    <row r="33" spans="3:12" x14ac:dyDescent="0.2">
      <c r="C33" s="24" t="str">
        <f>IF(B33="","",_xlfn.XLOOKUP($B33,Table1[company_name],Table1[pb_id]))</f>
        <v/>
      </c>
      <c r="D33" s="24" t="str" cm="1">
        <f t="array" ref="D33">IF(B33="","",_xlfn.IFNA(_xll.PBD(C33,"Stock Exchange Code","","USD","",""),"Private"))</f>
        <v/>
      </c>
      <c r="E33" s="24" t="str" cm="1">
        <f t="array" ref="E33">IF(B33="","",_xlfn.IFNA(_xll.PBD(C33,"Ticker Symbol","","USD","",""),"Private"))</f>
        <v/>
      </c>
      <c r="F33" s="24" t="str">
        <f>IF(B33="","",_xlfn.XLOOKUP($B33,Table1[company_name],Table1[hq_country]))</f>
        <v/>
      </c>
      <c r="G33" s="24" t="str" cm="1">
        <f t="array" ref="G33">IF(B33="","",_xll.PBD(C33,"Company Description","","USD","",""))</f>
        <v/>
      </c>
      <c r="H33" s="24" t="str">
        <f>IF(B33="","",_xlfn.XLOOKUP(B33,Table1[company_name],Table1[brazil_presence]))</f>
        <v/>
      </c>
      <c r="I33" s="24" t="str" cm="1">
        <f t="array" ref="I33">IF(
  INDEX('Company Investment Helpers'!$I$20:$ZZ$20, 1, (ROW()-ROW($I$3))*8+1)="",
  "",
  INDEX('Company Investment Helpers'!$I$20:$ZZ$20, 1, (ROW()-ROW($I$3))*8+1)
)</f>
        <v/>
      </c>
      <c r="J33" s="24" t="str" cm="1">
        <f t="array" aca="1" ref="J33" ca="1">IF(
  INDEX('Company Investment Helpers'!$K$20:$ZZ$20, 1, (ROW()-ROW($I$3))*8+1)="",
  "",
  INDEX('Company Investment Helpers'!$K$20:$ZZ$20, 1, (ROW()-ROW($I$3))*8+1)
)</f>
        <v/>
      </c>
      <c r="K33" s="24" t="str">
        <f>IF(B33="","",_xlfn.XLOOKUP($B33,Table1[company_name],Table1[website]))</f>
        <v/>
      </c>
      <c r="L33" s="24" t="str">
        <f>IF(B33="","",_xlfn.XLOOKUP($B33,Table1[company_name],Table1[logo_file]))</f>
        <v/>
      </c>
    </row>
    <row r="34" spans="3:12" x14ac:dyDescent="0.2">
      <c r="C34" s="24" t="str">
        <f>IF(B34="","",_xlfn.XLOOKUP($B34,Table1[company_name],Table1[pb_id]))</f>
        <v/>
      </c>
      <c r="D34" s="24" t="str" cm="1">
        <f t="array" ref="D34">IF(B34="","",_xlfn.IFNA(_xll.PBD(C34,"Stock Exchange Code","","USD","",""),"Private"))</f>
        <v/>
      </c>
      <c r="E34" s="24" t="str" cm="1">
        <f t="array" ref="E34">IF(B34="","",_xlfn.IFNA(_xll.PBD(C34,"Ticker Symbol","","USD","",""),"Private"))</f>
        <v/>
      </c>
      <c r="F34" s="24" t="str">
        <f>IF(B34="","",_xlfn.XLOOKUP($B34,Table1[company_name],Table1[hq_country]))</f>
        <v/>
      </c>
      <c r="G34" s="24" t="str" cm="1">
        <f t="array" ref="G34">IF(B34="","",_xll.PBD(C34,"Company Description","","USD","",""))</f>
        <v/>
      </c>
      <c r="H34" s="24" t="str">
        <f>IF(B34="","",_xlfn.XLOOKUP(B34,Table1[company_name],Table1[brazil_presence]))</f>
        <v/>
      </c>
      <c r="I34" s="24" t="str" cm="1">
        <f t="array" ref="I34">IF(
  INDEX('Company Investment Helpers'!$I$20:$ZZ$20, 1, (ROW()-ROW($I$3))*8+1)="",
  "",
  INDEX('Company Investment Helpers'!$I$20:$ZZ$20, 1, (ROW()-ROW($I$3))*8+1)
)</f>
        <v/>
      </c>
      <c r="J34" s="24" t="str" cm="1">
        <f t="array" aca="1" ref="J34" ca="1">IF(
  INDEX('Company Investment Helpers'!$K$20:$ZZ$20, 1, (ROW()-ROW($I$3))*8+1)="",
  "",
  INDEX('Company Investment Helpers'!$K$20:$ZZ$20, 1, (ROW()-ROW($I$3))*8+1)
)</f>
        <v/>
      </c>
      <c r="K34" s="24" t="str">
        <f>IF(B34="","",_xlfn.XLOOKUP($B34,Table1[company_name],Table1[website]))</f>
        <v/>
      </c>
      <c r="L34" s="24" t="str">
        <f>IF(B34="","",_xlfn.XLOOKUP($B34,Table1[company_name],Table1[logo_file]))</f>
        <v/>
      </c>
    </row>
    <row r="35" spans="3:12" x14ac:dyDescent="0.2">
      <c r="C35" s="24" t="str">
        <f>IF(B35="","",_xlfn.XLOOKUP($B35,Table1[company_name],Table1[pb_id]))</f>
        <v/>
      </c>
      <c r="D35" s="24" t="str" cm="1">
        <f t="array" ref="D35">IF(B35="","",_xlfn.IFNA(_xll.PBD(C35,"Stock Exchange Code","","USD","",""),"Private"))</f>
        <v/>
      </c>
      <c r="E35" s="24" t="str" cm="1">
        <f t="array" ref="E35">IF(B35="","",_xlfn.IFNA(_xll.PBD(C35,"Ticker Symbol","","USD","",""),"Private"))</f>
        <v/>
      </c>
      <c r="F35" s="24" t="str">
        <f>IF(B35="","",_xlfn.XLOOKUP($B35,Table1[company_name],Table1[hq_country]))</f>
        <v/>
      </c>
      <c r="G35" s="24" t="str" cm="1">
        <f t="array" ref="G35">IF(B35="","",_xll.PBD(C35,"Company Description","","USD","",""))</f>
        <v/>
      </c>
      <c r="H35" s="24" t="str">
        <f>IF(B35="","",_xlfn.XLOOKUP(B35,Table1[company_name],Table1[brazil_presence]))</f>
        <v/>
      </c>
      <c r="I35" s="24" t="str" cm="1">
        <f t="array" ref="I35">IF(
  INDEX('Company Investment Helpers'!$I$20:$ZZ$20, 1, (ROW()-ROW($I$3))*8+1)="",
  "",
  INDEX('Company Investment Helpers'!$I$20:$ZZ$20, 1, (ROW()-ROW($I$3))*8+1)
)</f>
        <v/>
      </c>
      <c r="J35" s="24" t="str" cm="1">
        <f t="array" aca="1" ref="J35" ca="1">IF(
  INDEX('Company Investment Helpers'!$K$20:$ZZ$20, 1, (ROW()-ROW($I$3))*8+1)="",
  "",
  INDEX('Company Investment Helpers'!$K$20:$ZZ$20, 1, (ROW()-ROW($I$3))*8+1)
)</f>
        <v/>
      </c>
      <c r="K35" s="24" t="str">
        <f>IF(B35="","",_xlfn.XLOOKUP($B35,Table1[company_name],Table1[website]))</f>
        <v/>
      </c>
      <c r="L35" s="24" t="str">
        <f>IF(B35="","",_xlfn.XLOOKUP($B35,Table1[company_name],Table1[logo_file]))</f>
        <v/>
      </c>
    </row>
    <row r="36" spans="3:12" x14ac:dyDescent="0.2">
      <c r="C36" s="24" t="str">
        <f>IF(B36="","",_xlfn.XLOOKUP($B36,Table1[company_name],Table1[pb_id]))</f>
        <v/>
      </c>
      <c r="D36" s="24" t="str" cm="1">
        <f t="array" ref="D36">IF(B36="","",_xlfn.IFNA(_xll.PBD(C36,"Stock Exchange Code","","USD","",""),"Private"))</f>
        <v/>
      </c>
      <c r="E36" s="24" t="str" cm="1">
        <f t="array" ref="E36">IF(B36="","",_xlfn.IFNA(_xll.PBD(C36,"Ticker Symbol","","USD","",""),"Private"))</f>
        <v/>
      </c>
      <c r="F36" s="24" t="str">
        <f>IF(B36="","",_xlfn.XLOOKUP($B36,Table1[company_name],Table1[hq_country]))</f>
        <v/>
      </c>
      <c r="G36" s="24" t="str" cm="1">
        <f t="array" ref="G36">IF(B36="","",_xll.PBD(C36,"Company Description","","USD","",""))</f>
        <v/>
      </c>
      <c r="H36" s="24" t="str">
        <f>IF(B36="","",_xlfn.XLOOKUP(B36,Table1[company_name],Table1[brazil_presence]))</f>
        <v/>
      </c>
      <c r="I36" s="24" t="str" cm="1">
        <f t="array" ref="I36">IF(
  INDEX('Company Investment Helpers'!$I$20:$ZZ$20, 1, (ROW()-ROW($I$3))*8+1)="",
  "",
  INDEX('Company Investment Helpers'!$I$20:$ZZ$20, 1, (ROW()-ROW($I$3))*8+1)
)</f>
        <v/>
      </c>
      <c r="J36" s="24" t="str" cm="1">
        <f t="array" aca="1" ref="J36" ca="1">IF(
  INDEX('Company Investment Helpers'!$K$20:$ZZ$20, 1, (ROW()-ROW($I$3))*8+1)="",
  "",
  INDEX('Company Investment Helpers'!$K$20:$ZZ$20, 1, (ROW()-ROW($I$3))*8+1)
)</f>
        <v/>
      </c>
      <c r="K36" s="24" t="str">
        <f>IF(B36="","",_xlfn.XLOOKUP($B36,Table1[company_name],Table1[website]))</f>
        <v/>
      </c>
      <c r="L36" s="24" t="str">
        <f>IF(B36="","",_xlfn.XLOOKUP($B36,Table1[company_name],Table1[logo_file]))</f>
        <v/>
      </c>
    </row>
    <row r="37" spans="3:12" x14ac:dyDescent="0.2">
      <c r="C37" s="24" t="str">
        <f>IF(B37="","",_xlfn.XLOOKUP($B37,Table1[company_name],Table1[pb_id]))</f>
        <v/>
      </c>
      <c r="D37" s="24" t="str" cm="1">
        <f t="array" ref="D37">IF(B37="","",_xlfn.IFNA(_xll.PBD(C37,"Stock Exchange Code","","USD","",""),"Private"))</f>
        <v/>
      </c>
      <c r="E37" s="24" t="str" cm="1">
        <f t="array" ref="E37">IF(B37="","",_xlfn.IFNA(_xll.PBD(C37,"Ticker Symbol","","USD","",""),"Private"))</f>
        <v/>
      </c>
      <c r="F37" s="24" t="str">
        <f>IF(B37="","",_xlfn.XLOOKUP($B37,Table1[company_name],Table1[hq_country]))</f>
        <v/>
      </c>
      <c r="G37" s="24" t="str" cm="1">
        <f t="array" ref="G37">IF(B37="","",_xll.PBD(C37,"Company Description","","USD","",""))</f>
        <v/>
      </c>
      <c r="H37" s="24" t="str">
        <f>IF(B37="","",_xlfn.XLOOKUP(B37,Table1[company_name],Table1[brazil_presence]))</f>
        <v/>
      </c>
      <c r="I37" s="24" t="str" cm="1">
        <f t="array" ref="I37">IF(
  INDEX('Company Investment Helpers'!$I$20:$ZZ$20, 1, (ROW()-ROW($I$3))*8+1)="",
  "",
  INDEX('Company Investment Helpers'!$I$20:$ZZ$20, 1, (ROW()-ROW($I$3))*8+1)
)</f>
        <v/>
      </c>
      <c r="J37" s="24" t="str" cm="1">
        <f t="array" aca="1" ref="J37" ca="1">IF(
  INDEX('Company Investment Helpers'!$K$20:$ZZ$20, 1, (ROW()-ROW($I$3))*8+1)="",
  "",
  INDEX('Company Investment Helpers'!$K$20:$ZZ$20, 1, (ROW()-ROW($I$3))*8+1)
)</f>
        <v/>
      </c>
      <c r="K37" s="24" t="str">
        <f>IF(B37="","",_xlfn.XLOOKUP($B37,Table1[company_name],Table1[website]))</f>
        <v/>
      </c>
      <c r="L37" s="24" t="str">
        <f>IF(B37="","",_xlfn.XLOOKUP($B37,Table1[company_name],Table1[logo_file]))</f>
        <v/>
      </c>
    </row>
    <row r="38" spans="3:12" x14ac:dyDescent="0.2">
      <c r="C38" s="24" t="str">
        <f>IF(B38="","",_xlfn.XLOOKUP($B38,Table1[company_name],Table1[pb_id]))</f>
        <v/>
      </c>
      <c r="D38" s="24" t="str" cm="1">
        <f t="array" ref="D38">IF(B38="","",_xlfn.IFNA(_xll.PBD(C38,"Stock Exchange Code","","USD","",""),"Private"))</f>
        <v/>
      </c>
      <c r="E38" s="24" t="str" cm="1">
        <f t="array" ref="E38">IF(B38="","",_xlfn.IFNA(_xll.PBD(C38,"Ticker Symbol","","USD","",""),"Private"))</f>
        <v/>
      </c>
      <c r="F38" s="24" t="str">
        <f>IF(B38="","",_xlfn.XLOOKUP($B38,Table1[company_name],Table1[hq_country]))</f>
        <v/>
      </c>
      <c r="G38" s="24" t="str" cm="1">
        <f t="array" ref="G38">IF(B38="","",_xll.PBD(C38,"Company Description","","USD","",""))</f>
        <v/>
      </c>
      <c r="H38" s="24" t="str">
        <f>IF(B38="","",_xlfn.XLOOKUP(B38,Table1[company_name],Table1[brazil_presence]))</f>
        <v/>
      </c>
      <c r="I38" s="24" t="str" cm="1">
        <f t="array" ref="I38">IF(
  INDEX('Company Investment Helpers'!$I$20:$ZZ$20, 1, (ROW()-ROW($I$3))*8+1)="",
  "",
  INDEX('Company Investment Helpers'!$I$20:$ZZ$20, 1, (ROW()-ROW($I$3))*8+1)
)</f>
        <v/>
      </c>
      <c r="J38" s="24" t="str" cm="1">
        <f t="array" aca="1" ref="J38" ca="1">IF(
  INDEX('Company Investment Helpers'!$K$20:$ZZ$20, 1, (ROW()-ROW($I$3))*8+1)="",
  "",
  INDEX('Company Investment Helpers'!$K$20:$ZZ$20, 1, (ROW()-ROW($I$3))*8+1)
)</f>
        <v/>
      </c>
      <c r="K38" s="24" t="str">
        <f>IF(B38="","",_xlfn.XLOOKUP($B38,Table1[company_name],Table1[website]))</f>
        <v/>
      </c>
      <c r="L38" s="24" t="str">
        <f>IF(B38="","",_xlfn.XLOOKUP($B38,Table1[company_name],Table1[logo_file]))</f>
        <v/>
      </c>
    </row>
    <row r="39" spans="3:12" x14ac:dyDescent="0.2">
      <c r="C39" s="24" t="str">
        <f>IF(B39="","",_xlfn.XLOOKUP($B39,Table1[company_name],Table1[pb_id]))</f>
        <v/>
      </c>
      <c r="D39" s="24" t="str" cm="1">
        <f t="array" ref="D39">IF(B39="","",_xlfn.IFNA(_xll.PBD(C39,"Stock Exchange Code","","USD","",""),"Private"))</f>
        <v/>
      </c>
      <c r="E39" s="24" t="str" cm="1">
        <f t="array" ref="E39">IF(B39="","",_xlfn.IFNA(_xll.PBD(C39,"Ticker Symbol","","USD","",""),"Private"))</f>
        <v/>
      </c>
      <c r="F39" s="24" t="str">
        <f>IF(B39="","",_xlfn.XLOOKUP($B39,Table1[company_name],Table1[hq_country]))</f>
        <v/>
      </c>
      <c r="G39" s="24" t="str" cm="1">
        <f t="array" ref="G39">IF(B39="","",_xll.PBD(C39,"Company Description","","USD","",""))</f>
        <v/>
      </c>
      <c r="H39" s="24" t="str">
        <f>IF(B39="","",_xlfn.XLOOKUP(B39,Table1[company_name],Table1[brazil_presence]))</f>
        <v/>
      </c>
      <c r="I39" s="24" t="str" cm="1">
        <f t="array" ref="I39">IF(
  INDEX('Company Investment Helpers'!$I$20:$ZZ$20, 1, (ROW()-ROW($I$3))*8+1)="",
  "",
  INDEX('Company Investment Helpers'!$I$20:$ZZ$20, 1, (ROW()-ROW($I$3))*8+1)
)</f>
        <v/>
      </c>
      <c r="J39" s="24" t="str" cm="1">
        <f t="array" aca="1" ref="J39" ca="1">IF(
  INDEX('Company Investment Helpers'!$K$20:$ZZ$20, 1, (ROW()-ROW($I$3))*8+1)="",
  "",
  INDEX('Company Investment Helpers'!$K$20:$ZZ$20, 1, (ROW()-ROW($I$3))*8+1)
)</f>
        <v/>
      </c>
      <c r="K39" s="24" t="str">
        <f>IF(B39="","",_xlfn.XLOOKUP($B39,Table1[company_name],Table1[website]))</f>
        <v/>
      </c>
      <c r="L39" s="24" t="str">
        <f>IF(B39="","",_xlfn.XLOOKUP($B39,Table1[company_name],Table1[logo_file]))</f>
        <v/>
      </c>
    </row>
    <row r="40" spans="3:12" x14ac:dyDescent="0.2">
      <c r="C40" s="24" t="str">
        <f>IF(B40="","",_xlfn.XLOOKUP($B40,Table1[company_name],Table1[pb_id]))</f>
        <v/>
      </c>
      <c r="D40" s="24" t="str" cm="1">
        <f t="array" ref="D40">IF(B40="","",_xlfn.IFNA(_xll.PBD(C40,"Stock Exchange Code","","USD","",""),"Private"))</f>
        <v/>
      </c>
      <c r="E40" s="24" t="str" cm="1">
        <f t="array" ref="E40">IF(B40="","",_xlfn.IFNA(_xll.PBD(C40,"Ticker Symbol","","USD","",""),"Private"))</f>
        <v/>
      </c>
      <c r="F40" s="24" t="str">
        <f>IF(B40="","",_xlfn.XLOOKUP($B40,Table1[company_name],Table1[hq_country]))</f>
        <v/>
      </c>
      <c r="G40" s="24" t="str" cm="1">
        <f t="array" ref="G40">IF(B40="","",_xll.PBD(C40,"Company Description","","USD","",""))</f>
        <v/>
      </c>
      <c r="H40" s="24" t="str">
        <f>IF(B40="","",_xlfn.XLOOKUP(B40,Table1[company_name],Table1[brazil_presence]))</f>
        <v/>
      </c>
      <c r="I40" s="24" t="str" cm="1">
        <f t="array" ref="I40">IF(
  INDEX('Company Investment Helpers'!$I$20:$ZZ$20, 1, (ROW()-ROW($I$3))*8+1)="",
  "",
  INDEX('Company Investment Helpers'!$I$20:$ZZ$20, 1, (ROW()-ROW($I$3))*8+1)
)</f>
        <v/>
      </c>
      <c r="J40" s="24" t="str" cm="1">
        <f t="array" aca="1" ref="J40" ca="1">IF(
  INDEX('Company Investment Helpers'!$K$20:$ZZ$20, 1, (ROW()-ROW($I$3))*8+1)="",
  "",
  INDEX('Company Investment Helpers'!$K$20:$ZZ$20, 1, (ROW()-ROW($I$3))*8+1)
)</f>
        <v/>
      </c>
      <c r="K40" s="24" t="str">
        <f>IF(B40="","",_xlfn.XLOOKUP($B40,Table1[company_name],Table1[website]))</f>
        <v/>
      </c>
      <c r="L40" s="24" t="str">
        <f>IF(B40="","",_xlfn.XLOOKUP($B40,Table1[company_name],Table1[logo_file]))</f>
        <v/>
      </c>
    </row>
    <row r="41" spans="3:12" x14ac:dyDescent="0.2">
      <c r="C41" s="24" t="str">
        <f>IF(B41="","",_xlfn.XLOOKUP($B41,Table1[company_name],Table1[pb_id]))</f>
        <v/>
      </c>
      <c r="D41" s="24" t="str" cm="1">
        <f t="array" ref="D41">IF(B41="","",_xlfn.IFNA(_xll.PBD(C41,"Stock Exchange Code","","USD","",""),"Private"))</f>
        <v/>
      </c>
      <c r="E41" s="24" t="str" cm="1">
        <f t="array" ref="E41">IF(B41="","",_xlfn.IFNA(_xll.PBD(C41,"Ticker Symbol","","USD","",""),"Private"))</f>
        <v/>
      </c>
      <c r="F41" s="24" t="str">
        <f>IF(B41="","",_xlfn.XLOOKUP($B41,Table1[company_name],Table1[hq_country]))</f>
        <v/>
      </c>
      <c r="G41" s="24" t="str" cm="1">
        <f t="array" ref="G41">IF(B41="","",_xll.PBD(C41,"Company Description","","USD","",""))</f>
        <v/>
      </c>
      <c r="H41" s="24" t="str">
        <f>IF(B41="","",_xlfn.XLOOKUP(B41,Table1[company_name],Table1[brazil_presence]))</f>
        <v/>
      </c>
      <c r="I41" s="24" t="str" cm="1">
        <f t="array" ref="I41">IF(
  INDEX('Company Investment Helpers'!$I$20:$ZZ$20, 1, (ROW()-ROW($I$3))*8+1)="",
  "",
  INDEX('Company Investment Helpers'!$I$20:$ZZ$20, 1, (ROW()-ROW($I$3))*8+1)
)</f>
        <v/>
      </c>
      <c r="J41" s="24" t="str" cm="1">
        <f t="array" aca="1" ref="J41" ca="1">IF(
  INDEX('Company Investment Helpers'!$K$20:$ZZ$20, 1, (ROW()-ROW($I$3))*8+1)="",
  "",
  INDEX('Company Investment Helpers'!$K$20:$ZZ$20, 1, (ROW()-ROW($I$3))*8+1)
)</f>
        <v/>
      </c>
      <c r="K41" s="24" t="str">
        <f>IF(B41="","",_xlfn.XLOOKUP($B41,Table1[company_name],Table1[website]))</f>
        <v/>
      </c>
      <c r="L41" s="24" t="str">
        <f>IF(B41="","",_xlfn.XLOOKUP($B41,Table1[company_name],Table1[logo_file]))</f>
        <v/>
      </c>
    </row>
    <row r="42" spans="3:12" x14ac:dyDescent="0.2">
      <c r="C42" s="24" t="str">
        <f>IF(B42="","",_xlfn.XLOOKUP($B42,Table1[company_name],Table1[pb_id]))</f>
        <v/>
      </c>
      <c r="D42" s="24" t="str" cm="1">
        <f t="array" ref="D42">IF(B42="","",_xlfn.IFNA(_xll.PBD(C42,"Stock Exchange Code","","USD","",""),"Private"))</f>
        <v/>
      </c>
      <c r="E42" s="24" t="str" cm="1">
        <f t="array" ref="E42">IF(B42="","",_xlfn.IFNA(_xll.PBD(C42,"Ticker Symbol","","USD","",""),"Private"))</f>
        <v/>
      </c>
      <c r="F42" s="24" t="str">
        <f>IF(B42="","",_xlfn.XLOOKUP($B42,Table1[company_name],Table1[hq_country]))</f>
        <v/>
      </c>
      <c r="G42" s="24" t="str" cm="1">
        <f t="array" ref="G42">IF(B42="","",_xll.PBD(C42,"Company Description","","USD","",""))</f>
        <v/>
      </c>
      <c r="H42" s="24" t="str">
        <f>IF(B42="","",_xlfn.XLOOKUP(B42,Table1[company_name],Table1[brazil_presence]))</f>
        <v/>
      </c>
      <c r="I42" s="24" t="str" cm="1">
        <f t="array" ref="I42">IF(
  INDEX('Company Investment Helpers'!$I$20:$ZZ$20, 1, (ROW()-ROW($I$3))*8+1)="",
  "",
  INDEX('Company Investment Helpers'!$I$20:$ZZ$20, 1, (ROW()-ROW($I$3))*8+1)
)</f>
        <v/>
      </c>
      <c r="J42" s="24" t="str" cm="1">
        <f t="array" aca="1" ref="J42" ca="1">IF(
  INDEX('Company Investment Helpers'!$K$20:$ZZ$20, 1, (ROW()-ROW($I$3))*8+1)="",
  "",
  INDEX('Company Investment Helpers'!$K$20:$ZZ$20, 1, (ROW()-ROW($I$3))*8+1)
)</f>
        <v/>
      </c>
      <c r="K42" s="24" t="str">
        <f>IF(B42="","",_xlfn.XLOOKUP($B42,Table1[company_name],Table1[website]))</f>
        <v/>
      </c>
      <c r="L42" s="24" t="str">
        <f>IF(B42="","",_xlfn.XLOOKUP($B42,Table1[company_name],Table1[logo_file]))</f>
        <v/>
      </c>
    </row>
    <row r="43" spans="3:12" x14ac:dyDescent="0.2">
      <c r="C43" s="24" t="str">
        <f>IF(B43="","",_xlfn.XLOOKUP($B43,Table1[company_name],Table1[pb_id]))</f>
        <v/>
      </c>
      <c r="D43" s="24" t="str" cm="1">
        <f t="array" ref="D43">IF(B43="","",_xlfn.IFNA(_xll.PBD(C43,"Stock Exchange Code","","USD","",""),"Private"))</f>
        <v/>
      </c>
      <c r="E43" s="24" t="str" cm="1">
        <f t="array" ref="E43">IF(B43="","",_xlfn.IFNA(_xll.PBD(C43,"Ticker Symbol","","USD","",""),"Private"))</f>
        <v/>
      </c>
      <c r="F43" s="24" t="str">
        <f>IF(B43="","",_xlfn.XLOOKUP($B43,Table1[company_name],Table1[hq_country]))</f>
        <v/>
      </c>
      <c r="G43" s="24" t="str" cm="1">
        <f t="array" ref="G43">IF(B43="","",_xll.PBD(C43,"Company Description","","USD","",""))</f>
        <v/>
      </c>
      <c r="H43" s="24" t="str">
        <f>IF(B43="","",_xlfn.XLOOKUP(B43,Table1[company_name],Table1[brazil_presence]))</f>
        <v/>
      </c>
      <c r="I43" s="24" t="str" cm="1">
        <f t="array" ref="I43">IF(
  INDEX('Company Investment Helpers'!$I$20:$ZZ$20, 1, (ROW()-ROW($I$3))*8+1)="",
  "",
  INDEX('Company Investment Helpers'!$I$20:$ZZ$20, 1, (ROW()-ROW($I$3))*8+1)
)</f>
        <v/>
      </c>
      <c r="J43" s="24" t="str" cm="1">
        <f t="array" aca="1" ref="J43" ca="1">IF(
  INDEX('Company Investment Helpers'!$K$20:$ZZ$20, 1, (ROW()-ROW($I$3))*8+1)="",
  "",
  INDEX('Company Investment Helpers'!$K$20:$ZZ$20, 1, (ROW()-ROW($I$3))*8+1)
)</f>
        <v/>
      </c>
      <c r="K43" s="24" t="str">
        <f>IF(B43="","",_xlfn.XLOOKUP($B43,Table1[company_name],Table1[website]))</f>
        <v/>
      </c>
      <c r="L43" s="24" t="str">
        <f>IF(B43="","",_xlfn.XLOOKUP($B43,Table1[company_name],Table1[logo_file]))</f>
        <v/>
      </c>
    </row>
    <row r="44" spans="3:12" x14ac:dyDescent="0.2">
      <c r="C44" s="24" t="str">
        <f>IF(B44="","",_xlfn.XLOOKUP($B44,Table1[company_name],Table1[pb_id]))</f>
        <v/>
      </c>
      <c r="D44" s="24" t="str" cm="1">
        <f t="array" ref="D44">IF(B44="","",_xlfn.IFNA(_xll.PBD(C44,"Stock Exchange Code","","USD","",""),"Private"))</f>
        <v/>
      </c>
      <c r="E44" s="24" t="str" cm="1">
        <f t="array" ref="E44">IF(B44="","",_xlfn.IFNA(_xll.PBD(C44,"Ticker Symbol","","USD","",""),"Private"))</f>
        <v/>
      </c>
      <c r="F44" s="24" t="str">
        <f>IF(B44="","",_xlfn.XLOOKUP($B44,Table1[company_name],Table1[hq_country]))</f>
        <v/>
      </c>
      <c r="G44" s="24" t="str" cm="1">
        <f t="array" ref="G44">IF(B44="","",_xll.PBD(C44,"Company Description","","USD","",""))</f>
        <v/>
      </c>
      <c r="H44" s="24" t="str">
        <f>IF(B44="","",_xlfn.XLOOKUP(B44,Table1[company_name],Table1[brazil_presence]))</f>
        <v/>
      </c>
      <c r="I44" s="24" t="str" cm="1">
        <f t="array" ref="I44">IF(
  INDEX('Company Investment Helpers'!$I$20:$ZZ$20, 1, (ROW()-ROW($I$3))*8+1)="",
  "",
  INDEX('Company Investment Helpers'!$I$20:$ZZ$20, 1, (ROW()-ROW($I$3))*8+1)
)</f>
        <v/>
      </c>
      <c r="J44" s="24" t="str" cm="1">
        <f t="array" aca="1" ref="J44" ca="1">IF(
  INDEX('Company Investment Helpers'!$K$20:$ZZ$20, 1, (ROW()-ROW($I$3))*8+1)="",
  "",
  INDEX('Company Investment Helpers'!$K$20:$ZZ$20, 1, (ROW()-ROW($I$3))*8+1)
)</f>
        <v/>
      </c>
      <c r="K44" s="24" t="str">
        <f>IF(B44="","",_xlfn.XLOOKUP($B44,Table1[company_name],Table1[website]))</f>
        <v/>
      </c>
      <c r="L44" s="24" t="str">
        <f>IF(B44="","",_xlfn.XLOOKUP($B44,Table1[company_name],Table1[logo_file]))</f>
        <v/>
      </c>
    </row>
    <row r="45" spans="3:12" x14ac:dyDescent="0.2">
      <c r="C45" s="24" t="str">
        <f>IF(B45="","",_xlfn.XLOOKUP($B45,Table1[company_name],Table1[pb_id]))</f>
        <v/>
      </c>
      <c r="D45" s="24" t="str" cm="1">
        <f t="array" ref="D45">IF(B45="","",_xlfn.IFNA(_xll.PBD(C45,"Stock Exchange Code","","USD","",""),"Private"))</f>
        <v/>
      </c>
      <c r="E45" s="24" t="str" cm="1">
        <f t="array" ref="E45">IF(B45="","",_xlfn.IFNA(_xll.PBD(C45,"Ticker Symbol","","USD","",""),"Private"))</f>
        <v/>
      </c>
      <c r="F45" s="24" t="str">
        <f>IF(B45="","",_xlfn.XLOOKUP($B45,Table1[company_name],Table1[hq_country]))</f>
        <v/>
      </c>
      <c r="G45" s="24" t="str" cm="1">
        <f t="array" ref="G45">IF(B45="","",_xll.PBD(C45,"Company Description","","USD","",""))</f>
        <v/>
      </c>
      <c r="H45" s="24" t="str">
        <f>IF(B45="","",_xlfn.XLOOKUP(B45,Table1[company_name],Table1[brazil_presence]))</f>
        <v/>
      </c>
      <c r="I45" s="24" t="str" cm="1">
        <f t="array" ref="I45">IF(
  INDEX('Company Investment Helpers'!$I$20:$ZZ$20, 1, (ROW()-ROW($I$3))*8+1)="",
  "",
  INDEX('Company Investment Helpers'!$I$20:$ZZ$20, 1, (ROW()-ROW($I$3))*8+1)
)</f>
        <v/>
      </c>
      <c r="J45" s="24" t="str" cm="1">
        <f t="array" aca="1" ref="J45" ca="1">IF(
  INDEX('Company Investment Helpers'!$K$20:$ZZ$20, 1, (ROW()-ROW($I$3))*8+1)="",
  "",
  INDEX('Company Investment Helpers'!$K$20:$ZZ$20, 1, (ROW()-ROW($I$3))*8+1)
)</f>
        <v/>
      </c>
      <c r="K45" s="24" t="str">
        <f>IF(B45="","",_xlfn.XLOOKUP($B45,Table1[company_name],Table1[website]))</f>
        <v/>
      </c>
      <c r="L45" s="24" t="str">
        <f>IF(B45="","",_xlfn.XLOOKUP($B45,Table1[company_name],Table1[logo_file]))</f>
        <v/>
      </c>
    </row>
    <row r="46" spans="3:12" x14ac:dyDescent="0.2">
      <c r="C46" s="24" t="str">
        <f>IF(B46="","",_xlfn.XLOOKUP($B46,Table1[company_name],Table1[pb_id]))</f>
        <v/>
      </c>
      <c r="D46" s="24" t="str" cm="1">
        <f t="array" ref="D46">IF(B46="","",_xlfn.IFNA(_xll.PBD(C46,"Stock Exchange Code","","USD","",""),"Private"))</f>
        <v/>
      </c>
      <c r="E46" s="24" t="str" cm="1">
        <f t="array" ref="E46">IF(B46="","",_xlfn.IFNA(_xll.PBD(C46,"Ticker Symbol","","USD","",""),"Private"))</f>
        <v/>
      </c>
      <c r="F46" s="24" t="str">
        <f>IF(B46="","",_xlfn.XLOOKUP($B46,Table1[company_name],Table1[hq_country]))</f>
        <v/>
      </c>
      <c r="G46" s="24" t="str" cm="1">
        <f t="array" ref="G46">IF(B46="","",_xll.PBD(C46,"Company Description","","USD","",""))</f>
        <v/>
      </c>
      <c r="H46" s="24" t="str">
        <f>IF(B46="","",_xlfn.XLOOKUP(B46,Table1[company_name],Table1[brazil_presence]))</f>
        <v/>
      </c>
      <c r="I46" s="24" t="str" cm="1">
        <f t="array" ref="I46">IF(
  INDEX('Company Investment Helpers'!$I$20:$ZZ$20, 1, (ROW()-ROW($I$3))*8+1)="",
  "",
  INDEX('Company Investment Helpers'!$I$20:$ZZ$20, 1, (ROW()-ROW($I$3))*8+1)
)</f>
        <v/>
      </c>
      <c r="J46" s="24" t="str" cm="1">
        <f t="array" ref="J46">IF(
  INDEX('Company Investment Helpers'!$K$20:$ZZ$20, 1, (ROW()-ROW($I$3))*8+1)="",
  "",
  INDEX('Company Investment Helpers'!$K$20:$ZZ$20, 1, (ROW()-ROW($I$3))*8+1)
)</f>
        <v/>
      </c>
      <c r="K46" s="24" t="str">
        <f>IF(B46="","",_xlfn.XLOOKUP($B46,Table1[company_name],Table1[website]))</f>
        <v/>
      </c>
      <c r="L46" s="24" t="str">
        <f>IF(B46="","",_xlfn.XLOOKUP($B46,Table1[company_name],Table1[logo_file]))</f>
        <v/>
      </c>
    </row>
    <row r="47" spans="3:12" x14ac:dyDescent="0.2">
      <c r="C47" s="24" t="str">
        <f>IF(B47="","",_xlfn.XLOOKUP($B47,Table1[company_name],Table1[pb_id]))</f>
        <v/>
      </c>
      <c r="D47" s="24" t="str" cm="1">
        <f t="array" ref="D47">IF(B47="","",_xlfn.IFNA(_xll.PBD(C47,"Stock Exchange Code","","USD","",""),"Private"))</f>
        <v/>
      </c>
      <c r="E47" s="24" t="str" cm="1">
        <f t="array" ref="E47">IF(B47="","",_xlfn.IFNA(_xll.PBD(C47,"Ticker Symbol","","USD","",""),"Private"))</f>
        <v/>
      </c>
      <c r="F47" s="24" t="str">
        <f>IF(B47="","",_xlfn.XLOOKUP($B47,Table1[company_name],Table1[hq_country]))</f>
        <v/>
      </c>
      <c r="G47" s="24" t="str" cm="1">
        <f t="array" ref="G47">IF(B47="","",_xll.PBD(C47,"Company Description","","USD","",""))</f>
        <v/>
      </c>
      <c r="H47" s="24" t="str">
        <f>IF(B47="","",_xlfn.XLOOKUP(B47,Table1[company_name],Table1[brazil_presence]))</f>
        <v/>
      </c>
      <c r="I47" s="24" t="str" cm="1">
        <f t="array" ref="I47">IF(
  INDEX('Company Investment Helpers'!$I$20:$ZZ$20, 1, (ROW()-ROW($I$3))*8+1)="",
  "",
  INDEX('Company Investment Helpers'!$I$20:$ZZ$20, 1, (ROW()-ROW($I$3))*8+1)
)</f>
        <v/>
      </c>
      <c r="J47" s="24" t="str" cm="1">
        <f t="array" ref="J47">IF(
  INDEX('Company Investment Helpers'!$K$20:$ZZ$20, 1, (ROW()-ROW($I$3))*8+1)="",
  "",
  INDEX('Company Investment Helpers'!$K$20:$ZZ$20, 1, (ROW()-ROW($I$3))*8+1)
)</f>
        <v/>
      </c>
      <c r="K47" s="24" t="str">
        <f>IF(B47="","",_xlfn.XLOOKUP($B47,Table1[company_name],Table1[website]))</f>
        <v/>
      </c>
      <c r="L47" s="24" t="str">
        <f>IF(B47="","",_xlfn.XLOOKUP($B47,Table1[company_name],Table1[logo_file]))</f>
        <v/>
      </c>
    </row>
    <row r="48" spans="3:12" x14ac:dyDescent="0.2">
      <c r="C48" s="24" t="str">
        <f>IF(B48="","",_xlfn.XLOOKUP($B48,Table1[company_name],Table1[pb_id]))</f>
        <v/>
      </c>
      <c r="D48" s="24" t="str" cm="1">
        <f t="array" ref="D48">IF(B48="","",_xlfn.IFNA(_xll.PBD(C48,"Stock Exchange Code","","USD","",""),"Private"))</f>
        <v/>
      </c>
      <c r="E48" s="24" t="str" cm="1">
        <f t="array" ref="E48">IF(B48="","",_xlfn.IFNA(_xll.PBD(C48,"Ticker Symbol","","USD","",""),"Private"))</f>
        <v/>
      </c>
      <c r="F48" s="24" t="str">
        <f>IF(B48="","",_xlfn.XLOOKUP($B48,Table1[company_name],Table1[hq_country]))</f>
        <v/>
      </c>
      <c r="G48" s="24" t="str" cm="1">
        <f t="array" ref="G48">IF(B48="","",_xll.PBD(C48,"Company Description","","USD","",""))</f>
        <v/>
      </c>
      <c r="H48" s="24" t="str">
        <f>IF(B48="","",_xlfn.XLOOKUP(B48,Table1[company_name],Table1[brazil_presence]))</f>
        <v/>
      </c>
      <c r="I48" s="24" t="str" cm="1">
        <f t="array" ref="I48">IF(
  INDEX('Company Investment Helpers'!$I$20:$ZZ$20, 1, (ROW()-ROW($I$3))*8+1)="",
  "",
  INDEX('Company Investment Helpers'!$I$20:$ZZ$20, 1, (ROW()-ROW($I$3))*8+1)
)</f>
        <v/>
      </c>
      <c r="J48" s="24" t="str" cm="1">
        <f t="array" ref="J48">IF(
  INDEX('Company Investment Helpers'!$K$20:$ZZ$20, 1, (ROW()-ROW($I$3))*8+1)="",
  "",
  INDEX('Company Investment Helpers'!$K$20:$ZZ$20, 1, (ROW()-ROW($I$3))*8+1)
)</f>
        <v/>
      </c>
      <c r="K48" s="24" t="str">
        <f>IF(B48="","",_xlfn.XLOOKUP($B48,Table1[company_name],Table1[website]))</f>
        <v/>
      </c>
      <c r="L48" s="24" t="str">
        <f>IF(B48="","",_xlfn.XLOOKUP($B48,Table1[company_name],Table1[logo_file]))</f>
        <v/>
      </c>
    </row>
    <row r="49" spans="3:12" x14ac:dyDescent="0.2">
      <c r="C49" s="24" t="str">
        <f>IF(B49="","",_xlfn.XLOOKUP($B49,Table1[company_name],Table1[pb_id]))</f>
        <v/>
      </c>
      <c r="D49" s="24" t="str" cm="1">
        <f t="array" ref="D49">IF(B49="","",_xlfn.IFNA(_xll.PBD(C49,"Stock Exchange Code","","USD","",""),"Private"))</f>
        <v/>
      </c>
      <c r="E49" s="24" t="str" cm="1">
        <f t="array" ref="E49">IF(B49="","",_xlfn.IFNA(_xll.PBD(C49,"Ticker Symbol","","USD","",""),"Private"))</f>
        <v/>
      </c>
      <c r="F49" s="24" t="str">
        <f>IF(B49="","",_xlfn.XLOOKUP($B49,Table1[company_name],Table1[hq_country]))</f>
        <v/>
      </c>
      <c r="G49" s="24" t="str" cm="1">
        <f t="array" ref="G49">IF(B49="","",_xll.PBD(C49,"Company Description","","USD","",""))</f>
        <v/>
      </c>
      <c r="H49" s="24" t="str">
        <f>IF(B49="","",_xlfn.XLOOKUP(B49,Table1[company_name],Table1[brazil_presence]))</f>
        <v/>
      </c>
      <c r="I49" s="24" t="str" cm="1">
        <f t="array" ref="I49">IF(
  INDEX('Company Investment Helpers'!$I$20:$ZZ$20, 1, (ROW()-ROW($I$3))*8+1)="",
  "",
  INDEX('Company Investment Helpers'!$I$20:$ZZ$20, 1, (ROW()-ROW($I$3))*8+1)
)</f>
        <v/>
      </c>
      <c r="J49" s="24" t="str" cm="1">
        <f t="array" ref="J49">IF(
  INDEX('Company Investment Helpers'!$K$20:$ZZ$20, 1, (ROW()-ROW($I$3))*8+1)="",
  "",
  INDEX('Company Investment Helpers'!$K$20:$ZZ$20, 1, (ROW()-ROW($I$3))*8+1)
)</f>
        <v/>
      </c>
      <c r="K49" s="24" t="str">
        <f>IF(B49="","",_xlfn.XLOOKUP($B49,Table1[company_name],Table1[website]))</f>
        <v/>
      </c>
      <c r="L49" s="24" t="str">
        <f>IF(B49="","",_xlfn.XLOOKUP($B49,Table1[company_name],Table1[logo_file]))</f>
        <v/>
      </c>
    </row>
    <row r="50" spans="3:12" x14ac:dyDescent="0.2">
      <c r="C50" s="24" t="str">
        <f>IF(B50="","",_xlfn.XLOOKUP($B50,Table1[company_name],Table1[pb_id]))</f>
        <v/>
      </c>
      <c r="D50" s="24" t="str" cm="1">
        <f t="array" ref="D50">IF(B50="","",_xlfn.IFNA(_xll.PBD(C50,"Stock Exchange Code","","USD","",""),"Private"))</f>
        <v/>
      </c>
      <c r="E50" s="24" t="str" cm="1">
        <f t="array" ref="E50">IF(B50="","",_xlfn.IFNA(_xll.PBD(C50,"Ticker Symbol","","USD","",""),"Private"))</f>
        <v/>
      </c>
      <c r="F50" s="24" t="str">
        <f>IF(B50="","",_xlfn.XLOOKUP($B50,Table1[company_name],Table1[hq_country]))</f>
        <v/>
      </c>
      <c r="G50" s="24" t="str" cm="1">
        <f t="array" ref="G50">IF(B50="","",_xll.PBD(C50,"Company Description","","USD","",""))</f>
        <v/>
      </c>
      <c r="H50" s="24" t="str">
        <f>IF(B50="","",_xlfn.XLOOKUP(B50,Table1[company_name],Table1[brazil_presence]))</f>
        <v/>
      </c>
      <c r="I50" s="24" t="str" cm="1">
        <f t="array" ref="I50">IF(
  INDEX('Company Investment Helpers'!$I$20:$ZZ$20, 1, (ROW()-ROW($I$3))*8+1)="",
  "",
  INDEX('Company Investment Helpers'!$I$20:$ZZ$20, 1, (ROW()-ROW($I$3))*8+1)
)</f>
        <v/>
      </c>
      <c r="J50" s="24" t="str" cm="1">
        <f t="array" ref="J50">IF(
  INDEX('Company Investment Helpers'!$K$20:$ZZ$20, 1, (ROW()-ROW($I$3))*8+1)="",
  "",
  INDEX('Company Investment Helpers'!$K$20:$ZZ$20, 1, (ROW()-ROW($I$3))*8+1)
)</f>
        <v/>
      </c>
      <c r="K50" s="24" t="str">
        <f>IF(B50="","",_xlfn.XLOOKUP($B50,Table1[company_name],Table1[website]))</f>
        <v/>
      </c>
      <c r="L50" s="24" t="str">
        <f>IF(B50="","",_xlfn.XLOOKUP($B50,Table1[company_name],Table1[logo_file]))</f>
        <v/>
      </c>
    </row>
    <row r="51" spans="3:12" x14ac:dyDescent="0.2">
      <c r="C51" s="24" t="str">
        <f>IF(B51="","",_xlfn.XLOOKUP($B51,Table1[company_name],Table1[pb_id]))</f>
        <v/>
      </c>
      <c r="D51" s="24" t="str" cm="1">
        <f t="array" ref="D51">IF(B51="","",_xlfn.IFNA(_xll.PBD(C51,"Stock Exchange Code","","USD","",""),"Private"))</f>
        <v/>
      </c>
      <c r="E51" s="24" t="str" cm="1">
        <f t="array" ref="E51">IF(B51="","",_xlfn.IFNA(_xll.PBD(C51,"Ticker Symbol","","USD","",""),"Private"))</f>
        <v/>
      </c>
      <c r="F51" s="24" t="str">
        <f>IF(B51="","",_xlfn.XLOOKUP($B51,Table1[company_name],Table1[hq_country]))</f>
        <v/>
      </c>
      <c r="G51" s="24" t="str" cm="1">
        <f t="array" ref="G51">IF(B51="","",_xll.PBD(C51,"Company Description","","USD","",""))</f>
        <v/>
      </c>
      <c r="H51" s="24" t="str">
        <f>IF(B51="","",_xlfn.XLOOKUP(B51,Table1[company_name],Table1[brazil_presence]))</f>
        <v/>
      </c>
      <c r="I51" s="24" t="str" cm="1">
        <f t="array" ref="I51">IF(
  INDEX('Company Investment Helpers'!$I$20:$ZZ$20, 1, (ROW()-ROW($I$3))*8+1)="",
  "",
  INDEX('Company Investment Helpers'!$I$20:$ZZ$20, 1, (ROW()-ROW($I$3))*8+1)
)</f>
        <v/>
      </c>
      <c r="J51" s="24" t="str" cm="1">
        <f t="array" ref="J51">IF(
  INDEX('Company Investment Helpers'!$K$20:$ZZ$20, 1, (ROW()-ROW($I$3))*8+1)="",
  "",
  INDEX('Company Investment Helpers'!$K$20:$ZZ$20, 1, (ROW()-ROW($I$3))*8+1)
)</f>
        <v/>
      </c>
      <c r="K51" s="24" t="str">
        <f>IF(B51="","",_xlfn.XLOOKUP($B51,Table1[company_name],Table1[website]))</f>
        <v/>
      </c>
      <c r="L51" s="24" t="str">
        <f>IF(B51="","",_xlfn.XLOOKUP($B51,Table1[company_name],Table1[logo_file]))</f>
        <v/>
      </c>
    </row>
    <row r="52" spans="3:12" x14ac:dyDescent="0.2">
      <c r="C52" s="24" t="str">
        <f>IF(B52="","",_xlfn.XLOOKUP($B52,Table1[company_name],Table1[pb_id]))</f>
        <v/>
      </c>
      <c r="D52" s="24" t="str" cm="1">
        <f t="array" ref="D52">IF(B52="","",_xlfn.IFNA(_xll.PBD(C52,"Stock Exchange Code","","USD","",""),"Private"))</f>
        <v/>
      </c>
      <c r="E52" s="24" t="str" cm="1">
        <f t="array" ref="E52">IF(B52="","",_xlfn.IFNA(_xll.PBD(C52,"Ticker Symbol","","USD","",""),"Private"))</f>
        <v/>
      </c>
      <c r="F52" s="24" t="str">
        <f>IF(B52="","",_xlfn.XLOOKUP($B52,Table1[company_name],Table1[hq_country]))</f>
        <v/>
      </c>
      <c r="G52" s="24" t="str" cm="1">
        <f t="array" ref="G52">IF(B52="","",_xll.PBD(C52,"Company Description","","USD","",""))</f>
        <v/>
      </c>
      <c r="H52" s="24" t="str">
        <f>IF(B52="","",_xlfn.XLOOKUP(B52,Table1[company_name],Table1[brazil_presence]))</f>
        <v/>
      </c>
      <c r="I52" s="24" t="str" cm="1">
        <f t="array" ref="I52">IF(
  INDEX('Company Investment Helpers'!$I$20:$ZZ$20, 1, (ROW()-ROW($I$3))*8+1)="",
  "",
  INDEX('Company Investment Helpers'!$I$20:$ZZ$20, 1, (ROW()-ROW($I$3))*8+1)
)</f>
        <v/>
      </c>
      <c r="J52" s="24" t="str" cm="1">
        <f t="array" ref="J52">IF(
  INDEX('Company Investment Helpers'!$K$20:$ZZ$20, 1, (ROW()-ROW($I$3))*8+1)="",
  "",
  INDEX('Company Investment Helpers'!$K$20:$ZZ$20, 1, (ROW()-ROW($I$3))*8+1)
)</f>
        <v/>
      </c>
      <c r="K52" s="24" t="str">
        <f>IF(B52="","",_xlfn.XLOOKUP($B52,Table1[company_name],Table1[website]))</f>
        <v/>
      </c>
      <c r="L52" s="24" t="str">
        <f>IF(B52="","",_xlfn.XLOOKUP($B52,Table1[company_name],Table1[logo_file]))</f>
        <v/>
      </c>
    </row>
    <row r="53" spans="3:12" x14ac:dyDescent="0.2">
      <c r="C53" s="24" t="str">
        <f>IF(B53="","",_xlfn.XLOOKUP($B53,Table1[company_name],Table1[pb_id]))</f>
        <v/>
      </c>
      <c r="D53" s="24" t="str" cm="1">
        <f t="array" ref="D53">IF(B53="","",_xlfn.IFNA(_xll.PBD(C53,"Stock Exchange Code","","USD","",""),"Private"))</f>
        <v/>
      </c>
      <c r="E53" s="24" t="str" cm="1">
        <f t="array" ref="E53">IF(B53="","",_xlfn.IFNA(_xll.PBD(C53,"Ticker Symbol","","USD","",""),"Private"))</f>
        <v/>
      </c>
      <c r="F53" s="24" t="str">
        <f>IF(B53="","",_xlfn.XLOOKUP($B53,Table1[company_name],Table1[hq_country]))</f>
        <v/>
      </c>
      <c r="G53" s="24" t="str" cm="1">
        <f t="array" ref="G53">IF(B53="","",_xll.PBD(C53,"Company Description","","USD","",""))</f>
        <v/>
      </c>
      <c r="H53" s="24" t="str">
        <f>IF(B53="","",_xlfn.XLOOKUP(B53,Table1[company_name],Table1[brazil_presence]))</f>
        <v/>
      </c>
      <c r="I53" s="24" t="str" cm="1">
        <f t="array" ref="I53">IF(
  INDEX('Company Investment Helpers'!$I$20:$ZZ$20, 1, (ROW()-ROW($I$3))*8+1)="",
  "",
  INDEX('Company Investment Helpers'!$I$20:$ZZ$20, 1, (ROW()-ROW($I$3))*8+1)
)</f>
        <v/>
      </c>
      <c r="J53" s="24" t="str" cm="1">
        <f t="array" ref="J53">IF(
  INDEX('Company Investment Helpers'!$K$20:$ZZ$20, 1, (ROW()-ROW($I$3))*8+1)="",
  "",
  INDEX('Company Investment Helpers'!$K$20:$ZZ$20, 1, (ROW()-ROW($I$3))*8+1)
)</f>
        <v/>
      </c>
      <c r="K53" s="24" t="str">
        <f>IF(B53="","",_xlfn.XLOOKUP($B53,Table1[company_name],Table1[website]))</f>
        <v/>
      </c>
      <c r="L53" s="24" t="str">
        <f>IF(B53="","",_xlfn.XLOOKUP($B53,Table1[company_name],Table1[logo_file]))</f>
        <v/>
      </c>
    </row>
    <row r="54" spans="3:12" x14ac:dyDescent="0.2">
      <c r="C54" s="24" t="str">
        <f>IF(B54="","",_xlfn.XLOOKUP($B54,Table1[company_name],Table1[pb_id]))</f>
        <v/>
      </c>
      <c r="D54" s="24" t="str" cm="1">
        <f t="array" ref="D54">IF(B54="","",_xlfn.IFNA(_xll.PBD(C54,"Stock Exchange Code","","USD","",""),"Private"))</f>
        <v/>
      </c>
      <c r="E54" s="24" t="str" cm="1">
        <f t="array" ref="E54">IF(B54="","",_xlfn.IFNA(_xll.PBD(C54,"Ticker Symbol","","USD","",""),"Private"))</f>
        <v/>
      </c>
      <c r="F54" s="24" t="str">
        <f>IF(B54="","",_xlfn.XLOOKUP($B54,Table1[company_name],Table1[hq_country]))</f>
        <v/>
      </c>
      <c r="G54" s="24" t="str" cm="1">
        <f t="array" ref="G54">IF(B54="","",_xll.PBD(C54,"Company Description","","USD","",""))</f>
        <v/>
      </c>
      <c r="H54" s="24" t="str">
        <f>IF(B54="","",_xlfn.XLOOKUP(B54,Table1[company_name],Table1[brazil_presence]))</f>
        <v/>
      </c>
      <c r="I54" s="24" t="str" cm="1">
        <f t="array" ref="I54">IF(
  INDEX('Company Investment Helpers'!$I$20:$ZZ$20, 1, (ROW()-ROW($I$3))*8+1)="",
  "",
  INDEX('Company Investment Helpers'!$I$20:$ZZ$20, 1, (ROW()-ROW($I$3))*8+1)
)</f>
        <v/>
      </c>
      <c r="J54" s="24" t="str" cm="1">
        <f t="array" ref="J54">IF(
  INDEX('Company Investment Helpers'!$K$20:$ZZ$20, 1, (ROW()-ROW($I$3))*8+1)="",
  "",
  INDEX('Company Investment Helpers'!$K$20:$ZZ$20, 1, (ROW()-ROW($I$3))*8+1)
)</f>
        <v/>
      </c>
      <c r="K54" s="24" t="str">
        <f>IF(B54="","",_xlfn.XLOOKUP($B54,Table1[company_name],Table1[website]))</f>
        <v/>
      </c>
      <c r="L54" s="24" t="str">
        <f>IF(B54="","",_xlfn.XLOOKUP($B54,Table1[company_name],Table1[logo_file]))</f>
        <v/>
      </c>
    </row>
    <row r="55" spans="3:12" x14ac:dyDescent="0.2">
      <c r="C55" s="24" t="str">
        <f>IF(B55="","",_xlfn.XLOOKUP($B55,Table1[company_name],Table1[pb_id]))</f>
        <v/>
      </c>
      <c r="D55" s="24" t="str" cm="1">
        <f t="array" ref="D55">IF(B55="","",_xlfn.IFNA(_xll.PBD(C55,"Stock Exchange Code","","USD","",""),"Private"))</f>
        <v/>
      </c>
      <c r="E55" s="24" t="str" cm="1">
        <f t="array" ref="E55">IF(B55="","",_xlfn.IFNA(_xll.PBD(C55,"Ticker Symbol","","USD","",""),"Private"))</f>
        <v/>
      </c>
      <c r="F55" s="24" t="str">
        <f>IF(B55="","",_xlfn.XLOOKUP($B55,Table1[company_name],Table1[hq_country]))</f>
        <v/>
      </c>
      <c r="G55" s="24" t="str" cm="1">
        <f t="array" ref="G55">IF(B55="","",_xll.PBD(C55,"Company Description","","USD","",""))</f>
        <v/>
      </c>
      <c r="H55" s="24" t="str">
        <f>IF(B55="","",_xlfn.XLOOKUP(B55,Table1[company_name],Table1[brazil_presence]))</f>
        <v/>
      </c>
      <c r="I55" s="24" t="str" cm="1">
        <f t="array" ref="I55">IF(
  INDEX('Company Investment Helpers'!$I$20:$ZZ$20, 1, (ROW()-ROW($I$3))*8+1)="",
  "",
  INDEX('Company Investment Helpers'!$I$20:$ZZ$20, 1, (ROW()-ROW($I$3))*8+1)
)</f>
        <v/>
      </c>
      <c r="J55" s="24" t="str" cm="1">
        <f t="array" ref="J55">IF(
  INDEX('Company Investment Helpers'!$K$20:$ZZ$20, 1, (ROW()-ROW($I$3))*8+1)="",
  "",
  INDEX('Company Investment Helpers'!$K$20:$ZZ$20, 1, (ROW()-ROW($I$3))*8+1)
)</f>
        <v/>
      </c>
      <c r="K55" s="24" t="str">
        <f>IF(B55="","",_xlfn.XLOOKUP($B55,Table1[company_name],Table1[website]))</f>
        <v/>
      </c>
      <c r="L55" s="24" t="str">
        <f>IF(B55="","",_xlfn.XLOOKUP($B55,Table1[company_name],Table1[logo_file]))</f>
        <v/>
      </c>
    </row>
    <row r="56" spans="3:12" x14ac:dyDescent="0.2">
      <c r="C56" s="24" t="str">
        <f>IF(B56="","",_xlfn.XLOOKUP($B56,Table1[company_name],Table1[pb_id]))</f>
        <v/>
      </c>
      <c r="D56" s="24" t="str" cm="1">
        <f t="array" ref="D56">IF(B56="","",_xlfn.IFNA(_xll.PBD(C56,"Stock Exchange Code","","USD","",""),"Private"))</f>
        <v/>
      </c>
      <c r="E56" s="24" t="str" cm="1">
        <f t="array" ref="E56">IF(B56="","",_xlfn.IFNA(_xll.PBD(C56,"Ticker Symbol","","USD","",""),"Private"))</f>
        <v/>
      </c>
      <c r="F56" s="24" t="str">
        <f>IF(B56="","",_xlfn.XLOOKUP($B56,Table1[company_name],Table1[hq_country]))</f>
        <v/>
      </c>
      <c r="G56" s="24" t="str" cm="1">
        <f t="array" ref="G56">IF(B56="","",_xll.PBD(C56,"Company Description","","USD","",""))</f>
        <v/>
      </c>
      <c r="H56" s="24" t="str">
        <f>IF(B56="","",_xlfn.XLOOKUP(B56,Table1[company_name],Table1[brazil_presence]))</f>
        <v/>
      </c>
      <c r="I56" s="24" t="str" cm="1">
        <f t="array" ref="I56">IF(
  INDEX('Company Investment Helpers'!$I$20:$ZZ$20, 1, (ROW()-ROW($I$3))*8+1)="",
  "",
  INDEX('Company Investment Helpers'!$I$20:$ZZ$20, 1, (ROW()-ROW($I$3))*8+1)
)</f>
        <v/>
      </c>
      <c r="J56" s="24" t="str" cm="1">
        <f t="array" ref="J56">IF(
  INDEX('Company Investment Helpers'!$K$20:$ZZ$20, 1, (ROW()-ROW($I$3))*8+1)="",
  "",
  INDEX('Company Investment Helpers'!$K$20:$ZZ$20, 1, (ROW()-ROW($I$3))*8+1)
)</f>
        <v/>
      </c>
      <c r="K56" s="24" t="str">
        <f>IF(B56="","",_xlfn.XLOOKUP($B56,Table1[company_name],Table1[website]))</f>
        <v/>
      </c>
      <c r="L56" s="24" t="str">
        <f>IF(B56="","",_xlfn.XLOOKUP($B56,Table1[company_name],Table1[logo_file]))</f>
        <v/>
      </c>
    </row>
    <row r="57" spans="3:12" x14ac:dyDescent="0.2">
      <c r="C57" s="24" t="str">
        <f>IF(B57="","",_xlfn.XLOOKUP($B57,Table1[company_name],Table1[pb_id]))</f>
        <v/>
      </c>
      <c r="D57" s="24" t="str" cm="1">
        <f t="array" ref="D57">IF(B57="","",_xlfn.IFNA(_xll.PBD(C57,"Stock Exchange Code","","USD","",""),"Private"))</f>
        <v/>
      </c>
      <c r="E57" s="24" t="str" cm="1">
        <f t="array" ref="E57">IF(B57="","",_xlfn.IFNA(_xll.PBD(C57,"Ticker Symbol","","USD","",""),"Private"))</f>
        <v/>
      </c>
      <c r="F57" s="24" t="str">
        <f>IF(B57="","",_xlfn.XLOOKUP($B57,Table1[company_name],Table1[hq_country]))</f>
        <v/>
      </c>
      <c r="G57" s="24" t="str" cm="1">
        <f t="array" ref="G57">IF(B57="","",_xll.PBD(C57,"Company Description","","USD","",""))</f>
        <v/>
      </c>
      <c r="H57" s="24" t="str">
        <f>IF(B57="","",_xlfn.XLOOKUP(B57,Table1[company_name],Table1[brazil_presence]))</f>
        <v/>
      </c>
      <c r="I57" s="24" t="str" cm="1">
        <f t="array" ref="I57">IF(
  INDEX('Company Investment Helpers'!$I$20:$ZZ$20, 1, (ROW()-ROW($I$3))*8+1)="",
  "",
  INDEX('Company Investment Helpers'!$I$20:$ZZ$20, 1, (ROW()-ROW($I$3))*8+1)
)</f>
        <v/>
      </c>
      <c r="J57" s="24" t="str" cm="1">
        <f t="array" ref="J57">IF(
  INDEX('Company Investment Helpers'!$K$20:$ZZ$20, 1, (ROW()-ROW($I$3))*8+1)="",
  "",
  INDEX('Company Investment Helpers'!$K$20:$ZZ$20, 1, (ROW()-ROW($I$3))*8+1)
)</f>
        <v/>
      </c>
      <c r="K57" s="24" t="str">
        <f>IF(B57="","",_xlfn.XLOOKUP($B57,Table1[company_name],Table1[website]))</f>
        <v/>
      </c>
      <c r="L57" s="24" t="str">
        <f>IF(B57="","",_xlfn.XLOOKUP($B57,Table1[company_name],Table1[logo_file]))</f>
        <v/>
      </c>
    </row>
    <row r="58" spans="3:12" x14ac:dyDescent="0.2">
      <c r="C58" s="24" t="str">
        <f>IF(B58="","",_xlfn.XLOOKUP($B58,Table1[company_name],Table1[pb_id]))</f>
        <v/>
      </c>
      <c r="D58" s="24" t="str" cm="1">
        <f t="array" ref="D58">IF(B58="","",_xlfn.IFNA(_xll.PBD(C58,"Stock Exchange Code","","USD","",""),"Private"))</f>
        <v/>
      </c>
      <c r="E58" s="24" t="str" cm="1">
        <f t="array" ref="E58">IF(B58="","",_xlfn.IFNA(_xll.PBD(C58,"Ticker Symbol","","USD","",""),"Private"))</f>
        <v/>
      </c>
      <c r="F58" s="24" t="str">
        <f>IF(B58="","",_xlfn.XLOOKUP($B58,Table1[company_name],Table1[hq_country]))</f>
        <v/>
      </c>
      <c r="G58" s="24" t="str" cm="1">
        <f t="array" ref="G58">IF(B58="","",_xll.PBD(C58,"Company Description","","USD","",""))</f>
        <v/>
      </c>
      <c r="H58" s="24" t="str">
        <f>IF(B58="","",_xlfn.XLOOKUP(B58,Table1[company_name],Table1[brazil_presence]))</f>
        <v/>
      </c>
      <c r="I58" s="24" t="str" cm="1">
        <f t="array" ref="I58">IF(
  INDEX('Company Investment Helpers'!$I$20:$ZZ$20, 1, (ROW()-ROW($I$3))*8+1)="",
  "",
  INDEX('Company Investment Helpers'!$I$20:$ZZ$20, 1, (ROW()-ROW($I$3))*8+1)
)</f>
        <v/>
      </c>
      <c r="J58" s="24" t="str" cm="1">
        <f t="array" ref="J58">IF(
  INDEX('Company Investment Helpers'!$K$20:$ZZ$20, 1, (ROW()-ROW($I$3))*8+1)="",
  "",
  INDEX('Company Investment Helpers'!$K$20:$ZZ$20, 1, (ROW()-ROW($I$3))*8+1)
)</f>
        <v/>
      </c>
      <c r="K58" s="24" t="str">
        <f>IF(B58="","",_xlfn.XLOOKUP($B58,Table1[company_name],Table1[website]))</f>
        <v/>
      </c>
      <c r="L58" s="24" t="str">
        <f>IF(B58="","",_xlfn.XLOOKUP($B58,Table1[company_name],Table1[logo_file]))</f>
        <v/>
      </c>
    </row>
    <row r="59" spans="3:12" x14ac:dyDescent="0.2">
      <c r="C59" s="24" t="str">
        <f>IF(B59="","",_xlfn.XLOOKUP($B59,Table1[company_name],Table1[pb_id]))</f>
        <v/>
      </c>
      <c r="D59" s="24" t="str" cm="1">
        <f t="array" ref="D59">IF(B59="","",_xlfn.IFNA(_xll.PBD(C59,"Stock Exchange Code","","USD","",""),"Private"))</f>
        <v/>
      </c>
      <c r="E59" s="24" t="str" cm="1">
        <f t="array" ref="E59">IF(B59="","",_xlfn.IFNA(_xll.PBD(C59,"Ticker Symbol","","USD","",""),"Private"))</f>
        <v/>
      </c>
      <c r="F59" s="24" t="str">
        <f>IF(B59="","",_xlfn.XLOOKUP($B59,Table1[company_name],Table1[hq_country]))</f>
        <v/>
      </c>
      <c r="G59" s="24" t="str" cm="1">
        <f t="array" ref="G59">IF(B59="","",_xll.PBD(C59,"Company Description","","USD","",""))</f>
        <v/>
      </c>
      <c r="H59" s="24" t="str">
        <f>IF(B59="","",_xlfn.XLOOKUP(B59,Table1[company_name],Table1[brazil_presence]))</f>
        <v/>
      </c>
      <c r="I59" s="24" t="str" cm="1">
        <f t="array" ref="I59">IF(
  INDEX('Company Investment Helpers'!$I$20:$ZZ$20, 1, (ROW()-ROW($I$3))*8+1)="",
  "",
  INDEX('Company Investment Helpers'!$I$20:$ZZ$20, 1, (ROW()-ROW($I$3))*8+1)
)</f>
        <v/>
      </c>
      <c r="J59" s="24" t="str" cm="1">
        <f t="array" ref="J59">IF(
  INDEX('Company Investment Helpers'!$K$20:$ZZ$20, 1, (ROW()-ROW($I$3))*8+1)="",
  "",
  INDEX('Company Investment Helpers'!$K$20:$ZZ$20, 1, (ROW()-ROW($I$3))*8+1)
)</f>
        <v/>
      </c>
      <c r="K59" s="24" t="str">
        <f>IF(B59="","",_xlfn.XLOOKUP($B59,Table1[company_name],Table1[website]))</f>
        <v/>
      </c>
      <c r="L59" s="24" t="str">
        <f>IF(B59="","",_xlfn.XLOOKUP($B59,Table1[company_name],Table1[logo_file]))</f>
        <v/>
      </c>
    </row>
    <row r="60" spans="3:12" x14ac:dyDescent="0.2">
      <c r="C60" s="24" t="str">
        <f>IF(B60="","",_xlfn.XLOOKUP($B60,Table1[company_name],Table1[pb_id]))</f>
        <v/>
      </c>
      <c r="D60" s="24" t="str" cm="1">
        <f t="array" ref="D60">IF(B60="","",_xlfn.IFNA(_xll.PBD(C60,"Stock Exchange Code","","USD","",""),"Private"))</f>
        <v/>
      </c>
      <c r="E60" s="24" t="str" cm="1">
        <f t="array" ref="E60">IF(B60="","",_xlfn.IFNA(_xll.PBD(C60,"Ticker Symbol","","USD","",""),"Private"))</f>
        <v/>
      </c>
      <c r="F60" s="24" t="str">
        <f>IF(B60="","",_xlfn.XLOOKUP($B60,Table1[company_name],Table1[hq_country]))</f>
        <v/>
      </c>
      <c r="G60" s="24" t="str" cm="1">
        <f t="array" ref="G60">IF(B60="","",_xll.PBD(C60,"Company Description","","USD","",""))</f>
        <v/>
      </c>
      <c r="H60" s="24" t="str">
        <f>IF(B60="","",_xlfn.XLOOKUP(B60,Table1[company_name],Table1[brazil_presence]))</f>
        <v/>
      </c>
      <c r="I60" s="24" t="str" cm="1">
        <f t="array" ref="I60">IF(
  INDEX('Company Investment Helpers'!$I$20:$ZZ$20, 1, (ROW()-ROW($I$3))*8+1)="",
  "",
  INDEX('Company Investment Helpers'!$I$20:$ZZ$20, 1, (ROW()-ROW($I$3))*8+1)
)</f>
        <v/>
      </c>
      <c r="J60" s="24" t="str" cm="1">
        <f t="array" ref="J60">IF(
  INDEX('Company Investment Helpers'!$K$20:$ZZ$20, 1, (ROW()-ROW($I$3))*8+1)="",
  "",
  INDEX('Company Investment Helpers'!$K$20:$ZZ$20, 1, (ROW()-ROW($I$3))*8+1)
)</f>
        <v/>
      </c>
      <c r="K60" s="24" t="str">
        <f>IF(B60="","",_xlfn.XLOOKUP($B60,Table1[company_name],Table1[website]))</f>
        <v/>
      </c>
      <c r="L60" s="24" t="str">
        <f>IF(B60="","",_xlfn.XLOOKUP($B60,Table1[company_name],Table1[logo_file]))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2:AD778"/>
  <sheetViews>
    <sheetView showGridLines="0" topLeftCell="A77" zoomScale="120" zoomScaleNormal="120" workbookViewId="0">
      <selection activeCell="B85" sqref="B85:B86"/>
    </sheetView>
  </sheetViews>
  <sheetFormatPr baseColWidth="10" defaultColWidth="8.83203125" defaultRowHeight="15" customHeight="1" x14ac:dyDescent="0.2"/>
  <cols>
    <col min="1" max="1" width="1.6640625" customWidth="1"/>
    <col min="2" max="2" width="50" bestFit="1" customWidth="1"/>
    <col min="3" max="3" width="9.83203125" bestFit="1" customWidth="1"/>
    <col min="4" max="4" width="18.1640625" bestFit="1" customWidth="1"/>
    <col min="5" max="5" width="26.1640625" bestFit="1" customWidth="1"/>
    <col min="6" max="6" width="24.33203125" customWidth="1"/>
    <col min="7" max="7" width="16.33203125" customWidth="1"/>
    <col min="8" max="8" width="16.83203125" customWidth="1"/>
    <col min="9" max="9" width="16.33203125" bestFit="1" customWidth="1"/>
    <col min="10" max="10" width="17.5" customWidth="1"/>
    <col min="11" max="11" width="15.1640625" customWidth="1"/>
    <col min="12" max="12" width="17" customWidth="1"/>
  </cols>
  <sheetData>
    <row r="2" spans="2:30" ht="15" customHeight="1" x14ac:dyDescent="0.2">
      <c r="B2" s="1" t="s">
        <v>0</v>
      </c>
      <c r="C2" s="1" t="s">
        <v>1</v>
      </c>
      <c r="D2" s="1" t="s">
        <v>203</v>
      </c>
      <c r="E2" s="1" t="s">
        <v>142</v>
      </c>
      <c r="F2" s="1" t="s">
        <v>1944</v>
      </c>
      <c r="G2" s="1" t="s">
        <v>210</v>
      </c>
      <c r="H2" s="1" t="s">
        <v>204</v>
      </c>
      <c r="I2" s="1" t="s">
        <v>270</v>
      </c>
      <c r="J2" s="1" t="s">
        <v>299</v>
      </c>
      <c r="K2" s="1" t="s">
        <v>300</v>
      </c>
      <c r="L2" s="1" t="s">
        <v>472</v>
      </c>
      <c r="M2" s="1" t="s">
        <v>6</v>
      </c>
      <c r="N2" s="1" t="s">
        <v>7</v>
      </c>
      <c r="O2" s="1" t="s">
        <v>8</v>
      </c>
      <c r="P2" s="1" t="s">
        <v>9</v>
      </c>
      <c r="Q2" s="1"/>
      <c r="R2" s="1"/>
      <c r="S2" s="1"/>
      <c r="T2" s="1"/>
      <c r="U2" s="1"/>
      <c r="V2" s="1"/>
      <c r="W2" s="1"/>
      <c r="X2" s="1"/>
      <c r="Y2" s="1"/>
      <c r="Z2" s="1"/>
      <c r="AA2" s="1"/>
      <c r="AB2" s="1"/>
      <c r="AC2" s="1"/>
      <c r="AD2" s="1"/>
    </row>
    <row r="3" spans="2:30" ht="15" customHeight="1" x14ac:dyDescent="0.2">
      <c r="B3" t="str" cm="1">
        <f t="array" ref="B3">_xll.PBD(C3,"Name","","USD","","")</f>
        <v>Grupo 3corações</v>
      </c>
      <c r="C3" t="s">
        <v>874</v>
      </c>
      <c r="D3" t="str" cm="1">
        <f t="array" ref="D3">_xll.PBD(C3,"HQ Country","","USD","","")</f>
        <v>Brazil</v>
      </c>
      <c r="E3" t="str" cm="1">
        <f t="array" ref="E3">_xll.PBD(C3,"Website","","USD","","")</f>
        <v>www.3coracoes.com.br</v>
      </c>
      <c r="F3" t="s">
        <v>2288</v>
      </c>
      <c r="H3" t="s">
        <v>222</v>
      </c>
      <c r="I3" s="12" cm="1">
        <f t="array" ref="I3">_xll.PBD(C3,"Employees Count","","USD","","")</f>
        <v>7973</v>
      </c>
      <c r="J3" s="12" t="e" cm="1">
        <f t="array" ref="J3">_xll.PBF(C3,"Business Revenue","TTM","07-Jul-2025","","USD","","")</f>
        <v>#N/A</v>
      </c>
      <c r="K3" s="12" t="e" cm="1">
        <f t="array" ref="K3">_xll.PBF(C3,"EBITDA","TTM","07-Jul-2025","","USD","","")</f>
        <v>#N/A</v>
      </c>
      <c r="L3" s="13"/>
    </row>
    <row r="4" spans="2:30" ht="15" customHeight="1" x14ac:dyDescent="0.2">
      <c r="B4" t="str" cm="1">
        <f t="array" ref="B4">_xll.PBD(C4,"Name","","USD","","")</f>
        <v>Tres Tentos</v>
      </c>
      <c r="C4" t="s">
        <v>1149</v>
      </c>
      <c r="D4" t="str" cm="1">
        <f t="array" ref="D4">_xll.PBD(C4,"HQ Country","","USD","","")</f>
        <v>Brazil</v>
      </c>
      <c r="E4" t="str" cm="1">
        <f t="array" ref="E4">_xll.PBD(C4,"Website","","USD","","")</f>
        <v>www.3tentos.com.br</v>
      </c>
      <c r="F4" t="s">
        <v>2533</v>
      </c>
      <c r="H4" t="s">
        <v>222</v>
      </c>
      <c r="I4" s="12" cm="1">
        <f t="array" ref="I4">_xll.PBD(C4,"Employees Count","","USD","","")</f>
        <v>1700</v>
      </c>
      <c r="J4" s="12" cm="1">
        <f t="array" ref="J4">_xll.PBF(C4,"Business Revenue","TTM","07-Jul-2025","","USD","","")</f>
        <v>2462553703.5759439</v>
      </c>
      <c r="K4" s="12" cm="1">
        <f t="array" ref="K4">_xll.PBF(C4,"EBITDA","TTM","07-Jul-2025","","USD","","")</f>
        <v>221767271.07551</v>
      </c>
      <c r="L4" s="13"/>
    </row>
    <row r="5" spans="2:30" ht="15" customHeight="1" x14ac:dyDescent="0.2">
      <c r="B5" t="str" cm="1">
        <f t="array" ref="B5">_xll.PBD(C5,"Name","","USD","","")</f>
        <v>4BIO Medicamentos Especiais</v>
      </c>
      <c r="C5" t="s">
        <v>408</v>
      </c>
      <c r="D5" t="str" cm="1">
        <f t="array" ref="D5">_xll.PBD(C5,"HQ Country","","USD","","")</f>
        <v>Brazil</v>
      </c>
      <c r="E5" t="str" cm="1">
        <f t="array" ref="E5">_xll.PBD(C5,"Website","","USD","","")</f>
        <v>www.4bio.com.br</v>
      </c>
      <c r="F5" t="s">
        <v>2034</v>
      </c>
      <c r="H5" t="s">
        <v>222</v>
      </c>
      <c r="I5" s="12" cm="1">
        <f t="array" ref="I5">_xll.PBD(C5,"Employees Count","","USD","","")</f>
        <v>412</v>
      </c>
      <c r="J5" s="12" t="e" cm="1">
        <f t="array" ref="J5">_xll.PBF(C5,"Business Revenue","TTM","07-Jul-2025","","USD","","")</f>
        <v>#N/A</v>
      </c>
      <c r="K5" s="12" t="e" cm="1">
        <f t="array" ref="K5">_xll.PBF(C5,"EBITDA","TTM","07-Jul-2025","","USD","","")</f>
        <v>#N/A</v>
      </c>
      <c r="L5" s="13"/>
    </row>
    <row r="6" spans="2:30" ht="15" customHeight="1" x14ac:dyDescent="0.2">
      <c r="B6" t="str" cm="1">
        <f t="array" ref="B6">_xll.PBD(C6,"Name","","USD","","")</f>
        <v>Banco ABC Brasil</v>
      </c>
      <c r="C6" t="s">
        <v>641</v>
      </c>
      <c r="D6" t="str" cm="1">
        <f t="array" ref="D6">_xll.PBD(C6,"HQ Country","","USD","","")</f>
        <v>Brazil</v>
      </c>
      <c r="E6" t="str" cm="1">
        <f t="array" ref="E6">_xll.PBD(C6,"Website","","USD","","")</f>
        <v>www.abcbrasil.com.br</v>
      </c>
      <c r="F6" t="s">
        <v>2089</v>
      </c>
      <c r="H6" t="s">
        <v>222</v>
      </c>
      <c r="I6" s="12" cm="1">
        <f t="array" ref="I6">_xll.PBD(C6,"Employees Count","","USD","","")</f>
        <v>1257</v>
      </c>
      <c r="J6" s="12" t="e" cm="1">
        <f t="array" ref="J6">_xll.PBF(C6,"Business Revenue","TTM","07-Jul-2025","","USD","","")</f>
        <v>#N/A</v>
      </c>
      <c r="K6" s="12" t="e" cm="1">
        <f t="array" ref="K6">_xll.PBF(C6,"EBITDA","TTM","07-Jul-2025","","USD","","")</f>
        <v>#N/A</v>
      </c>
      <c r="L6" s="13"/>
    </row>
    <row r="7" spans="2:30" ht="15" customHeight="1" x14ac:dyDescent="0.2">
      <c r="B7" t="str" cm="1">
        <f t="array" ref="B7">_xll.PBD(C7,"Name","","USD","","")</f>
        <v>A.C.Camargo Cancer Center</v>
      </c>
      <c r="C7" t="s">
        <v>409</v>
      </c>
      <c r="D7" t="str" cm="1">
        <f t="array" ref="D7">_xll.PBD(C7,"HQ Country","","USD","","")</f>
        <v>Brazil</v>
      </c>
      <c r="E7" t="str" cm="1">
        <f t="array" ref="E7">_xll.PBD(C7,"Website","","USD","","")</f>
        <v>www.accamargo.org.br</v>
      </c>
      <c r="F7" t="s">
        <v>1881</v>
      </c>
      <c r="H7" t="s">
        <v>222</v>
      </c>
      <c r="I7" s="12" cm="1">
        <f t="array" ref="I7">_xll.PBD(C7,"Employees Count","","USD","","")</f>
        <v>5073</v>
      </c>
      <c r="J7" s="12" t="e" cm="1">
        <f t="array" ref="J7">_xll.PBF(C7,"Business Revenue","TTM","07-Jul-2025","","USD","","")</f>
        <v>#N/A</v>
      </c>
      <c r="K7" s="12" t="e" cm="1">
        <f t="array" ref="K7">_xll.PBF(C7,"EBITDA","TTM","07-Jul-2025","","USD","","")</f>
        <v>#N/A</v>
      </c>
      <c r="L7" s="13"/>
    </row>
    <row r="8" spans="2:30" ht="15" customHeight="1" x14ac:dyDescent="0.2">
      <c r="B8" t="str" cm="1">
        <f t="array" ref="B8">_xll.PBD(C8,"Name","","USD","","")</f>
        <v>Aceco TI</v>
      </c>
      <c r="C8" t="s">
        <v>577</v>
      </c>
      <c r="D8" t="str" cm="1">
        <f t="array" ref="D8">_xll.PBD(C8,"HQ Country","","USD","","")</f>
        <v>Brazil</v>
      </c>
      <c r="E8" t="str" cm="1">
        <f t="array" ref="E8">_xll.PBD(C8,"Website","","USD","","")</f>
        <v>www.acecoti.com</v>
      </c>
      <c r="F8" t="s">
        <v>2036</v>
      </c>
      <c r="H8" t="s">
        <v>222</v>
      </c>
      <c r="I8" s="12" cm="1">
        <f t="array" ref="I8">_xll.PBD(C8,"Employees Count","","USD","","")</f>
        <v>465</v>
      </c>
      <c r="J8" s="12" t="e" cm="1">
        <f t="array" ref="J8">_xll.PBF(C8,"Business Revenue","TTM","07-Jul-2025","","USD","","")</f>
        <v>#N/A</v>
      </c>
      <c r="K8" s="12" t="e" cm="1">
        <f t="array" ref="K8">_xll.PBF(C8,"EBITDA","TTM","07-Jul-2025","","USD","","")</f>
        <v>#N/A</v>
      </c>
      <c r="L8" s="13"/>
    </row>
    <row r="9" spans="2:30" ht="15" customHeight="1" x14ac:dyDescent="0.2">
      <c r="B9" t="str" cm="1">
        <f t="array" ref="B9">_xll.PBD(C9,"Name","","USD","","")</f>
        <v>Acelen</v>
      </c>
      <c r="C9" t="s">
        <v>578</v>
      </c>
      <c r="D9" t="str" cm="1">
        <f t="array" ref="D9">_xll.PBD(C9,"HQ Country","","USD","","")</f>
        <v>Brazil</v>
      </c>
      <c r="E9" t="str" cm="1">
        <f t="array" ref="E9">_xll.PBD(C9,"Website","","USD","","")</f>
        <v>www.acelen.com.br</v>
      </c>
      <c r="F9" t="s">
        <v>2037</v>
      </c>
      <c r="H9" t="s">
        <v>222</v>
      </c>
      <c r="I9" s="12" cm="1">
        <f t="array" ref="I9">_xll.PBD(C9,"Employees Count","","USD","","")</f>
        <v>1356</v>
      </c>
      <c r="J9" s="12" t="e" cm="1">
        <f t="array" ref="J9">_xll.PBF(C9,"Business Revenue","TTM","07-Jul-2025","","USD","","")</f>
        <v>#N/A</v>
      </c>
      <c r="K9" s="12" t="e" cm="1">
        <f t="array" ref="K9">_xll.PBF(C9,"EBITDA","TTM","07-Jul-2025","","USD","","")</f>
        <v>#N/A</v>
      </c>
      <c r="L9" s="13"/>
    </row>
    <row r="10" spans="2:30" ht="15" customHeight="1" x14ac:dyDescent="0.2">
      <c r="B10" t="str" cm="1">
        <f t="array" ref="B10">_xll.PBD(C10,"Name","","USD","","")</f>
        <v>Aché</v>
      </c>
      <c r="C10" t="s">
        <v>407</v>
      </c>
      <c r="D10" t="str" cm="1">
        <f t="array" ref="D10">_xll.PBD(C10,"HQ Country","","USD","","")</f>
        <v>Brazil</v>
      </c>
      <c r="E10" t="str" cm="1">
        <f t="array" ref="E10">_xll.PBD(C10,"Website","","USD","","")</f>
        <v>www.ache.com.br</v>
      </c>
      <c r="F10" t="s">
        <v>2038</v>
      </c>
      <c r="H10" t="s">
        <v>222</v>
      </c>
      <c r="I10" s="12" cm="1">
        <f t="array" ref="I10">_xll.PBD(C10,"Employees Count","","USD","","")</f>
        <v>6000</v>
      </c>
      <c r="J10" s="12" t="e" cm="1">
        <f t="array" ref="J10">_xll.PBF(C10,"Business Revenue","TTM","07-Jul-2025","","USD","","")</f>
        <v>#N/A</v>
      </c>
      <c r="K10" s="12" t="e" cm="1">
        <f t="array" ref="K10">_xll.PBF(C10,"EBITDA","TTM","07-Jul-2025","","USD","","")</f>
        <v>#N/A</v>
      </c>
      <c r="L10" s="13"/>
    </row>
    <row r="11" spans="2:30" ht="15" customHeight="1" x14ac:dyDescent="0.2">
      <c r="B11" t="str" cm="1">
        <f t="array" ref="B11">_xll.PBD(C11,"Name","","USD","","")</f>
        <v>Act Consultoria Em Tecnologia</v>
      </c>
      <c r="C11" t="s">
        <v>581</v>
      </c>
      <c r="D11" t="str" cm="1">
        <f t="array" ref="D11">_xll.PBD(C11,"HQ Country","","USD","","")</f>
        <v>Brazil</v>
      </c>
      <c r="E11" t="str" cm="1">
        <f t="array" ref="E11">_xll.PBD(C11,"Website","","USD","","")</f>
        <v>www.actdigital.com</v>
      </c>
      <c r="F11" t="s">
        <v>2041</v>
      </c>
      <c r="H11" t="s">
        <v>222</v>
      </c>
      <c r="I11" s="12" cm="1">
        <f t="array" ref="I11">_xll.PBD(C11,"Employees Count","","USD","","")</f>
        <v>5000</v>
      </c>
      <c r="J11" s="12" t="e" cm="1">
        <f t="array" ref="J11">_xll.PBF(C11,"Business Revenue","TTM","07-Jul-2025","","USD","","")</f>
        <v>#N/A</v>
      </c>
      <c r="K11" s="12" t="e" cm="1">
        <f t="array" ref="K11">_xll.PBF(C11,"EBITDA","TTM","07-Jul-2025","","USD","","")</f>
        <v>#N/A</v>
      </c>
      <c r="L11" s="13"/>
    </row>
    <row r="12" spans="2:30" ht="15" customHeight="1" x14ac:dyDescent="0.2">
      <c r="B12" t="str" cm="1">
        <f t="array" ref="B12">_xll.PBD(C12,"Name","","USD","","")</f>
        <v>Adria Alimentos do Brasil</v>
      </c>
      <c r="C12" t="s">
        <v>582</v>
      </c>
      <c r="D12" t="str" cm="1">
        <f t="array" ref="D12">_xll.PBD(C12,"HQ Country","","USD","","")</f>
        <v>Brazil</v>
      </c>
      <c r="E12" t="str" cm="1">
        <f t="array" ref="E12">_xll.PBD(C12,"Website","","USD","","")</f>
        <v>www.adria.com.br</v>
      </c>
      <c r="F12" t="s">
        <v>2042</v>
      </c>
      <c r="H12" t="s">
        <v>222</v>
      </c>
      <c r="I12" s="12" cm="1">
        <f t="array" ref="I12">_xll.PBD(C12,"Employees Count","","USD","","")</f>
        <v>1100</v>
      </c>
      <c r="J12" s="12" t="e" cm="1">
        <f t="array" ref="J12">_xll.PBF(C12,"Business Revenue","TTM","07-Jul-2025","","USD","","")</f>
        <v>#N/A</v>
      </c>
      <c r="K12" s="12" t="e" cm="1">
        <f t="array" ref="K12">_xll.PBF(C12,"EBITDA","TTM","07-Jul-2025","","USD","","")</f>
        <v>#N/A</v>
      </c>
      <c r="L12" s="13"/>
    </row>
    <row r="13" spans="2:30" ht="15" customHeight="1" x14ac:dyDescent="0.2">
      <c r="B13" t="str" cm="1">
        <f t="array" ref="B13">_xll.PBD(C13,"Name","","USD","","")</f>
        <v>ADT (IT Security Company)</v>
      </c>
      <c r="C13" t="s">
        <v>385</v>
      </c>
      <c r="D13" t="str" cm="1">
        <f t="array" ref="D13">_xll.PBD(C13,"HQ Country","","USD","","")</f>
        <v>United States</v>
      </c>
      <c r="E13" t="str" cm="1">
        <f t="array" ref="E13">_xll.PBD(C13,"Website","","USD","","")</f>
        <v>www.adt.com</v>
      </c>
      <c r="F13" t="s">
        <v>2019</v>
      </c>
      <c r="H13" t="s">
        <v>222</v>
      </c>
      <c r="I13" s="12" cm="1">
        <f t="array" ref="I13">_xll.PBD(C13,"Employees Count","","USD","","")</f>
        <v>12800</v>
      </c>
      <c r="J13" s="12" cm="1">
        <f t="array" ref="J13">_xll.PBF(C13,"Business Revenue","TTM","07-Jul-2025","","USD","","")</f>
        <v>4976265000</v>
      </c>
      <c r="K13" s="12" cm="1">
        <f t="array" ref="K13">_xll.PBF(C13,"EBITDA","TTM","07-Jul-2025","","USD","","")</f>
        <v>2612696000</v>
      </c>
      <c r="L13" s="13"/>
    </row>
    <row r="14" spans="2:30" ht="15" customHeight="1" x14ac:dyDescent="0.2">
      <c r="B14" t="str" cm="1">
        <f t="array" ref="B14">_xll.PBD(C14,"Name","","USD","","")</f>
        <v>Adtalem Educacional do Brasil</v>
      </c>
      <c r="C14" t="s">
        <v>583</v>
      </c>
      <c r="D14" t="str" cm="1">
        <f t="array" ref="D14">_xll.PBD(C14,"HQ Country","","USD","","")</f>
        <v>Brazil</v>
      </c>
      <c r="E14" t="str" cm="1">
        <f t="array" ref="E14">_xll.PBD(C14,"Website","","USD","","")</f>
        <v>www.adtalembrasil.com.br</v>
      </c>
      <c r="F14" t="s">
        <v>2043</v>
      </c>
      <c r="H14" t="s">
        <v>222</v>
      </c>
      <c r="I14" s="12" t="e" cm="1">
        <f t="array" ref="I14">_xll.PBD(C14,"Employees Count","","USD","","")</f>
        <v>#N/A</v>
      </c>
      <c r="J14" s="12" t="e" cm="1">
        <f t="array" ref="J14">_xll.PBF(C14,"Business Revenue","TTM","07-Jul-2025","","USD","","")</f>
        <v>#N/A</v>
      </c>
      <c r="K14" s="12" t="e" cm="1">
        <f t="array" ref="K14">_xll.PBF(C14,"EBITDA","TTM","07-Jul-2025","","USD","","")</f>
        <v>#N/A</v>
      </c>
      <c r="L14" s="13"/>
    </row>
    <row r="15" spans="2:30" ht="15" customHeight="1" x14ac:dyDescent="0.2">
      <c r="B15" t="str" cm="1">
        <f t="array" ref="B15">_xll.PBD(C15,"Name","","USD","","")</f>
        <v>Aeris Energy (Brazil)</v>
      </c>
      <c r="C15" t="s">
        <v>584</v>
      </c>
      <c r="D15" t="str" cm="1">
        <f t="array" ref="D15">_xll.PBD(C15,"HQ Country","","USD","","")</f>
        <v>Brazil</v>
      </c>
      <c r="E15" t="str" cm="1">
        <f t="array" ref="E15">_xll.PBD(C15,"Website","","USD","","")</f>
        <v>www.aerisenergy.com.br</v>
      </c>
      <c r="F15" t="s">
        <v>2044</v>
      </c>
      <c r="H15" t="s">
        <v>222</v>
      </c>
      <c r="I15" s="12" cm="1">
        <f t="array" ref="I15">_xll.PBD(C15,"Employees Count","","USD","","")</f>
        <v>2567</v>
      </c>
      <c r="J15" s="12" cm="1">
        <f t="array" ref="J15">_xll.PBF(C15,"Business Revenue","TTM","07-Jul-2025","","USD","","")</f>
        <v>235028924.32089305</v>
      </c>
      <c r="K15" s="12" cm="1">
        <f t="array" ref="K15">_xll.PBF(C15,"EBITDA","TTM","07-Jul-2025","","USD","","")</f>
        <v>-133212996.061877</v>
      </c>
      <c r="L15" s="13"/>
    </row>
    <row r="16" spans="2:30" ht="15" customHeight="1" x14ac:dyDescent="0.2">
      <c r="B16" t="str" cm="1">
        <f t="array" ref="B16">_xll.PBD(C16,"Name","","USD","","")</f>
        <v>AES Brasil</v>
      </c>
      <c r="C16" t="s">
        <v>585</v>
      </c>
      <c r="D16" t="str" cm="1">
        <f t="array" ref="D16">_xll.PBD(C16,"HQ Country","","USD","","")</f>
        <v>Brazil</v>
      </c>
      <c r="E16" t="str" cm="1">
        <f t="array" ref="E16">_xll.PBD(C16,"Website","","USD","","")</f>
        <v>www.aesbrasil.com.br</v>
      </c>
      <c r="F16" t="s">
        <v>2045</v>
      </c>
      <c r="H16" t="s">
        <v>222</v>
      </c>
      <c r="I16" s="12" cm="1">
        <f t="array" ref="I16">_xll.PBD(C16,"Employees Count","","USD","","")</f>
        <v>659</v>
      </c>
      <c r="J16" s="12" cm="1">
        <f t="array" ref="J16">_xll.PBF(C16,"Business Revenue","TTM","07-Jul-2025","","USD","","")</f>
        <v>758089111.72483206</v>
      </c>
      <c r="K16" s="12" cm="1">
        <f t="array" ref="K16">_xll.PBF(C16,"EBITDA","TTM","07-Jul-2025","","USD","","")</f>
        <v>134982751.00929901</v>
      </c>
      <c r="L16" s="13"/>
    </row>
    <row r="17" spans="2:15" ht="15" customHeight="1" x14ac:dyDescent="0.2">
      <c r="B17" t="str" cm="1">
        <f t="array" ref="B17">_xll.PBD(C17,"Name","","USD","","")</f>
        <v>AES Sul</v>
      </c>
      <c r="C17" t="s">
        <v>587</v>
      </c>
      <c r="D17" t="str" cm="1">
        <f t="array" ref="D17">_xll.PBD(C17,"HQ Country","","USD","","")</f>
        <v>Brazil</v>
      </c>
      <c r="E17" t="str" cm="1">
        <f t="array" ref="E17">_xll.PBD(C17,"Website","","USD","","")</f>
        <v>www.aessul.com.br</v>
      </c>
      <c r="F17" t="s">
        <v>2046</v>
      </c>
      <c r="H17" t="s">
        <v>222</v>
      </c>
      <c r="I17" s="12" cm="1">
        <f t="array" ref="I17">_xll.PBD(C17,"Employees Count","","USD","","")</f>
        <v>1001</v>
      </c>
      <c r="J17" s="12" t="e" cm="1">
        <f t="array" ref="J17">_xll.PBF(C17,"Business Revenue","TTM","07-Jul-2025","","USD","","")</f>
        <v>#N/A</v>
      </c>
      <c r="K17" s="12" t="e" cm="1">
        <f t="array" ref="K17">_xll.PBF(C17,"EBITDA","TTM","07-Jul-2025","","USD","","")</f>
        <v>#N/A</v>
      </c>
      <c r="L17" s="13"/>
    </row>
    <row r="18" spans="2:15" ht="15" customHeight="1" x14ac:dyDescent="0.2">
      <c r="B18" t="str" cm="1">
        <f t="array" ref="B18">_xll.PBD(C18,"Name","","USD","","")</f>
        <v>Affinia</v>
      </c>
      <c r="C18" t="s">
        <v>588</v>
      </c>
      <c r="D18" t="str" cm="1">
        <f t="array" ref="D18">_xll.PBD(C18,"HQ Country","","USD","","")</f>
        <v>Brazil</v>
      </c>
      <c r="E18" t="str" cm="1">
        <f t="array" ref="E18">_xll.PBD(C18,"Website","","USD","","")</f>
        <v>www.affinia.com.br</v>
      </c>
      <c r="F18" t="s">
        <v>2047</v>
      </c>
      <c r="H18" t="s">
        <v>222</v>
      </c>
      <c r="I18" s="12" cm="1">
        <f t="array" ref="I18">_xll.PBD(C18,"Employees Count","","USD","","")</f>
        <v>11000</v>
      </c>
      <c r="J18" s="12" t="e" cm="1">
        <f t="array" ref="J18">_xll.PBF(C18,"Business Revenue","TTM","07-Jul-2025","","USD","","")</f>
        <v>#N/A</v>
      </c>
      <c r="K18" s="12" t="e" cm="1">
        <f t="array" ref="K18">_xll.PBF(C18,"EBITDA","TTM","07-Jul-2025","","USD","","")</f>
        <v>#N/A</v>
      </c>
      <c r="L18" s="13"/>
    </row>
    <row r="19" spans="2:15" ht="15" customHeight="1" x14ac:dyDescent="0.2">
      <c r="B19" t="str" cm="1">
        <f t="array" ref="B19">_xll.PBD(C19,"Name","","USD","","")</f>
        <v>Afya</v>
      </c>
      <c r="C19" t="s">
        <v>201</v>
      </c>
      <c r="D19" t="str" cm="1">
        <f t="array" ref="D19">_xll.PBD(C19,"HQ Country","","USD","","")</f>
        <v>Brazil</v>
      </c>
      <c r="E19" t="str" cm="1">
        <f t="array" ref="E19">_xll.PBD(C19,"Website","","USD","","")</f>
        <v>www.afya.com.br</v>
      </c>
      <c r="F19" t="s">
        <v>1945</v>
      </c>
      <c r="H19" t="s">
        <v>222</v>
      </c>
      <c r="I19" s="12" cm="1">
        <f t="array" ref="I19">_xll.PBD(C19,"Employees Count","","USD","","")</f>
        <v>9717</v>
      </c>
      <c r="J19" s="12" cm="1">
        <f t="array" ref="J19">_xll.PBF(C19,"Business Revenue","TTM","07-Jul-2025","","USD","","")</f>
        <v>754645792.52146506</v>
      </c>
      <c r="K19" s="12" cm="1">
        <f t="array" ref="K19">_xll.PBF(C19,"EBITDA","TTM","07-Jul-2025","","USD","","")</f>
        <v>255345376.00710899</v>
      </c>
      <c r="L19" s="13"/>
      <c r="M19" s="9" t="s">
        <v>223</v>
      </c>
      <c r="N19" s="9" t="s">
        <v>224</v>
      </c>
      <c r="O19" s="10" t="s">
        <v>225</v>
      </c>
    </row>
    <row r="20" spans="2:15" ht="15" customHeight="1" x14ac:dyDescent="0.2">
      <c r="B20" t="str" cm="1">
        <f t="array" ref="B20">_xll.PBD(C20,"Name","","USD","","")</f>
        <v>Agibank</v>
      </c>
      <c r="C20" t="s">
        <v>590</v>
      </c>
      <c r="D20" t="str" cm="1">
        <f t="array" ref="D20">_xll.PBD(C20,"HQ Country","","USD","","")</f>
        <v>Brazil</v>
      </c>
      <c r="E20" t="str" cm="1">
        <f t="array" ref="E20">_xll.PBD(C20,"Website","","USD","","")</f>
        <v>ri.agibank.com.br</v>
      </c>
      <c r="F20" t="s">
        <v>1882</v>
      </c>
      <c r="H20" t="s">
        <v>222</v>
      </c>
      <c r="I20" s="12" cm="1">
        <f t="array" ref="I20">_xll.PBD(C20,"Employees Count","","USD","","")</f>
        <v>4600</v>
      </c>
      <c r="J20" s="12" t="e" cm="1">
        <f t="array" ref="J20">_xll.PBF(C20,"Business Revenue","TTM","07-Jul-2025","","USD","","")</f>
        <v>#N/A</v>
      </c>
      <c r="K20" s="12" t="e" cm="1">
        <f t="array" ref="K20">_xll.PBF(C20,"EBITDA","TTM","07-Jul-2025","","USD","","")</f>
        <v>#N/A</v>
      </c>
      <c r="L20" s="13"/>
    </row>
    <row r="21" spans="2:15" ht="15" customHeight="1" x14ac:dyDescent="0.2">
      <c r="B21" t="str" cm="1">
        <f t="array" ref="B21">_xll.PBD(C21,"Name","","USD","","")</f>
        <v>Agiliti Health</v>
      </c>
      <c r="C21" t="s">
        <v>278</v>
      </c>
      <c r="D21" t="str" cm="1">
        <f t="array" ref="D21">_xll.PBD(C21,"HQ Country","","USD","","")</f>
        <v>United States</v>
      </c>
      <c r="E21" t="str" cm="1">
        <f t="array" ref="E21">_xll.PBD(C21,"Website","","USD","","")</f>
        <v>www.agilitihealth.com</v>
      </c>
      <c r="F21" t="s">
        <v>1966</v>
      </c>
      <c r="G21" s="9" t="s">
        <v>285</v>
      </c>
      <c r="H21" t="s">
        <v>281</v>
      </c>
      <c r="I21" s="12" cm="1">
        <f t="array" ref="I21">_xll.PBD(C21,"Employees Count","","USD","","")</f>
        <v>5800</v>
      </c>
      <c r="J21" s="12" cm="1">
        <f t="array" ref="J21">_xll.PBF(C21,"Business Revenue","TTM","07-Jul-2025","","USD","","")</f>
        <v>1177451000</v>
      </c>
      <c r="K21" s="12" cm="1">
        <f t="array" ref="K21">_xll.PBF(C21,"EBITDA","TTM","07-Jul-2025","","USD","","")</f>
        <v>227405000</v>
      </c>
      <c r="L21" s="13"/>
    </row>
    <row r="22" spans="2:15" ht="15" customHeight="1" x14ac:dyDescent="0.2">
      <c r="B22" t="str" cm="1">
        <f t="array" ref="B22">_xll.PBD(C22,"Name","","USD","","")</f>
        <v>Agis Corretora</v>
      </c>
      <c r="C22" t="s">
        <v>591</v>
      </c>
      <c r="D22" t="str" cm="1">
        <f t="array" ref="D22">_xll.PBD(C22,"HQ Country","","USD","","")</f>
        <v>Brazil</v>
      </c>
      <c r="E22" t="str" cm="1">
        <f t="array" ref="E22">_xll.PBD(C22,"Website","","USD","","")</f>
        <v>www.agiscorretora.com.br</v>
      </c>
      <c r="F22" t="s">
        <v>2049</v>
      </c>
      <c r="H22" t="s">
        <v>222</v>
      </c>
      <c r="I22" s="12" t="e" cm="1">
        <f t="array" ref="I22">_xll.PBD(C22,"Employees Count","","USD","","")</f>
        <v>#N/A</v>
      </c>
      <c r="J22" s="12" t="e" cm="1">
        <f t="array" ref="J22">_xll.PBF(C22,"Business Revenue","TTM","07-Jul-2025","","USD","","")</f>
        <v>#N/A</v>
      </c>
      <c r="K22" s="12" t="e" cm="1">
        <f t="array" ref="K22">_xll.PBF(C22,"EBITDA","TTM","07-Jul-2025","","USD","","")</f>
        <v>#N/A</v>
      </c>
      <c r="L22" s="13"/>
    </row>
    <row r="23" spans="2:15" ht="15" customHeight="1" x14ac:dyDescent="0.2">
      <c r="B23" t="str" cm="1">
        <f t="array" ref="B23">_xll.PBD(C23,"Name","","USD","","")</f>
        <v>Agraria</v>
      </c>
      <c r="C23" t="s">
        <v>593</v>
      </c>
      <c r="D23" t="str" cm="1">
        <f t="array" ref="D23">_xll.PBD(C23,"HQ Country","","USD","","")</f>
        <v>Brazil</v>
      </c>
      <c r="E23" t="str" cm="1">
        <f t="array" ref="E23">_xll.PBD(C23,"Website","","USD","","")</f>
        <v>www.agraria.com.br</v>
      </c>
      <c r="F23" t="s">
        <v>2050</v>
      </c>
      <c r="H23" t="s">
        <v>222</v>
      </c>
      <c r="I23" s="12" cm="1">
        <f t="array" ref="I23">_xll.PBD(C23,"Employees Count","","USD","","")</f>
        <v>1500</v>
      </c>
      <c r="J23" s="12" t="e" cm="1">
        <f t="array" ref="J23">_xll.PBF(C23,"Business Revenue","TTM","07-Jul-2025","","USD","","")</f>
        <v>#N/A</v>
      </c>
      <c r="K23" s="12" t="e" cm="1">
        <f t="array" ref="K23">_xll.PBF(C23,"EBITDA","TTM","07-Jul-2025","","USD","","")</f>
        <v>#N/A</v>
      </c>
      <c r="L23" s="13"/>
    </row>
    <row r="24" spans="2:15" ht="15" customHeight="1" x14ac:dyDescent="0.2">
      <c r="B24" t="str" cm="1">
        <f t="array" ref="B24">_xll.PBD(C24,"Name","","USD","","")</f>
        <v>Agribrasil</v>
      </c>
      <c r="C24" t="s">
        <v>594</v>
      </c>
      <c r="D24" t="str" cm="1">
        <f t="array" ref="D24">_xll.PBD(C24,"HQ Country","","USD","","")</f>
        <v>Brazil</v>
      </c>
      <c r="E24" t="str" cm="1">
        <f t="array" ref="E24">_xll.PBD(C24,"Website","","USD","","")</f>
        <v>www.agribrasil.net</v>
      </c>
      <c r="F24" t="s">
        <v>1843</v>
      </c>
      <c r="H24" t="s">
        <v>222</v>
      </c>
      <c r="I24" s="12" cm="1">
        <f t="array" ref="I24">_xll.PBD(C24,"Employees Count","","USD","","")</f>
        <v>25</v>
      </c>
      <c r="J24" s="12" cm="1">
        <f t="array" ref="J24">_xll.PBF(C24,"Business Revenue","TTM","07-Jul-2025","","USD","","")</f>
        <v>574166840.18942702</v>
      </c>
      <c r="K24" s="12" cm="1">
        <f t="array" ref="K24">_xll.PBF(C24,"EBITDA","TTM","07-Jul-2025","","USD","","")</f>
        <v>21502254.822190002</v>
      </c>
      <c r="L24" s="13"/>
    </row>
    <row r="25" spans="2:15" ht="15" customHeight="1" x14ac:dyDescent="0.2">
      <c r="B25" t="str" cm="1">
        <f t="array" ref="B25">_xll.PBD(C25,"Name","","USD","","")</f>
        <v>Agrícola Famosa</v>
      </c>
      <c r="C25" t="s">
        <v>595</v>
      </c>
      <c r="D25" t="str" cm="1">
        <f t="array" ref="D25">_xll.PBD(C25,"HQ Country","","USD","","")</f>
        <v>Brazil</v>
      </c>
      <c r="E25" t="str" cm="1">
        <f t="array" ref="E25">_xll.PBD(C25,"Website","","USD","","")</f>
        <v>www.agricolafamosa.com.br</v>
      </c>
      <c r="F25" t="s">
        <v>2051</v>
      </c>
      <c r="H25" t="s">
        <v>222</v>
      </c>
      <c r="I25" s="12" cm="1">
        <f t="array" ref="I25">_xll.PBD(C25,"Employees Count","","USD","","")</f>
        <v>9000</v>
      </c>
      <c r="J25" s="12" t="e" cm="1">
        <f t="array" ref="J25">_xll.PBF(C25,"Business Revenue","TTM","07-Jul-2025","","USD","","")</f>
        <v>#N/A</v>
      </c>
      <c r="K25" s="12" t="e" cm="1">
        <f t="array" ref="K25">_xll.PBF(C25,"EBITDA","TTM","07-Jul-2025","","USD","","")</f>
        <v>#N/A</v>
      </c>
      <c r="L25" s="13"/>
    </row>
    <row r="26" spans="2:15" ht="15" customHeight="1" x14ac:dyDescent="0.2">
      <c r="B26" t="str" cm="1">
        <f t="array" ref="B26">_xll.PBD(C26,"Name","","USD","","")</f>
        <v>Agro100</v>
      </c>
      <c r="C26" t="s">
        <v>597</v>
      </c>
      <c r="D26" t="str" cm="1">
        <f t="array" ref="D26">_xll.PBD(C26,"HQ Country","","USD","","")</f>
        <v>Brazil</v>
      </c>
      <c r="E26" t="str" cm="1">
        <f t="array" ref="E26">_xll.PBD(C26,"Website","","USD","","")</f>
        <v>www.agro100.com.br</v>
      </c>
      <c r="F26" t="s">
        <v>2053</v>
      </c>
      <c r="H26" t="s">
        <v>222</v>
      </c>
      <c r="I26" s="12" cm="1">
        <f t="array" ref="I26">_xll.PBD(C26,"Employees Count","","USD","","")</f>
        <v>650</v>
      </c>
      <c r="J26" s="12" t="e" cm="1">
        <f t="array" ref="J26">_xll.PBF(C26,"Business Revenue","TTM","07-Jul-2025","","USD","","")</f>
        <v>#N/A</v>
      </c>
      <c r="K26" s="12" t="e" cm="1">
        <f t="array" ref="K26">_xll.PBF(C26,"EBITDA","TTM","07-Jul-2025","","USD","","")</f>
        <v>#N/A</v>
      </c>
      <c r="L26" s="13"/>
    </row>
    <row r="27" spans="2:15" ht="15" customHeight="1" x14ac:dyDescent="0.2">
      <c r="B27" t="str" cm="1">
        <f t="array" ref="B27">_xll.PBD(C27,"Name","","USD","","")</f>
        <v>Agro Amazonia Produtos Agropecuarios</v>
      </c>
      <c r="C27" t="s">
        <v>596</v>
      </c>
      <c r="D27" t="str" cm="1">
        <f t="array" ref="D27">_xll.PBD(C27,"HQ Country","","USD","","")</f>
        <v>Brazil</v>
      </c>
      <c r="E27" t="str" cm="1">
        <f t="array" ref="E27">_xll.PBD(C27,"Website","","USD","","")</f>
        <v>www.agroamazonia.com.br</v>
      </c>
      <c r="F27" t="s">
        <v>2052</v>
      </c>
      <c r="H27" t="s">
        <v>222</v>
      </c>
      <c r="I27" s="12" cm="1">
        <f t="array" ref="I27">_xll.PBD(C27,"Employees Count","","USD","","")</f>
        <v>297</v>
      </c>
      <c r="J27" s="12" t="e" cm="1">
        <f t="array" ref="J27">_xll.PBF(C27,"Business Revenue","TTM","07-Jul-2025","","USD","","")</f>
        <v>#N/A</v>
      </c>
      <c r="K27" s="12" t="e" cm="1">
        <f t="array" ref="K27">_xll.PBF(C27,"EBITDA","TTM","07-Jul-2025","","USD","","")</f>
        <v>#N/A</v>
      </c>
      <c r="L27" s="13"/>
    </row>
    <row r="28" spans="2:15" ht="15" customHeight="1" x14ac:dyDescent="0.2">
      <c r="B28" t="str" cm="1">
        <f t="array" ref="B28">_xll.PBD(C28,"Name","","USD","","")</f>
        <v>AgroGalaxy</v>
      </c>
      <c r="C28" t="s">
        <v>598</v>
      </c>
      <c r="D28" t="str" cm="1">
        <f t="array" ref="D28">_xll.PBD(C28,"HQ Country","","USD","","")</f>
        <v>Brazil</v>
      </c>
      <c r="E28" t="str" cm="1">
        <f t="array" ref="E28">_xll.PBD(C28,"Website","","USD","","")</f>
        <v>www.agrogalaxy.com.br</v>
      </c>
      <c r="F28" t="s">
        <v>2054</v>
      </c>
      <c r="H28" t="s">
        <v>222</v>
      </c>
      <c r="I28" s="12" cm="1">
        <f t="array" ref="I28">_xll.PBD(C28,"Employees Count","","USD","","")</f>
        <v>2227</v>
      </c>
      <c r="J28" s="12" cm="1">
        <f t="array" ref="J28">_xll.PBF(C28,"Business Revenue","TTM","07-Jul-2025","","USD","","")</f>
        <v>666929131.22794104</v>
      </c>
      <c r="K28" s="12" cm="1">
        <f t="array" ref="K28">_xll.PBF(C28,"EBITDA","TTM","07-Jul-2025","","USD","","")</f>
        <v>-384020511.13454902</v>
      </c>
      <c r="L28" s="13"/>
    </row>
    <row r="29" spans="2:15" ht="15" customHeight="1" x14ac:dyDescent="0.2">
      <c r="B29" t="str" cm="1">
        <f t="array" ref="B29">_xll.PBD(C29,"Name","","USD","","")</f>
        <v>Atlantica Hospitality International</v>
      </c>
      <c r="C29" t="s">
        <v>629</v>
      </c>
      <c r="D29" t="str" cm="1">
        <f t="array" ref="D29">_xll.PBD(C29,"HQ Country","","USD","","")</f>
        <v>Brazil</v>
      </c>
      <c r="E29" t="str" cm="1">
        <f t="array" ref="E29">_xll.PBD(C29,"Website","","USD","","")</f>
        <v>www.ahi.com.br</v>
      </c>
      <c r="F29" t="s">
        <v>2081</v>
      </c>
      <c r="H29" t="s">
        <v>222</v>
      </c>
      <c r="I29" s="12" cm="1">
        <f t="array" ref="I29">_xll.PBD(C29,"Employees Count","","USD","","")</f>
        <v>1726</v>
      </c>
      <c r="J29" s="12" t="e" cm="1">
        <f t="array" ref="J29">_xll.PBF(C29,"Business Revenue","TTM","07-Jul-2025","","USD","","")</f>
        <v>#N/A</v>
      </c>
      <c r="K29" s="12" t="e" cm="1">
        <f t="array" ref="K29">_xll.PBF(C29,"EBITDA","TTM","07-Jul-2025","","USD","","")</f>
        <v>#N/A</v>
      </c>
      <c r="L29" s="13"/>
    </row>
    <row r="30" spans="2:15" ht="15" customHeight="1" x14ac:dyDescent="0.2">
      <c r="B30" t="str" cm="1">
        <f t="array" ref="B30">_xll.PBD(C30,"Name","","USD","","")</f>
        <v>Akad Seguros</v>
      </c>
      <c r="C30" t="s">
        <v>600</v>
      </c>
      <c r="D30" t="str" cm="1">
        <f t="array" ref="D30">_xll.PBD(C30,"HQ Country","","USD","","")</f>
        <v>Brazil</v>
      </c>
      <c r="E30" t="str" cm="1">
        <f t="array" ref="E30">_xll.PBD(C30,"Website","","USD","","")</f>
        <v>www.akadseguros.com.br</v>
      </c>
      <c r="F30" t="s">
        <v>2056</v>
      </c>
      <c r="H30" t="s">
        <v>222</v>
      </c>
      <c r="I30" s="12" cm="1">
        <f t="array" ref="I30">_xll.PBD(C30,"Employees Count","","USD","","")</f>
        <v>196</v>
      </c>
      <c r="J30" s="12" t="e" cm="1">
        <f t="array" ref="J30">_xll.PBF(C30,"Business Revenue","TTM","07-Jul-2025","","USD","","")</f>
        <v>#N/A</v>
      </c>
      <c r="K30" s="12" t="e" cm="1">
        <f t="array" ref="K30">_xll.PBF(C30,"EBITDA","TTM","07-Jul-2025","","USD","","")</f>
        <v>#N/A</v>
      </c>
      <c r="L30" s="13"/>
    </row>
    <row r="31" spans="2:15" ht="15" customHeight="1" x14ac:dyDescent="0.2">
      <c r="B31" t="str" cm="1">
        <f t="array" ref="B31">_xll.PBD(C31,"Name","","USD","","")</f>
        <v>Aldo Solar</v>
      </c>
      <c r="C31" t="s">
        <v>601</v>
      </c>
      <c r="D31" t="str" cm="1">
        <f t="array" ref="D31">_xll.PBD(C31,"HQ Country","","USD","","")</f>
        <v>Brazil</v>
      </c>
      <c r="E31" t="str" cm="1">
        <f t="array" ref="E31">_xll.PBD(C31,"Website","","USD","","")</f>
        <v>www.aldo.com.br</v>
      </c>
      <c r="F31" t="s">
        <v>2057</v>
      </c>
      <c r="H31" t="s">
        <v>222</v>
      </c>
      <c r="I31" s="12" cm="1">
        <f t="array" ref="I31">_xll.PBD(C31,"Employees Count","","USD","","")</f>
        <v>130</v>
      </c>
      <c r="J31" s="12" t="e" cm="1">
        <f t="array" ref="J31">_xll.PBF(C31,"Business Revenue","TTM","07-Jul-2025","","USD","","")</f>
        <v>#N/A</v>
      </c>
      <c r="K31" s="12" t="e" cm="1">
        <f t="array" ref="K31">_xll.PBF(C31,"EBITDA","TTM","07-Jul-2025","","USD","","")</f>
        <v>#N/A</v>
      </c>
      <c r="L31" s="13"/>
    </row>
    <row r="32" spans="2:15" ht="15" customHeight="1" x14ac:dyDescent="0.2">
      <c r="B32" t="str" cm="1">
        <f t="array" ref="B32">_xll.PBD(C32,"Name","","USD","","")</f>
        <v>ALE Combustíveis</v>
      </c>
      <c r="C32" t="s">
        <v>602</v>
      </c>
      <c r="D32" t="str" cm="1">
        <f t="array" ref="D32">_xll.PBD(C32,"HQ Country","","USD","","")</f>
        <v>Brazil</v>
      </c>
      <c r="E32" t="str" cm="1">
        <f t="array" ref="E32">_xll.PBD(C32,"Website","","USD","","")</f>
        <v>www2.ale.com.br</v>
      </c>
      <c r="F32" t="s">
        <v>1883</v>
      </c>
      <c r="H32" t="s">
        <v>222</v>
      </c>
      <c r="I32" s="12" cm="1">
        <f t="array" ref="I32">_xll.PBD(C32,"Employees Count","","USD","","")</f>
        <v>1714</v>
      </c>
      <c r="J32" s="12" t="e" cm="1">
        <f t="array" ref="J32">_xll.PBF(C32,"Business Revenue","TTM","07-Jul-2025","","USD","","")</f>
        <v>#N/A</v>
      </c>
      <c r="K32" s="12" t="e" cm="1">
        <f t="array" ref="K32">_xll.PBF(C32,"EBITDA","TTM","07-Jul-2025","","USD","","")</f>
        <v>#N/A</v>
      </c>
      <c r="L32" s="13"/>
    </row>
    <row r="33" spans="2:12" ht="15" customHeight="1" x14ac:dyDescent="0.2">
      <c r="B33" t="str" cm="1">
        <f t="array" ref="B33">_xll.PBD(C33,"Name","","USD","","")</f>
        <v>Algar Telecom</v>
      </c>
      <c r="C33" t="s">
        <v>604</v>
      </c>
      <c r="D33" t="str" cm="1">
        <f t="array" ref="D33">_xll.PBD(C33,"HQ Country","","USD","","")</f>
        <v>Brazil</v>
      </c>
      <c r="E33" t="str" cm="1">
        <f t="array" ref="E33">_xll.PBD(C33,"Website","","USD","","")</f>
        <v>loja.algar.com.br</v>
      </c>
      <c r="F33" t="s">
        <v>1884</v>
      </c>
      <c r="H33" t="s">
        <v>222</v>
      </c>
      <c r="I33" s="12" cm="1">
        <f t="array" ref="I33">_xll.PBD(C33,"Employees Count","","USD","","")</f>
        <v>4000</v>
      </c>
      <c r="J33" s="12" t="e" cm="1">
        <f t="array" ref="J33">_xll.PBF(C33,"Business Revenue","TTM","07-Jul-2025","","USD","","")</f>
        <v>#N/A</v>
      </c>
      <c r="K33" s="12" t="e" cm="1">
        <f t="array" ref="K33">_xll.PBF(C33,"EBITDA","TTM","07-Jul-2025","","USD","","")</f>
        <v>#N/A</v>
      </c>
      <c r="L33" s="13"/>
    </row>
    <row r="34" spans="2:12" ht="15" customHeight="1" x14ac:dyDescent="0.2">
      <c r="B34" t="str" cm="1">
        <f t="array" ref="B34">_xll.PBD(C34,"Name","","USD","","")</f>
        <v>Algar Tech</v>
      </c>
      <c r="C34" t="s">
        <v>603</v>
      </c>
      <c r="D34" t="str" cm="1">
        <f t="array" ref="D34">_xll.PBD(C34,"HQ Country","","USD","","")</f>
        <v>Brazil</v>
      </c>
      <c r="E34" t="str" cm="1">
        <f t="array" ref="E34">_xll.PBD(C34,"Website","","USD","","")</f>
        <v>algartech.com</v>
      </c>
      <c r="F34" t="s">
        <v>2058</v>
      </c>
      <c r="H34" t="s">
        <v>222</v>
      </c>
      <c r="I34" s="12" t="e" cm="1">
        <f t="array" ref="I34">_xll.PBD(C34,"Employees Count","","USD","","")</f>
        <v>#N/A</v>
      </c>
      <c r="J34" s="12" t="e" cm="1">
        <f t="array" ref="J34">_xll.PBF(C34,"Business Revenue","TTM","07-Jul-2025","","USD","","")</f>
        <v>#N/A</v>
      </c>
      <c r="K34" s="12" t="e" cm="1">
        <f t="array" ref="K34">_xll.PBF(C34,"EBITDA","TTM","07-Jul-2025","","USD","","")</f>
        <v>#N/A</v>
      </c>
      <c r="L34" s="13"/>
    </row>
    <row r="35" spans="2:12" ht="15" customHeight="1" x14ac:dyDescent="0.2">
      <c r="B35" t="str" cm="1">
        <f t="array" ref="B35">_xll.PBD(C35,"Name","","USD","","")</f>
        <v>Aliansce Sonae</v>
      </c>
      <c r="C35" t="s">
        <v>605</v>
      </c>
      <c r="D35" t="str" cm="1">
        <f t="array" ref="D35">_xll.PBD(C35,"HQ Country","","USD","","")</f>
        <v>Brazil</v>
      </c>
      <c r="E35" t="str" cm="1">
        <f t="array" ref="E35">_xll.PBD(C35,"Website","","USD","","")</f>
        <v>www.alianscesonae.com.br</v>
      </c>
      <c r="F35" t="s">
        <v>2059</v>
      </c>
      <c r="H35" t="s">
        <v>222</v>
      </c>
      <c r="I35" s="12" cm="1">
        <f t="array" ref="I35">_xll.PBD(C35,"Employees Count","","USD","","")</f>
        <v>1062</v>
      </c>
      <c r="J35" s="12" cm="1">
        <f t="array" ref="J35">_xll.PBF(C35,"Business Revenue","TTM","07-Jul-2025","","USD","","")</f>
        <v>507476010.86006802</v>
      </c>
      <c r="K35" s="12" cm="1">
        <f t="array" ref="K35">_xll.PBF(C35,"EBITDA","TTM","07-Jul-2025","","USD","","")</f>
        <v>372040658.00475699</v>
      </c>
      <c r="L35" s="13"/>
    </row>
    <row r="36" spans="2:12" ht="15" customHeight="1" x14ac:dyDescent="0.2">
      <c r="B36" t="str" cm="1">
        <f t="array" ref="B36">_xll.PBD(C36,"Name","","USD","","")</f>
        <v>Alliança Saúde E Participações</v>
      </c>
      <c r="C36" t="s">
        <v>410</v>
      </c>
      <c r="D36" t="str" cm="1">
        <f t="array" ref="D36">_xll.PBD(C36,"HQ Country","","USD","","")</f>
        <v>Brazil</v>
      </c>
      <c r="E36" t="str" cm="1">
        <f t="array" ref="E36">_xll.PBD(C36,"Website","","USD","","")</f>
        <v>www.allianca.com</v>
      </c>
      <c r="F36" t="s">
        <v>2060</v>
      </c>
      <c r="H36" t="s">
        <v>222</v>
      </c>
      <c r="I36" s="12" cm="1">
        <f t="array" ref="I36">_xll.PBD(C36,"Employees Count","","USD","","")</f>
        <v>5000</v>
      </c>
      <c r="J36" s="12" cm="1">
        <f t="array" ref="J36">_xll.PBF(C36,"Business Revenue","TTM","07-Jul-2025","","USD","","")</f>
        <v>238095484.608547</v>
      </c>
      <c r="K36" s="12" cm="1">
        <f t="array" ref="K36">_xll.PBF(C36,"EBITDA","TTM","07-Jul-2025","","USD","","")</f>
        <v>27961480.164990999</v>
      </c>
      <c r="L36" s="13"/>
    </row>
    <row r="37" spans="2:12" ht="15" customHeight="1" x14ac:dyDescent="0.2">
      <c r="B37" t="str" cm="1">
        <f t="array" ref="B37">_xll.PBD(C37,"Name","","USD","","")</f>
        <v>Allied (Brazil)</v>
      </c>
      <c r="C37" t="s">
        <v>607</v>
      </c>
      <c r="D37" t="str" cm="1">
        <f t="array" ref="D37">_xll.PBD(C37,"HQ Country","","USD","","")</f>
        <v>Brazil</v>
      </c>
      <c r="E37" t="str" cm="1">
        <f t="array" ref="E37">_xll.PBD(C37,"Website","","USD","","")</f>
        <v>www.alliedbrasil.com.br</v>
      </c>
      <c r="F37" t="s">
        <v>2061</v>
      </c>
      <c r="H37" t="s">
        <v>222</v>
      </c>
      <c r="I37" s="12" cm="1">
        <f t="array" ref="I37">_xll.PBD(C37,"Employees Count","","USD","","")</f>
        <v>1100</v>
      </c>
      <c r="J37" s="12" cm="1">
        <f t="array" ref="J37">_xll.PBF(C37,"Business Revenue","TTM","07-Jul-2025","","USD","","")</f>
        <v>1122042262.6959939</v>
      </c>
      <c r="K37" s="12" cm="1">
        <f t="array" ref="K37">_xll.PBF(C37,"EBITDA","TTM","07-Jul-2025","","USD","","")</f>
        <v>43436407.001654997</v>
      </c>
      <c r="L37" s="13"/>
    </row>
    <row r="38" spans="2:12" ht="15" customHeight="1" x14ac:dyDescent="0.2">
      <c r="B38" t="str" cm="1">
        <f t="array" ref="B38">_xll.PBD(C38,"Name","","USD","","")</f>
        <v>Almeida Junior Shopping Centers</v>
      </c>
      <c r="C38" t="s">
        <v>608</v>
      </c>
      <c r="D38" t="str" cm="1">
        <f t="array" ref="D38">_xll.PBD(C38,"HQ Country","","USD","","")</f>
        <v>Brazil</v>
      </c>
      <c r="E38" t="str" cm="1">
        <f t="array" ref="E38">_xll.PBD(C38,"Website","","USD","","")</f>
        <v>www.almeidajunior.com.br</v>
      </c>
      <c r="F38" t="s">
        <v>2062</v>
      </c>
      <c r="H38" t="s">
        <v>222</v>
      </c>
      <c r="I38" s="12" t="e" cm="1">
        <f t="array" ref="I38">_xll.PBD(C38,"Employees Count","","USD","","")</f>
        <v>#N/A</v>
      </c>
      <c r="J38" s="12" t="e" cm="1">
        <f t="array" ref="J38">_xll.PBF(C38,"Business Revenue","TTM","07-Jul-2025","","USD","","")</f>
        <v>#N/A</v>
      </c>
      <c r="K38" s="12" t="e" cm="1">
        <f t="array" ref="K38">_xll.PBF(C38,"EBITDA","TTM","07-Jul-2025","","USD","","")</f>
        <v>#N/A</v>
      </c>
      <c r="L38" s="13"/>
    </row>
    <row r="39" spans="2:12" ht="15" customHeight="1" x14ac:dyDescent="0.2">
      <c r="B39" t="str" cm="1">
        <f t="array" ref="B39">_xll.PBD(C39,"Name","","USD","","")</f>
        <v>Alpargatas</v>
      </c>
      <c r="C39" t="s">
        <v>609</v>
      </c>
      <c r="D39" t="str" cm="1">
        <f t="array" ref="D39">_xll.PBD(C39,"HQ Country","","USD","","")</f>
        <v>Brazil</v>
      </c>
      <c r="E39" t="str" cm="1">
        <f t="array" ref="E39">_xll.PBD(C39,"Website","","USD","","")</f>
        <v>www.alpargatas.com.br</v>
      </c>
      <c r="F39" t="s">
        <v>2063</v>
      </c>
      <c r="H39" t="s">
        <v>222</v>
      </c>
      <c r="I39" s="12" cm="1">
        <f t="array" ref="I39">_xll.PBD(C39,"Employees Count","","USD","","")</f>
        <v>16000</v>
      </c>
      <c r="J39" s="12" cm="1">
        <f t="array" ref="J39">_xll.PBF(C39,"Business Revenue","TTM","07-Jul-2025","","USD","","")</f>
        <v>899356341.4890101</v>
      </c>
      <c r="K39" s="12" cm="1">
        <f t="array" ref="K39">_xll.PBF(C39,"EBITDA","TTM","07-Jul-2025","","USD","","")</f>
        <v>101022305.733648</v>
      </c>
      <c r="L39" s="13"/>
    </row>
    <row r="40" spans="2:12" ht="15" customHeight="1" x14ac:dyDescent="0.2">
      <c r="B40" t="str" cm="1">
        <f t="array" ref="B40">_xll.PBD(C40,"Name","","USD","","")</f>
        <v>Alternate Technologies</v>
      </c>
      <c r="C40" t="s">
        <v>411</v>
      </c>
      <c r="D40" t="str" cm="1">
        <f t="array" ref="D40">_xll.PBD(C40,"HQ Country","","USD","","")</f>
        <v>Brazil</v>
      </c>
      <c r="E40" t="str" cm="1">
        <f t="array" ref="E40">_xll.PBD(C40,"Website","","USD","","")</f>
        <v>www.alternate.com.br</v>
      </c>
      <c r="F40" t="s">
        <v>2064</v>
      </c>
      <c r="H40" t="s">
        <v>222</v>
      </c>
      <c r="I40" s="12" cm="1">
        <f t="array" ref="I40">_xll.PBD(C40,"Employees Count","","USD","","")</f>
        <v>51</v>
      </c>
      <c r="J40" s="12" t="e" cm="1">
        <f t="array" ref="J40">_xll.PBF(C40,"Business Revenue","TTM","07-Jul-2025","","USD","","")</f>
        <v>#N/A</v>
      </c>
      <c r="K40" s="12" t="e" cm="1">
        <f t="array" ref="K40">_xll.PBF(C40,"EBITDA","TTM","07-Jul-2025","","USD","","")</f>
        <v>#N/A</v>
      </c>
      <c r="L40" s="13"/>
    </row>
    <row r="41" spans="2:12" ht="15" customHeight="1" x14ac:dyDescent="0.2">
      <c r="B41" t="str" cm="1">
        <f t="array" ref="B41">_xll.PBD(C41,"Name","","USD","","")</f>
        <v>Alupar</v>
      </c>
      <c r="C41" t="s">
        <v>610</v>
      </c>
      <c r="D41" t="str" cm="1">
        <f t="array" ref="D41">_xll.PBD(C41,"HQ Country","","USD","","")</f>
        <v>Brazil</v>
      </c>
      <c r="E41" t="str" cm="1">
        <f t="array" ref="E41">_xll.PBD(C41,"Website","","USD","","")</f>
        <v>www.alupar.com.br</v>
      </c>
      <c r="F41" t="s">
        <v>2065</v>
      </c>
      <c r="H41" t="s">
        <v>222</v>
      </c>
      <c r="I41" s="12" cm="1">
        <f t="array" ref="I41">_xll.PBD(C41,"Employees Count","","USD","","")</f>
        <v>906</v>
      </c>
      <c r="J41" s="12" cm="1">
        <f t="array" ref="J41">_xll.PBF(C41,"Business Revenue","TTM","07-Jul-2025","","USD","","")</f>
        <v>831505890.01811802</v>
      </c>
      <c r="K41" s="12" cm="1">
        <f t="array" ref="K41">_xll.PBF(C41,"EBITDA","TTM","07-Jul-2025","","USD","","")</f>
        <v>396624789.886859</v>
      </c>
      <c r="L41" s="13"/>
    </row>
    <row r="42" spans="2:12" ht="15" customHeight="1" x14ac:dyDescent="0.2">
      <c r="B42" t="str" cm="1">
        <f t="array" ref="B42">_xll.PBD(C42,"Name","","USD","","")</f>
        <v>Alvorada Produtos Agropecuários</v>
      </c>
      <c r="C42" t="s">
        <v>611</v>
      </c>
      <c r="D42" t="str" cm="1">
        <f t="array" ref="D42">_xll.PBD(C42,"HQ Country","","USD","","")</f>
        <v>Brazil</v>
      </c>
      <c r="E42" t="str" cm="1">
        <f t="array" ref="E42">_xll.PBD(C42,"Website","","USD","","")</f>
        <v>www.alvoradanet.com.br</v>
      </c>
      <c r="F42" t="s">
        <v>2066</v>
      </c>
      <c r="H42" t="s">
        <v>222</v>
      </c>
      <c r="I42" s="12" cm="1">
        <f t="array" ref="I42">_xll.PBD(C42,"Employees Count","","USD","","")</f>
        <v>612</v>
      </c>
      <c r="J42" s="12" t="e" cm="1">
        <f t="array" ref="J42">_xll.PBF(C42,"Business Revenue","TTM","07-Jul-2025","","USD","","")</f>
        <v>#N/A</v>
      </c>
      <c r="K42" s="12" t="e" cm="1">
        <f t="array" ref="K42">_xll.PBF(C42,"EBITDA","TTM","07-Jul-2025","","USD","","")</f>
        <v>#N/A</v>
      </c>
      <c r="L42" s="13"/>
    </row>
    <row r="43" spans="2:12" ht="15" customHeight="1" x14ac:dyDescent="0.2">
      <c r="B43" t="str" cm="1">
        <f t="array" ref="B43">_xll.PBD(C43,"Name","","USD","","")</f>
        <v>Agropecuaria Maggi</v>
      </c>
      <c r="C43" t="s">
        <v>599</v>
      </c>
      <c r="D43" t="str" cm="1">
        <f t="array" ref="D43">_xll.PBD(C43,"HQ Country","","USD","","")</f>
        <v>Brazil</v>
      </c>
      <c r="E43" t="str" cm="1">
        <f t="array" ref="E43">_xll.PBD(C43,"Website","","USD","","")</f>
        <v>www.amaggi.com.br</v>
      </c>
      <c r="F43" t="s">
        <v>2055</v>
      </c>
      <c r="H43" t="s">
        <v>222</v>
      </c>
      <c r="I43" s="12" cm="1">
        <f t="array" ref="I43">_xll.PBD(C43,"Employees Count","","USD","","")</f>
        <v>8000</v>
      </c>
      <c r="J43" s="12" t="e" cm="1">
        <f t="array" ref="J43">_xll.PBF(C43,"Business Revenue","TTM","07-Jul-2025","","USD","","")</f>
        <v>#N/A</v>
      </c>
      <c r="K43" s="12" t="e" cm="1">
        <f t="array" ref="K43">_xll.PBF(C43,"EBITDA","TTM","07-Jul-2025","","USD","","")</f>
        <v>#N/A</v>
      </c>
      <c r="L43" s="13"/>
    </row>
    <row r="44" spans="2:12" ht="15" customHeight="1" x14ac:dyDescent="0.2">
      <c r="B44" t="str" cm="1">
        <f t="array" ref="B44">_xll.PBD(C44,"Name","","USD","","")</f>
        <v>AmBev</v>
      </c>
      <c r="C44" t="s">
        <v>612</v>
      </c>
      <c r="D44" t="str" cm="1">
        <f t="array" ref="D44">_xll.PBD(C44,"HQ Country","","USD","","")</f>
        <v>Brazil</v>
      </c>
      <c r="E44" t="str" cm="1">
        <f t="array" ref="E44">_xll.PBD(C44,"Website","","USD","","")</f>
        <v>www.ambev.com.br</v>
      </c>
      <c r="F44" t="s">
        <v>2067</v>
      </c>
      <c r="H44" t="s">
        <v>222</v>
      </c>
      <c r="I44" s="12" cm="1">
        <f t="array" ref="I44">_xll.PBD(C44,"Employees Count","","USD","","")</f>
        <v>42167</v>
      </c>
      <c r="J44" s="12" cm="1">
        <f t="array" ref="J44">_xll.PBF(C44,"Business Revenue","TTM","07-Jul-2025","","USD","","")</f>
        <v>24476521405.175381</v>
      </c>
      <c r="K44" s="12" cm="1">
        <f t="array" ref="K44">_xll.PBF(C44,"EBITDA","TTM","07-Jul-2025","","USD","","")</f>
        <v>4988144117.6856956</v>
      </c>
      <c r="L44" s="13"/>
    </row>
    <row r="45" spans="2:12" ht="15" customHeight="1" x14ac:dyDescent="0.2">
      <c r="B45" t="str" cm="1">
        <f t="array" ref="B45">_xll.PBD(C45,"Name","","USD","","")</f>
        <v>Ambipar Participacoes e Empreendimentos</v>
      </c>
      <c r="C45" t="s">
        <v>614</v>
      </c>
      <c r="D45" t="str" cm="1">
        <f t="array" ref="D45">_xll.PBD(C45,"HQ Country","","USD","","")</f>
        <v>Brazil</v>
      </c>
      <c r="E45" t="str" cm="1">
        <f t="array" ref="E45">_xll.PBD(C45,"Website","","USD","","")</f>
        <v>www.ambipar.com</v>
      </c>
      <c r="F45" t="s">
        <v>2068</v>
      </c>
      <c r="H45" t="s">
        <v>222</v>
      </c>
      <c r="I45" s="22" cm="1">
        <f t="array" ref="I45">_xll.PBD(C45,"Employees Count","","USD","","")</f>
        <v>596</v>
      </c>
      <c r="J45" s="22" cm="1">
        <f t="array" ref="J45">_xll.PBF(C45,"Business Revenue","TTM","07-Jul-2025","","USD","","")</f>
        <v>1244753652.252979</v>
      </c>
      <c r="K45" s="22" cm="1">
        <f t="array" ref="K45">_xll.PBF(C45,"EBITDA","TTM","07-Jul-2025","","USD","","")</f>
        <v>359281430.50983703</v>
      </c>
      <c r="L45" s="23"/>
    </row>
    <row r="46" spans="2:12" ht="15" customHeight="1" x14ac:dyDescent="0.2">
      <c r="B46" t="str" cm="1">
        <f t="array" ref="B46">_xll.PBD(C46,"Name","","USD","","")</f>
        <v>Americanas (Brazil)</v>
      </c>
      <c r="C46" t="s">
        <v>616</v>
      </c>
      <c r="D46" t="str" cm="1">
        <f t="array" ref="D46">_xll.PBD(C46,"HQ Country","","USD","","")</f>
        <v>Brazil</v>
      </c>
      <c r="E46" t="str" cm="1">
        <f t="array" ref="E46">_xll.PBD(C46,"Website","","USD","","")</f>
        <v>www.americanas.com.br</v>
      </c>
      <c r="F46" t="s">
        <v>1886</v>
      </c>
      <c r="H46" t="s">
        <v>222</v>
      </c>
      <c r="I46" s="12" t="e" cm="1">
        <f t="array" ref="I46">_xll.PBD(C46,"Employees Count","","USD","","")</f>
        <v>#N/A</v>
      </c>
      <c r="J46" s="12" t="e" cm="1">
        <f t="array" ref="J46">_xll.PBF(C46,"Business Revenue","TTM","07-Jul-2025","","USD","","")</f>
        <v>#N/A</v>
      </c>
      <c r="K46" s="12" t="e" cm="1">
        <f t="array" ref="K46">_xll.PBF(C46,"EBITDA","TTM","07-Jul-2025","","USD","","")</f>
        <v>#N/A</v>
      </c>
      <c r="L46" s="13"/>
    </row>
    <row r="47" spans="2:12" ht="15" customHeight="1" x14ac:dyDescent="0.2">
      <c r="B47" t="str" cm="1">
        <f t="array" ref="B47">_xll.PBD(C47,"Name","","USD","","")</f>
        <v>B2W Companhia Global do Varejo</v>
      </c>
      <c r="C47" t="s">
        <v>639</v>
      </c>
      <c r="D47" t="str" cm="1">
        <f t="array" ref="D47">_xll.PBD(C47,"HQ Country","","USD","","")</f>
        <v>Brazil</v>
      </c>
      <c r="E47" t="str" cm="1">
        <f t="array" ref="E47">_xll.PBD(C47,"Website","","USD","","")</f>
        <v>ri.americanas.com</v>
      </c>
      <c r="F47" t="s">
        <v>1886</v>
      </c>
      <c r="H47" t="s">
        <v>222</v>
      </c>
      <c r="I47" s="12" cm="1">
        <f t="array" ref="I47">_xll.PBD(C47,"Employees Count","","USD","","")</f>
        <v>30000</v>
      </c>
      <c r="J47" s="12" cm="1">
        <f t="array" ref="J47">_xll.PBF(C47,"Business Revenue","TTM","07-Jul-2025","","USD","","")</f>
        <v>3113935420.4520001</v>
      </c>
      <c r="K47" s="12" cm="1">
        <f t="array" ref="K47">_xll.PBF(C47,"EBITDA","TTM","07-Jul-2025","","USD","","")</f>
        <v>2101781737.4030001</v>
      </c>
      <c r="L47" s="13"/>
    </row>
    <row r="48" spans="2:12" ht="15" customHeight="1" x14ac:dyDescent="0.2">
      <c r="B48" t="str" cm="1">
        <f t="array" ref="B48">_xll.PBD(C48,"Name","","USD","","")</f>
        <v>Amil Participacoes</v>
      </c>
      <c r="C48" t="s">
        <v>412</v>
      </c>
      <c r="D48" t="str" cm="1">
        <f t="array" ref="D48">_xll.PBD(C48,"HQ Country","","USD","","")</f>
        <v>Brazil</v>
      </c>
      <c r="E48" t="str" cm="1">
        <f t="array" ref="E48">_xll.PBD(C48,"Website","","USD","","")</f>
        <v>www.amil.com.br</v>
      </c>
      <c r="F48" t="s">
        <v>2070</v>
      </c>
      <c r="H48" t="s">
        <v>222</v>
      </c>
      <c r="I48" s="12" cm="1">
        <f t="array" ref="I48">_xll.PBD(C48,"Employees Count","","USD","","")</f>
        <v>22319</v>
      </c>
      <c r="J48" s="12" t="e" cm="1">
        <f t="array" ref="J48">_xll.PBF(C48,"Business Revenue","TTM","07-Jul-2025","","USD","","")</f>
        <v>#N/A</v>
      </c>
      <c r="K48" s="12" t="e" cm="1">
        <f t="array" ref="K48">_xll.PBF(C48,"EBITDA","TTM","07-Jul-2025","","USD","","")</f>
        <v>#N/A</v>
      </c>
      <c r="L48" s="13"/>
    </row>
    <row r="49" spans="2:12" ht="15" customHeight="1" x14ac:dyDescent="0.2">
      <c r="B49" t="str" cm="1">
        <f t="array" ref="B49">_xll.PBD(C49,"Name","","USD","","")</f>
        <v>Ampla Energia e Serviços</v>
      </c>
      <c r="C49" t="s">
        <v>617</v>
      </c>
      <c r="D49" t="str" cm="1">
        <f t="array" ref="D49">_xll.PBD(C49,"HQ Country","","USD","","")</f>
        <v>Brazil</v>
      </c>
      <c r="E49" t="str" cm="1">
        <f t="array" ref="E49">_xll.PBD(C49,"Website","","USD","","")</f>
        <v>www.ampla.com</v>
      </c>
      <c r="F49" t="s">
        <v>2071</v>
      </c>
      <c r="H49" t="s">
        <v>222</v>
      </c>
      <c r="I49" s="12" cm="1">
        <f t="array" ref="I49">_xll.PBD(C49,"Employees Count","","USD","","")</f>
        <v>1972</v>
      </c>
      <c r="J49" s="12" cm="1">
        <f t="array" ref="J49">_xll.PBF(C49,"Business Revenue","TTM","07-Jul-2025","","USD","","")</f>
        <v>1448788553.6038001</v>
      </c>
      <c r="K49" s="12" cm="1">
        <f t="array" ref="K49">_xll.PBF(C49,"EBITDA","TTM","07-Jul-2025","","USD","","")</f>
        <v>291691007.96332502</v>
      </c>
      <c r="L49" s="13"/>
    </row>
    <row r="50" spans="2:12" ht="15" customHeight="1" x14ac:dyDescent="0.2">
      <c r="B50" t="str" cm="1">
        <f t="array" ref="B50">_xll.PBD(C50,"Name","","USD","","")</f>
        <v>Angeloni</v>
      </c>
      <c r="C50" t="s">
        <v>618</v>
      </c>
      <c r="D50" t="str" cm="1">
        <f t="array" ref="D50">_xll.PBD(C50,"HQ Country","","USD","","")</f>
        <v>Brazil</v>
      </c>
      <c r="E50" t="str" cm="1">
        <f t="array" ref="E50">_xll.PBD(C50,"Website","","USD","","")</f>
        <v>www.angeloni.com.br</v>
      </c>
      <c r="F50" t="s">
        <v>2072</v>
      </c>
      <c r="H50" t="s">
        <v>222</v>
      </c>
      <c r="I50" s="12" t="e" cm="1">
        <f t="array" ref="I50">_xll.PBD(C50,"Employees Count","","USD","","")</f>
        <v>#N/A</v>
      </c>
      <c r="J50" s="12" t="e" cm="1">
        <f t="array" ref="J50">_xll.PBF(C50,"Business Revenue","TTM","07-Jul-2025","","USD","","")</f>
        <v>#N/A</v>
      </c>
      <c r="K50" s="12" t="e" cm="1">
        <f t="array" ref="K50">_xll.PBF(C50,"EBITDA","TTM","07-Jul-2025","","USD","","")</f>
        <v>#N/A</v>
      </c>
      <c r="L50" s="13"/>
    </row>
    <row r="51" spans="2:12" ht="15" customHeight="1" x14ac:dyDescent="0.2">
      <c r="B51" t="str" cm="1">
        <f t="array" ref="B51">_xll.PBD(C51,"Name","","USD","","")</f>
        <v>Anhanguera Educacional Participacoes</v>
      </c>
      <c r="C51" t="s">
        <v>620</v>
      </c>
      <c r="D51" t="str" cm="1">
        <f t="array" ref="D51">_xll.PBD(C51,"HQ Country","","USD","","")</f>
        <v>Brazil</v>
      </c>
      <c r="E51" t="str" cm="1">
        <f t="array" ref="E51">_xll.PBD(C51,"Website","","USD","","")</f>
        <v>www.anhanguera.com</v>
      </c>
      <c r="F51" t="s">
        <v>2073</v>
      </c>
      <c r="H51" t="s">
        <v>222</v>
      </c>
      <c r="I51" s="12" cm="1">
        <f t="array" ref="I51">_xll.PBD(C51,"Employees Count","","USD","","")</f>
        <v>13986</v>
      </c>
      <c r="J51" s="12" t="e" cm="1">
        <f t="array" ref="J51">_xll.PBF(C51,"Business Revenue","TTM","07-Jul-2025","","USD","","")</f>
        <v>#N/A</v>
      </c>
      <c r="K51" s="12" t="e" cm="1">
        <f t="array" ref="K51">_xll.PBF(C51,"EBITDA","TTM","07-Jul-2025","","USD","","")</f>
        <v>#N/A</v>
      </c>
      <c r="L51" s="13"/>
    </row>
    <row r="52" spans="2:12" ht="15" customHeight="1" x14ac:dyDescent="0.2">
      <c r="B52" t="str" cm="1">
        <f t="array" ref="B52">_xll.PBD(C52,"Name","","USD","","")</f>
        <v>Anima Educação</v>
      </c>
      <c r="C52" t="s">
        <v>621</v>
      </c>
      <c r="D52" t="str" cm="1">
        <f t="array" ref="D52">_xll.PBD(C52,"HQ Country","","USD","","")</f>
        <v>Brazil</v>
      </c>
      <c r="E52" t="str" cm="1">
        <f t="array" ref="E52">_xll.PBD(C52,"Website","","USD","","")</f>
        <v>www.animaeducacao.com.br</v>
      </c>
      <c r="F52" t="s">
        <v>2074</v>
      </c>
      <c r="H52" t="s">
        <v>222</v>
      </c>
      <c r="I52" s="12" t="e" cm="1">
        <f t="array" ref="I52">_xll.PBD(C52,"Employees Count","","USD","","")</f>
        <v>#N/A</v>
      </c>
      <c r="J52" s="12" cm="1">
        <f t="array" ref="J52">_xll.PBF(C52,"Business Revenue","TTM","07-Jul-2025","","USD","","")</f>
        <v>1411764887.3221631</v>
      </c>
      <c r="K52" s="12" cm="1">
        <f t="array" ref="K52">_xll.PBF(C52,"EBITDA","TTM","07-Jul-2025","","USD","","")</f>
        <v>250199474.83443001</v>
      </c>
      <c r="L52" s="13"/>
    </row>
    <row r="53" spans="2:12" ht="15" customHeight="1" x14ac:dyDescent="0.2">
      <c r="B53" t="str" cm="1">
        <f t="array" ref="B53">_xll.PBD(C53,"Name","","USD","","")</f>
        <v>Arco Educação</v>
      </c>
      <c r="C53" t="s">
        <v>623</v>
      </c>
      <c r="D53" t="str" cm="1">
        <f t="array" ref="D53">_xll.PBD(C53,"HQ Country","","USD","","")</f>
        <v>Brazil</v>
      </c>
      <c r="E53" t="str" cm="1">
        <f t="array" ref="E53">_xll.PBD(C53,"Website","","USD","","")</f>
        <v>www.arcoeducacao.com.br</v>
      </c>
      <c r="F53" t="s">
        <v>2075</v>
      </c>
      <c r="H53" t="s">
        <v>222</v>
      </c>
      <c r="I53" s="12" cm="1">
        <f t="array" ref="I53">_xll.PBD(C53,"Employees Count","","USD","","")</f>
        <v>2935</v>
      </c>
      <c r="J53" s="12" t="e" cm="1">
        <f t="array" ref="J53">_xll.PBF(C53,"Business Revenue","TTM","07-Jul-2025","","USD","","")</f>
        <v>#N/A</v>
      </c>
      <c r="K53" s="12" t="e" cm="1">
        <f t="array" ref="K53">_xll.PBF(C53,"EBITDA","TTM","07-Jul-2025","","USD","","")</f>
        <v>#N/A</v>
      </c>
      <c r="L53" s="13"/>
    </row>
    <row r="54" spans="2:12" ht="15" customHeight="1" x14ac:dyDescent="0.2">
      <c r="B54" t="str" cm="1">
        <f t="array" ref="B54">_xll.PBD(C54,"Name","","USD","","")</f>
        <v>Armac Locação</v>
      </c>
      <c r="C54" t="s">
        <v>624</v>
      </c>
      <c r="D54" t="str" cm="1">
        <f t="array" ref="D54">_xll.PBD(C54,"HQ Country","","USD","","")</f>
        <v>Brazil</v>
      </c>
      <c r="E54" t="str" cm="1">
        <f t="array" ref="E54">_xll.PBD(C54,"Website","","USD","","")</f>
        <v>www.armac.com.br</v>
      </c>
      <c r="F54" t="s">
        <v>2076</v>
      </c>
      <c r="H54" t="s">
        <v>222</v>
      </c>
      <c r="I54" s="12" cm="1">
        <f t="array" ref="I54">_xll.PBD(C54,"Employees Count","","USD","","")</f>
        <v>3418</v>
      </c>
      <c r="J54" s="12" cm="1">
        <f t="array" ref="J54">_xll.PBF(C54,"Business Revenue","TTM","07-Jul-2025","","USD","","")</f>
        <v>303329261.45136303</v>
      </c>
      <c r="K54" s="12" cm="1">
        <f t="array" ref="K54">_xll.PBF(C54,"EBITDA","TTM","07-Jul-2025","","USD","","")</f>
        <v>132900427.04661199</v>
      </c>
      <c r="L54" s="13"/>
    </row>
    <row r="55" spans="2:12" ht="15" customHeight="1" x14ac:dyDescent="0.2">
      <c r="B55" t="str" cm="1">
        <f t="array" ref="B55">_xll.PBD(C55,"Name","","USD","","")</f>
        <v>Artemyn</v>
      </c>
      <c r="C55" t="s">
        <v>625</v>
      </c>
      <c r="D55" t="str" cm="1">
        <f t="array" ref="D55">_xll.PBD(C55,"HQ Country","","USD","","")</f>
        <v>Brazil</v>
      </c>
      <c r="E55" t="str" cm="1">
        <f t="array" ref="E55">_xll.PBD(C55,"Website","","USD","","")</f>
        <v>www.artemyn.com</v>
      </c>
      <c r="F55" t="s">
        <v>2077</v>
      </c>
      <c r="H55" t="s">
        <v>222</v>
      </c>
      <c r="I55" s="12" cm="1">
        <f t="array" ref="I55">_xll.PBD(C55,"Employees Count","","USD","","")</f>
        <v>1000</v>
      </c>
      <c r="J55" s="12" t="e" cm="1">
        <f t="array" ref="J55">_xll.PBF(C55,"Business Revenue","TTM","07-Jul-2025","","USD","","")</f>
        <v>#N/A</v>
      </c>
      <c r="K55" s="12" t="e" cm="1">
        <f t="array" ref="K55">_xll.PBF(C55,"EBITDA","TTM","07-Jul-2025","","USD","","")</f>
        <v>#N/A</v>
      </c>
      <c r="L55" s="13"/>
    </row>
    <row r="56" spans="2:12" ht="15" customHeight="1" x14ac:dyDescent="0.2">
      <c r="B56" t="str" cm="1">
        <f t="array" ref="B56">_xll.PBD(C56,"Name","","USD","","")</f>
        <v>Arteris (Infrastructure)</v>
      </c>
      <c r="C56" t="s">
        <v>626</v>
      </c>
      <c r="D56" t="str" cm="1">
        <f t="array" ref="D56">_xll.PBD(C56,"HQ Country","","USD","","")</f>
        <v>Brazil</v>
      </c>
      <c r="E56" t="str" cm="1">
        <f t="array" ref="E56">_xll.PBD(C56,"Website","","USD","","")</f>
        <v>www.arteris.com.br</v>
      </c>
      <c r="F56" t="s">
        <v>2078</v>
      </c>
      <c r="H56" t="s">
        <v>222</v>
      </c>
      <c r="I56" s="12" cm="1">
        <f t="array" ref="I56">_xll.PBD(C56,"Employees Count","","USD","","")</f>
        <v>5805</v>
      </c>
      <c r="J56" s="12" t="e" cm="1">
        <f t="array" ref="J56">_xll.PBF(C56,"Business Revenue","TTM","07-Jul-2025","","USD","","")</f>
        <v>#N/A</v>
      </c>
      <c r="K56" s="12" t="e" cm="1">
        <f t="array" ref="K56">_xll.PBF(C56,"EBITDA","TTM","07-Jul-2025","","USD","","")</f>
        <v>#N/A</v>
      </c>
      <c r="L56" s="13"/>
    </row>
    <row r="57" spans="2:12" ht="15" customHeight="1" x14ac:dyDescent="0.2">
      <c r="B57" t="str" cm="1">
        <f t="array" ref="B57">_xll.PBD(C57,"Name","","USD","","")</f>
        <v>Ascenty Data Centers</v>
      </c>
      <c r="C57" t="s">
        <v>627</v>
      </c>
      <c r="D57" t="str" cm="1">
        <f t="array" ref="D57">_xll.PBD(C57,"HQ Country","","USD","","")</f>
        <v>Brazil</v>
      </c>
      <c r="E57" t="str" cm="1">
        <f t="array" ref="E57">_xll.PBD(C57,"Website","","USD","","")</f>
        <v>www.ascenty.com</v>
      </c>
      <c r="F57" t="s">
        <v>2079</v>
      </c>
      <c r="H57" t="s">
        <v>222</v>
      </c>
      <c r="I57" s="12" cm="1">
        <f t="array" ref="I57">_xll.PBD(C57,"Employees Count","","USD","","")</f>
        <v>641</v>
      </c>
      <c r="J57" s="12" t="e" cm="1">
        <f t="array" ref="J57">_xll.PBF(C57,"Business Revenue","TTM","07-Jul-2025","","USD","","")</f>
        <v>#N/A</v>
      </c>
      <c r="K57" s="12" t="e" cm="1">
        <f t="array" ref="K57">_xll.PBF(C57,"EBITDA","TTM","07-Jul-2025","","USD","","")</f>
        <v>#N/A</v>
      </c>
      <c r="L57" s="13"/>
    </row>
    <row r="58" spans="2:12" ht="15" customHeight="1" x14ac:dyDescent="0.2">
      <c r="B58" t="str" cm="1">
        <f t="array" ref="B58">_xll.PBD(C58,"Name","","USD","","")</f>
        <v>Sendas Distribuidora</v>
      </c>
      <c r="C58" t="s">
        <v>1089</v>
      </c>
      <c r="D58" t="str" cm="1">
        <f t="array" ref="D58">_xll.PBD(C58,"HQ Country","","USD","","")</f>
        <v>Brazil</v>
      </c>
      <c r="E58" t="str" cm="1">
        <f t="array" ref="E58">_xll.PBD(C58,"Website","","USD","","")</f>
        <v>www.assai.com.br</v>
      </c>
      <c r="F58" t="s">
        <v>2481</v>
      </c>
      <c r="H58" t="s">
        <v>222</v>
      </c>
      <c r="I58" s="12" cm="1">
        <f t="array" ref="I58">_xll.PBD(C58,"Employees Count","","USD","","")</f>
        <v>86749</v>
      </c>
      <c r="J58" s="12" cm="1">
        <f t="array" ref="J58">_xll.PBF(C58,"Business Revenue","TTM","07-Jul-2025","","USD","","")</f>
        <v>13721690719.132</v>
      </c>
      <c r="K58" s="12" cm="1">
        <f t="array" ref="K58">_xll.PBF(C58,"EBITDA","TTM","07-Jul-2025","","USD","","")</f>
        <v>1017318641.136</v>
      </c>
      <c r="L58" s="13"/>
    </row>
    <row r="59" spans="2:12" ht="15" customHeight="1" x14ac:dyDescent="0.2">
      <c r="B59" t="str" cm="1">
        <f t="array" ref="B59">_xll.PBD(C59,"Name","","USD","","")</f>
        <v>Atea</v>
      </c>
      <c r="C59" t="s">
        <v>350</v>
      </c>
      <c r="D59" t="str" cm="1">
        <f t="array" ref="D59">_xll.PBD(C59,"HQ Country","","USD","","")</f>
        <v>Norway</v>
      </c>
      <c r="E59" t="str" cm="1">
        <f t="array" ref="E59">_xll.PBD(C59,"Website","","USD","","")</f>
        <v>www.atea.no</v>
      </c>
      <c r="F59" t="s">
        <v>1839</v>
      </c>
      <c r="H59" t="s">
        <v>281</v>
      </c>
      <c r="I59" s="12" cm="1">
        <f t="array" ref="I59">_xll.PBD(C59,"Employees Count","","USD","","")</f>
        <v>7894</v>
      </c>
      <c r="J59" s="12" cm="1">
        <f t="array" ref="J59">_xll.PBF(C59,"Business Revenue","TTM","07-Jul-2025","","USD","","")</f>
        <v>3254545193.1300001</v>
      </c>
      <c r="K59" s="12" cm="1">
        <f t="array" ref="K59">_xll.PBF(C59,"EBITDA","TTM","07-Jul-2025","","USD","","")</f>
        <v>172940650.84799999</v>
      </c>
      <c r="L59" s="13"/>
    </row>
    <row r="60" spans="2:12" ht="15" customHeight="1" x14ac:dyDescent="0.2">
      <c r="B60" t="str" cm="1">
        <f t="array" ref="B60">_xll.PBD(C60,"Name","","USD","","")</f>
        <v>Atlantic Nickel</v>
      </c>
      <c r="C60" t="s">
        <v>628</v>
      </c>
      <c r="D60" t="str" cm="1">
        <f t="array" ref="D60">_xll.PBD(C60,"HQ Country","","USD","","")</f>
        <v>Brazil</v>
      </c>
      <c r="E60" t="str" cm="1">
        <f t="array" ref="E60">_xll.PBD(C60,"Website","","USD","","")</f>
        <v>www.atlanticnickel.com</v>
      </c>
      <c r="F60" t="s">
        <v>2080</v>
      </c>
      <c r="H60" t="s">
        <v>222</v>
      </c>
      <c r="I60" s="12" cm="1">
        <f t="array" ref="I60">_xll.PBD(C60,"Employees Count","","USD","","")</f>
        <v>3387</v>
      </c>
      <c r="J60" s="12" t="e" cm="1">
        <f t="array" ref="J60">_xll.PBF(C60,"Business Revenue","TTM","07-Jul-2025","","USD","","")</f>
        <v>#N/A</v>
      </c>
      <c r="K60" s="12" t="e" cm="1">
        <f t="array" ref="K60">_xll.PBF(C60,"EBITDA","TTM","07-Jul-2025","","USD","","")</f>
        <v>#N/A</v>
      </c>
      <c r="L60" s="13"/>
    </row>
    <row r="61" spans="2:12" ht="15" customHeight="1" x14ac:dyDescent="0.2">
      <c r="B61" t="str" cm="1">
        <f t="array" ref="B61">_xll.PBD(C61,"Name","","USD","","")</f>
        <v>Atos</v>
      </c>
      <c r="C61" t="s">
        <v>351</v>
      </c>
      <c r="D61" t="str" cm="1">
        <f t="array" ref="D61">_xll.PBD(C61,"HQ Country","","USD","","")</f>
        <v>France</v>
      </c>
      <c r="E61" t="str" cm="1">
        <f t="array" ref="E61">_xll.PBD(C61,"Website","","USD","","")</f>
        <v>www.atos.net</v>
      </c>
      <c r="F61" t="s">
        <v>1840</v>
      </c>
      <c r="H61" t="s">
        <v>222</v>
      </c>
      <c r="I61" s="12" cm="1">
        <f t="array" ref="I61">_xll.PBD(C61,"Employees Count","","USD","","")</f>
        <v>78112</v>
      </c>
      <c r="J61" s="12" cm="1">
        <f t="array" ref="J61">_xll.PBF(C61,"Business Revenue","TTM","07-Jul-2025","","USD","","")</f>
        <v>10363260581.103001</v>
      </c>
      <c r="K61" s="12" cm="1">
        <f t="array" ref="K61">_xll.PBF(C61,"EBITDA","TTM","07-Jul-2025","","USD","","")</f>
        <v>1346130955.7160001</v>
      </c>
      <c r="L61" s="13"/>
    </row>
    <row r="62" spans="2:12" ht="15" customHeight="1" x14ac:dyDescent="0.2">
      <c r="B62" t="str" cm="1">
        <f t="array" ref="B62">_xll.PBD(C62,"Name","","USD","","")</f>
        <v>Atvos</v>
      </c>
      <c r="C62" t="s">
        <v>630</v>
      </c>
      <c r="D62" t="str" cm="1">
        <f t="array" ref="D62">_xll.PBD(C62,"HQ Country","","USD","","")</f>
        <v>Brazil</v>
      </c>
      <c r="E62" t="str" cm="1">
        <f t="array" ref="E62">_xll.PBD(C62,"Website","","USD","","")</f>
        <v>www.atvos.com</v>
      </c>
      <c r="F62" t="s">
        <v>2082</v>
      </c>
      <c r="H62" t="s">
        <v>222</v>
      </c>
      <c r="I62" s="12" cm="1">
        <f t="array" ref="I62">_xll.PBD(C62,"Employees Count","","USD","","")</f>
        <v>10000</v>
      </c>
      <c r="J62" s="12" t="e" cm="1">
        <f t="array" ref="J62">_xll.PBF(C62,"Business Revenue","TTM","07-Jul-2025","","USD","","")</f>
        <v>#N/A</v>
      </c>
      <c r="K62" s="12" t="e" cm="1">
        <f t="array" ref="K62">_xll.PBF(C62,"EBITDA","TTM","07-Jul-2025","","USD","","")</f>
        <v>#N/A</v>
      </c>
      <c r="L62" s="13"/>
    </row>
    <row r="63" spans="2:12" ht="15" customHeight="1" x14ac:dyDescent="0.2">
      <c r="B63" t="str" cm="1">
        <f t="array" ref="B63">_xll.PBD(C63,"Name","","USD","","")</f>
        <v>Auren Energia</v>
      </c>
      <c r="C63" t="s">
        <v>631</v>
      </c>
      <c r="D63" t="str" cm="1">
        <f t="array" ref="D63">_xll.PBD(C63,"HQ Country","","USD","","")</f>
        <v>Brazil</v>
      </c>
      <c r="E63" t="str" cm="1">
        <f t="array" ref="E63">_xll.PBD(C63,"Website","","USD","","")</f>
        <v>www.aurenenergia.com.br</v>
      </c>
      <c r="F63" t="s">
        <v>2083</v>
      </c>
      <c r="H63" t="s">
        <v>222</v>
      </c>
      <c r="I63" s="12" cm="1">
        <f t="array" ref="I63">_xll.PBD(C63,"Employees Count","","USD","","")</f>
        <v>1000</v>
      </c>
      <c r="J63" s="12" cm="1">
        <f t="array" ref="J63">_xll.PBF(C63,"Business Revenue","TTM","07-Jul-2025","","USD","","")</f>
        <v>1945720569.6822624</v>
      </c>
      <c r="K63" s="12" cm="1">
        <f t="array" ref="K63">_xll.PBF(C63,"EBITDA","TTM","07-Jul-2025","","USD","","")</f>
        <v>407060142.44663501</v>
      </c>
      <c r="L63" s="13"/>
    </row>
    <row r="64" spans="2:12" ht="15" customHeight="1" x14ac:dyDescent="0.2">
      <c r="B64" t="str" cm="1">
        <f t="array" ref="B64">_xll.PBD(C64,"Name","","USD","","")</f>
        <v>Austral Participações</v>
      </c>
      <c r="C64" t="s">
        <v>632</v>
      </c>
      <c r="D64" t="str" cm="1">
        <f t="array" ref="D64">_xll.PBD(C64,"HQ Country","","USD","","")</f>
        <v>Brazil</v>
      </c>
      <c r="E64" t="str" cm="1">
        <f t="array" ref="E64">_xll.PBD(C64,"Website","","USD","","")</f>
        <v>www.australholding.com</v>
      </c>
      <c r="F64" t="s">
        <v>2084</v>
      </c>
      <c r="H64" t="s">
        <v>222</v>
      </c>
      <c r="I64" s="12" cm="1">
        <f t="array" ref="I64">_xll.PBD(C64,"Employees Count","","USD","","")</f>
        <v>62</v>
      </c>
      <c r="J64" s="12" t="e" cm="1">
        <f t="array" ref="J64">_xll.PBF(C64,"Business Revenue","TTM","07-Jul-2025","","USD","","")</f>
        <v>#N/A</v>
      </c>
      <c r="K64" s="12" t="e" cm="1">
        <f t="array" ref="K64">_xll.PBF(C64,"EBITDA","TTM","07-Jul-2025","","USD","","")</f>
        <v>#N/A</v>
      </c>
      <c r="L64" s="13"/>
    </row>
    <row r="65" spans="2:12" ht="15" customHeight="1" x14ac:dyDescent="0.2">
      <c r="B65" t="str" cm="1">
        <f t="array" ref="B65">_xll.PBD(C65,"Name","","USD","","")</f>
        <v>Autometal</v>
      </c>
      <c r="C65" t="s">
        <v>633</v>
      </c>
      <c r="D65" t="str" cm="1">
        <f t="array" ref="D65">_xll.PBD(C65,"HQ Country","","USD","","")</f>
        <v>Brazil</v>
      </c>
      <c r="E65" t="str" cm="1">
        <f t="array" ref="E65">_xll.PBD(C65,"Website","","USD","","")</f>
        <v>www.autometal.com.br</v>
      </c>
      <c r="F65" t="s">
        <v>2085</v>
      </c>
      <c r="H65" t="s">
        <v>222</v>
      </c>
      <c r="I65" s="12" t="e" cm="1">
        <f t="array" ref="I65">_xll.PBD(C65,"Employees Count","","USD","","")</f>
        <v>#N/A</v>
      </c>
      <c r="J65" s="12" t="e" cm="1">
        <f t="array" ref="J65">_xll.PBF(C65,"Business Revenue","TTM","07-Jul-2025","","USD","","")</f>
        <v>#N/A</v>
      </c>
      <c r="K65" s="12" t="e" cm="1">
        <f t="array" ref="K65">_xll.PBF(C65,"EBITDA","TTM","07-Jul-2025","","USD","","")</f>
        <v>#N/A</v>
      </c>
      <c r="L65" s="13"/>
    </row>
    <row r="66" spans="2:12" ht="15" customHeight="1" x14ac:dyDescent="0.2">
      <c r="B66" t="str" cm="1">
        <f t="array" ref="B66">_xll.PBD(C66,"Name","","USD","","")</f>
        <v>Avante Health Solutions</v>
      </c>
      <c r="C66" t="s">
        <v>279</v>
      </c>
      <c r="D66" t="str" cm="1">
        <f t="array" ref="D66">_xll.PBD(C66,"HQ Country","","USD","","")</f>
        <v>United States</v>
      </c>
      <c r="E66" t="str" cm="1">
        <f t="array" ref="E66">_xll.PBD(C66,"Website","","USD","","")</f>
        <v>www.avantehs.com</v>
      </c>
      <c r="F66" t="s">
        <v>1967</v>
      </c>
      <c r="G66" s="9" t="s">
        <v>286</v>
      </c>
      <c r="H66" t="s">
        <v>281</v>
      </c>
      <c r="I66" s="12" cm="1">
        <f t="array" ref="I66">_xll.PBD(C66,"Employees Count","","USD","","")</f>
        <v>108</v>
      </c>
      <c r="J66" s="12" t="e" cm="1">
        <f t="array" ref="J66">_xll.PBF(C66,"Business Revenue","TTM","07-Jul-2025","","USD","","")</f>
        <v>#N/A</v>
      </c>
      <c r="K66" s="12" t="e" cm="1">
        <f t="array" ref="K66">_xll.PBF(C66,"EBITDA","TTM","07-Jul-2025","","USD","","")</f>
        <v>#N/A</v>
      </c>
      <c r="L66" s="13"/>
    </row>
    <row r="67" spans="2:12" ht="15" customHeight="1" x14ac:dyDescent="0.2">
      <c r="B67" t="str" cm="1">
        <f t="array" ref="B67">_xll.PBD(C67,"Name","","USD","","")</f>
        <v>Aco Verde do Brasil</v>
      </c>
      <c r="C67" t="s">
        <v>579</v>
      </c>
      <c r="D67" t="str" cm="1">
        <f t="array" ref="D67">_xll.PBD(C67,"HQ Country","","USD","","")</f>
        <v>Brazil</v>
      </c>
      <c r="E67" t="str" cm="1">
        <f t="array" ref="E67">_xll.PBD(C67,"Website","","USD","","")</f>
        <v>www.avb.com.br</v>
      </c>
      <c r="F67" t="s">
        <v>2039</v>
      </c>
      <c r="H67" t="s">
        <v>222</v>
      </c>
      <c r="I67" s="12" t="e" cm="1">
        <f t="array" ref="I67">_xll.PBD(C67,"Employees Count","","USD","","")</f>
        <v>#N/A</v>
      </c>
      <c r="J67" s="12" t="e" cm="1">
        <f t="array" ref="J67">_xll.PBF(C67,"Business Revenue","TTM","07-Jul-2025","","USD","","")</f>
        <v>#N/A</v>
      </c>
      <c r="K67" s="12" cm="1">
        <f t="array" ref="K67">_xll.PBF(C67,"EBITDA","TTM","07-Jul-2025","","USD","","")</f>
        <v>103628673.81650078</v>
      </c>
      <c r="L67" s="13"/>
    </row>
    <row r="68" spans="2:12" ht="15" customHeight="1" x14ac:dyDescent="0.2">
      <c r="B68" t="str" cm="1">
        <f t="array" ref="B68">_xll.PBD(C68,"Name","","USD","","")</f>
        <v>Lojas Avenida</v>
      </c>
      <c r="C68" t="s">
        <v>952</v>
      </c>
      <c r="D68" t="str" cm="1">
        <f t="array" ref="D68">_xll.PBD(C68,"HQ Country","","USD","","")</f>
        <v>Brazil</v>
      </c>
      <c r="E68" t="str" cm="1">
        <f t="array" ref="E68">_xll.PBD(C68,"Website","","USD","","")</f>
        <v>www.avenida.com.br</v>
      </c>
      <c r="F68" t="s">
        <v>2359</v>
      </c>
      <c r="H68" t="s">
        <v>222</v>
      </c>
      <c r="I68" s="12" cm="1">
        <f t="array" ref="I68">_xll.PBD(C68,"Employees Count","","USD","","")</f>
        <v>2316</v>
      </c>
      <c r="J68" s="12" t="e" cm="1">
        <f t="array" ref="J68">_xll.PBF(C68,"Business Revenue","TTM","07-Jul-2025","","USD","","")</f>
        <v>#N/A</v>
      </c>
      <c r="K68" s="12" t="e" cm="1">
        <f t="array" ref="K68">_xll.PBF(C68,"EBITDA","TTM","07-Jul-2025","","USD","","")</f>
        <v>#N/A</v>
      </c>
      <c r="L68" s="13"/>
    </row>
    <row r="69" spans="2:12" ht="15" customHeight="1" x14ac:dyDescent="0.2">
      <c r="B69" t="str" cm="1">
        <f t="array" ref="B69">_xll.PBD(C69,"Name","","USD","","")</f>
        <v>Azzas 2154</v>
      </c>
      <c r="C69" t="s">
        <v>637</v>
      </c>
      <c r="D69" t="str" cm="1">
        <f t="array" ref="D69">_xll.PBD(C69,"HQ Country","","USD","","")</f>
        <v>Brazil</v>
      </c>
      <c r="E69" t="str" cm="1">
        <f t="array" ref="E69">_xll.PBD(C69,"Website","","USD","","")</f>
        <v>ri.azzas2154.com.br</v>
      </c>
      <c r="F69" t="s">
        <v>1845</v>
      </c>
      <c r="H69" t="s">
        <v>222</v>
      </c>
      <c r="I69" s="12" cm="1">
        <f t="array" ref="I69">_xll.PBD(C69,"Employees Count","","USD","","")</f>
        <v>7776</v>
      </c>
      <c r="J69" s="12" cm="1">
        <f t="array" ref="J69">_xll.PBF(C69,"Business Revenue","TTM","07-Jul-2025","","USD","","")</f>
        <v>2036983776.161525</v>
      </c>
      <c r="K69" s="12" cm="1">
        <f t="array" ref="K69">_xll.PBF(C69,"EBITDA","TTM","07-Jul-2025","","USD","","")</f>
        <v>160772678.1081</v>
      </c>
      <c r="L69" s="13"/>
    </row>
    <row r="70" spans="2:12" ht="15" customHeight="1" x14ac:dyDescent="0.2">
      <c r="B70" t="str" cm="1">
        <f t="array" ref="B70">_xll.PBD(C70,"Name","","USD","","")</f>
        <v>B2list</v>
      </c>
      <c r="C70" t="s">
        <v>638</v>
      </c>
      <c r="D70" t="str" cm="1">
        <f t="array" ref="D70">_xll.PBD(C70,"HQ Country","","USD","","")</f>
        <v>Brazil</v>
      </c>
      <c r="E70" t="str" cm="1">
        <f t="array" ref="E70">_xll.PBD(C70,"Website","","USD","","")</f>
        <v>www.b2list.com.br</v>
      </c>
      <c r="F70" t="s">
        <v>2087</v>
      </c>
      <c r="H70" t="s">
        <v>222</v>
      </c>
      <c r="I70" s="12" cm="1">
        <f t="array" ref="I70">_xll.PBD(C70,"Employees Count","","USD","","")</f>
        <v>27</v>
      </c>
      <c r="J70" s="12" t="e" cm="1">
        <f t="array" ref="J70">_xll.PBF(C70,"Business Revenue","TTM","07-Jul-2025","","USD","","")</f>
        <v>#N/A</v>
      </c>
      <c r="K70" s="12" t="e" cm="1">
        <f t="array" ref="K70">_xll.PBF(C70,"EBITDA","TTM","07-Jul-2025","","USD","","")</f>
        <v>#N/A</v>
      </c>
      <c r="L70" s="13"/>
    </row>
    <row r="71" spans="2:12" ht="15" customHeight="1" x14ac:dyDescent="0.2">
      <c r="B71" t="str" cm="1">
        <f t="array" ref="B71">_xll.PBD(C71,"Name","","USD","","")</f>
        <v>B3(Brazil)</v>
      </c>
      <c r="C71" t="s">
        <v>640</v>
      </c>
      <c r="D71" t="str" cm="1">
        <f t="array" ref="D71">_xll.PBD(C71,"HQ Country","","USD","","")</f>
        <v>Brazil</v>
      </c>
      <c r="E71" t="str" cm="1">
        <f t="array" ref="E71">_xll.PBD(C71,"Website","","USD","","")</f>
        <v>www.b3.com.br</v>
      </c>
      <c r="F71" t="s">
        <v>2088</v>
      </c>
      <c r="H71" t="s">
        <v>222</v>
      </c>
      <c r="I71" s="12" cm="1">
        <f t="array" ref="I71">_xll.PBD(C71,"Employees Count","","USD","","")</f>
        <v>1923</v>
      </c>
      <c r="J71" s="12" cm="1">
        <f t="array" ref="J71">_xll.PBF(C71,"Business Revenue","TTM","07-Jul-2025","","USD","","")</f>
        <v>1850947150.8258719</v>
      </c>
      <c r="K71" s="12" cm="1">
        <f t="array" ref="K71">_xll.PBF(C71,"EBITDA","TTM","07-Jul-2025","","USD","","")</f>
        <v>1554242393.3760941</v>
      </c>
      <c r="L71" s="13"/>
    </row>
    <row r="72" spans="2:12" ht="15" customHeight="1" x14ac:dyDescent="0.2">
      <c r="B72" t="str" cm="1">
        <f t="array" ref="B72">_xll.PBD(C72,"Name","","USD","","")</f>
        <v>BCO Amazonia</v>
      </c>
      <c r="C72" t="s">
        <v>661</v>
      </c>
      <c r="D72" t="str" cm="1">
        <f t="array" ref="D72">_xll.PBD(C72,"HQ Country","","USD","","")</f>
        <v>Brazil</v>
      </c>
      <c r="E72" t="str" cm="1">
        <f t="array" ref="E72">_xll.PBD(C72,"Website","","USD","","")</f>
        <v>www.bancoamazonia.com.br</v>
      </c>
      <c r="F72" t="s">
        <v>2101</v>
      </c>
      <c r="H72" t="s">
        <v>222</v>
      </c>
      <c r="I72" s="12" cm="1">
        <f t="array" ref="I72">_xll.PBD(C72,"Employees Count","","USD","","")</f>
        <v>2865</v>
      </c>
      <c r="J72" s="12" t="e" cm="1">
        <f t="array" ref="J72">_xll.PBF(C72,"Business Revenue","TTM","07-Jul-2025","","USD","","")</f>
        <v>#N/A</v>
      </c>
      <c r="K72" s="12" t="e" cm="1">
        <f t="array" ref="K72">_xll.PBF(C72,"EBITDA","TTM","07-Jul-2025","","USD","","")</f>
        <v>#N/A</v>
      </c>
      <c r="L72" s="13"/>
    </row>
    <row r="73" spans="2:12" ht="15" customHeight="1" x14ac:dyDescent="0.2">
      <c r="B73" t="str" cm="1">
        <f t="array" ref="B73">_xll.PBD(C73,"Name","","USD","","")</f>
        <v>Banco BMG</v>
      </c>
      <c r="C73" t="s">
        <v>642</v>
      </c>
      <c r="D73" t="str" cm="1">
        <f t="array" ref="D73">_xll.PBD(C73,"HQ Country","","USD","","")</f>
        <v>Brazil</v>
      </c>
      <c r="E73" t="str" cm="1">
        <f t="array" ref="E73">_xll.PBD(C73,"Website","","USD","","")</f>
        <v>www.bancobmg.com.br</v>
      </c>
      <c r="F73" t="s">
        <v>2090</v>
      </c>
      <c r="H73" t="s">
        <v>222</v>
      </c>
      <c r="I73" s="12" t="e" cm="1">
        <f t="array" ref="I73">_xll.PBD(C73,"Employees Count","","USD","","")</f>
        <v>#N/A</v>
      </c>
      <c r="J73" s="12" t="e" cm="1">
        <f t="array" ref="J73">_xll.PBF(C73,"Business Revenue","TTM","07-Jul-2025","","USD","","")</f>
        <v>#N/A</v>
      </c>
      <c r="K73" s="12" t="e" cm="1">
        <f t="array" ref="K73">_xll.PBF(C73,"EBITDA","TTM","07-Jul-2025","","USD","","")</f>
        <v>#N/A</v>
      </c>
      <c r="L73" s="13"/>
    </row>
    <row r="74" spans="2:12" ht="15" customHeight="1" x14ac:dyDescent="0.2">
      <c r="B74" t="str" cm="1">
        <f t="array" ref="B74">_xll.PBD(C74,"Name","","USD","","")</f>
        <v>Banco Pan</v>
      </c>
      <c r="C74" t="s">
        <v>651</v>
      </c>
      <c r="D74" t="str" cm="1">
        <f t="array" ref="D74">_xll.PBD(C74,"HQ Country","","USD","","")</f>
        <v>Brazil</v>
      </c>
      <c r="E74" t="str" cm="1">
        <f t="array" ref="E74">_xll.PBD(C74,"Website","","USD","","")</f>
        <v>www.bancopan.com.br</v>
      </c>
      <c r="F74" t="s">
        <v>2097</v>
      </c>
      <c r="H74" t="s">
        <v>222</v>
      </c>
      <c r="I74" s="12" cm="1">
        <f t="array" ref="I74">_xll.PBD(C74,"Employees Count","","USD","","")</f>
        <v>3891</v>
      </c>
      <c r="J74" s="12" t="e" cm="1">
        <f t="array" ref="J74">_xll.PBF(C74,"Business Revenue","TTM","07-Jul-2025","","USD","","")</f>
        <v>#N/A</v>
      </c>
      <c r="K74" s="12" t="e" cm="1">
        <f t="array" ref="K74">_xll.PBF(C74,"EBITDA","TTM","07-Jul-2025","","USD","","")</f>
        <v>#N/A</v>
      </c>
      <c r="L74" s="13"/>
    </row>
    <row r="75" spans="2:12" ht="15" customHeight="1" x14ac:dyDescent="0.2">
      <c r="B75" t="str" cm="1">
        <f t="array" ref="B75">_xll.PBD(C75,"Name","","USD","","")</f>
        <v>Banco do Estado do Espirito Santo</v>
      </c>
      <c r="C75" t="s">
        <v>648</v>
      </c>
      <c r="D75" t="str" cm="1">
        <f t="array" ref="D75">_xll.PBD(C75,"HQ Country","","USD","","")</f>
        <v>Brazil</v>
      </c>
      <c r="E75" t="str" cm="1">
        <f t="array" ref="E75">_xll.PBD(C75,"Website","","USD","","")</f>
        <v>www.banestes.com.br</v>
      </c>
      <c r="F75" t="s">
        <v>2096</v>
      </c>
      <c r="H75" t="s">
        <v>222</v>
      </c>
      <c r="I75" s="12" cm="1">
        <f t="array" ref="I75">_xll.PBD(C75,"Employees Count","","USD","","")</f>
        <v>927</v>
      </c>
      <c r="J75" s="12" t="e" cm="1">
        <f t="array" ref="J75">_xll.PBF(C75,"Business Revenue","TTM","07-Jul-2025","","USD","","")</f>
        <v>#N/A</v>
      </c>
      <c r="K75" s="12" t="e" cm="1">
        <f t="array" ref="K75">_xll.PBF(C75,"EBITDA","TTM","07-Jul-2025","","USD","","")</f>
        <v>#N/A</v>
      </c>
      <c r="L75" s="13"/>
    </row>
    <row r="76" spans="2:12" ht="15" customHeight="1" x14ac:dyDescent="0.2">
      <c r="B76" t="str" cm="1">
        <f t="array" ref="B76">_xll.PBD(C76,"Name","","USD","","")</f>
        <v>Banpará-Banco do Estado do Pará</v>
      </c>
      <c r="C76" t="s">
        <v>654</v>
      </c>
      <c r="D76" t="str" cm="1">
        <f t="array" ref="D76">_xll.PBD(C76,"HQ Country","","USD","","")</f>
        <v>Brazil</v>
      </c>
      <c r="E76" t="str" cm="1">
        <f t="array" ref="E76">_xll.PBD(C76,"Website","","USD","","")</f>
        <v>www.banpara.b.br</v>
      </c>
      <c r="F76" t="s">
        <v>1849</v>
      </c>
      <c r="H76" t="s">
        <v>222</v>
      </c>
      <c r="I76" s="12" cm="1">
        <f t="array" ref="I76">_xll.PBD(C76,"Employees Count","","USD","","")</f>
        <v>2441</v>
      </c>
      <c r="J76" s="12" t="e" cm="1">
        <f t="array" ref="J76">_xll.PBF(C76,"Business Revenue","TTM","07-Jul-2025","","USD","","")</f>
        <v>#N/A</v>
      </c>
      <c r="K76" s="12" t="e" cm="1">
        <f t="array" ref="K76">_xll.PBF(C76,"EBITDA","TTM","07-Jul-2025","","USD","","")</f>
        <v>#N/A</v>
      </c>
      <c r="L76" s="13"/>
    </row>
    <row r="77" spans="2:12" ht="15" customHeight="1" x14ac:dyDescent="0.2">
      <c r="B77" t="str" cm="1">
        <f t="array" ref="B77">_xll.PBD(C77,"Name","","USD","","")</f>
        <v>BCO Estado do Rio Grande do Sul</v>
      </c>
      <c r="C77" t="s">
        <v>662</v>
      </c>
      <c r="D77" t="str" cm="1">
        <f t="array" ref="D77">_xll.PBD(C77,"HQ Country","","USD","","")</f>
        <v>Brazil</v>
      </c>
      <c r="E77" t="str" cm="1">
        <f t="array" ref="E77">_xll.PBD(C77,"Website","","USD","","")</f>
        <v>www.banrisul.com.br</v>
      </c>
      <c r="F77" t="s">
        <v>2102</v>
      </c>
      <c r="H77" t="s">
        <v>222</v>
      </c>
      <c r="I77" s="12" cm="1">
        <f t="array" ref="I77">_xll.PBD(C77,"Employees Count","","USD","","")</f>
        <v>9364</v>
      </c>
      <c r="J77" s="12" t="e" cm="1">
        <f t="array" ref="J77">_xll.PBF(C77,"Business Revenue","TTM","07-Jul-2025","","USD","","")</f>
        <v>#N/A</v>
      </c>
      <c r="K77" s="12" t="e" cm="1">
        <f t="array" ref="K77">_xll.PBF(C77,"EBITDA","TTM","07-Jul-2025","","USD","","")</f>
        <v>#N/A</v>
      </c>
      <c r="L77" s="13"/>
    </row>
    <row r="78" spans="2:12" ht="15" customHeight="1" x14ac:dyDescent="0.2">
      <c r="B78" t="str" cm="1">
        <f t="array" ref="B78">_xll.PBD(C78,"Name","","USD","","")</f>
        <v>Metalúrgica Barros Monteiro</v>
      </c>
      <c r="C78" t="s">
        <v>979</v>
      </c>
      <c r="D78" t="str" cm="1">
        <f t="array" ref="D78">_xll.PBD(C78,"HQ Country","","USD","","")</f>
        <v>Brazil</v>
      </c>
      <c r="E78" t="str" cm="1">
        <f t="array" ref="E78">_xll.PBD(C78,"Website","","USD","","")</f>
        <v>www.barrosmonteiro.com.br</v>
      </c>
      <c r="F78" t="s">
        <v>2383</v>
      </c>
      <c r="H78" t="s">
        <v>222</v>
      </c>
      <c r="I78" s="12" cm="1">
        <f t="array" ref="I78">_xll.PBD(C78,"Employees Count","","USD","","")</f>
        <v>100</v>
      </c>
      <c r="J78" s="12" t="e" cm="1">
        <f t="array" ref="J78">_xll.PBF(C78,"Business Revenue","TTM","07-Jul-2025","","USD","","")</f>
        <v>#N/A</v>
      </c>
      <c r="K78" s="12" t="e" cm="1">
        <f t="array" ref="K78">_xll.PBF(C78,"EBITDA","TTM","07-Jul-2025","","USD","","")</f>
        <v>#N/A</v>
      </c>
      <c r="L78" s="13"/>
    </row>
    <row r="79" spans="2:12" ht="15" customHeight="1" x14ac:dyDescent="0.2">
      <c r="B79" t="str" cm="1">
        <f t="array" ref="B79">_xll.PBD(C79,"Name","","USD","","")</f>
        <v>BAT Brasil</v>
      </c>
      <c r="C79" t="s">
        <v>656</v>
      </c>
      <c r="D79" t="str" cm="1">
        <f t="array" ref="D79">_xll.PBD(C79,"HQ Country","","USD","","")</f>
        <v>Brazil</v>
      </c>
      <c r="E79" t="str" cm="1">
        <f t="array" ref="E79">_xll.PBD(C79,"Website","","USD","","")</f>
        <v>www.batbrasil.com</v>
      </c>
      <c r="F79" t="s">
        <v>2099</v>
      </c>
      <c r="H79" t="s">
        <v>222</v>
      </c>
      <c r="I79" s="12" cm="1">
        <f t="array" ref="I79">_xll.PBD(C79,"Employees Count","","USD","","")</f>
        <v>7000</v>
      </c>
      <c r="J79" s="12" t="e" cm="1">
        <f t="array" ref="J79">_xll.PBF(C79,"Business Revenue","TTM","07-Jul-2025","","USD","","")</f>
        <v>#N/A</v>
      </c>
      <c r="K79" s="12" t="e" cm="1">
        <f t="array" ref="K79">_xll.PBF(C79,"EBITDA","TTM","07-Jul-2025","","USD","","")</f>
        <v>#N/A</v>
      </c>
      <c r="L79" s="13"/>
    </row>
    <row r="80" spans="2:12" ht="15" customHeight="1" x14ac:dyDescent="0.2">
      <c r="B80" t="str" cm="1">
        <f t="array" ref="B80">_xll.PBD(C80,"Name","","USD","","")</f>
        <v>Baxter International</v>
      </c>
      <c r="C80" t="s">
        <v>307</v>
      </c>
      <c r="D80" t="str" cm="1">
        <f t="array" ref="D80">_xll.PBD(C80,"HQ Country","","USD","","")</f>
        <v>United States</v>
      </c>
      <c r="E80" t="str" cm="1">
        <f t="array" ref="E80">_xll.PBD(C80,"Website","","USD","","")</f>
        <v>www.baxter.com</v>
      </c>
      <c r="F80" t="s">
        <v>1978</v>
      </c>
      <c r="G80" s="9" t="s">
        <v>317</v>
      </c>
      <c r="H80" t="s">
        <v>222</v>
      </c>
      <c r="I80" s="12" cm="1">
        <f t="array" ref="I80">_xll.PBD(C80,"Employees Count","","USD","","")</f>
        <v>38000</v>
      </c>
      <c r="J80" s="12" cm="1">
        <f t="array" ref="J80">_xll.PBF(C80,"Business Revenue","TTM","07-Jul-2025","","USD","","")</f>
        <v>11889000000</v>
      </c>
      <c r="K80" s="12" cm="1">
        <f t="array" ref="K80">_xll.PBF(C80,"EBITDA","TTM","07-Jul-2025","","USD","","")</f>
        <v>587000000</v>
      </c>
      <c r="L80" s="13"/>
    </row>
    <row r="81" spans="2:15" ht="15" customHeight="1" x14ac:dyDescent="0.2">
      <c r="B81" t="str" cm="1">
        <f t="array" ref="B81">_xll.PBD(C81,"Name","","USD","","")</f>
        <v>Banco do Brasil</v>
      </c>
      <c r="C81" t="s">
        <v>647</v>
      </c>
      <c r="D81" t="str" cm="1">
        <f t="array" ref="D81">_xll.PBD(C81,"HQ Country","","USD","","")</f>
        <v>Brazil</v>
      </c>
      <c r="E81" t="str" cm="1">
        <f t="array" ref="E81">_xll.PBD(C81,"Website","","USD","","")</f>
        <v>www.bb.com.br</v>
      </c>
      <c r="F81" t="s">
        <v>2095</v>
      </c>
      <c r="H81" t="s">
        <v>222</v>
      </c>
      <c r="I81" s="12" cm="1">
        <f t="array" ref="I81">_xll.PBD(C81,"Employees Count","","USD","","")</f>
        <v>85031</v>
      </c>
      <c r="J81" s="12" t="e" cm="1">
        <f t="array" ref="J81">_xll.PBF(C81,"Business Revenue","TTM","07-Jul-2025","","USD","","")</f>
        <v>#N/A</v>
      </c>
      <c r="K81" s="12" t="e" cm="1">
        <f t="array" ref="K81">_xll.PBF(C81,"EBITDA","TTM","07-Jul-2025","","USD","","")</f>
        <v>#N/A</v>
      </c>
      <c r="L81" s="13"/>
    </row>
    <row r="82" spans="2:15" ht="15" customHeight="1" x14ac:dyDescent="0.2">
      <c r="B82" t="str" cm="1">
        <f t="array" ref="B82">_xll.PBD(C82,"Name","","USD","","")</f>
        <v>BBM Logística</v>
      </c>
      <c r="C82" t="s">
        <v>660</v>
      </c>
      <c r="D82" t="str" cm="1">
        <f t="array" ref="D82">_xll.PBD(C82,"HQ Country","","USD","","")</f>
        <v>Brazil</v>
      </c>
      <c r="E82" t="str" cm="1">
        <f t="array" ref="E82">_xll.PBD(C82,"Website","","USD","","")</f>
        <v>www.bbmlogistica.com.br</v>
      </c>
      <c r="F82" t="s">
        <v>2100</v>
      </c>
      <c r="H82" t="s">
        <v>222</v>
      </c>
      <c r="I82" s="12" cm="1">
        <f t="array" ref="I82">_xll.PBD(C82,"Employees Count","","USD","","")</f>
        <v>5200</v>
      </c>
      <c r="J82" s="12" cm="1">
        <f t="array" ref="J82">_xll.PBF(C82,"Business Revenue","TTM","07-Jul-2025","","USD","","")</f>
        <v>420900831.74655998</v>
      </c>
      <c r="K82" s="12" cm="1">
        <f t="array" ref="K82">_xll.PBF(C82,"EBITDA","TTM","07-Jul-2025","","USD","","")</f>
        <v>18920161.589515999</v>
      </c>
      <c r="L82" s="13"/>
    </row>
    <row r="83" spans="2:15" ht="15" customHeight="1" x14ac:dyDescent="0.2">
      <c r="B83" t="str" cm="1">
        <f t="array" ref="B83">_xll.PBD(C83,"Name","","USD","","")</f>
        <v>BB Seguridade Participacoes</v>
      </c>
      <c r="C83" t="s">
        <v>658</v>
      </c>
      <c r="D83" t="str" cm="1">
        <f t="array" ref="D83">_xll.PBD(C83,"HQ Country","","USD","","")</f>
        <v>Brazil</v>
      </c>
      <c r="E83" t="str" cm="1">
        <f t="array" ref="E83">_xll.PBD(C83,"Website","","USD","","")</f>
        <v>www.bbseguridaderi.com.br</v>
      </c>
      <c r="F83" t="s">
        <v>1887</v>
      </c>
      <c r="H83" t="s">
        <v>222</v>
      </c>
      <c r="I83" s="12" cm="1">
        <f t="array" ref="I83">_xll.PBD(C83,"Employees Count","","USD","","")</f>
        <v>190</v>
      </c>
      <c r="J83" s="12" t="e" cm="1">
        <f t="array" ref="J83">_xll.PBF(C83,"Business Revenue","TTM","07-Jul-2025","","USD","","")</f>
        <v>#N/A</v>
      </c>
      <c r="K83" s="12" cm="1">
        <f t="array" ref="K83">_xll.PBF(C83,"EBITDA","TTM","07-Jul-2025","","USD","","")</f>
        <v>1849898130.0282021</v>
      </c>
      <c r="L83" s="13"/>
    </row>
    <row r="84" spans="2:15" ht="15" customHeight="1" x14ac:dyDescent="0.2">
      <c r="B84" t="str" cm="1">
        <f t="array" ref="B84">_xll.PBD(C84,"Name","","USD","","")</f>
        <v>Banco Cruzeiro do Sul</v>
      </c>
      <c r="C84" t="s">
        <v>645</v>
      </c>
      <c r="D84" t="str" cm="1">
        <f t="array" ref="D84">_xll.PBD(C84,"HQ Country","","USD","","")</f>
        <v>Brazil</v>
      </c>
      <c r="E84" t="str" cm="1">
        <f t="array" ref="E84">_xll.PBD(C84,"Website","","USD","","")</f>
        <v>www.bcsul.com.br</v>
      </c>
      <c r="F84" t="s">
        <v>2093</v>
      </c>
      <c r="H84" t="s">
        <v>222</v>
      </c>
      <c r="I84" s="12" cm="1">
        <f t="array" ref="I84">_xll.PBD(C84,"Employees Count","","USD","","")</f>
        <v>787</v>
      </c>
      <c r="J84" s="12" t="e" cm="1">
        <f t="array" ref="J84">_xll.PBF(C84,"Business Revenue","TTM","07-Jul-2025","","USD","","")</f>
        <v>#N/A</v>
      </c>
      <c r="K84" s="12" t="e" cm="1">
        <f t="array" ref="K84">_xll.PBF(C84,"EBITDA","TTM","07-Jul-2025","","USD","","")</f>
        <v>#N/A</v>
      </c>
      <c r="L84" s="13"/>
    </row>
    <row r="85" spans="2:15" ht="15" customHeight="1" x14ac:dyDescent="0.2">
      <c r="B85" t="str" cm="1">
        <f t="array" ref="B85">_xll.PBD(C85,"Name","","USD","","")</f>
        <v>Companhia de Bebidas Ipiranga</v>
      </c>
      <c r="C85" t="s">
        <v>742</v>
      </c>
      <c r="D85" t="str" cm="1">
        <f t="array" ref="D85">_xll.PBD(C85,"HQ Country","","USD","","")</f>
        <v>Brazil</v>
      </c>
      <c r="E85" t="str" cm="1">
        <f t="array" ref="E85">_xll.PBD(C85,"Website","","USD","","")</f>
        <v>www.bebidasipiranga.com.br</v>
      </c>
      <c r="F85" t="s">
        <v>2168</v>
      </c>
      <c r="H85" t="s">
        <v>222</v>
      </c>
      <c r="I85" s="12" t="e" cm="1">
        <f t="array" ref="I85">_xll.PBD(C85,"Employees Count","","USD","","")</f>
        <v>#N/A</v>
      </c>
      <c r="J85" s="12" t="e" cm="1">
        <f t="array" ref="J85">_xll.PBF(C85,"Business Revenue","TTM","07-Jul-2025","","USD","","")</f>
        <v>#N/A</v>
      </c>
      <c r="K85" s="12" t="e" cm="1">
        <f t="array" ref="K85">_xll.PBF(C85,"EBITDA","TTM","07-Jul-2025","","USD","","")</f>
        <v>#N/A</v>
      </c>
      <c r="L85" s="13"/>
    </row>
    <row r="86" spans="2:15" ht="15" customHeight="1" x14ac:dyDescent="0.2">
      <c r="B86" t="str" cm="1">
        <f t="array" ref="B86">_xll.PBD(C86,"Name","","USD","","")</f>
        <v>Belagricola</v>
      </c>
      <c r="C86" t="s">
        <v>664</v>
      </c>
      <c r="D86" t="str" cm="1">
        <f t="array" ref="D86">_xll.PBD(C86,"HQ Country","","USD","","")</f>
        <v>Brazil</v>
      </c>
      <c r="E86" t="str" cm="1">
        <f t="array" ref="E86">_xll.PBD(C86,"Website","","USD","","")</f>
        <v>www.belagricola.com.br</v>
      </c>
      <c r="F86" t="s">
        <v>2104</v>
      </c>
      <c r="H86" t="s">
        <v>222</v>
      </c>
      <c r="I86" s="12" cm="1">
        <f t="array" ref="I86">_xll.PBD(C86,"Employees Count","","USD","","")</f>
        <v>1143</v>
      </c>
      <c r="J86" s="12" t="e" cm="1">
        <f t="array" ref="J86">_xll.PBF(C86,"Business Revenue","TTM","07-Jul-2025","","USD","","")</f>
        <v>#N/A</v>
      </c>
      <c r="K86" s="12" t="e" cm="1">
        <f t="array" ref="K86">_xll.PBF(C86,"EBITDA","TTM","07-Jul-2025","","USD","","")</f>
        <v>#N/A</v>
      </c>
      <c r="L86" s="13"/>
    </row>
    <row r="87" spans="2:15" ht="15" customHeight="1" x14ac:dyDescent="0.2">
      <c r="B87" t="str" cm="1">
        <f t="array" ref="B87">_xll.PBD(C87,"Name","","USD","","")</f>
        <v>Bem Brasil</v>
      </c>
      <c r="C87" t="s">
        <v>665</v>
      </c>
      <c r="D87" t="str" cm="1">
        <f t="array" ref="D87">_xll.PBD(C87,"HQ Country","","USD","","")</f>
        <v>Brazil</v>
      </c>
      <c r="E87" t="str" cm="1">
        <f t="array" ref="E87">_xll.PBD(C87,"Website","","USD","","")</f>
        <v>www.bembrasil.ind.br</v>
      </c>
      <c r="F87" t="s">
        <v>1888</v>
      </c>
      <c r="H87" t="s">
        <v>222</v>
      </c>
      <c r="I87" s="12" cm="1">
        <f t="array" ref="I87">_xll.PBD(C87,"Employees Count","","USD","","")</f>
        <v>679</v>
      </c>
      <c r="J87" s="12" t="e" cm="1">
        <f t="array" ref="J87">_xll.PBF(C87,"Business Revenue","TTM","07-Jul-2025","","USD","","")</f>
        <v>#N/A</v>
      </c>
      <c r="K87" s="12" t="e" cm="1">
        <f t="array" ref="K87">_xll.PBF(C87,"EBITDA","TTM","07-Jul-2025","","USD","","")</f>
        <v>#N/A</v>
      </c>
      <c r="L87" s="13"/>
    </row>
    <row r="88" spans="2:15" ht="15" customHeight="1" x14ac:dyDescent="0.2">
      <c r="B88" t="str" cm="1">
        <f t="array" ref="B88">_xll.PBD(C88,"Name","","USD","","")</f>
        <v>Bemobi</v>
      </c>
      <c r="C88" t="s">
        <v>666</v>
      </c>
      <c r="D88" t="str" cm="1">
        <f t="array" ref="D88">_xll.PBD(C88,"HQ Country","","USD","","")</f>
        <v>Brazil</v>
      </c>
      <c r="E88" t="str" cm="1">
        <f t="array" ref="E88">_xll.PBD(C88,"Website","","USD","","")</f>
        <v>bemobi.com</v>
      </c>
      <c r="F88" t="s">
        <v>2105</v>
      </c>
      <c r="H88" t="s">
        <v>222</v>
      </c>
      <c r="I88" s="12" cm="1">
        <f t="array" ref="I88">_xll.PBD(C88,"Employees Count","","USD","","")</f>
        <v>800</v>
      </c>
      <c r="J88" s="12" cm="1">
        <f t="array" ref="J88">_xll.PBF(C88,"Business Revenue","TTM","07-Jul-2025","","USD","","")</f>
        <v>295656627.16212302</v>
      </c>
      <c r="K88" s="12" cm="1">
        <f t="array" ref="K88">_xll.PBF(C88,"EBITDA","TTM","07-Jul-2025","","USD","","")</f>
        <v>41312184.411874004</v>
      </c>
      <c r="L88" s="13"/>
    </row>
    <row r="89" spans="2:15" ht="15" customHeight="1" x14ac:dyDescent="0.2">
      <c r="B89" t="str" cm="1">
        <f t="array" ref="B89">_xll.PBD(C89,"Name","","USD","","")</f>
        <v>Beontag Participações</v>
      </c>
      <c r="C89" t="s">
        <v>667</v>
      </c>
      <c r="D89" t="str" cm="1">
        <f t="array" ref="D89">_xll.PBD(C89,"HQ Country","","USD","","")</f>
        <v>Brazil</v>
      </c>
      <c r="E89" t="str" cm="1">
        <f t="array" ref="E89">_xll.PBD(C89,"Website","","USD","","")</f>
        <v>www.beontag.com</v>
      </c>
      <c r="F89" t="s">
        <v>2106</v>
      </c>
      <c r="H89" t="s">
        <v>222</v>
      </c>
      <c r="I89" s="12" cm="1">
        <f t="array" ref="I89">_xll.PBD(C89,"Employees Count","","USD","","")</f>
        <v>2100</v>
      </c>
      <c r="J89" s="12" t="e" cm="1">
        <f t="array" ref="J89">_xll.PBF(C89,"Business Revenue","TTM","07-Jul-2025","","USD","","")</f>
        <v>#N/A</v>
      </c>
      <c r="K89" s="12" t="e" cm="1">
        <f t="array" ref="K89">_xll.PBF(C89,"EBITDA","TTM","07-Jul-2025","","USD","","")</f>
        <v>#N/A</v>
      </c>
      <c r="L89" s="13"/>
    </row>
    <row r="90" spans="2:15" ht="15" customHeight="1" x14ac:dyDescent="0.2">
      <c r="B90" t="str" cm="1">
        <f t="array" ref="B90">_xll.PBD(C90,"Name","","USD","","")</f>
        <v>Binatural</v>
      </c>
      <c r="C90" t="s">
        <v>669</v>
      </c>
      <c r="D90" t="str" cm="1">
        <f t="array" ref="D90">_xll.PBD(C90,"HQ Country","","USD","","")</f>
        <v>Brazil</v>
      </c>
      <c r="E90" t="str" cm="1">
        <f t="array" ref="E90">_xll.PBD(C90,"Website","","USD","","")</f>
        <v>www.binatural.com.br</v>
      </c>
      <c r="F90" t="s">
        <v>2108</v>
      </c>
      <c r="H90" t="s">
        <v>222</v>
      </c>
      <c r="I90" s="12" cm="1">
        <f t="array" ref="I90">_xll.PBD(C90,"Employees Count","","USD","","")</f>
        <v>207</v>
      </c>
      <c r="J90" s="12" t="e" cm="1">
        <f t="array" ref="J90">_xll.PBF(C90,"Business Revenue","TTM","07-Jul-2025","","USD","","")</f>
        <v>#N/A</v>
      </c>
      <c r="K90" s="12" t="e" cm="1">
        <f t="array" ref="K90">_xll.PBF(C90,"EBITDA","TTM","07-Jul-2025","","USD","","")</f>
        <v>#N/A</v>
      </c>
      <c r="L90" s="13"/>
    </row>
    <row r="91" spans="2:15" ht="15" customHeight="1" x14ac:dyDescent="0.2">
      <c r="B91" t="str" cm="1">
        <f t="array" ref="B91">_xll.PBD(C91,"Name","","USD","","")</f>
        <v>Biolab Pharma</v>
      </c>
      <c r="C91" t="s">
        <v>413</v>
      </c>
      <c r="D91" t="str" cm="1">
        <f t="array" ref="D91">_xll.PBD(C91,"HQ Country","","USD","","")</f>
        <v>Brazil</v>
      </c>
      <c r="E91" t="str" cm="1">
        <f t="array" ref="E91">_xll.PBD(C91,"Website","","USD","","")</f>
        <v>www.biolabfarma.com.br</v>
      </c>
      <c r="F91" t="s">
        <v>2109</v>
      </c>
      <c r="H91" t="s">
        <v>222</v>
      </c>
      <c r="I91" s="12" cm="1">
        <f t="array" ref="I91">_xll.PBD(C91,"Employees Count","","USD","","")</f>
        <v>4429</v>
      </c>
      <c r="J91" s="12" t="e" cm="1">
        <f t="array" ref="J91">_xll.PBF(C91,"Business Revenue","TTM","07-Jul-2025","","USD","","")</f>
        <v>#N/A</v>
      </c>
      <c r="K91" s="12" t="e" cm="1">
        <f t="array" ref="K91">_xll.PBF(C91,"EBITDA","TTM","07-Jul-2025","","USD","","")</f>
        <v>#N/A</v>
      </c>
      <c r="L91" s="13"/>
    </row>
    <row r="92" spans="2:15" ht="15" customHeight="1" x14ac:dyDescent="0.2">
      <c r="B92" t="str" cm="1">
        <f t="array" ref="B92">_xll.PBD(C92,"Name","","USD","","")</f>
        <v>Bionexo</v>
      </c>
      <c r="C92" t="s">
        <v>202</v>
      </c>
      <c r="D92" t="str" cm="1">
        <f t="array" ref="D92">_xll.PBD(C92,"HQ Country","","USD","","")</f>
        <v>Brazil</v>
      </c>
      <c r="E92" t="str" cm="1">
        <f t="array" ref="E92">_xll.PBD(C92,"Website","","USD","","")</f>
        <v>www.bionexo.com</v>
      </c>
      <c r="F92" t="s">
        <v>1946</v>
      </c>
      <c r="H92" t="s">
        <v>222</v>
      </c>
      <c r="I92" s="12" cm="1">
        <f t="array" ref="I92">_xll.PBD(C92,"Employees Count","","USD","","")</f>
        <v>500</v>
      </c>
      <c r="J92" s="12" t="e" cm="1">
        <f t="array" ref="J92">_xll.PBF(C92,"Business Revenue","TTM","07-Jul-2025","","USD","","")</f>
        <v>#N/A</v>
      </c>
      <c r="K92" s="12" t="e" cm="1">
        <f t="array" ref="K92">_xll.PBF(C92,"EBITDA","FY","07-Jul-2025","","USD","","")</f>
        <v>#N/A</v>
      </c>
      <c r="L92" s="13"/>
      <c r="M92" s="9" t="s">
        <v>226</v>
      </c>
      <c r="N92" s="9" t="s">
        <v>227</v>
      </c>
      <c r="O92" s="11" t="s">
        <v>228</v>
      </c>
    </row>
    <row r="93" spans="2:15" ht="15" customHeight="1" x14ac:dyDescent="0.2">
      <c r="B93" t="str" cm="1">
        <f t="array" ref="B93">_xll.PBD(C93,"Name","","USD","","")</f>
        <v>Biosev</v>
      </c>
      <c r="C93" t="s">
        <v>670</v>
      </c>
      <c r="D93" t="str" cm="1">
        <f t="array" ref="D93">_xll.PBD(C93,"HQ Country","","USD","","")</f>
        <v>Brazil</v>
      </c>
      <c r="E93" t="str" cm="1">
        <f t="array" ref="E93">_xll.PBD(C93,"Website","","USD","","")</f>
        <v>www.biosev.com</v>
      </c>
      <c r="F93" t="s">
        <v>2110</v>
      </c>
      <c r="H93" t="s">
        <v>222</v>
      </c>
      <c r="I93" s="12" t="e" cm="1">
        <f t="array" ref="I93">_xll.PBD(C93,"Employees Count","","USD","","")</f>
        <v>#N/A</v>
      </c>
      <c r="J93" s="12" t="e" cm="1">
        <f t="array" ref="J93">_xll.PBF(C93,"Business Revenue","TTM","07-Jul-2025","","USD","","")</f>
        <v>#N/A</v>
      </c>
      <c r="K93" s="12" t="e" cm="1">
        <f t="array" ref="K93">_xll.PBF(C93,"EBITDA","TTM","07-Jul-2025","","USD","","")</f>
        <v>#N/A</v>
      </c>
      <c r="L93" s="13"/>
    </row>
    <row r="94" spans="2:15" ht="15" customHeight="1" x14ac:dyDescent="0.2">
      <c r="B94" t="str" cm="1">
        <f t="array" ref="B94">_xll.PBD(C94,"Name","","USD","","")</f>
        <v>Blau Farmaceutica</v>
      </c>
      <c r="C94" t="s">
        <v>414</v>
      </c>
      <c r="D94" t="str" cm="1">
        <f t="array" ref="D94">_xll.PBD(C94,"HQ Country","","USD","","")</f>
        <v>Brazil</v>
      </c>
      <c r="E94" t="str" cm="1">
        <f t="array" ref="E94">_xll.PBD(C94,"Website","","USD","","")</f>
        <v>www.blau.com</v>
      </c>
      <c r="F94" t="s">
        <v>2111</v>
      </c>
      <c r="H94" t="s">
        <v>222</v>
      </c>
      <c r="I94" s="12" cm="1">
        <f t="array" ref="I94">_xll.PBD(C94,"Employees Count","","USD","","")</f>
        <v>1554</v>
      </c>
      <c r="J94" s="12" cm="1">
        <f t="array" ref="J94">_xll.PBF(C94,"Business Revenue","TTM","07-Jul-2025","","USD","","")</f>
        <v>328921984.97645402</v>
      </c>
      <c r="K94" s="12" cm="1">
        <f t="array" ref="K94">_xll.PBF(C94,"EBITDA","TTM","07-Jul-2025","","USD","","")</f>
        <v>77857468.713452995</v>
      </c>
      <c r="L94" s="13"/>
    </row>
    <row r="95" spans="2:15" ht="15" customHeight="1" x14ac:dyDescent="0.2">
      <c r="B95" t="str" cm="1">
        <f t="array" ref="B95">_xll.PBD(C95,"Name","","USD","","")</f>
        <v>Banco Do Nordeste</v>
      </c>
      <c r="C95" t="s">
        <v>649</v>
      </c>
      <c r="D95" t="str" cm="1">
        <f t="array" ref="D95">_xll.PBD(C95,"HQ Country","","USD","","")</f>
        <v>Brazil</v>
      </c>
      <c r="E95" t="str" cm="1">
        <f t="array" ref="E95">_xll.PBD(C95,"Website","","USD","","")</f>
        <v>www.bnb.gov.br</v>
      </c>
      <c r="F95" t="s">
        <v>1846</v>
      </c>
      <c r="H95" t="s">
        <v>222</v>
      </c>
      <c r="I95" s="12" cm="1">
        <f t="array" ref="I95">_xll.PBD(C95,"Employees Count","","USD","","")</f>
        <v>7101</v>
      </c>
      <c r="J95" s="12" t="e" cm="1">
        <f t="array" ref="J95">_xll.PBF(C95,"Business Revenue","TTM","07-Jul-2025","","USD","","")</f>
        <v>#N/A</v>
      </c>
      <c r="K95" s="12" t="e" cm="1">
        <f t="array" ref="K95">_xll.PBF(C95,"EBITDA","TTM","07-Jul-2025","","USD","","")</f>
        <v>#N/A</v>
      </c>
      <c r="L95" s="13"/>
    </row>
    <row r="96" spans="2:15" ht="15" customHeight="1" x14ac:dyDescent="0.2">
      <c r="B96" t="str" cm="1">
        <f t="array" ref="B96">_xll.PBD(C96,"Name","","USD","","")</f>
        <v>Boa Safra Sementes</v>
      </c>
      <c r="C96" t="s">
        <v>671</v>
      </c>
      <c r="D96" t="str" cm="1">
        <f t="array" ref="D96">_xll.PBD(C96,"HQ Country","","USD","","")</f>
        <v>Brazil</v>
      </c>
      <c r="E96" t="str" cm="1">
        <f t="array" ref="E96">_xll.PBD(C96,"Website","","USD","","")</f>
        <v>www.boasafrasementes.com.br</v>
      </c>
      <c r="F96" t="s">
        <v>2112</v>
      </c>
      <c r="H96" t="s">
        <v>222</v>
      </c>
      <c r="I96" s="12" cm="1">
        <f t="array" ref="I96">_xll.PBD(C96,"Employees Count","","USD","","")</f>
        <v>561</v>
      </c>
      <c r="J96" s="12" cm="1">
        <f t="array" ref="J96">_xll.PBF(C96,"Business Revenue","TTM","07-Jul-2025","","USD","","")</f>
        <v>371453306.94733989</v>
      </c>
      <c r="K96" s="12" cm="1">
        <f t="array" ref="K96">_xll.PBF(C96,"EBITDA","TTM","07-Jul-2025","","USD","","")</f>
        <v>43008868.955871999</v>
      </c>
      <c r="L96" s="13"/>
    </row>
    <row r="97" spans="2:12" ht="15" customHeight="1" x14ac:dyDescent="0.2">
      <c r="B97" t="str" cm="1">
        <f t="array" ref="B97">_xll.PBD(C97,"Name","","USD","","")</f>
        <v>Bombril</v>
      </c>
      <c r="C97" t="s">
        <v>672</v>
      </c>
      <c r="D97" t="str" cm="1">
        <f t="array" ref="D97">_xll.PBD(C97,"HQ Country","","USD","","")</f>
        <v>Brazil</v>
      </c>
      <c r="E97" t="str" cm="1">
        <f t="array" ref="E97">_xll.PBD(C97,"Website","","USD","","")</f>
        <v>www.bombril.com.br</v>
      </c>
      <c r="F97" t="s">
        <v>2113</v>
      </c>
      <c r="H97" t="s">
        <v>222</v>
      </c>
      <c r="I97" s="12" cm="1">
        <f t="array" ref="I97">_xll.PBD(C97,"Employees Count","","USD","","")</f>
        <v>2911</v>
      </c>
      <c r="J97" s="12" cm="1">
        <f t="array" ref="J97">_xll.PBF(C97,"Business Revenue","TTM","07-Jul-2025","","USD","","")</f>
        <v>435345332.19834602</v>
      </c>
      <c r="K97" s="12" cm="1">
        <f t="array" ref="K97">_xll.PBF(C97,"EBITDA","TTM","07-Jul-2025","","USD","","")</f>
        <v>49172195.273621999</v>
      </c>
      <c r="L97" s="13"/>
    </row>
    <row r="98" spans="2:12" ht="15" customHeight="1" x14ac:dyDescent="0.2">
      <c r="B98" t="str" cm="1">
        <f t="array" ref="B98">_xll.PBD(C98,"Name","","USD","","")</f>
        <v>O Boticário</v>
      </c>
      <c r="C98" t="s">
        <v>1018</v>
      </c>
      <c r="D98" t="str" cm="1">
        <f t="array" ref="D98">_xll.PBD(C98,"HQ Country","","USD","","")</f>
        <v>Brazil</v>
      </c>
      <c r="E98" t="str" cm="1">
        <f t="array" ref="E98">_xll.PBD(C98,"Website","","USD","","")</f>
        <v>www.boticario.com.br</v>
      </c>
      <c r="F98" t="s">
        <v>2417</v>
      </c>
      <c r="H98" t="s">
        <v>222</v>
      </c>
      <c r="I98" s="12" cm="1">
        <f t="array" ref="I98">_xll.PBD(C98,"Employees Count","","USD","","")</f>
        <v>11631</v>
      </c>
      <c r="J98" s="12" t="e" cm="1">
        <f t="array" ref="J98">_xll.PBF(C98,"Business Revenue","TTM","07-Jul-2025","","USD","","")</f>
        <v>#N/A</v>
      </c>
      <c r="K98" s="12" t="e" cm="1">
        <f t="array" ref="K98">_xll.PBF(C98,"EBITDA","TTM","07-Jul-2025","","USD","","")</f>
        <v>#N/A</v>
      </c>
      <c r="L98" s="13"/>
    </row>
    <row r="99" spans="2:12" ht="15" customHeight="1" x14ac:dyDescent="0.2">
      <c r="B99" t="str" cm="1">
        <f t="array" ref="B99">_xll.PBD(C99,"Name","","USD","","")</f>
        <v>Bovespa Holding</v>
      </c>
      <c r="C99" t="s">
        <v>673</v>
      </c>
      <c r="D99" t="str" cm="1">
        <f t="array" ref="D99">_xll.PBD(C99,"HQ Country","","USD","","")</f>
        <v>Brazil</v>
      </c>
      <c r="E99" t="str" cm="1">
        <f t="array" ref="E99">_xll.PBD(C99,"Website","","USD","","")</f>
        <v>www.bovespaholding.com.br</v>
      </c>
      <c r="F99" t="s">
        <v>2114</v>
      </c>
      <c r="H99" t="s">
        <v>222</v>
      </c>
      <c r="I99" s="12" t="e" cm="1">
        <f t="array" ref="I99">_xll.PBD(C99,"Employees Count","","USD","","")</f>
        <v>#N/A</v>
      </c>
      <c r="J99" s="12" t="e" cm="1">
        <f t="array" ref="J99">_xll.PBF(C99,"Business Revenue","TTM","07-Jul-2025","","USD","","")</f>
        <v>#N/A</v>
      </c>
      <c r="K99" s="12" t="e" cm="1">
        <f t="array" ref="K99">_xll.PBF(C99,"EBITDA","TTM","07-Jul-2025","","USD","","")</f>
        <v>#N/A</v>
      </c>
      <c r="L99" s="13"/>
    </row>
    <row r="100" spans="2:12" ht="15" customHeight="1" x14ac:dyDescent="0.2">
      <c r="B100" t="str" cm="1">
        <f t="array" ref="B100">_xll.PBD(C100,"Name","","USD","","")</f>
        <v>Bank Bradesco</v>
      </c>
      <c r="C100" t="s">
        <v>653</v>
      </c>
      <c r="D100" t="str" cm="1">
        <f t="array" ref="D100">_xll.PBD(C100,"HQ Country","","USD","","")</f>
        <v>Brazil</v>
      </c>
      <c r="E100" t="str" cm="1">
        <f t="array" ref="E100">_xll.PBD(C100,"Website","","USD","","")</f>
        <v>www.banco.bradesco</v>
      </c>
      <c r="F100" t="s">
        <v>1848</v>
      </c>
      <c r="H100" t="s">
        <v>222</v>
      </c>
      <c r="I100" s="12" cm="1">
        <f t="array" ref="I100">_xll.PBD(C100,"Employees Count","","USD","","")</f>
        <v>83285</v>
      </c>
      <c r="J100" s="12" t="e" cm="1">
        <f t="array" ref="J100">_xll.PBF(C100,"Business Revenue","TTM","07-Jul-2025","","USD","","")</f>
        <v>#N/A</v>
      </c>
      <c r="K100" s="12" t="e" cm="1">
        <f t="array" ref="K100">_xll.PBF(C100,"EBITDA","TTM","07-Jul-2025","","USD","","")</f>
        <v>#N/A</v>
      </c>
      <c r="L100" s="13"/>
    </row>
    <row r="101" spans="2:12" ht="15" customHeight="1" x14ac:dyDescent="0.2">
      <c r="B101" t="str" cm="1">
        <f t="array" ref="B101">_xll.PBD(C101,"Name","","USD","","")</f>
        <v>Bradespar</v>
      </c>
      <c r="C101" t="s">
        <v>675</v>
      </c>
      <c r="D101" t="str" cm="1">
        <f t="array" ref="D101">_xll.PBD(C101,"HQ Country","","USD","","")</f>
        <v>Brazil</v>
      </c>
      <c r="E101" t="str" cm="1">
        <f t="array" ref="E101">_xll.PBD(C101,"Website","","USD","","")</f>
        <v>bradespar.bradesco/inicio</v>
      </c>
      <c r="F101" t="s">
        <v>1850</v>
      </c>
      <c r="H101" t="s">
        <v>222</v>
      </c>
      <c r="I101" s="12" t="e" cm="1">
        <f t="array" ref="I101">_xll.PBD(C101,"Employees Count","","USD","","")</f>
        <v>#N/A</v>
      </c>
      <c r="J101" s="12" t="e" cm="1">
        <f t="array" ref="J101">_xll.PBF(C101,"Business Revenue","TTM","07-Jul-2025","","USD","","")</f>
        <v>#N/A</v>
      </c>
      <c r="K101" s="12" t="e" cm="1">
        <f t="array" ref="K101">_xll.PBF(C101,"EBITDA","TTM","07-Jul-2025","","USD","","")</f>
        <v>#N/A</v>
      </c>
      <c r="L101" s="13"/>
    </row>
    <row r="102" spans="2:12" ht="15" customHeight="1" x14ac:dyDescent="0.2">
      <c r="B102" t="str" cm="1">
        <f t="array" ref="B102">_xll.PBD(C102,"Name","","USD","","")</f>
        <v>BrasilAgro</v>
      </c>
      <c r="C102" t="s">
        <v>678</v>
      </c>
      <c r="D102" t="str" cm="1">
        <f t="array" ref="D102">_xll.PBD(C102,"HQ Country","","USD","","")</f>
        <v>Brazil</v>
      </c>
      <c r="E102" t="str" cm="1">
        <f t="array" ref="E102">_xll.PBD(C102,"Website","","USD","","")</f>
        <v>ri.brasil-agro.com</v>
      </c>
      <c r="F102" t="s">
        <v>1851</v>
      </c>
      <c r="H102" t="s">
        <v>222</v>
      </c>
      <c r="I102" s="12" cm="1">
        <f t="array" ref="I102">_xll.PBD(C102,"Employees Count","","USD","","")</f>
        <v>429</v>
      </c>
      <c r="J102" s="12" cm="1">
        <f t="array" ref="J102">_xll.PBF(C102,"Business Revenue","TTM","07-Jul-2025","","USD","","")</f>
        <v>225912773.29733801</v>
      </c>
      <c r="K102" s="12" cm="1">
        <f t="array" ref="K102">_xll.PBF(C102,"EBITDA","TTM","07-Jul-2025","","USD","","")</f>
        <v>81864407.576947004</v>
      </c>
      <c r="L102" s="13"/>
    </row>
    <row r="103" spans="2:12" ht="15" customHeight="1" x14ac:dyDescent="0.2">
      <c r="B103" t="str" cm="1">
        <f t="array" ref="B103">_xll.PBD(C103,"Name","","USD","","")</f>
        <v>Brasilcap Capitalização</v>
      </c>
      <c r="C103" t="s">
        <v>679</v>
      </c>
      <c r="D103" t="str" cm="1">
        <f t="array" ref="D103">_xll.PBD(C103,"HQ Country","","USD","","")</f>
        <v>Brazil</v>
      </c>
      <c r="E103" t="str" cm="1">
        <f t="array" ref="E103">_xll.PBD(C103,"Website","","USD","","")</f>
        <v>www.brasilcap.com.br</v>
      </c>
      <c r="F103" t="s">
        <v>2118</v>
      </c>
      <c r="H103" t="s">
        <v>222</v>
      </c>
      <c r="I103" s="12" t="e" cm="1">
        <f t="array" ref="I103">_xll.PBD(C103,"Employees Count","","USD","","")</f>
        <v>#N/A</v>
      </c>
      <c r="J103" s="12" cm="1">
        <f t="array" ref="J103">_xll.PBF(C103,"Business Revenue","TTM","07-Jul-2025","","USD","","")</f>
        <v>1247107249.3676312</v>
      </c>
      <c r="K103" s="12" t="e" cm="1">
        <f t="array" ref="K103">_xll.PBF(C103,"EBITDA","TTM","07-Jul-2025","","USD","","")</f>
        <v>#N/A</v>
      </c>
      <c r="L103" s="13"/>
    </row>
    <row r="104" spans="2:12" ht="15" customHeight="1" x14ac:dyDescent="0.2">
      <c r="B104" t="str" cm="1">
        <f t="array" ref="B104">_xll.PBD(C104,"Name","","USD","","")</f>
        <v>Brasil Kirin</v>
      </c>
      <c r="C104" t="s">
        <v>676</v>
      </c>
      <c r="D104" t="str" cm="1">
        <f t="array" ref="D104">_xll.PBD(C104,"HQ Country","","USD","","")</f>
        <v>Brazil</v>
      </c>
      <c r="E104" t="str" cm="1">
        <f t="array" ref="E104">_xll.PBD(C104,"Website","","USD","","")</f>
        <v>www.brasilkirin.com.br</v>
      </c>
      <c r="F104" t="s">
        <v>2116</v>
      </c>
      <c r="H104" t="s">
        <v>222</v>
      </c>
      <c r="I104" s="12" cm="1">
        <f t="array" ref="I104">_xll.PBD(C104,"Employees Count","","USD","","")</f>
        <v>10000</v>
      </c>
      <c r="J104" s="12" t="e" cm="1">
        <f t="array" ref="J104">_xll.PBF(C104,"Business Revenue","TTM","07-Jul-2025","","USD","","")</f>
        <v>#N/A</v>
      </c>
      <c r="K104" s="12" t="e" cm="1">
        <f t="array" ref="K104">_xll.PBF(C104,"EBITDA","TTM","07-Jul-2025","","USD","","")</f>
        <v>#N/A</v>
      </c>
      <c r="L104" s="13"/>
    </row>
    <row r="105" spans="2:12" ht="15" customHeight="1" x14ac:dyDescent="0.2">
      <c r="B105" t="str" cm="1">
        <f t="array" ref="B105">_xll.PBD(C105,"Name","","USD","","")</f>
        <v>Brasil Telecom</v>
      </c>
      <c r="C105" t="s">
        <v>677</v>
      </c>
      <c r="D105" t="str" cm="1">
        <f t="array" ref="D105">_xll.PBD(C105,"HQ Country","","USD","","")</f>
        <v>Brazil</v>
      </c>
      <c r="E105" t="str" cm="1">
        <f t="array" ref="E105">_xll.PBD(C105,"Website","","USD","","")</f>
        <v>www.brasiltelecom.com.br</v>
      </c>
      <c r="F105" t="s">
        <v>2117</v>
      </c>
      <c r="H105" t="s">
        <v>222</v>
      </c>
      <c r="I105" s="12" cm="1">
        <f t="array" ref="I105">_xll.PBD(C105,"Employees Count","","USD","","")</f>
        <v>20541</v>
      </c>
      <c r="J105" s="12" t="e" cm="1">
        <f t="array" ref="J105">_xll.PBF(C105,"Business Revenue","TTM","07-Jul-2025","","USD","","")</f>
        <v>#N/A</v>
      </c>
      <c r="K105" s="12" t="e" cm="1">
        <f t="array" ref="K105">_xll.PBF(C105,"EBITDA","TTM","07-Jul-2025","","USD","","")</f>
        <v>#N/A</v>
      </c>
      <c r="L105" s="13"/>
    </row>
    <row r="106" spans="2:12" ht="15" customHeight="1" x14ac:dyDescent="0.2">
      <c r="B106" t="str" cm="1">
        <f t="array" ref="B106">_xll.PBD(C106,"Name","","USD","","")</f>
        <v>Braskem (Industrial Chemicals)</v>
      </c>
      <c r="C106" t="s">
        <v>680</v>
      </c>
      <c r="D106" t="str" cm="1">
        <f t="array" ref="D106">_xll.PBD(C106,"HQ Country","","USD","","")</f>
        <v>Brazil</v>
      </c>
      <c r="E106" t="str" cm="1">
        <f t="array" ref="E106">_xll.PBD(C106,"Website","","USD","","")</f>
        <v>www.braskem.com.br</v>
      </c>
      <c r="F106" t="s">
        <v>2119</v>
      </c>
      <c r="H106" t="s">
        <v>222</v>
      </c>
      <c r="I106" s="12" cm="1">
        <f t="array" ref="I106">_xll.PBD(C106,"Employees Count","","USD","","")</f>
        <v>8576</v>
      </c>
      <c r="J106" s="12" cm="1">
        <f t="array" ref="J106">_xll.PBF(C106,"Business Revenue","TTM","07-Jul-2025","","USD","","")</f>
        <v>14061509340.856001</v>
      </c>
      <c r="K106" s="12" cm="1">
        <f t="array" ref="K106">_xll.PBF(C106,"EBITDA","TTM","07-Jul-2025","","USD","","")</f>
        <v>-983123056.55999994</v>
      </c>
      <c r="L106" s="13"/>
    </row>
    <row r="107" spans="2:12" ht="15" customHeight="1" x14ac:dyDescent="0.2">
      <c r="B107" t="str" cm="1">
        <f t="array" ref="B107">_xll.PBD(C107,"Name","","USD","","")</f>
        <v>Brastec Technologies</v>
      </c>
      <c r="C107" t="s">
        <v>681</v>
      </c>
      <c r="D107" t="str" cm="1">
        <f t="array" ref="D107">_xll.PBD(C107,"HQ Country","","USD","","")</f>
        <v>Brazil</v>
      </c>
      <c r="E107" t="str" cm="1">
        <f t="array" ref="E107">_xll.PBD(C107,"Website","","USD","","")</f>
        <v>www.brastec-group.com</v>
      </c>
      <c r="F107" t="s">
        <v>2120</v>
      </c>
      <c r="H107" t="s">
        <v>222</v>
      </c>
      <c r="I107" s="12" cm="1">
        <f t="array" ref="I107">_xll.PBD(C107,"Employees Count","","USD","","")</f>
        <v>201</v>
      </c>
      <c r="J107" s="12" t="e" cm="1">
        <f t="array" ref="J107">_xll.PBF(C107,"Business Revenue","TTM","07-Jul-2025","","USD","","")</f>
        <v>#N/A</v>
      </c>
      <c r="K107" s="12" t="e" cm="1">
        <f t="array" ref="K107">_xll.PBF(C107,"EBITDA","TTM","07-Jul-2025","","USD","","")</f>
        <v>#N/A</v>
      </c>
      <c r="L107" s="13"/>
    </row>
    <row r="108" spans="2:12" ht="15" customHeight="1" x14ac:dyDescent="0.2">
      <c r="B108" t="str" cm="1">
        <f t="array" ref="B108">_xll.PBD(C108,"Name","","USD","","")</f>
        <v>Brasvending</v>
      </c>
      <c r="C108" t="s">
        <v>682</v>
      </c>
      <c r="D108" t="str" cm="1">
        <f t="array" ref="D108">_xll.PBD(C108,"HQ Country","","USD","","")</f>
        <v>Brazil</v>
      </c>
      <c r="E108" t="str" cm="1">
        <f t="array" ref="E108">_xll.PBD(C108,"Website","","USD","","")</f>
        <v>www.brasvending.com.br</v>
      </c>
      <c r="F108" t="s">
        <v>2121</v>
      </c>
      <c r="H108" t="s">
        <v>222</v>
      </c>
      <c r="I108" s="12" cm="1">
        <f t="array" ref="I108">_xll.PBD(C108,"Employees Count","","USD","","")</f>
        <v>1001</v>
      </c>
      <c r="J108" s="12" t="e" cm="1">
        <f t="array" ref="J108">_xll.PBF(C108,"Business Revenue","TTM","07-Jul-2025","","USD","","")</f>
        <v>#N/A</v>
      </c>
      <c r="K108" s="12" t="e" cm="1">
        <f t="array" ref="K108">_xll.PBF(C108,"EBITDA","TTM","07-Jul-2025","","USD","","")</f>
        <v>#N/A</v>
      </c>
      <c r="L108" s="13"/>
    </row>
    <row r="109" spans="2:12" ht="15" customHeight="1" x14ac:dyDescent="0.2">
      <c r="B109" t="str" cm="1">
        <f t="array" ref="B109">_xll.PBD(C109,"Name","","USD","","")</f>
        <v>Brava Energia</v>
      </c>
      <c r="C109" t="s">
        <v>683</v>
      </c>
      <c r="D109" t="str" cm="1">
        <f t="array" ref="D109">_xll.PBD(C109,"HQ Country","","USD","","")</f>
        <v>Brazil</v>
      </c>
      <c r="E109" t="str" cm="1">
        <f t="array" ref="E109">_xll.PBD(C109,"Website","","USD","","")</f>
        <v>ri.bravaenergia.com</v>
      </c>
      <c r="F109" t="s">
        <v>1852</v>
      </c>
      <c r="H109" t="s">
        <v>222</v>
      </c>
      <c r="I109" s="12" t="e" cm="1">
        <f t="array" ref="I109">_xll.PBD(C109,"Employees Count","","USD","","")</f>
        <v>#N/A</v>
      </c>
      <c r="J109" s="12" cm="1">
        <f t="array" ref="J109">_xll.PBF(C109,"Business Revenue","TTM","07-Jul-2025","","USD","","")</f>
        <v>1623826667.8461912</v>
      </c>
      <c r="K109" s="12" cm="1">
        <f t="array" ref="K109">_xll.PBF(C109,"EBITDA","TTM","07-Jul-2025","","USD","","")</f>
        <v>699755467.604877</v>
      </c>
      <c r="L109" s="13"/>
    </row>
    <row r="110" spans="2:12" ht="15" customHeight="1" x14ac:dyDescent="0.2">
      <c r="B110" t="str" cm="1">
        <f t="array" ref="B110">_xll.PBD(C110,"Name","","USD","","")</f>
        <v>Bretas</v>
      </c>
      <c r="C110" t="s">
        <v>684</v>
      </c>
      <c r="D110" t="str" cm="1">
        <f t="array" ref="D110">_xll.PBD(C110,"HQ Country","","USD","","")</f>
        <v>Brazil</v>
      </c>
      <c r="E110" t="str" cm="1">
        <f t="array" ref="E110">_xll.PBD(C110,"Website","","USD","","")</f>
        <v>www.bretas.com.br</v>
      </c>
      <c r="F110" t="s">
        <v>2122</v>
      </c>
      <c r="H110" t="s">
        <v>222</v>
      </c>
      <c r="I110" s="12" cm="1">
        <f t="array" ref="I110">_xll.PBD(C110,"Employees Count","","USD","","")</f>
        <v>2680</v>
      </c>
      <c r="J110" s="12" t="e" cm="1">
        <f t="array" ref="J110">_xll.PBF(C110,"Business Revenue","TTM","07-Jul-2025","","USD","","")</f>
        <v>#N/A</v>
      </c>
      <c r="K110" s="12" t="e" cm="1">
        <f t="array" ref="K110">_xll.PBF(C110,"EBITDA","TTM","07-Jul-2025","","USD","","")</f>
        <v>#N/A</v>
      </c>
      <c r="L110" s="13"/>
    </row>
    <row r="111" spans="2:12" ht="15" customHeight="1" x14ac:dyDescent="0.2">
      <c r="B111" t="str" cm="1">
        <f t="array" ref="B111">_xll.PBD(C111,"Name","","USD","","")</f>
        <v>BRF Global</v>
      </c>
      <c r="C111" t="s">
        <v>686</v>
      </c>
      <c r="D111" t="str" cm="1">
        <f t="array" ref="D111">_xll.PBD(C111,"HQ Country","","USD","","")</f>
        <v>Brazil</v>
      </c>
      <c r="E111" t="str" cm="1">
        <f t="array" ref="E111">_xll.PBD(C111,"Website","","USD","","")</f>
        <v>www.brf-global.com</v>
      </c>
      <c r="F111" t="s">
        <v>2649</v>
      </c>
      <c r="H111" t="s">
        <v>222</v>
      </c>
      <c r="I111" s="12" cm="1">
        <f t="array" ref="I111">_xll.PBD(C111,"Employees Count","","USD","","")</f>
        <v>100747</v>
      </c>
      <c r="J111" s="12" cm="1">
        <f t="array" ref="J111">_xll.PBF(C111,"Business Revenue","TTM","07-Jul-2025","","USD","","")</f>
        <v>12935855169.539167</v>
      </c>
      <c r="K111" s="12" cm="1">
        <f t="array" ref="K111">_xll.PBF(C111,"EBITDA","TTM","07-Jul-2025","","USD","","")</f>
        <v>2015872455.23592</v>
      </c>
      <c r="L111" s="13"/>
    </row>
    <row r="112" spans="2:12" ht="15" customHeight="1" x14ac:dyDescent="0.2">
      <c r="B112" t="str" cm="1">
        <f t="array" ref="B112">_xll.PBD(C112,"Name","","USD","","")</f>
        <v>Brisanet Participacoes</v>
      </c>
      <c r="C112" t="s">
        <v>687</v>
      </c>
      <c r="D112" t="str" cm="1">
        <f t="array" ref="D112">_xll.PBD(C112,"HQ Country","","USD","","")</f>
        <v>Brazil</v>
      </c>
      <c r="E112" t="str" cm="1">
        <f t="array" ref="E112">_xll.PBD(C112,"Website","","USD","","")</f>
        <v>ri.brisanet.com.br</v>
      </c>
      <c r="F112" t="s">
        <v>1854</v>
      </c>
      <c r="H112" t="s">
        <v>222</v>
      </c>
      <c r="I112" s="12" cm="1">
        <f t="array" ref="I112">_xll.PBD(C112,"Employees Count","","USD","","")</f>
        <v>8000</v>
      </c>
      <c r="J112" s="12" cm="1">
        <f t="array" ref="J112">_xll.PBF(C112,"Business Revenue","TTM","07-Jul-2025","","USD","","")</f>
        <v>296042363.87984401</v>
      </c>
      <c r="K112" s="12" cm="1">
        <f t="array" ref="K112">_xll.PBF(C112,"EBITDA","TTM","07-Jul-2025","","USD","","")</f>
        <v>123422508.096156</v>
      </c>
      <c r="L112" s="13"/>
    </row>
    <row r="113" spans="2:15" ht="15" customHeight="1" x14ac:dyDescent="0.2">
      <c r="B113" t="str" cm="1">
        <f t="array" ref="B113">_xll.PBD(C113,"Name","","USD","","")</f>
        <v>BRK Ambiental</v>
      </c>
      <c r="C113" t="s">
        <v>688</v>
      </c>
      <c r="D113" t="str" cm="1">
        <f t="array" ref="D113">_xll.PBD(C113,"HQ Country","","USD","","")</f>
        <v>Brazil</v>
      </c>
      <c r="E113" t="str" cm="1">
        <f t="array" ref="E113">_xll.PBD(C113,"Website","","USD","","")</f>
        <v>www.brkambiental.com.br</v>
      </c>
      <c r="F113" t="s">
        <v>2123</v>
      </c>
      <c r="H113" t="s">
        <v>222</v>
      </c>
      <c r="I113" s="12" cm="1">
        <f t="array" ref="I113">_xll.PBD(C113,"Employees Count","","USD","","")</f>
        <v>6055</v>
      </c>
      <c r="J113" s="12" t="e" cm="1">
        <f t="array" ref="J113">_xll.PBF(C113,"Business Revenue","TTM","07-Jul-2025","","USD","","")</f>
        <v>#N/A</v>
      </c>
      <c r="K113" s="12" t="e" cm="1">
        <f t="array" ref="K113">_xll.PBF(C113,"EBITDA","TTM","07-Jul-2025","","USD","","")</f>
        <v>#N/A</v>
      </c>
      <c r="L113" s="13"/>
    </row>
    <row r="114" spans="2:15" ht="15" customHeight="1" x14ac:dyDescent="0.2">
      <c r="B114" t="str" cm="1">
        <f t="array" ref="B114">_xll.PBD(C114,"Name","","USD","","")</f>
        <v>BR Malls Participacoes</v>
      </c>
      <c r="C114" t="s">
        <v>674</v>
      </c>
      <c r="D114" t="str" cm="1">
        <f t="array" ref="D114">_xll.PBD(C114,"HQ Country","","USD","","")</f>
        <v>Brazil</v>
      </c>
      <c r="E114" t="str" cm="1">
        <f t="array" ref="E114">_xll.PBD(C114,"Website","","USD","","")</f>
        <v>www.brmalls.com.br</v>
      </c>
      <c r="F114" t="s">
        <v>2115</v>
      </c>
      <c r="H114" t="s">
        <v>222</v>
      </c>
      <c r="I114" s="12" cm="1">
        <f t="array" ref="I114">_xll.PBD(C114,"Employees Count","","USD","","")</f>
        <v>495</v>
      </c>
      <c r="J114" s="12" t="e" cm="1">
        <f t="array" ref="J114">_xll.PBF(C114,"Business Revenue","TTM","07-Jul-2025","","USD","","")</f>
        <v>#N/A</v>
      </c>
      <c r="K114" s="12" t="e" cm="1">
        <f t="array" ref="K114">_xll.PBF(C114,"EBITDA","TTM","07-Jul-2025","","USD","","")</f>
        <v>#N/A</v>
      </c>
      <c r="L114" s="13"/>
    </row>
    <row r="115" spans="2:15" ht="15" customHeight="1" x14ac:dyDescent="0.2">
      <c r="B115" t="str" cm="1">
        <f t="array" ref="B115">_xll.PBD(C115,"Name","","USD","","")</f>
        <v>BRQ Solucoes em Informatica</v>
      </c>
      <c r="C115" t="s">
        <v>205</v>
      </c>
      <c r="D115" t="str" cm="1">
        <f t="array" ref="D115">_xll.PBD(C115,"HQ Country","","USD","","")</f>
        <v>Brazil</v>
      </c>
      <c r="E115" t="str" cm="1">
        <f t="array" ref="E115">_xll.PBD(C115,"Website","","USD","","")</f>
        <v>www.brq.com</v>
      </c>
      <c r="F115" t="s">
        <v>1947</v>
      </c>
      <c r="H115" t="s">
        <v>222</v>
      </c>
      <c r="I115" s="12" cm="1">
        <f t="array" ref="I115">_xll.PBD(C115,"Employees Count","","USD","","")</f>
        <v>2500</v>
      </c>
      <c r="J115" s="12" cm="1">
        <f t="array" ref="J115">_xll.PBF(C115,"Business Revenue","TTM","07-Jul-2025","","USD","","")</f>
        <v>113403600.778202</v>
      </c>
      <c r="K115" s="12" cm="1">
        <f t="array" ref="K115">_xll.PBF(C115,"EBITDA","TTM","07-Jul-2025","","USD","","")</f>
        <v>18961985.953400999</v>
      </c>
      <c r="L115" s="13"/>
      <c r="M115" t="s">
        <v>229</v>
      </c>
      <c r="N115" t="s">
        <v>230</v>
      </c>
      <c r="O115" t="s">
        <v>231</v>
      </c>
    </row>
    <row r="116" spans="2:15" ht="15" customHeight="1" x14ac:dyDescent="0.2">
      <c r="B116" t="str" cm="1">
        <f t="array" ref="B116">_xll.PBD(C116,"Name","","USD","","")</f>
        <v>BSBios Indústria e Comércio de Biodiesel Sul Brasil</v>
      </c>
      <c r="C116" t="s">
        <v>689</v>
      </c>
      <c r="D116" t="str" cm="1">
        <f t="array" ref="D116">_xll.PBD(C116,"HQ Country","","USD","","")</f>
        <v>Brazil</v>
      </c>
      <c r="E116" t="str" cm="1">
        <f t="array" ref="E116">_xll.PBD(C116,"Website","","USD","","")</f>
        <v>www.bsbios.com</v>
      </c>
      <c r="F116" t="s">
        <v>2124</v>
      </c>
      <c r="H116" t="s">
        <v>222</v>
      </c>
      <c r="I116" s="12" t="e" cm="1">
        <f t="array" ref="I116">_xll.PBD(C116,"Employees Count","","USD","","")</f>
        <v>#N/A</v>
      </c>
      <c r="J116" s="12" t="e" cm="1">
        <f t="array" ref="J116">_xll.PBF(C116,"Business Revenue","TTM","07-Jul-2025","","USD","","")</f>
        <v>#N/A</v>
      </c>
      <c r="K116" s="12" t="e" cm="1">
        <f t="array" ref="K116">_xll.PBF(C116,"EBITDA","TTM","07-Jul-2025","","USD","","")</f>
        <v>#N/A</v>
      </c>
      <c r="L116" s="13"/>
    </row>
    <row r="117" spans="2:15" ht="15" customHeight="1" x14ac:dyDescent="0.2">
      <c r="B117" t="str" cm="1">
        <f t="array" ref="B117">_xll.PBD(C117,"Name","","USD","","")</f>
        <v>BTG Pactual</v>
      </c>
      <c r="C117" t="s">
        <v>690</v>
      </c>
      <c r="D117" t="str" cm="1">
        <f t="array" ref="D117">_xll.PBD(C117,"HQ Country","","USD","","")</f>
        <v>Brazil</v>
      </c>
      <c r="E117" t="str" cm="1">
        <f t="array" ref="E117">_xll.PBD(C117,"Website","","USD","","")</f>
        <v>www.btgpactual.com</v>
      </c>
      <c r="F117" t="s">
        <v>2125</v>
      </c>
      <c r="H117" t="s">
        <v>222</v>
      </c>
      <c r="I117" s="12" cm="1">
        <f t="array" ref="I117">_xll.PBD(C117,"Employees Count","","USD","","")</f>
        <v>7583</v>
      </c>
      <c r="J117" s="12" t="e" cm="1">
        <f t="array" ref="J117">_xll.PBF(C117,"Business Revenue","TTM","07-Jul-2025","","USD","","")</f>
        <v>#N/A</v>
      </c>
      <c r="K117" s="12" t="e" cm="1">
        <f t="array" ref="K117">_xll.PBF(C117,"EBITDA","TTM","07-Jul-2025","","USD","","")</f>
        <v>#N/A</v>
      </c>
      <c r="L117" s="13"/>
    </row>
    <row r="118" spans="2:15" ht="15" customHeight="1" x14ac:dyDescent="0.2">
      <c r="B118" t="str" cm="1">
        <f t="array" ref="B118">_xll.PBD(C118,"Name","","USD","","")</f>
        <v>Bunge Brazil</v>
      </c>
      <c r="C118" t="s">
        <v>691</v>
      </c>
      <c r="D118" t="str" cm="1">
        <f t="array" ref="D118">_xll.PBD(C118,"HQ Country","","USD","","")</f>
        <v>Brazil</v>
      </c>
      <c r="E118" t="str" cm="1">
        <f t="array" ref="E118">_xll.PBD(C118,"Website","","USD","","")</f>
        <v>www.bunge.com.br</v>
      </c>
      <c r="F118" t="s">
        <v>2126</v>
      </c>
      <c r="H118" t="s">
        <v>222</v>
      </c>
      <c r="I118" s="12" t="e" cm="1">
        <f t="array" ref="I118">_xll.PBD(C118,"Employees Count","","USD","","")</f>
        <v>#N/A</v>
      </c>
      <c r="J118" s="12" t="e" cm="1">
        <f t="array" ref="J118">_xll.PBF(C118,"Business Revenue","TTM","07-Jul-2025","","USD","","")</f>
        <v>#N/A</v>
      </c>
      <c r="K118" s="12" t="e" cm="1">
        <f t="array" ref="K118">_xll.PBF(C118,"EBITDA","TTM","07-Jul-2025","","USD","","")</f>
        <v>#N/A</v>
      </c>
      <c r="L118" s="13"/>
    </row>
    <row r="119" spans="2:15" ht="15" customHeight="1" x14ac:dyDescent="0.2">
      <c r="B119" t="str" cm="1">
        <f t="array" ref="B119">_xll.PBD(C119,"Name","","USD","","")</f>
        <v>Bunzl (Distributors/Wholesale)</v>
      </c>
      <c r="C119" t="s">
        <v>280</v>
      </c>
      <c r="D119" t="str" cm="1">
        <f t="array" ref="D119">_xll.PBD(C119,"HQ Country","","USD","","")</f>
        <v>United Kingdom</v>
      </c>
      <c r="E119" t="str" cm="1">
        <f t="array" ref="E119">_xll.PBD(C119,"Website","","USD","","")</f>
        <v>www.bunzl.com</v>
      </c>
      <c r="F119" t="s">
        <v>1968</v>
      </c>
      <c r="G119" s="9" t="s">
        <v>287</v>
      </c>
      <c r="H119" t="s">
        <v>222</v>
      </c>
      <c r="I119" s="12" cm="1">
        <f t="array" ref="I119">_xll.PBD(C119,"Employees Count","","USD","","")</f>
        <v>25019</v>
      </c>
      <c r="J119" s="12" cm="1">
        <f t="array" ref="J119">_xll.PBF(C119,"Business Revenue","TTM","07-Jul-2025","","USD","","")</f>
        <v>15047020344.8116</v>
      </c>
      <c r="K119" s="12" cm="1">
        <f t="array" ref="K119">_xll.PBF(C119,"EBITDA","TTM","07-Jul-2025","","USD","","")</f>
        <v>1478968619.3675001</v>
      </c>
      <c r="L119" s="13"/>
    </row>
    <row r="120" spans="2:15" ht="15" customHeight="1" x14ac:dyDescent="0.2">
      <c r="B120" t="str" cm="1">
        <f t="array" ref="B120">_xll.PBD(C120,"Name","","USD","","")</f>
        <v>Banco BV</v>
      </c>
      <c r="C120" t="s">
        <v>643</v>
      </c>
      <c r="D120" t="str" cm="1">
        <f t="array" ref="D120">_xll.PBD(C120,"HQ Country","","USD","","")</f>
        <v>Brazil</v>
      </c>
      <c r="E120" t="str" cm="1">
        <f t="array" ref="E120">_xll.PBD(C120,"Website","","USD","","")</f>
        <v>www.bv.com.br</v>
      </c>
      <c r="F120" t="s">
        <v>2091</v>
      </c>
      <c r="H120" t="s">
        <v>222</v>
      </c>
      <c r="I120" s="12" t="e" cm="1">
        <f t="array" ref="I120">_xll.PBD(C120,"Employees Count","","USD","","")</f>
        <v>#N/A</v>
      </c>
      <c r="J120" s="12" t="e" cm="1">
        <f t="array" ref="J120">_xll.PBF(C120,"Business Revenue","TTM","07-Jul-2025","","USD","","")</f>
        <v>#N/A</v>
      </c>
      <c r="K120" s="12" t="e" cm="1">
        <f t="array" ref="K120">_xll.PBF(C120,"EBITDA","TTM","07-Jul-2025","","USD","","")</f>
        <v>#N/A</v>
      </c>
      <c r="L120" s="13"/>
    </row>
    <row r="121" spans="2:15" ht="15" customHeight="1" x14ac:dyDescent="0.2">
      <c r="B121" t="str" cm="1">
        <f t="array" ref="B121">_xll.PBD(C121,"Name","","USD","","")</f>
        <v>Banco C6</v>
      </c>
      <c r="C121" t="s">
        <v>644</v>
      </c>
      <c r="D121" t="str" cm="1">
        <f t="array" ref="D121">_xll.PBD(C121,"HQ Country","","USD","","")</f>
        <v>Brazil</v>
      </c>
      <c r="E121" t="str" cm="1">
        <f t="array" ref="E121">_xll.PBD(C121,"Website","","USD","","")</f>
        <v>www.c6bank.com.br</v>
      </c>
      <c r="F121" t="s">
        <v>2092</v>
      </c>
      <c r="H121" t="s">
        <v>222</v>
      </c>
      <c r="I121" s="12" cm="1">
        <f t="array" ref="I121">_xll.PBD(C121,"Employees Count","","USD","","")</f>
        <v>3866</v>
      </c>
      <c r="J121" s="12" t="e" cm="1">
        <f t="array" ref="J121">_xll.PBF(C121,"Business Revenue","TTM","07-Jul-2025","","USD","","")</f>
        <v>#N/A</v>
      </c>
      <c r="K121" s="12" t="e" cm="1">
        <f t="array" ref="K121">_xll.PBF(C121,"EBITDA","TTM","07-Jul-2025","","USD","","")</f>
        <v>#N/A</v>
      </c>
      <c r="L121" s="13"/>
    </row>
    <row r="122" spans="2:15" ht="15" customHeight="1" x14ac:dyDescent="0.2">
      <c r="B122" t="str" cm="1">
        <f t="array" ref="B122">_xll.PBD(C122,"Name","","USD","","")</f>
        <v>Cacau Comercio Eletronico</v>
      </c>
      <c r="C122" t="s">
        <v>694</v>
      </c>
      <c r="D122" t="str" cm="1">
        <f t="array" ref="D122">_xll.PBD(C122,"HQ Country","","USD","","")</f>
        <v>Brazil</v>
      </c>
      <c r="E122" t="str" cm="1">
        <f t="array" ref="E122">_xll.PBD(C122,"Website","","USD","","")</f>
        <v>www.cacaushow.com.br</v>
      </c>
      <c r="F122" t="s">
        <v>2128</v>
      </c>
      <c r="H122" t="s">
        <v>222</v>
      </c>
      <c r="I122" s="12" cm="1">
        <f t="array" ref="I122">_xll.PBD(C122,"Employees Count","","USD","","")</f>
        <v>21000</v>
      </c>
      <c r="J122" s="12" t="e" cm="1">
        <f t="array" ref="J122">_xll.PBF(C122,"Business Revenue","TTM","07-Jul-2025","","USD","","")</f>
        <v>#N/A</v>
      </c>
      <c r="K122" s="12" t="e" cm="1">
        <f t="array" ref="K122">_xll.PBF(C122,"EBITDA","TTM","07-Jul-2025","","USD","","")</f>
        <v>#N/A</v>
      </c>
      <c r="L122" s="13"/>
    </row>
    <row r="123" spans="2:15" ht="15" customHeight="1" x14ac:dyDescent="0.2">
      <c r="B123" t="str" cm="1">
        <f t="array" ref="B123">_xll.PBD(C123,"Name","","USD","","")</f>
        <v>Cia Cacique de Café Solúvel</v>
      </c>
      <c r="C123" t="s">
        <v>722</v>
      </c>
      <c r="D123" t="str" cm="1">
        <f t="array" ref="D123">_xll.PBD(C123,"HQ Country","","USD","","")</f>
        <v>Brazil</v>
      </c>
      <c r="E123" t="str" cm="1">
        <f t="array" ref="E123">_xll.PBD(C123,"Website","","USD","","")</f>
        <v>www.cacique.com.br</v>
      </c>
      <c r="F123" t="s">
        <v>2150</v>
      </c>
      <c r="H123" t="s">
        <v>222</v>
      </c>
      <c r="I123" s="12" cm="1">
        <f t="array" ref="I123">_xll.PBD(C123,"Employees Count","","USD","","")</f>
        <v>1000</v>
      </c>
      <c r="J123" s="12" t="e" cm="1">
        <f t="array" ref="J123">_xll.PBF(C123,"Business Revenue","TTM","07-Jul-2025","","USD","","")</f>
        <v>#N/A</v>
      </c>
      <c r="K123" s="12" t="e" cm="1">
        <f t="array" ref="K123">_xll.PBF(C123,"EBITDA","TTM","07-Jul-2025","","USD","","")</f>
        <v>#N/A</v>
      </c>
      <c r="L123" s="13"/>
    </row>
    <row r="124" spans="2:15" ht="15" customHeight="1" x14ac:dyDescent="0.2">
      <c r="B124" t="str" cm="1">
        <f t="array" ref="B124">_xll.PBD(C124,"Name","","USD","","")</f>
        <v>Caixa Seguradora</v>
      </c>
      <c r="C124" t="s">
        <v>696</v>
      </c>
      <c r="D124" t="str" cm="1">
        <f t="array" ref="D124">_xll.PBD(C124,"HQ Country","","USD","","")</f>
        <v>Brazil</v>
      </c>
      <c r="E124" t="str" cm="1">
        <f t="array" ref="E124">_xll.PBD(C124,"Website","","USD","","")</f>
        <v>www.caixaseguradora.com.br</v>
      </c>
      <c r="F124" t="s">
        <v>2129</v>
      </c>
      <c r="H124" t="s">
        <v>222</v>
      </c>
      <c r="I124" s="12" cm="1">
        <f t="array" ref="I124">_xll.PBD(C124,"Employees Count","","USD","","")</f>
        <v>882</v>
      </c>
      <c r="J124" s="12" t="e" cm="1">
        <f t="array" ref="J124">_xll.PBF(C124,"Business Revenue","TTM","07-Jul-2025","","USD","","")</f>
        <v>#N/A</v>
      </c>
      <c r="K124" s="12" t="e" cm="1">
        <f t="array" ref="K124">_xll.PBF(C124,"EBITDA","TTM","07-Jul-2025","","USD","","")</f>
        <v>#N/A</v>
      </c>
      <c r="L124" s="13"/>
    </row>
    <row r="125" spans="2:15" ht="15" customHeight="1" x14ac:dyDescent="0.2">
      <c r="B125" t="str" cm="1">
        <f t="array" ref="B125">_xll.PBD(C125,"Name","","USD","","")</f>
        <v>Caixa Seguridade Participacoes</v>
      </c>
      <c r="C125" t="s">
        <v>697</v>
      </c>
      <c r="D125" t="str" cm="1">
        <f t="array" ref="D125">_xll.PBD(C125,"HQ Country","","USD","","")</f>
        <v>Brazil</v>
      </c>
      <c r="E125" t="str" cm="1">
        <f t="array" ref="E125">_xll.PBD(C125,"Website","","USD","","")</f>
        <v>www.caixaseguridade.com.br</v>
      </c>
      <c r="F125" t="s">
        <v>2130</v>
      </c>
      <c r="H125" t="s">
        <v>222</v>
      </c>
      <c r="I125" s="12" cm="1">
        <f t="array" ref="I125">_xll.PBD(C125,"Employees Count","","USD","","")</f>
        <v>23309</v>
      </c>
      <c r="J125" s="12" t="e" cm="1">
        <f t="array" ref="J125">_xll.PBF(C125,"Business Revenue","TTM","07-Jul-2025","","USD","","")</f>
        <v>#N/A</v>
      </c>
      <c r="K125" s="12" cm="1">
        <f t="array" ref="K125">_xll.PBF(C125,"EBITDA","TTM","07-Jul-2025","","USD","","")</f>
        <v>809122564.58708704</v>
      </c>
      <c r="L125" s="13"/>
    </row>
    <row r="126" spans="2:15" ht="15" customHeight="1" x14ac:dyDescent="0.2">
      <c r="B126" t="str" cm="1">
        <f t="array" ref="B126">_xll.PBD(C126,"Name","","USD","","")</f>
        <v>Camargo Correa Metais</v>
      </c>
      <c r="C126" t="s">
        <v>699</v>
      </c>
      <c r="D126" t="str" cm="1">
        <f t="array" ref="D126">_xll.PBD(C126,"HQ Country","","USD","","")</f>
        <v>Brazil</v>
      </c>
      <c r="E126" t="str" cm="1">
        <f t="array" ref="E126">_xll.PBD(C126,"Website","","USD","","")</f>
        <v>www.camargocorrea.com.br</v>
      </c>
      <c r="F126" t="s">
        <v>2132</v>
      </c>
      <c r="H126" t="s">
        <v>222</v>
      </c>
      <c r="I126" s="12" t="e" cm="1">
        <f t="array" ref="I126">_xll.PBD(C126,"Employees Count","","USD","","")</f>
        <v>#N/A</v>
      </c>
      <c r="J126" s="12" t="e" cm="1">
        <f t="array" ref="J126">_xll.PBF(C126,"Business Revenue","TTM","07-Jul-2025","","USD","","")</f>
        <v>#N/A</v>
      </c>
      <c r="K126" s="12" t="e" cm="1">
        <f t="array" ref="K126">_xll.PBF(C126,"EBITDA","TTM","07-Jul-2025","","USD","","")</f>
        <v>#N/A</v>
      </c>
      <c r="L126" s="13"/>
    </row>
    <row r="127" spans="2:15" ht="15" customHeight="1" x14ac:dyDescent="0.2">
      <c r="B127" t="str" cm="1">
        <f t="array" ref="B127">_xll.PBD(C127,"Name","","USD","","")</f>
        <v>Camera Agroalimentos</v>
      </c>
      <c r="C127" t="s">
        <v>700</v>
      </c>
      <c r="D127" t="str" cm="1">
        <f t="array" ref="D127">_xll.PBD(C127,"HQ Country","","USD","","")</f>
        <v>Brazil</v>
      </c>
      <c r="E127" t="str" cm="1">
        <f t="array" ref="E127">_xll.PBD(C127,"Website","","USD","","")</f>
        <v>www.camera.ind.br</v>
      </c>
      <c r="F127" t="s">
        <v>1889</v>
      </c>
      <c r="H127" t="s">
        <v>222</v>
      </c>
      <c r="I127" s="12" cm="1">
        <f t="array" ref="I127">_xll.PBD(C127,"Employees Count","","USD","","")</f>
        <v>135</v>
      </c>
      <c r="J127" s="12" t="e" cm="1">
        <f t="array" ref="J127">_xll.PBF(C127,"Business Revenue","TTM","07-Jul-2025","","USD","","")</f>
        <v>#N/A</v>
      </c>
      <c r="K127" s="12" t="e" cm="1">
        <f t="array" ref="K127">_xll.PBF(C127,"EBITDA","TTM","07-Jul-2025","","USD","","")</f>
        <v>#N/A</v>
      </c>
      <c r="L127" s="13"/>
    </row>
    <row r="128" spans="2:15" ht="15" customHeight="1" x14ac:dyDescent="0.2">
      <c r="B128" t="str" cm="1">
        <f t="array" ref="B128">_xll.PBD(C128,"Name","","USD","","")</f>
        <v>Camil Alimentos</v>
      </c>
      <c r="C128" t="s">
        <v>701</v>
      </c>
      <c r="D128" t="str" cm="1">
        <f t="array" ref="D128">_xll.PBD(C128,"HQ Country","","USD","","")</f>
        <v>Brazil</v>
      </c>
      <c r="E128" t="str" cm="1">
        <f t="array" ref="E128">_xll.PBD(C128,"Website","","USD","","")</f>
        <v>www.camilalimentos.com.br</v>
      </c>
      <c r="F128" t="s">
        <v>2133</v>
      </c>
      <c r="H128" t="s">
        <v>222</v>
      </c>
      <c r="I128" s="12" cm="1">
        <f t="array" ref="I128">_xll.PBD(C128,"Employees Count","","USD","","")</f>
        <v>7000</v>
      </c>
      <c r="J128" s="12" cm="1">
        <f t="array" ref="J128">_xll.PBF(C128,"Business Revenue","TTM","07-Jul-2025","","USD","","")</f>
        <v>2546565313.0149322</v>
      </c>
      <c r="K128" s="12" cm="1">
        <f t="array" ref="K128">_xll.PBF(C128,"EBITDA","TTM","07-Jul-2025","","USD","","")</f>
        <v>190691049.409872</v>
      </c>
      <c r="L128" s="13"/>
    </row>
    <row r="129" spans="2:12" ht="15" customHeight="1" x14ac:dyDescent="0.2">
      <c r="B129" t="str" cm="1">
        <f t="array" ref="B129">_xll.PBD(C129,"Name","","USD","","")</f>
        <v>Canal Rural Produções</v>
      </c>
      <c r="C129" t="s">
        <v>702</v>
      </c>
      <c r="D129" t="str" cm="1">
        <f t="array" ref="D129">_xll.PBD(C129,"HQ Country","","USD","","")</f>
        <v>Brazil</v>
      </c>
      <c r="E129" t="str" cm="1">
        <f t="array" ref="E129">_xll.PBD(C129,"Website","","USD","","")</f>
        <v>www.canalrural.com.br</v>
      </c>
      <c r="F129" t="s">
        <v>2134</v>
      </c>
      <c r="H129" t="s">
        <v>222</v>
      </c>
      <c r="I129" s="12" cm="1">
        <f t="array" ref="I129">_xll.PBD(C129,"Employees Count","","USD","","")</f>
        <v>220</v>
      </c>
      <c r="J129" s="12" t="e" cm="1">
        <f t="array" ref="J129">_xll.PBF(C129,"Business Revenue","TTM","07-Jul-2025","","USD","","")</f>
        <v>#N/A</v>
      </c>
      <c r="K129" s="12" t="e" cm="1">
        <f t="array" ref="K129">_xll.PBF(C129,"EBITDA","TTM","07-Jul-2025","","USD","","")</f>
        <v>#N/A</v>
      </c>
      <c r="L129" s="13"/>
    </row>
    <row r="130" spans="2:12" ht="15" customHeight="1" x14ac:dyDescent="0.2">
      <c r="B130" t="str" cm="1">
        <f t="array" ref="B130">_xll.PBD(C130,"Name","","USD","","")</f>
        <v>Cantu</v>
      </c>
      <c r="C130" t="s">
        <v>703</v>
      </c>
      <c r="D130" t="str" cm="1">
        <f t="array" ref="D130">_xll.PBD(C130,"HQ Country","","USD","","")</f>
        <v>Brazil</v>
      </c>
      <c r="E130" t="str" cm="1">
        <f t="array" ref="E130">_xll.PBD(C130,"Website","","USD","","")</f>
        <v>www.cantu.inc</v>
      </c>
      <c r="F130" t="s">
        <v>1890</v>
      </c>
      <c r="H130" t="s">
        <v>222</v>
      </c>
      <c r="I130" s="12" cm="1">
        <f t="array" ref="I130">_xll.PBD(C130,"Employees Count","","USD","","")</f>
        <v>1138</v>
      </c>
      <c r="J130" s="12" t="e" cm="1">
        <f t="array" ref="J130">_xll.PBF(C130,"Business Revenue","TTM","07-Jul-2025","","USD","","")</f>
        <v>#N/A</v>
      </c>
      <c r="K130" s="12" t="e" cm="1">
        <f t="array" ref="K130">_xll.PBF(C130,"EBITDA","TTM","07-Jul-2025","","USD","","")</f>
        <v>#N/A</v>
      </c>
      <c r="L130" s="13"/>
    </row>
    <row r="131" spans="2:12" ht="15" customHeight="1" x14ac:dyDescent="0.2">
      <c r="B131" t="str" cm="1">
        <f t="array" ref="B131">_xll.PBD(C131,"Name","","USD","","")</f>
        <v>Capgemini</v>
      </c>
      <c r="C131" t="s">
        <v>352</v>
      </c>
      <c r="D131" t="str" cm="1">
        <f t="array" ref="D131">_xll.PBD(C131,"HQ Country","","USD","","")</f>
        <v>France</v>
      </c>
      <c r="E131" t="str" cm="1">
        <f t="array" ref="E131">_xll.PBD(C131,"Website","","USD","","")</f>
        <v>www.capgemini.com</v>
      </c>
      <c r="F131" t="s">
        <v>1988</v>
      </c>
      <c r="H131" t="s">
        <v>222</v>
      </c>
      <c r="I131" s="12" cm="1">
        <f t="array" ref="I131">_xll.PBD(C131,"Employees Count","","USD","","")</f>
        <v>341118</v>
      </c>
      <c r="J131" s="12" cm="1">
        <f t="array" ref="J131">_xll.PBF(C131,"Business Revenue","TTM","07-Jul-2025","","USD","","")</f>
        <v>23910055946.543999</v>
      </c>
      <c r="K131" s="12" cm="1">
        <f t="array" ref="K131">_xll.PBF(C131,"EBITDA","TTM","07-Jul-2025","","USD","","")</f>
        <v>3276595284.4919987</v>
      </c>
      <c r="L131" s="13"/>
    </row>
    <row r="132" spans="2:12" ht="15" customHeight="1" x14ac:dyDescent="0.2">
      <c r="B132" t="str" cm="1">
        <f t="array" ref="B132">_xll.PBD(C132,"Name","","USD","","")</f>
        <v>Cardinal Health</v>
      </c>
      <c r="C132" t="s">
        <v>282</v>
      </c>
      <c r="D132" t="str" cm="1">
        <f t="array" ref="D132">_xll.PBD(C132,"HQ Country","","USD","","")</f>
        <v>United States</v>
      </c>
      <c r="E132" t="str" cm="1">
        <f t="array" ref="E132">_xll.PBD(C132,"Website","","USD","","")</f>
        <v>www.cardinalhealth.com</v>
      </c>
      <c r="F132" t="s">
        <v>1969</v>
      </c>
      <c r="G132" s="9" t="s">
        <v>288</v>
      </c>
      <c r="H132" t="s">
        <v>222</v>
      </c>
      <c r="I132" s="12" cm="1">
        <f t="array" ref="I132">_xll.PBD(C132,"Employees Count","","USD","","")</f>
        <v>48900</v>
      </c>
      <c r="J132" s="12" cm="1">
        <f t="array" ref="J132">_xll.PBF(C132,"Business Revenue","TTM","07-Jul-2025","","USD","","")</f>
        <v>222286000000</v>
      </c>
      <c r="K132" s="12" cm="1">
        <f t="array" ref="K132">_xll.PBF(C132,"EBITDA","TTM","07-Jul-2025","","USD","","")</f>
        <v>3025000000</v>
      </c>
      <c r="L132" s="13"/>
    </row>
    <row r="133" spans="2:12" ht="15" customHeight="1" x14ac:dyDescent="0.2">
      <c r="B133" t="str" cm="1">
        <f t="array" ref="B133">_xll.PBD(C133,"Name","","USD","","")</f>
        <v>Care Plus Medicina Assistencial</v>
      </c>
      <c r="C133" t="s">
        <v>415</v>
      </c>
      <c r="D133" t="str" cm="1">
        <f t="array" ref="D133">_xll.PBD(C133,"HQ Country","","USD","","")</f>
        <v>Brazil</v>
      </c>
      <c r="E133" t="str" cm="1">
        <f t="array" ref="E133">_xll.PBD(C133,"Website","","USD","","")</f>
        <v>www.careplus.com.br</v>
      </c>
      <c r="F133" t="s">
        <v>2135</v>
      </c>
      <c r="H133" t="s">
        <v>222</v>
      </c>
      <c r="I133" s="12" cm="1">
        <f t="array" ref="I133">_xll.PBD(C133,"Employees Count","","USD","","")</f>
        <v>634</v>
      </c>
      <c r="J133" s="12" t="e" cm="1">
        <f t="array" ref="J133">_xll.PBF(C133,"Business Revenue","TTM","07-Jul-2025","","USD","","")</f>
        <v>#N/A</v>
      </c>
      <c r="K133" s="12" t="e" cm="1">
        <f t="array" ref="K133">_xll.PBF(C133,"EBITDA","TTM","07-Jul-2025","","USD","","")</f>
        <v>#N/A</v>
      </c>
      <c r="L133" s="13"/>
    </row>
    <row r="134" spans="2:12" ht="15" customHeight="1" x14ac:dyDescent="0.2">
      <c r="B134" t="str" cm="1">
        <f t="array" ref="B134">_xll.PBD(C134,"Name","","USD","","")</f>
        <v>Casa do Adubo</v>
      </c>
      <c r="C134" t="s">
        <v>706</v>
      </c>
      <c r="D134" t="str" cm="1">
        <f t="array" ref="D134">_xll.PBD(C134,"HQ Country","","USD","","")</f>
        <v>Brazil</v>
      </c>
      <c r="E134" t="str" cm="1">
        <f t="array" ref="E134">_xll.PBD(C134,"Website","","USD","","")</f>
        <v>www.casadoadubo.com.br</v>
      </c>
      <c r="F134" t="s">
        <v>2137</v>
      </c>
      <c r="H134" t="s">
        <v>222</v>
      </c>
      <c r="I134" s="12" cm="1">
        <f t="array" ref="I134">_xll.PBD(C134,"Employees Count","","USD","","")</f>
        <v>1154</v>
      </c>
      <c r="J134" s="12" t="e" cm="1">
        <f t="array" ref="J134">_xll.PBF(C134,"Business Revenue","TTM","07-Jul-2025","","USD","","")</f>
        <v>#N/A</v>
      </c>
      <c r="K134" s="12" t="e" cm="1">
        <f t="array" ref="K134">_xll.PBF(C134,"EBITDA","TTM","07-Jul-2025","","USD","","")</f>
        <v>#N/A</v>
      </c>
      <c r="L134" s="13"/>
    </row>
    <row r="135" spans="2:12" ht="15" customHeight="1" x14ac:dyDescent="0.2">
      <c r="B135" t="str" cm="1">
        <f t="array" ref="B135">_xll.PBD(C135,"Name","","USD","","")</f>
        <v>Casa Mineira</v>
      </c>
      <c r="C135" t="s">
        <v>707</v>
      </c>
      <c r="D135" t="str" cm="1">
        <f t="array" ref="D135">_xll.PBD(C135,"HQ Country","","USD","","")</f>
        <v>Brazil</v>
      </c>
      <c r="E135" t="str" cm="1">
        <f t="array" ref="E135">_xll.PBD(C135,"Website","","USD","","")</f>
        <v>www.casamineira.com.br</v>
      </c>
      <c r="F135" t="s">
        <v>2138</v>
      </c>
      <c r="H135" t="s">
        <v>222</v>
      </c>
      <c r="I135" s="12" cm="1">
        <f t="array" ref="I135">_xll.PBD(C135,"Employees Count","","USD","","")</f>
        <v>429</v>
      </c>
      <c r="J135" s="12" t="e" cm="1">
        <f t="array" ref="J135">_xll.PBF(C135,"Business Revenue","TTM","07-Jul-2025","","USD","","")</f>
        <v>#N/A</v>
      </c>
      <c r="K135" s="12" t="e" cm="1">
        <f t="array" ref="K135">_xll.PBF(C135,"EBITDA","TTM","07-Jul-2025","","USD","","")</f>
        <v>#N/A</v>
      </c>
      <c r="L135" s="13"/>
    </row>
    <row r="136" spans="2:12" ht="15" customHeight="1" x14ac:dyDescent="0.2">
      <c r="B136" t="str" cm="1">
        <f t="array" ref="B136">_xll.PBD(C136,"Name","","USD","","")</f>
        <v>Cia Catarinense de Aguas e Saneamento</v>
      </c>
      <c r="C136" t="s">
        <v>723</v>
      </c>
      <c r="D136" t="str" cm="1">
        <f t="array" ref="D136">_xll.PBD(C136,"HQ Country","","USD","","")</f>
        <v>Brazil</v>
      </c>
      <c r="E136" t="str" cm="1">
        <f t="array" ref="E136">_xll.PBD(C136,"Website","","USD","","")</f>
        <v>www.casan.com.br</v>
      </c>
      <c r="F136" t="s">
        <v>2151</v>
      </c>
      <c r="H136" t="s">
        <v>222</v>
      </c>
      <c r="I136" s="12" cm="1">
        <f t="array" ref="I136">_xll.PBD(C136,"Employees Count","","USD","","")</f>
        <v>2689</v>
      </c>
      <c r="J136" s="12" cm="1">
        <f t="array" ref="J136">_xll.PBF(C136,"Business Revenue","TTM","07-Jul-2025","","USD","","")</f>
        <v>387049135.69556397</v>
      </c>
      <c r="K136" s="12" cm="1">
        <f t="array" ref="K136">_xll.PBF(C136,"EBITDA","TTM","07-Jul-2025","","USD","","")</f>
        <v>155433358.16016299</v>
      </c>
      <c r="L136" s="13"/>
    </row>
    <row r="137" spans="2:12" ht="15" customHeight="1" x14ac:dyDescent="0.2">
      <c r="B137" t="str" cm="1">
        <f t="array" ref="B137">_xll.PBD(C137,"Name","","USD","","")</f>
        <v>Companhia Brasileira De Aluminio</v>
      </c>
      <c r="C137" t="s">
        <v>740</v>
      </c>
      <c r="D137" t="str" cm="1">
        <f t="array" ref="D137">_xll.PBD(C137,"HQ Country","","USD","","")</f>
        <v>Brazil</v>
      </c>
      <c r="E137" t="str" cm="1">
        <f t="array" ref="E137">_xll.PBD(C137,"Website","","USD","","")</f>
        <v>www.cba.com.br</v>
      </c>
      <c r="F137" t="s">
        <v>2166</v>
      </c>
      <c r="H137" t="s">
        <v>222</v>
      </c>
      <c r="I137" s="12" cm="1">
        <f t="array" ref="I137">_xll.PBD(C137,"Employees Count","","USD","","")</f>
        <v>700</v>
      </c>
      <c r="J137" s="12" cm="1">
        <f t="array" ref="J137">_xll.PBF(C137,"Business Revenue","TTM","07-Jul-2025","","USD","","")</f>
        <v>1936327291.942039</v>
      </c>
      <c r="K137" s="12" cm="1">
        <f t="array" ref="K137">_xll.PBF(C137,"EBITDA","TTM","07-Jul-2025","","USD","","")</f>
        <v>221894970.21166101</v>
      </c>
      <c r="L137" s="13"/>
    </row>
    <row r="138" spans="2:12" ht="15" customHeight="1" x14ac:dyDescent="0.2">
      <c r="B138" t="str" cm="1">
        <f t="array" ref="B138">_xll.PBD(C138,"Name","","USD","","")</f>
        <v>Companhia Brasileira de Metalurgia e Mineração</v>
      </c>
      <c r="C138" t="s">
        <v>741</v>
      </c>
      <c r="D138" t="str" cm="1">
        <f t="array" ref="D138">_xll.PBD(C138,"HQ Country","","USD","","")</f>
        <v>Brazil</v>
      </c>
      <c r="E138" t="str" cm="1">
        <f t="array" ref="E138">_xll.PBD(C138,"Website","","USD","","")</f>
        <v>www.cbmm.com</v>
      </c>
      <c r="F138" t="s">
        <v>2167</v>
      </c>
      <c r="H138" t="s">
        <v>222</v>
      </c>
      <c r="I138" s="12" cm="1">
        <f t="array" ref="I138">_xll.PBD(C138,"Employees Count","","USD","","")</f>
        <v>1789</v>
      </c>
      <c r="J138" s="12" t="e" cm="1">
        <f t="array" ref="J138">_xll.PBF(C138,"Business Revenue","TTM","07-Jul-2025","","USD","","")</f>
        <v>#N/A</v>
      </c>
      <c r="K138" s="12" t="e" cm="1">
        <f t="array" ref="K138">_xll.PBF(C138,"EBITDA","TTM","07-Jul-2025","","USD","","")</f>
        <v>#N/A</v>
      </c>
      <c r="L138" s="13"/>
    </row>
    <row r="139" spans="2:12" ht="15" customHeight="1" x14ac:dyDescent="0.2">
      <c r="B139" t="str" cm="1">
        <f t="array" ref="B139">_xll.PBD(C139,"Name","","USD","","")</f>
        <v>CCB Brasil</v>
      </c>
      <c r="C139" t="s">
        <v>708</v>
      </c>
      <c r="D139" t="str" cm="1">
        <f t="array" ref="D139">_xll.PBD(C139,"HQ Country","","USD","","")</f>
        <v>Brazil</v>
      </c>
      <c r="E139" t="str" cm="1">
        <f t="array" ref="E139">_xll.PBD(C139,"Website","","USD","","")</f>
        <v>www.br.ccb.com</v>
      </c>
      <c r="F139" t="s">
        <v>1891</v>
      </c>
      <c r="H139" t="s">
        <v>222</v>
      </c>
      <c r="I139" s="12" cm="1">
        <f t="array" ref="I139">_xll.PBD(C139,"Employees Count","","USD","","")</f>
        <v>1001</v>
      </c>
      <c r="J139" s="12" t="e" cm="1">
        <f t="array" ref="J139">_xll.PBF(C139,"Business Revenue","TTM","07-Jul-2025","","USD","","")</f>
        <v>#N/A</v>
      </c>
      <c r="K139" s="12" t="e" cm="1">
        <f t="array" ref="K139">_xll.PBF(C139,"EBITDA","TTM","07-Jul-2025","","USD","","")</f>
        <v>#N/A</v>
      </c>
      <c r="L139" s="13"/>
    </row>
    <row r="140" spans="2:12" ht="15" customHeight="1" x14ac:dyDescent="0.2">
      <c r="B140" t="str" cm="1">
        <f t="array" ref="B140">_xll.PBD(C140,"Name","","USD","","")</f>
        <v>Camargo Corrêa Desenvolvimento</v>
      </c>
      <c r="C140" t="s">
        <v>698</v>
      </c>
      <c r="D140" t="str" cm="1">
        <f t="array" ref="D140">_xll.PBD(C140,"HQ Country","","USD","","")</f>
        <v>Brazil</v>
      </c>
      <c r="E140" t="str" cm="1">
        <f t="array" ref="E140">_xll.PBD(C140,"Website","","USD","","")</f>
        <v>www.ccdi.com.br</v>
      </c>
      <c r="F140" t="s">
        <v>2131</v>
      </c>
      <c r="H140" t="s">
        <v>222</v>
      </c>
      <c r="I140" s="12" cm="1">
        <f t="array" ref="I140">_xll.PBD(C140,"Employees Count","","USD","","")</f>
        <v>333</v>
      </c>
      <c r="J140" s="12" t="e" cm="1">
        <f t="array" ref="J140">_xll.PBF(C140,"Business Revenue","TTM","07-Jul-2025","","USD","","")</f>
        <v>#N/A</v>
      </c>
      <c r="K140" s="12" t="e" cm="1">
        <f t="array" ref="K140">_xll.PBF(C140,"EBITDA","TTM","07-Jul-2025","","USD","","")</f>
        <v>#N/A</v>
      </c>
      <c r="L140" s="13"/>
    </row>
    <row r="141" spans="2:12" ht="15" customHeight="1" x14ac:dyDescent="0.2">
      <c r="B141" t="str" cm="1">
        <f t="array" ref="B141">_xll.PBD(C141,"Name","","USD","","")</f>
        <v>Digibras Participaçoes</v>
      </c>
      <c r="C141" t="s">
        <v>791</v>
      </c>
      <c r="D141" t="str" cm="1">
        <f t="array" ref="D141">_xll.PBD(C141,"HQ Country","","USD","","")</f>
        <v>Brazil</v>
      </c>
      <c r="E141" t="str" cm="1">
        <f t="array" ref="E141">_xll.PBD(C141,"Website","","USD","","")</f>
        <v>www.cce.com.br</v>
      </c>
      <c r="F141" t="s">
        <v>2206</v>
      </c>
      <c r="H141" t="s">
        <v>222</v>
      </c>
      <c r="I141" s="12" cm="1">
        <f t="array" ref="I141">_xll.PBD(C141,"Employees Count","","USD","","")</f>
        <v>6000</v>
      </c>
      <c r="J141" s="12" t="e" cm="1">
        <f t="array" ref="J141">_xll.PBF(C141,"Business Revenue","TTM","07-Jul-2025","","USD","","")</f>
        <v>#N/A</v>
      </c>
      <c r="K141" s="12" t="e" cm="1">
        <f t="array" ref="K141">_xll.PBF(C141,"EBITDA","TTM","07-Jul-2025","","USD","","")</f>
        <v>#N/A</v>
      </c>
      <c r="L141" s="13"/>
    </row>
    <row r="142" spans="2:12" ht="15" customHeight="1" x14ac:dyDescent="0.2">
      <c r="B142" t="str" cm="1">
        <f t="array" ref="B142">_xll.PBD(C142,"Name","","USD","","")</f>
        <v>Cea Modas</v>
      </c>
      <c r="C142" t="s">
        <v>709</v>
      </c>
      <c r="D142" t="str" cm="1">
        <f t="array" ref="D142">_xll.PBD(C142,"HQ Country","","USD","","")</f>
        <v>Brazil</v>
      </c>
      <c r="E142" t="str" cm="1">
        <f t="array" ref="E142">_xll.PBD(C142,"Website","","USD","","")</f>
        <v>www.cea.com.br</v>
      </c>
      <c r="F142" t="s">
        <v>2139</v>
      </c>
      <c r="H142" t="s">
        <v>222</v>
      </c>
      <c r="I142" s="12" cm="1">
        <f t="array" ref="I142">_xll.PBD(C142,"Employees Count","","USD","","")</f>
        <v>15000</v>
      </c>
      <c r="J142" s="12" cm="1">
        <f t="array" ref="J142">_xll.PBF(C142,"Business Revenue","TTM","07-Jul-2025","","USD","","")</f>
        <v>1658415679.7468181</v>
      </c>
      <c r="K142" s="12" cm="1">
        <f t="array" ref="K142">_xll.PBF(C142,"EBITDA","TTM","07-Jul-2025","","USD","","")</f>
        <v>295112525.54295802</v>
      </c>
      <c r="L142" s="13"/>
    </row>
    <row r="143" spans="2:12" ht="15" customHeight="1" x14ac:dyDescent="0.2">
      <c r="B143" t="str" cm="1">
        <f t="array" ref="B143">_xll.PBD(C143,"Name","","USD","","")</f>
        <v>Cedro Serviços e Participações</v>
      </c>
      <c r="C143" t="s">
        <v>710</v>
      </c>
      <c r="D143" t="str" cm="1">
        <f t="array" ref="D143">_xll.PBD(C143,"HQ Country","","USD","","")</f>
        <v>Brazil</v>
      </c>
      <c r="E143" t="str" cm="1">
        <f t="array" ref="E143">_xll.PBD(C143,"Website","","USD","","")</f>
        <v>www.cedroparticipacoes.com</v>
      </c>
      <c r="F143" t="s">
        <v>2140</v>
      </c>
      <c r="H143" t="s">
        <v>222</v>
      </c>
      <c r="I143" s="12" t="e" cm="1">
        <f t="array" ref="I143">_xll.PBD(C143,"Employees Count","","USD","","")</f>
        <v>#N/A</v>
      </c>
      <c r="J143" s="12" t="e" cm="1">
        <f t="array" ref="J143">_xll.PBF(C143,"Business Revenue","TTM","07-Jul-2025","","USD","","")</f>
        <v>#N/A</v>
      </c>
      <c r="K143" s="12" t="e" cm="1">
        <f t="array" ref="K143">_xll.PBF(C143,"EBITDA","TTM","07-Jul-2025","","USD","","")</f>
        <v>#N/A</v>
      </c>
      <c r="L143" s="13"/>
    </row>
    <row r="144" spans="2:12" ht="15" customHeight="1" x14ac:dyDescent="0.2">
      <c r="B144" t="str" cm="1">
        <f t="array" ref="B144">_xll.PBD(C144,"Name","","USD","","")</f>
        <v>Grupo CEEE</v>
      </c>
      <c r="C144" t="s">
        <v>881</v>
      </c>
      <c r="D144" t="str" cm="1">
        <f t="array" ref="D144">_xll.PBD(C144,"HQ Country","","USD","","")</f>
        <v>Brazil</v>
      </c>
      <c r="E144" t="str" cm="1">
        <f t="array" ref="E144">_xll.PBD(C144,"Website","","USD","","")</f>
        <v>www.ceee.com.br</v>
      </c>
      <c r="F144" t="s">
        <v>2293</v>
      </c>
      <c r="H144" t="s">
        <v>222</v>
      </c>
      <c r="I144" s="12" cm="1">
        <f t="array" ref="I144">_xll.PBD(C144,"Employees Count","","USD","","")</f>
        <v>1038</v>
      </c>
      <c r="J144" s="12" t="e" cm="1">
        <f t="array" ref="J144">_xll.PBF(C144,"Business Revenue","TTM","07-Jul-2025","","USD","","")</f>
        <v>#N/A</v>
      </c>
      <c r="K144" s="12" t="e" cm="1">
        <f t="array" ref="K144">_xll.PBF(C144,"EBITDA","TTM","07-Jul-2025","","USD","","")</f>
        <v>#N/A</v>
      </c>
      <c r="L144" s="13"/>
    </row>
    <row r="145" spans="2:12" ht="15" customHeight="1" x14ac:dyDescent="0.2">
      <c r="B145" t="str" cm="1">
        <f t="array" ref="B145">_xll.PBD(C145,"Name","","USD","","")</f>
        <v>Centrais Elétricas de Santa Catarina</v>
      </c>
      <c r="C145" t="s">
        <v>713</v>
      </c>
      <c r="D145" t="str" cm="1">
        <f t="array" ref="D145">_xll.PBD(C145,"HQ Country","","USD","","")</f>
        <v>Brazil</v>
      </c>
      <c r="E145" t="str" cm="1">
        <f t="array" ref="E145">_xll.PBD(C145,"Website","","USD","","")</f>
        <v>www.celesc.com.br</v>
      </c>
      <c r="F145" t="s">
        <v>2142</v>
      </c>
      <c r="H145" t="s">
        <v>222</v>
      </c>
      <c r="I145" s="12" cm="1">
        <f t="array" ref="I145">_xll.PBD(C145,"Employees Count","","USD","","")</f>
        <v>3761</v>
      </c>
      <c r="J145" s="12" cm="1">
        <f t="array" ref="J145">_xll.PBF(C145,"Business Revenue","TTM","07-Jul-2025","","USD","","")</f>
        <v>3065056216.2386651</v>
      </c>
      <c r="K145" s="12" cm="1">
        <f t="array" ref="K145">_xll.PBF(C145,"EBITDA","TTM","07-Jul-2025","","USD","","")</f>
        <v>261613854.10469699</v>
      </c>
      <c r="L145" s="13"/>
    </row>
    <row r="146" spans="2:12" ht="15" customHeight="1" x14ac:dyDescent="0.2">
      <c r="B146" t="str" cm="1">
        <f t="array" ref="B146">_xll.PBD(C146,"Name","","USD","","")</f>
        <v>Equatorial Para Distribuidora de Energia</v>
      </c>
      <c r="C146" t="s">
        <v>829</v>
      </c>
      <c r="D146" t="str" cm="1">
        <f t="array" ref="D146">_xll.PBD(C146,"HQ Country","","USD","","")</f>
        <v>Brazil</v>
      </c>
      <c r="E146" t="str" cm="1">
        <f t="array" ref="E146">_xll.PBD(C146,"Website","","USD","","")</f>
        <v>www.celpa.com.br</v>
      </c>
      <c r="F146" t="s">
        <v>2247</v>
      </c>
      <c r="H146" t="s">
        <v>222</v>
      </c>
      <c r="I146" s="12" cm="1">
        <f t="array" ref="I146">_xll.PBD(C146,"Employees Count","","USD","","")</f>
        <v>10568</v>
      </c>
      <c r="J146" s="12" cm="1">
        <f t="array" ref="J146">_xll.PBF(C146,"Business Revenue","TTM","07-Jul-2025","","USD","","")</f>
        <v>2179314704.2669873</v>
      </c>
      <c r="K146" s="12" cm="1">
        <f t="array" ref="K146">_xll.PBF(C146,"EBITDA","TTM","07-Jul-2025","","USD","","")</f>
        <v>487461263.96693403</v>
      </c>
      <c r="L146" s="13"/>
    </row>
    <row r="147" spans="2:12" ht="15" customHeight="1" x14ac:dyDescent="0.2">
      <c r="B147" t="str" cm="1">
        <f t="array" ref="B147">_xll.PBD(C147,"Name","","USD","","")</f>
        <v>Companhia Energetica de Pernambuco</v>
      </c>
      <c r="C147" t="s">
        <v>745</v>
      </c>
      <c r="D147" t="str" cm="1">
        <f t="array" ref="D147">_xll.PBD(C147,"HQ Country","","USD","","")</f>
        <v>Brazil</v>
      </c>
      <c r="E147" t="str" cm="1">
        <f t="array" ref="E147">_xll.PBD(C147,"Website","","USD","","")</f>
        <v>www.celpe.com.br</v>
      </c>
      <c r="F147" t="s">
        <v>2169</v>
      </c>
      <c r="H147" t="s">
        <v>222</v>
      </c>
      <c r="I147" s="12" cm="1">
        <f t="array" ref="I147">_xll.PBD(C147,"Employees Count","","USD","","")</f>
        <v>2532</v>
      </c>
      <c r="J147" s="12" t="e" cm="1">
        <f t="array" ref="J147">_xll.PBF(C147,"Business Revenue","TTM","07-Jul-2025","","USD","","")</f>
        <v>#N/A</v>
      </c>
      <c r="K147" s="12" t="e" cm="1">
        <f t="array" ref="K147">_xll.PBF(C147,"EBITDA","TTM","07-Jul-2025","","USD","","")</f>
        <v>#N/A</v>
      </c>
      <c r="L147" s="13"/>
    </row>
    <row r="148" spans="2:12" ht="15" customHeight="1" x14ac:dyDescent="0.2">
      <c r="B148" t="str" cm="1">
        <f t="array" ref="B148">_xll.PBD(C148,"Name","","USD","","")</f>
        <v>Companhia Energética do Maranhão</v>
      </c>
      <c r="C148" t="s">
        <v>747</v>
      </c>
      <c r="D148" t="str" cm="1">
        <f t="array" ref="D148">_xll.PBD(C148,"HQ Country","","USD","","")</f>
        <v>Brazil</v>
      </c>
      <c r="E148" t="str" cm="1">
        <f t="array" ref="E148">_xll.PBD(C148,"Website","","USD","","")</f>
        <v>www.cemar-ma.com.br</v>
      </c>
      <c r="F148" t="s">
        <v>2171</v>
      </c>
      <c r="H148" t="s">
        <v>222</v>
      </c>
      <c r="I148" s="12" cm="1">
        <f t="array" ref="I148">_xll.PBD(C148,"Employees Count","","USD","","")</f>
        <v>10568</v>
      </c>
      <c r="J148" s="12" cm="1">
        <f t="array" ref="J148">_xll.PBF(C148,"Business Revenue","TTM","07-Jul-2025","","USD","","")</f>
        <v>1461593909.5174971</v>
      </c>
      <c r="K148" s="12" cm="1">
        <f t="array" ref="K148">_xll.PBF(C148,"EBITDA","TTM","07-Jul-2025","","USD","","")</f>
        <v>206885780.11284199</v>
      </c>
      <c r="L148" s="13"/>
    </row>
    <row r="149" spans="2:12" ht="15" customHeight="1" x14ac:dyDescent="0.2">
      <c r="B149" t="str" cm="1">
        <f t="array" ref="B149">_xll.PBD(C149,"Name","","USD","","")</f>
        <v>Energisa Mato Grosso Distribuidora de Energia</v>
      </c>
      <c r="C149" t="s">
        <v>824</v>
      </c>
      <c r="D149" t="str" cm="1">
        <f t="array" ref="D149">_xll.PBD(C149,"HQ Country","","USD","","")</f>
        <v>Brazil</v>
      </c>
      <c r="E149" t="str" cm="1">
        <f t="array" ref="E149">_xll.PBD(C149,"Website","","USD","","")</f>
        <v>www.cemat.com.br</v>
      </c>
      <c r="F149" t="s">
        <v>2242</v>
      </c>
      <c r="H149" t="s">
        <v>222</v>
      </c>
      <c r="I149" s="12" cm="1">
        <f t="array" ref="I149">_xll.PBD(C149,"Employees Count","","USD","","")</f>
        <v>4161</v>
      </c>
      <c r="J149" s="12" cm="1">
        <f t="array" ref="J149">_xll.PBF(C149,"Business Revenue","TTM","07-Jul-2025","","USD","","")</f>
        <v>1822201309.4396691</v>
      </c>
      <c r="K149" s="12" cm="1">
        <f t="array" ref="K149">_xll.PBF(C149,"EBITDA","TTM","07-Jul-2025","","USD","","")</f>
        <v>344484003.69258505</v>
      </c>
      <c r="L149" s="13"/>
    </row>
    <row r="150" spans="2:12" ht="15" customHeight="1" x14ac:dyDescent="0.2">
      <c r="B150" t="str" cm="1">
        <f t="array" ref="B150">_xll.PBD(C150,"Name","","USD","","")</f>
        <v>Cia Energética de Minas Gerais</v>
      </c>
      <c r="C150" t="s">
        <v>726</v>
      </c>
      <c r="D150" t="str" cm="1">
        <f t="array" ref="D150">_xll.PBD(C150,"HQ Country","","USD","","")</f>
        <v>Brazil</v>
      </c>
      <c r="E150" t="str" cm="1">
        <f t="array" ref="E150">_xll.PBD(C150,"Website","","USD","","")</f>
        <v>www.cemig.com.br</v>
      </c>
      <c r="F150" t="s">
        <v>2153</v>
      </c>
      <c r="H150" t="s">
        <v>222</v>
      </c>
      <c r="I150" s="12" cm="1">
        <f t="array" ref="I150">_xll.PBD(C150,"Employees Count","","USD","","")</f>
        <v>5028</v>
      </c>
      <c r="J150" s="12" cm="1">
        <f t="array" ref="J150">_xll.PBF(C150,"Business Revenue","TTM","07-Jul-2025","","USD","","")</f>
        <v>8972339177.2945938</v>
      </c>
      <c r="K150" s="12" cm="1">
        <f t="array" ref="K150">_xll.PBF(C150,"EBITDA","TTM","07-Jul-2025","","USD","","")</f>
        <v>1997879700.3828449</v>
      </c>
      <c r="L150" s="13"/>
    </row>
    <row r="151" spans="2:12" ht="15" customHeight="1" x14ac:dyDescent="0.2">
      <c r="B151" t="str" cm="1">
        <f t="array" ref="B151">_xll.PBD(C151,"Name","","USD","","")</f>
        <v>Cencora</v>
      </c>
      <c r="C151" t="s">
        <v>283</v>
      </c>
      <c r="D151" t="str" cm="1">
        <f t="array" ref="D151">_xll.PBD(C151,"HQ Country","","USD","","")</f>
        <v>United States</v>
      </c>
      <c r="E151" t="str" cm="1">
        <f t="array" ref="E151">_xll.PBD(C151,"Website","","USD","","")</f>
        <v>www.cencora.com</v>
      </c>
      <c r="F151" t="s">
        <v>1970</v>
      </c>
      <c r="G151" s="9" t="s">
        <v>289</v>
      </c>
      <c r="H151" t="s">
        <v>222</v>
      </c>
      <c r="I151" s="12" cm="1">
        <f t="array" ref="I151">_xll.PBD(C151,"Employees Count","","USD","","")</f>
        <v>46000</v>
      </c>
      <c r="J151" s="12" cm="1">
        <f t="array" ref="J151">_xll.PBF(C151,"Business Revenue","TTM","07-Jul-2025","","USD","","")</f>
        <v>310232192000</v>
      </c>
      <c r="K151" s="12" cm="1">
        <f t="array" ref="K151">_xll.PBF(C151,"EBITDA","TTM","07-Jul-2025","","USD","","")</f>
        <v>3592918000</v>
      </c>
      <c r="L151" s="13"/>
    </row>
    <row r="152" spans="2:12" ht="15" customHeight="1" x14ac:dyDescent="0.2">
      <c r="B152" t="str" cm="1">
        <f t="array" ref="B152">_xll.PBD(C152,"Name","","USD","","")</f>
        <v>Unimed Nacional</v>
      </c>
      <c r="C152" t="s">
        <v>1163</v>
      </c>
      <c r="D152" t="str" cm="1">
        <f t="array" ref="D152">_xll.PBD(C152,"HQ Country","","USD","","")</f>
        <v>Brazil</v>
      </c>
      <c r="E152" t="str" cm="1">
        <f t="array" ref="E152">_xll.PBD(C152,"Website","","USD","","")</f>
        <v>www.centralnacionalunimed.com.br</v>
      </c>
      <c r="F152" t="s">
        <v>2546</v>
      </c>
      <c r="H152" t="s">
        <v>222</v>
      </c>
      <c r="I152" s="12" cm="1">
        <f t="array" ref="I152">_xll.PBD(C152,"Employees Count","","USD","","")</f>
        <v>1653</v>
      </c>
      <c r="J152" s="12" t="e" cm="1">
        <f t="array" ref="J152">_xll.PBF(C152,"Business Revenue","TTM","07-Jul-2025","","USD","","")</f>
        <v>#N/A</v>
      </c>
      <c r="K152" s="12" t="e" cm="1">
        <f t="array" ref="K152">_xll.PBF(C152,"EBITDA","TTM","07-Jul-2025","","USD","","")</f>
        <v>#N/A</v>
      </c>
      <c r="L152" s="13"/>
    </row>
    <row r="153" spans="2:12" ht="15" customHeight="1" x14ac:dyDescent="0.2">
      <c r="B153" t="str" cm="1">
        <f t="array" ref="B153">_xll.PBD(C153,"Name","","USD","","")</f>
        <v>Cerner</v>
      </c>
      <c r="C153" t="s">
        <v>207</v>
      </c>
      <c r="D153" t="str" cm="1">
        <f t="array" ref="D153">_xll.PBD(C153,"HQ Country","","USD","","")</f>
        <v>United States</v>
      </c>
      <c r="E153" t="str" cm="1">
        <f t="array" ref="E153">_xll.PBD(C153,"Website","","USD","","")</f>
        <v>www.cerner.com</v>
      </c>
      <c r="F153" t="s">
        <v>1948</v>
      </c>
      <c r="H153" t="s">
        <v>222</v>
      </c>
      <c r="I153" s="12" cm="1">
        <f t="array" ref="I153">_xll.PBD(C153,"Employees Count","","USD","","")</f>
        <v>28000</v>
      </c>
      <c r="J153" s="12" t="e" cm="1">
        <f t="array" ref="J153">_xll.PBF(C153,"Business Revenue","TTM","07-Jul-2025","","USD","","")</f>
        <v>#N/A</v>
      </c>
      <c r="K153" s="12" t="e" cm="1">
        <f t="array" ref="K153">_xll.PBF(C153,"EBITDA","TTM","07-Jul-2025","","USD","","")</f>
        <v>#N/A</v>
      </c>
      <c r="L153" s="13"/>
    </row>
    <row r="154" spans="2:12" ht="15" customHeight="1" x14ac:dyDescent="0.2">
      <c r="B154" t="str" cm="1">
        <f t="array" ref="B154">_xll.PBD(C154,"Name","","USD","","")</f>
        <v>Cerradinho Bioenergia</v>
      </c>
      <c r="C154" t="s">
        <v>715</v>
      </c>
      <c r="D154" t="str" cm="1">
        <f t="array" ref="D154">_xll.PBD(C154,"HQ Country","","USD","","")</f>
        <v>Brazil</v>
      </c>
      <c r="E154" t="str" cm="1">
        <f t="array" ref="E154">_xll.PBD(C154,"Website","","USD","","")</f>
        <v>www.cerradinhobio.com.br</v>
      </c>
      <c r="F154" t="s">
        <v>2143</v>
      </c>
      <c r="H154" t="s">
        <v>222</v>
      </c>
      <c r="I154" s="12" t="e" cm="1">
        <f t="array" ref="I154">_xll.PBD(C154,"Employees Count","","USD","","")</f>
        <v>#N/A</v>
      </c>
      <c r="J154" s="12" t="e" cm="1">
        <f t="array" ref="J154">_xll.PBF(C154,"Business Revenue","TTM","07-Jul-2025","","USD","","")</f>
        <v>#N/A</v>
      </c>
      <c r="K154" s="12" t="e" cm="1">
        <f t="array" ref="K154">_xll.PBF(C154,"EBITDA","TTM","07-Jul-2025","","USD","","")</f>
        <v>#N/A</v>
      </c>
      <c r="L154" s="13"/>
    </row>
    <row r="155" spans="2:12" ht="15" customHeight="1" x14ac:dyDescent="0.2">
      <c r="B155" t="str" cm="1">
        <f t="array" ref="B155">_xll.PBD(C155,"Name","","USD","","")</f>
        <v>Companhia Energética de São Paulo</v>
      </c>
      <c r="C155" t="s">
        <v>746</v>
      </c>
      <c r="D155" t="str" cm="1">
        <f t="array" ref="D155">_xll.PBD(C155,"HQ Country","","USD","","")</f>
        <v>Brazil</v>
      </c>
      <c r="E155" t="str" cm="1">
        <f t="array" ref="E155">_xll.PBD(C155,"Website","","USD","","")</f>
        <v>www.cesp.com.br</v>
      </c>
      <c r="F155" t="s">
        <v>2170</v>
      </c>
      <c r="H155" t="s">
        <v>222</v>
      </c>
      <c r="I155" s="12" cm="1">
        <f t="array" ref="I155">_xll.PBD(C155,"Employees Count","","USD","","")</f>
        <v>464</v>
      </c>
      <c r="J155" s="12" t="e" cm="1">
        <f t="array" ref="J155">_xll.PBF(C155,"Business Revenue","TTM","07-Jul-2025","","USD","","")</f>
        <v>#N/A</v>
      </c>
      <c r="K155" s="12" t="e" cm="1">
        <f t="array" ref="K155">_xll.PBF(C155,"EBITDA","TTM","07-Jul-2025","","USD","","")</f>
        <v>#N/A</v>
      </c>
      <c r="L155" s="13"/>
    </row>
    <row r="156" spans="2:12" ht="15" customHeight="1" x14ac:dyDescent="0.2">
      <c r="B156" t="str" cm="1">
        <f t="array" ref="B156">_xll.PBD(C156,"Name","","USD","","")</f>
        <v>Cetip</v>
      </c>
      <c r="C156" t="s">
        <v>716</v>
      </c>
      <c r="D156" t="str" cm="1">
        <f t="array" ref="D156">_xll.PBD(C156,"HQ Country","","USD","","")</f>
        <v>Brazil</v>
      </c>
      <c r="E156" t="str" cm="1">
        <f t="array" ref="E156">_xll.PBD(C156,"Website","","USD","","")</f>
        <v>www.cetip.com.br</v>
      </c>
      <c r="F156" t="s">
        <v>2144</v>
      </c>
      <c r="H156" t="s">
        <v>222</v>
      </c>
      <c r="I156" s="12" cm="1">
        <f t="array" ref="I156">_xll.PBD(C156,"Employees Count","","USD","","")</f>
        <v>498</v>
      </c>
      <c r="J156" s="12" t="e" cm="1">
        <f t="array" ref="J156">_xll.PBF(C156,"Business Revenue","TTM","07-Jul-2025","","USD","","")</f>
        <v>#N/A</v>
      </c>
      <c r="K156" s="12" t="e" cm="1">
        <f t="array" ref="K156">_xll.PBF(C156,"EBITDA","TTM","07-Jul-2025","","USD","","")</f>
        <v>#N/A</v>
      </c>
      <c r="L156" s="13"/>
    </row>
    <row r="157" spans="2:12" ht="15" customHeight="1" x14ac:dyDescent="0.2">
      <c r="B157" t="str" cm="1">
        <f t="array" ref="B157">_xll.PBD(C157,"Name","","USD","","")</f>
        <v>CGG Trading</v>
      </c>
      <c r="C157" t="s">
        <v>717</v>
      </c>
      <c r="D157" t="str" cm="1">
        <f t="array" ref="D157">_xll.PBD(C157,"HQ Country","","USD","","")</f>
        <v>Brazil</v>
      </c>
      <c r="E157" t="str" cm="1">
        <f t="array" ref="E157">_xll.PBD(C157,"Website","","USD","","")</f>
        <v>www.cggtrading.com</v>
      </c>
      <c r="F157" t="s">
        <v>2145</v>
      </c>
      <c r="H157" t="s">
        <v>222</v>
      </c>
      <c r="I157" s="12" t="e" cm="1">
        <f t="array" ref="I157">_xll.PBD(C157,"Employees Count","","USD","","")</f>
        <v>#N/A</v>
      </c>
      <c r="J157" s="12" t="e" cm="1">
        <f t="array" ref="J157">_xll.PBF(C157,"Business Revenue","TTM","07-Jul-2025","","USD","","")</f>
        <v>#N/A</v>
      </c>
      <c r="K157" s="12" t="e" cm="1">
        <f t="array" ref="K157">_xll.PBF(C157,"EBITDA","TTM","07-Jul-2025","","USD","","")</f>
        <v>#N/A</v>
      </c>
      <c r="L157" s="13"/>
    </row>
    <row r="158" spans="2:12" ht="15" customHeight="1" x14ac:dyDescent="0.2">
      <c r="B158" t="str" cm="1">
        <f t="array" ref="B158">_xll.PBD(C158,"Name","","USD","","")</f>
        <v>Chandon</v>
      </c>
      <c r="C158" t="s">
        <v>718</v>
      </c>
      <c r="D158" t="str" cm="1">
        <f t="array" ref="D158">_xll.PBD(C158,"HQ Country","","USD","","")</f>
        <v>Brazil</v>
      </c>
      <c r="E158" t="str" cm="1">
        <f t="array" ref="E158">_xll.PBD(C158,"Website","","USD","","")</f>
        <v>www.chandon.com.br</v>
      </c>
      <c r="F158" t="s">
        <v>2146</v>
      </c>
      <c r="H158" t="s">
        <v>222</v>
      </c>
      <c r="I158" s="12" cm="1">
        <f t="array" ref="I158">_xll.PBD(C158,"Employees Count","","USD","","")</f>
        <v>630</v>
      </c>
      <c r="J158" s="12" t="e" cm="1">
        <f t="array" ref="J158">_xll.PBF(C158,"Business Revenue","TTM","07-Jul-2025","","USD","","")</f>
        <v>#N/A</v>
      </c>
      <c r="K158" s="12" t="e" cm="1">
        <f t="array" ref="K158">_xll.PBF(C158,"EBITDA","TTM","07-Jul-2025","","USD","","")</f>
        <v>#N/A</v>
      </c>
      <c r="L158" s="13"/>
    </row>
    <row r="159" spans="2:12" ht="15" customHeight="1" x14ac:dyDescent="0.2">
      <c r="B159" t="str" cm="1">
        <f t="array" ref="B159">_xll.PBD(C159,"Name","","USD","","")</f>
        <v>Cheap2Ship</v>
      </c>
      <c r="C159" t="s">
        <v>719</v>
      </c>
      <c r="D159" t="str" cm="1">
        <f t="array" ref="D159">_xll.PBD(C159,"HQ Country","","USD","","")</f>
        <v>Brazil</v>
      </c>
      <c r="E159" t="str" cm="1">
        <f t="array" ref="E159">_xll.PBD(C159,"Website","","USD","","")</f>
        <v>www.cheap2ship.com</v>
      </c>
      <c r="F159" t="s">
        <v>2147</v>
      </c>
      <c r="H159" t="s">
        <v>222</v>
      </c>
      <c r="I159" s="12" cm="1">
        <f t="array" ref="I159">_xll.PBD(C159,"Employees Count","","USD","","")</f>
        <v>25</v>
      </c>
      <c r="J159" s="12" t="e" cm="1">
        <f t="array" ref="J159">_xll.PBF(C159,"Business Revenue","TTM","07-Jul-2025","","USD","","")</f>
        <v>#N/A</v>
      </c>
      <c r="K159" s="12" t="e" cm="1">
        <f t="array" ref="K159">_xll.PBF(C159,"EBITDA","TTM","07-Jul-2025","","USD","","")</f>
        <v>#N/A</v>
      </c>
      <c r="L159" s="13"/>
    </row>
    <row r="160" spans="2:12" ht="15" customHeight="1" x14ac:dyDescent="0.2">
      <c r="B160" t="str" cm="1">
        <f t="array" ref="B160">_xll.PBD(C160,"Name","","USD","","")</f>
        <v>Cia. Hering</v>
      </c>
      <c r="C160" t="s">
        <v>727</v>
      </c>
      <c r="D160" t="str" cm="1">
        <f t="array" ref="D160">_xll.PBD(C160,"HQ Country","","USD","","")</f>
        <v>Brazil</v>
      </c>
      <c r="E160" t="str" cm="1">
        <f t="array" ref="E160">_xll.PBD(C160,"Website","","USD","","")</f>
        <v>www.ciahering.com.br</v>
      </c>
      <c r="F160" t="s">
        <v>2154</v>
      </c>
      <c r="H160" t="s">
        <v>222</v>
      </c>
      <c r="I160" s="12" cm="1">
        <f t="array" ref="I160">_xll.PBD(C160,"Employees Count","","USD","","")</f>
        <v>5353</v>
      </c>
      <c r="J160" s="12" t="e" cm="1">
        <f t="array" ref="J160">_xll.PBF(C160,"Business Revenue","TTM","07-Jul-2025","","USD","","")</f>
        <v>#N/A</v>
      </c>
      <c r="K160" s="12" t="e" cm="1">
        <f t="array" ref="K160">_xll.PBF(C160,"EBITDA","TTM","07-Jul-2025","","USD","","")</f>
        <v>#N/A</v>
      </c>
      <c r="L160" s="13"/>
    </row>
    <row r="161" spans="2:12" ht="15" customHeight="1" x14ac:dyDescent="0.2">
      <c r="B161" t="str" cm="1">
        <f t="array" ref="B161">_xll.PBD(C161,"Name","","USD","","")</f>
        <v>CI&amp;T</v>
      </c>
      <c r="C161" t="s">
        <v>721</v>
      </c>
      <c r="D161" t="str" cm="1">
        <f t="array" ref="D161">_xll.PBD(C161,"HQ Country","","USD","","")</f>
        <v>Brazil</v>
      </c>
      <c r="E161" t="str" cm="1">
        <f t="array" ref="E161">_xll.PBD(C161,"Website","","USD","","")</f>
        <v>www.ciandt.com</v>
      </c>
      <c r="F161" t="s">
        <v>2149</v>
      </c>
      <c r="H161" t="s">
        <v>222</v>
      </c>
      <c r="I161" s="12" cm="1">
        <f t="array" ref="I161">_xll.PBD(C161,"Employees Count","","USD","","")</f>
        <v>7399</v>
      </c>
      <c r="J161" s="12" cm="1">
        <f t="array" ref="J161">_xll.PBF(C161,"Business Revenue","TTM","07-Jul-2025","","USD","","")</f>
        <v>440888322.18471497</v>
      </c>
      <c r="K161" s="12" cm="1">
        <f t="array" ref="K161">_xll.PBF(C161,"EBITDA","TTM","07-Jul-2025","","USD","","")</f>
        <v>77404049.221589997</v>
      </c>
      <c r="L161" s="13"/>
    </row>
    <row r="162" spans="2:12" ht="15" customHeight="1" x14ac:dyDescent="0.2">
      <c r="B162" t="str" cm="1">
        <f t="array" ref="B162">_xll.PBD(C162,"Name","","USD","","")</f>
        <v>Cibrafértil Companhia Brasileira de Fertilizantes</v>
      </c>
      <c r="C162" t="s">
        <v>729</v>
      </c>
      <c r="D162" t="str" cm="1">
        <f t="array" ref="D162">_xll.PBD(C162,"HQ Country","","USD","","")</f>
        <v>Brazil</v>
      </c>
      <c r="E162" t="str" cm="1">
        <f t="array" ref="E162">_xll.PBD(C162,"Website","","USD","","")</f>
        <v>www.cibrafertil.com.br</v>
      </c>
      <c r="F162" t="s">
        <v>2155</v>
      </c>
      <c r="H162" t="s">
        <v>222</v>
      </c>
      <c r="I162" s="12" t="e" cm="1">
        <f t="array" ref="I162">_xll.PBD(C162,"Employees Count","","USD","","")</f>
        <v>#N/A</v>
      </c>
      <c r="J162" s="12" t="e" cm="1">
        <f t="array" ref="J162">_xll.PBF(C162,"Business Revenue","TTM","07-Jul-2025","","USD","","")</f>
        <v>#N/A</v>
      </c>
      <c r="K162" s="12" t="e" cm="1">
        <f t="array" ref="K162">_xll.PBF(C162,"EBITDA","TTM","07-Jul-2025","","USD","","")</f>
        <v>#N/A</v>
      </c>
      <c r="L162" s="13"/>
    </row>
    <row r="163" spans="2:12" ht="15" customHeight="1" x14ac:dyDescent="0.2">
      <c r="B163" t="str" cm="1">
        <f t="array" ref="B163">_xll.PBD(C163,"Name","","USD","","")</f>
        <v>Cielo (Financial Software)</v>
      </c>
      <c r="C163" t="s">
        <v>730</v>
      </c>
      <c r="D163" t="str" cm="1">
        <f t="array" ref="D163">_xll.PBD(C163,"HQ Country","","USD","","")</f>
        <v>Brazil</v>
      </c>
      <c r="E163" t="str" cm="1">
        <f t="array" ref="E163">_xll.PBD(C163,"Website","","USD","","")</f>
        <v>www.cielo.com.br</v>
      </c>
      <c r="F163" t="s">
        <v>2156</v>
      </c>
      <c r="H163" t="s">
        <v>222</v>
      </c>
      <c r="I163" s="12" cm="1">
        <f t="array" ref="I163">_xll.PBD(C163,"Employees Count","","USD","","")</f>
        <v>6471</v>
      </c>
      <c r="J163" s="12" cm="1">
        <f t="array" ref="J163">_xll.PBF(C163,"Business Revenue","TTM","07-Jul-2025","","USD","","")</f>
        <v>2360780649.0950222</v>
      </c>
      <c r="K163" s="12" cm="1">
        <f t="array" ref="K163">_xll.PBF(C163,"EBITDA","TTM","07-Jul-2025","","USD","","")</f>
        <v>967610153.01278996</v>
      </c>
      <c r="L163" s="13"/>
    </row>
    <row r="164" spans="2:12" ht="15" customHeight="1" x14ac:dyDescent="0.2">
      <c r="B164" t="str" cm="1">
        <f t="array" ref="B164">_xll.PBD(C164,"Name","","USD","","")</f>
        <v>Grupo Cimed</v>
      </c>
      <c r="C164" t="s">
        <v>430</v>
      </c>
      <c r="D164" t="str" cm="1">
        <f t="array" ref="D164">_xll.PBD(C164,"HQ Country","","USD","","")</f>
        <v>Brazil</v>
      </c>
      <c r="E164" t="str" cm="1">
        <f t="array" ref="E164">_xll.PBD(C164,"Website","","USD","","")</f>
        <v>www.cimedremedios.com.br</v>
      </c>
      <c r="F164" t="s">
        <v>2294</v>
      </c>
      <c r="H164" t="s">
        <v>222</v>
      </c>
      <c r="I164" s="12" cm="1">
        <f t="array" ref="I164">_xll.PBD(C164,"Employees Count","","USD","","")</f>
        <v>4877</v>
      </c>
      <c r="J164" s="12" cm="1">
        <f t="array" ref="J164">_xll.PBF(C164,"Business Revenue","TTM","07-Jul-2025","","USD","","")</f>
        <v>668093169.30408823</v>
      </c>
      <c r="K164" s="12" t="e" cm="1">
        <f t="array" ref="K164">_xll.PBF(C164,"EBITDA","TTM","07-Jul-2025","","USD","","")</f>
        <v>#N/A</v>
      </c>
      <c r="L164" s="13"/>
    </row>
    <row r="165" spans="2:12" ht="15" customHeight="1" x14ac:dyDescent="0.2">
      <c r="B165" t="str" cm="1">
        <f t="array" ref="B165">_xll.PBD(C165,"Name","","USD","","")</f>
        <v>Cirion Technologies</v>
      </c>
      <c r="C165" t="s">
        <v>353</v>
      </c>
      <c r="D165" t="str" cm="1">
        <f t="array" ref="D165">_xll.PBD(C165,"HQ Country","","USD","","")</f>
        <v>United States</v>
      </c>
      <c r="E165" t="str" cm="1">
        <f t="array" ref="E165">_xll.PBD(C165,"Website","","USD","","")</f>
        <v>www.ciriontechnologies.com</v>
      </c>
      <c r="F165" t="s">
        <v>1989</v>
      </c>
      <c r="H165" t="s">
        <v>222</v>
      </c>
      <c r="I165" s="12" cm="1">
        <f t="array" ref="I165">_xll.PBD(C165,"Employees Count","","USD","","")</f>
        <v>1996</v>
      </c>
      <c r="J165" s="12" t="e" cm="1">
        <f t="array" ref="J165">_xll.PBF(C165,"Business Revenue","TTM","07-Jul-2025","","USD","","")</f>
        <v>#N/A</v>
      </c>
      <c r="K165" s="12" t="e" cm="1">
        <f t="array" ref="K165">_xll.PBF(C165,"EBITDA","TTM","07-Jul-2025","","USD","","")</f>
        <v>#N/A</v>
      </c>
      <c r="L165" s="13"/>
    </row>
    <row r="166" spans="2:12" ht="15" customHeight="1" x14ac:dyDescent="0.2">
      <c r="B166" t="str" cm="1">
        <f t="array" ref="B166">_xll.PBD(C166,"Name","","USD","","")</f>
        <v>CJ Selecta</v>
      </c>
      <c r="C166" t="s">
        <v>731</v>
      </c>
      <c r="D166" t="str" cm="1">
        <f t="array" ref="D166">_xll.PBD(C166,"HQ Country","","USD","","")</f>
        <v>Brazil</v>
      </c>
      <c r="E166" t="str" cm="1">
        <f t="array" ref="E166">_xll.PBD(C166,"Website","","USD","","")</f>
        <v>www.cjselecta.com.br</v>
      </c>
      <c r="F166" t="s">
        <v>2157</v>
      </c>
      <c r="H166" t="s">
        <v>222</v>
      </c>
      <c r="I166" s="12" cm="1">
        <f t="array" ref="I166">_xll.PBD(C166,"Employees Count","","USD","","")</f>
        <v>454</v>
      </c>
      <c r="J166" s="12" cm="1">
        <f t="array" ref="J166">_xll.PBF(C166,"Business Revenue","TTM","07-Jul-2025","","USD","","")</f>
        <v>523292408.37349641</v>
      </c>
      <c r="K166" s="12" t="e" cm="1">
        <f t="array" ref="K166">_xll.PBF(C166,"EBITDA","TTM","07-Jul-2025","","USD","","")</f>
        <v>#N/A</v>
      </c>
      <c r="L166" s="13"/>
    </row>
    <row r="167" spans="2:12" ht="15" customHeight="1" x14ac:dyDescent="0.2">
      <c r="B167" t="str" cm="1">
        <f t="array" ref="B167">_xll.PBD(C167,"Name","","USD","","")</f>
        <v>Claranet</v>
      </c>
      <c r="C167" t="s">
        <v>355</v>
      </c>
      <c r="D167" t="str" cm="1">
        <f t="array" ref="D167">_xll.PBD(C167,"HQ Country","","USD","","")</f>
        <v>United Kingdom</v>
      </c>
      <c r="E167" t="str" cm="1">
        <f t="array" ref="E167">_xll.PBD(C167,"Website","","USD","","")</f>
        <v>www.claranet.com</v>
      </c>
      <c r="F167" t="s">
        <v>1990</v>
      </c>
      <c r="H167" t="s">
        <v>222</v>
      </c>
      <c r="I167" s="12" cm="1">
        <f t="array" ref="I167">_xll.PBD(C167,"Employees Count","","USD","","")</f>
        <v>3300</v>
      </c>
      <c r="J167" s="12" t="e" cm="1">
        <f t="array" ref="J167">_xll.PBF(C167,"Business Revenue","TTM","07-Jul-2025","","USD","","")</f>
        <v>#N/A</v>
      </c>
      <c r="K167" s="12" cm="1">
        <f t="array" ref="K167">_xll.PBF(C167,"EBITDA","TTM","07-Jul-2025","","USD","","")</f>
        <v>96694995.302399993</v>
      </c>
      <c r="L167" s="13"/>
    </row>
    <row r="168" spans="2:12" ht="15" customHeight="1" x14ac:dyDescent="0.2">
      <c r="B168" t="str" cm="1">
        <f t="array" ref="B168">_xll.PBD(C168,"Name","","USD","","")</f>
        <v>Claro (Brazil)</v>
      </c>
      <c r="C168" t="s">
        <v>732</v>
      </c>
      <c r="D168" t="str" cm="1">
        <f t="array" ref="D168">_xll.PBD(C168,"HQ Country","","USD","","")</f>
        <v>Brazil</v>
      </c>
      <c r="E168" t="str" cm="1">
        <f t="array" ref="E168">_xll.PBD(C168,"Website","","USD","","")</f>
        <v>www.claro.com.br</v>
      </c>
      <c r="F168" t="s">
        <v>2158</v>
      </c>
      <c r="H168" t="s">
        <v>222</v>
      </c>
      <c r="I168" s="12" cm="1">
        <f t="array" ref="I168">_xll.PBD(C168,"Employees Count","","USD","","")</f>
        <v>35143</v>
      </c>
      <c r="J168" s="12" t="e" cm="1">
        <f t="array" ref="J168">_xll.PBF(C168,"Business Revenue","TTM","07-Jul-2025","","USD","","")</f>
        <v>#N/A</v>
      </c>
      <c r="K168" s="12" t="e" cm="1">
        <f t="array" ref="K168">_xll.PBF(C168,"EBITDA","TTM","07-Jul-2025","","USD","","")</f>
        <v>#N/A</v>
      </c>
      <c r="L168" s="13"/>
    </row>
    <row r="169" spans="2:12" ht="15" customHeight="1" x14ac:dyDescent="0.2">
      <c r="B169" t="str" cm="1">
        <f t="array" ref="B169">_xll.PBD(C169,"Name","","USD","","")</f>
        <v>CloudWalk</v>
      </c>
      <c r="C169" t="s">
        <v>733</v>
      </c>
      <c r="D169" t="str" cm="1">
        <f t="array" ref="D169">_xll.PBD(C169,"HQ Country","","USD","","")</f>
        <v>Brazil</v>
      </c>
      <c r="E169" t="str" cm="1">
        <f t="array" ref="E169">_xll.PBD(C169,"Website","","USD","","")</f>
        <v>www.cloudwalk.io</v>
      </c>
      <c r="F169" t="s">
        <v>2159</v>
      </c>
      <c r="H169" t="s">
        <v>222</v>
      </c>
      <c r="I169" s="12" cm="1">
        <f t="array" ref="I169">_xll.PBD(C169,"Employees Count","","USD","","")</f>
        <v>650</v>
      </c>
      <c r="J169" s="12" t="e" cm="1">
        <f t="array" ref="J169">_xll.PBF(C169,"Business Revenue","TTM","07-Jul-2025","","USD","","")</f>
        <v>#N/A</v>
      </c>
      <c r="K169" s="12" t="e" cm="1">
        <f t="array" ref="K169">_xll.PBF(C169,"EBITDA","TTM","07-Jul-2025","","USD","","")</f>
        <v>#N/A</v>
      </c>
      <c r="L169" s="13"/>
    </row>
    <row r="170" spans="2:12" ht="15" customHeight="1" x14ac:dyDescent="0.2">
      <c r="B170" t="str" cm="1">
        <f t="array" ref="B170">_xll.PBD(C170,"Name","","USD","","")</f>
        <v>Companhia Mineira de Açúcar e Álcool</v>
      </c>
      <c r="C170" t="s">
        <v>749</v>
      </c>
      <c r="D170" t="str" cm="1">
        <f t="array" ref="D170">_xll.PBD(C170,"HQ Country","","USD","","")</f>
        <v>Brazil</v>
      </c>
      <c r="E170" t="str" cm="1">
        <f t="array" ref="E170">_xll.PBD(C170,"Website","","USD","","")</f>
        <v>www.cmaa.ind.br</v>
      </c>
      <c r="F170" t="s">
        <v>1893</v>
      </c>
      <c r="H170" t="s">
        <v>222</v>
      </c>
      <c r="I170" s="12" t="e" cm="1">
        <f t="array" ref="I170">_xll.PBD(C170,"Employees Count","","USD","","")</f>
        <v>#N/A</v>
      </c>
      <c r="J170" s="12" t="e" cm="1">
        <f t="array" ref="J170">_xll.PBF(C170,"Business Revenue","TTM","07-Jul-2025","","USD","","")</f>
        <v>#N/A</v>
      </c>
      <c r="K170" s="12" t="e" cm="1">
        <f t="array" ref="K170">_xll.PBF(C170,"EBITDA","TTM","07-Jul-2025","","USD","","")</f>
        <v>#N/A</v>
      </c>
      <c r="L170" s="13"/>
    </row>
    <row r="171" spans="2:12" ht="15" customHeight="1" x14ac:dyDescent="0.2">
      <c r="B171" t="str" cm="1">
        <f t="array" ref="B171">_xll.PBD(C171,"Name","","USD","","")</f>
        <v>Coamo Agroindustrial Cooperativa</v>
      </c>
      <c r="C171" t="s">
        <v>734</v>
      </c>
      <c r="D171" t="str" cm="1">
        <f t="array" ref="D171">_xll.PBD(C171,"HQ Country","","USD","","")</f>
        <v>Brazil</v>
      </c>
      <c r="E171" t="str" cm="1">
        <f t="array" ref="E171">_xll.PBD(C171,"Website","","USD","","")</f>
        <v>coamo.com.br</v>
      </c>
      <c r="F171" t="s">
        <v>2160</v>
      </c>
      <c r="H171" t="s">
        <v>222</v>
      </c>
      <c r="I171" s="12" cm="1">
        <f t="array" ref="I171">_xll.PBD(C171,"Employees Count","","USD","","")</f>
        <v>5001</v>
      </c>
      <c r="J171" s="12" t="e" cm="1">
        <f t="array" ref="J171">_xll.PBF(C171,"Business Revenue","TTM","07-Jul-2025","","USD","","")</f>
        <v>#N/A</v>
      </c>
      <c r="K171" s="12" t="e" cm="1">
        <f t="array" ref="K171">_xll.PBF(C171,"EBITDA","TTM","07-Jul-2025","","USD","","")</f>
        <v>#N/A</v>
      </c>
      <c r="L171" s="13"/>
    </row>
    <row r="172" spans="2:12" ht="15" customHeight="1" x14ac:dyDescent="0.2">
      <c r="B172" t="str" cm="1">
        <f t="array" ref="B172">_xll.PBD(C172,"Name","","USD","","")</f>
        <v>Cobasi</v>
      </c>
      <c r="C172" t="s">
        <v>735</v>
      </c>
      <c r="D172" t="str" cm="1">
        <f t="array" ref="D172">_xll.PBD(C172,"HQ Country","","USD","","")</f>
        <v>Brazil</v>
      </c>
      <c r="E172" t="str" cm="1">
        <f t="array" ref="E172">_xll.PBD(C172,"Website","","USD","","")</f>
        <v>www.cobasi.com.br</v>
      </c>
      <c r="F172" t="s">
        <v>2161</v>
      </c>
      <c r="H172" t="s">
        <v>222</v>
      </c>
      <c r="I172" s="12" cm="1">
        <f t="array" ref="I172">_xll.PBD(C172,"Employees Count","","USD","","")</f>
        <v>6000</v>
      </c>
      <c r="J172" s="12" t="e" cm="1">
        <f t="array" ref="J172">_xll.PBF(C172,"Business Revenue","TTM","07-Jul-2025","","USD","","")</f>
        <v>#N/A</v>
      </c>
      <c r="K172" s="12" t="e" cm="1">
        <f t="array" ref="K172">_xll.PBF(C172,"EBITDA","TTM","07-Jul-2025","","USD","","")</f>
        <v>#N/A</v>
      </c>
      <c r="L172" s="13"/>
    </row>
    <row r="173" spans="2:12" ht="15" customHeight="1" x14ac:dyDescent="0.2">
      <c r="B173" t="str" cm="1">
        <f t="array" ref="B173">_xll.PBD(C173,"Name","","USD","","")</f>
        <v>Coelba</v>
      </c>
      <c r="C173" t="s">
        <v>736</v>
      </c>
      <c r="D173" t="str" cm="1">
        <f t="array" ref="D173">_xll.PBD(C173,"HQ Country","","USD","","")</f>
        <v>Brazil</v>
      </c>
      <c r="E173" t="str" cm="1">
        <f t="array" ref="E173">_xll.PBD(C173,"Website","","USD","","")</f>
        <v>www.coelba.com.br</v>
      </c>
      <c r="F173" t="s">
        <v>2162</v>
      </c>
      <c r="H173" t="s">
        <v>222</v>
      </c>
      <c r="I173" s="12" cm="1">
        <f t="array" ref="I173">_xll.PBD(C173,"Employees Count","","USD","","")</f>
        <v>4212</v>
      </c>
      <c r="J173" s="12" cm="1">
        <f t="array" ref="J173">_xll.PBF(C173,"Business Revenue","TTM","07-Jul-2025","","USD","","")</f>
        <v>5895888707.3120003</v>
      </c>
      <c r="K173" s="12" cm="1">
        <f t="array" ref="K173">_xll.PBF(C173,"EBITDA","TTM","07-Jul-2025","","USD","","")</f>
        <v>791485301.33200002</v>
      </c>
      <c r="L173" s="13"/>
    </row>
    <row r="174" spans="2:12" ht="15" customHeight="1" x14ac:dyDescent="0.2">
      <c r="B174" t="str" cm="1">
        <f t="array" ref="B174">_xll.PBD(C174,"Name","","USD","","")</f>
        <v>Coelce</v>
      </c>
      <c r="C174" t="s">
        <v>737</v>
      </c>
      <c r="D174" t="str" cm="1">
        <f t="array" ref="D174">_xll.PBD(C174,"HQ Country","","USD","","")</f>
        <v>Brazil</v>
      </c>
      <c r="E174" t="str" cm="1">
        <f t="array" ref="E174">_xll.PBD(C174,"Website","","USD","","")</f>
        <v>www.coelce.com.br</v>
      </c>
      <c r="F174" t="s">
        <v>2163</v>
      </c>
      <c r="H174" t="s">
        <v>222</v>
      </c>
      <c r="I174" s="12" cm="1">
        <f t="array" ref="I174">_xll.PBD(C174,"Employees Count","","USD","","")</f>
        <v>12000</v>
      </c>
      <c r="J174" s="12" cm="1">
        <f t="array" ref="J174">_xll.PBF(C174,"Business Revenue","TTM","07-Jul-2025","","USD","","")</f>
        <v>1791018676.44842</v>
      </c>
      <c r="K174" s="12" cm="1">
        <f t="array" ref="K174">_xll.PBF(C174,"EBITDA","TTM","07-Jul-2025","","USD","","")</f>
        <v>283592531.78491199</v>
      </c>
      <c r="L174" s="13"/>
    </row>
    <row r="175" spans="2:12" ht="15" customHeight="1" x14ac:dyDescent="0.2">
      <c r="B175" t="str" cm="1">
        <f t="array" ref="B175">_xll.PBD(C175,"Name","","USD","","")</f>
        <v>Cogna Educação</v>
      </c>
      <c r="C175" t="s">
        <v>738</v>
      </c>
      <c r="D175" t="str" cm="1">
        <f t="array" ref="D175">_xll.PBD(C175,"HQ Country","","USD","","")</f>
        <v>Brazil</v>
      </c>
      <c r="E175" t="str" cm="1">
        <f t="array" ref="E175">_xll.PBD(C175,"Website","","USD","","")</f>
        <v>www.cogna.com.br</v>
      </c>
      <c r="F175" t="s">
        <v>2164</v>
      </c>
      <c r="H175" t="s">
        <v>222</v>
      </c>
      <c r="I175" s="12" cm="1">
        <f t="array" ref="I175">_xll.PBD(C175,"Employees Count","","USD","","")</f>
        <v>25489</v>
      </c>
      <c r="J175" s="12" cm="1">
        <f t="array" ref="J175">_xll.PBF(C175,"Business Revenue","TTM","07-Jul-2025","","USD","","")</f>
        <v>1464469900.6619411</v>
      </c>
      <c r="K175" s="12" cm="1">
        <f t="array" ref="K175">_xll.PBF(C175,"EBITDA","TTM","07-Jul-2025","","USD","","")</f>
        <v>455714938.13619</v>
      </c>
      <c r="L175" s="13"/>
    </row>
    <row r="176" spans="2:12" ht="15" customHeight="1" x14ac:dyDescent="0.2">
      <c r="B176" t="str" cm="1">
        <f t="array" ref="B176">_xll.PBD(C176,"Name","","USD","","")</f>
        <v>Cognizant Technology Solutions</v>
      </c>
      <c r="C176" t="s">
        <v>356</v>
      </c>
      <c r="D176" t="str" cm="1">
        <f t="array" ref="D176">_xll.PBD(C176,"HQ Country","","USD","","")</f>
        <v>United States</v>
      </c>
      <c r="E176" t="str" cm="1">
        <f t="array" ref="E176">_xll.PBD(C176,"Website","","USD","","")</f>
        <v>www.cognizant.com</v>
      </c>
      <c r="F176" t="s">
        <v>1991</v>
      </c>
      <c r="H176" t="s">
        <v>222</v>
      </c>
      <c r="I176" s="12" cm="1">
        <f t="array" ref="I176">_xll.PBD(C176,"Employees Count","","USD","","")</f>
        <v>336300</v>
      </c>
      <c r="J176" s="12" cm="1">
        <f t="array" ref="J176">_xll.PBF(C176,"Business Revenue","TTM","07-Jul-2025","","USD","","")</f>
        <v>20091000000</v>
      </c>
      <c r="K176" s="12" cm="1">
        <f t="array" ref="K176">_xll.PBF(C176,"EBITDA","TTM","07-Jul-2025","","USD","","")</f>
        <v>3569000000</v>
      </c>
      <c r="L176" s="13"/>
    </row>
    <row r="177" spans="2:15" ht="15" customHeight="1" x14ac:dyDescent="0.2">
      <c r="B177" t="str" cm="1">
        <f t="array" ref="B177">_xll.PBD(C177,"Name","","USD","","")</f>
        <v>Comarch</v>
      </c>
      <c r="C177" t="s">
        <v>357</v>
      </c>
      <c r="D177" t="str" cm="1">
        <f t="array" ref="D177">_xll.PBD(C177,"HQ Country","","USD","","")</f>
        <v>Poland</v>
      </c>
      <c r="E177" t="str" cm="1">
        <f t="array" ref="E177">_xll.PBD(C177,"Website","","USD","","")</f>
        <v>www.comarch.com</v>
      </c>
      <c r="F177" t="s">
        <v>1992</v>
      </c>
      <c r="H177" t="s">
        <v>222</v>
      </c>
      <c r="I177" s="12" cm="1">
        <f t="array" ref="I177">_xll.PBD(C177,"Employees Count","","USD","","")</f>
        <v>6583</v>
      </c>
      <c r="J177" s="12" cm="1">
        <f t="array" ref="J177">_xll.PBF(C177,"Business Revenue","TTM","07-Jul-2025","","USD","","")</f>
        <v>481061766.23714989</v>
      </c>
      <c r="K177" s="12" cm="1">
        <f t="array" ref="K177">_xll.PBF(C177,"EBITDA","TTM","07-Jul-2025","","USD","","")</f>
        <v>50679512.233811997</v>
      </c>
      <c r="L177" s="13"/>
    </row>
    <row r="178" spans="2:15" ht="15" customHeight="1" x14ac:dyDescent="0.2">
      <c r="B178" t="str" cm="1">
        <f t="array" ref="B178">_xll.PBD(C178,"Name","","USD","","")</f>
        <v>Companhia de Gas de Sao Paulo Comgas</v>
      </c>
      <c r="C178" t="s">
        <v>743</v>
      </c>
      <c r="D178" t="str" cm="1">
        <f t="array" ref="D178">_xll.PBD(C178,"HQ Country","","USD","","")</f>
        <v>Brazil</v>
      </c>
      <c r="E178" t="str" cm="1">
        <f t="array" ref="E178">_xll.PBD(C178,"Website","","USD","","")</f>
        <v>www.ri.comgas.com.br</v>
      </c>
      <c r="F178" t="s">
        <v>1892</v>
      </c>
      <c r="H178" t="s">
        <v>222</v>
      </c>
      <c r="I178" s="12" cm="1">
        <f t="array" ref="I178">_xll.PBD(C178,"Employees Count","","USD","","")</f>
        <v>1134</v>
      </c>
      <c r="J178" s="12" cm="1">
        <f t="array" ref="J178">_xll.PBF(C178,"Business Revenue","TTM","07-Jul-2025","","USD","","")</f>
        <v>3316635981.5963449</v>
      </c>
      <c r="K178" s="12" cm="1">
        <f t="array" ref="K178">_xll.PBF(C178,"EBITDA","TTM","07-Jul-2025","","USD","","")</f>
        <v>732461763.23179102</v>
      </c>
      <c r="L178" s="13"/>
    </row>
    <row r="179" spans="2:15" ht="15" customHeight="1" x14ac:dyDescent="0.2">
      <c r="B179" t="str" cm="1">
        <f t="array" ref="B179">_xll.PBD(C179,"Name","","USD","","")</f>
        <v>Comerc Participacoes</v>
      </c>
      <c r="C179" t="s">
        <v>739</v>
      </c>
      <c r="D179" t="str" cm="1">
        <f t="array" ref="D179">_xll.PBD(C179,"HQ Country","","USD","","")</f>
        <v>Brazil</v>
      </c>
      <c r="E179" t="str" cm="1">
        <f t="array" ref="E179">_xll.PBD(C179,"Website","","USD","","")</f>
        <v>www.commcor.com.br</v>
      </c>
      <c r="F179" t="s">
        <v>2165</v>
      </c>
      <c r="H179" t="s">
        <v>222</v>
      </c>
      <c r="I179" s="12" t="e" cm="1">
        <f t="array" ref="I179">_xll.PBD(C179,"Employees Count","","USD","","")</f>
        <v>#N/A</v>
      </c>
      <c r="J179" s="12" cm="1">
        <f t="array" ref="J179">_xll.PBF(C179,"Business Revenue","TTM","07-Jul-2025","","USD","","")</f>
        <v>927355401.17663395</v>
      </c>
      <c r="K179" s="12" cm="1">
        <f t="array" ref="K179">_xll.PBF(C179,"EBITDA","TTM","07-Jul-2025","","USD","","")</f>
        <v>154065356.67512</v>
      </c>
      <c r="L179" s="13"/>
    </row>
    <row r="180" spans="2:15" ht="15" customHeight="1" x14ac:dyDescent="0.2">
      <c r="B180" t="str" cm="1">
        <f t="array" ref="B180">_xll.PBD(C180,"Name","","USD","","")</f>
        <v>Compass UOL</v>
      </c>
      <c r="C180" t="s">
        <v>754</v>
      </c>
      <c r="D180" t="str" cm="1">
        <f t="array" ref="D180">_xll.PBD(C180,"HQ Country","","USD","","")</f>
        <v>Brazil</v>
      </c>
      <c r="E180" t="str" cm="1">
        <f t="array" ref="E180">_xll.PBD(C180,"Website","","USD","","")</f>
        <v>www.compass.uol</v>
      </c>
      <c r="F180" t="s">
        <v>1894</v>
      </c>
      <c r="H180" t="s">
        <v>222</v>
      </c>
      <c r="I180" s="12" cm="1">
        <f t="array" ref="I180">_xll.PBD(C180,"Employees Count","","USD","","")</f>
        <v>5000</v>
      </c>
      <c r="J180" s="12" t="e" cm="1">
        <f t="array" ref="J180">_xll.PBF(C180,"Business Revenue","TTM","07-Jul-2025","","USD","","")</f>
        <v>#N/A</v>
      </c>
      <c r="K180" s="12" t="e" cm="1">
        <f t="array" ref="K180">_xll.PBF(C180,"EBITDA","TTM","07-Jul-2025","","USD","","")</f>
        <v>#N/A</v>
      </c>
      <c r="L180" s="13"/>
    </row>
    <row r="181" spans="2:15" ht="15" customHeight="1" x14ac:dyDescent="0.2">
      <c r="B181" t="str" cm="1">
        <f t="array" ref="B181">_xll.PBD(C181,"Name","","USD","","")</f>
        <v>Compass Gas e Energia</v>
      </c>
      <c r="C181" t="s">
        <v>752</v>
      </c>
      <c r="D181" t="str" cm="1">
        <f t="array" ref="D181">_xll.PBD(C181,"HQ Country","","USD","","")</f>
        <v>Brazil</v>
      </c>
      <c r="E181" t="str" cm="1">
        <f t="array" ref="E181">_xll.PBD(C181,"Website","","USD","","")</f>
        <v>www.compassbr.com</v>
      </c>
      <c r="F181" t="s">
        <v>2174</v>
      </c>
      <c r="H181" t="s">
        <v>222</v>
      </c>
      <c r="I181" s="12" cm="1">
        <f t="array" ref="I181">_xll.PBD(C181,"Employees Count","","USD","","")</f>
        <v>1215</v>
      </c>
      <c r="J181" s="12" cm="1">
        <f t="array" ref="J181">_xll.PBF(C181,"Business Revenue","TTM","07-Jul-2025","","USD","","")</f>
        <v>4115113567.5661254</v>
      </c>
      <c r="K181" s="12" cm="1">
        <f t="array" ref="K181">_xll.PBF(C181,"EBITDA","TTM","07-Jul-2025","","USD","","")</f>
        <v>981978929.29272795</v>
      </c>
      <c r="L181" s="13"/>
    </row>
    <row r="182" spans="2:15" ht="15" customHeight="1" x14ac:dyDescent="0.2">
      <c r="B182" t="str" cm="1">
        <f t="array" ref="B182">_xll.PBD(C182,"Name","","USD","","")</f>
        <v>Computacenter</v>
      </c>
      <c r="C182" t="s">
        <v>358</v>
      </c>
      <c r="D182" t="str" cm="1">
        <f t="array" ref="D182">_xll.PBD(C182,"HQ Country","","USD","","")</f>
        <v>United Kingdom</v>
      </c>
      <c r="E182" t="str" cm="1">
        <f t="array" ref="E182">_xll.PBD(C182,"Website","","USD","","")</f>
        <v>www.computacenter.com</v>
      </c>
      <c r="F182" t="s">
        <v>1993</v>
      </c>
      <c r="H182" t="s">
        <v>281</v>
      </c>
      <c r="I182" s="12" cm="1">
        <f t="array" ref="I182">_xll.PBD(C182,"Employees Count","","USD","","")</f>
        <v>20081</v>
      </c>
      <c r="J182" s="12" cm="1">
        <f t="array" ref="J182">_xll.PBF(C182,"Business Revenue","TTM","07-Jul-2025","","USD","","")</f>
        <v>8899110704.2511997</v>
      </c>
      <c r="K182" s="12" cm="1">
        <f t="array" ref="K182">_xll.PBF(C182,"EBITDA","TTM","07-Jul-2025","","USD","","")</f>
        <v>407083716.74339998</v>
      </c>
      <c r="L182" s="13"/>
    </row>
    <row r="183" spans="2:15" ht="15" customHeight="1" x14ac:dyDescent="0.2">
      <c r="B183" t="str" cm="1">
        <f t="array" ref="B183">_xll.PBD(C183,"Name","","USD","","")</f>
        <v>Conexa Saúde</v>
      </c>
      <c r="C183" t="s">
        <v>206</v>
      </c>
      <c r="D183" t="str" cm="1">
        <f t="array" ref="D183">_xll.PBD(C183,"HQ Country","","USD","","")</f>
        <v>Brazil</v>
      </c>
      <c r="E183" t="str" cm="1">
        <f t="array" ref="E183">_xll.PBD(C183,"Website","","USD","","")</f>
        <v>www.conexasaude.com.br</v>
      </c>
      <c r="F183" t="s">
        <v>1949</v>
      </c>
      <c r="H183" t="s">
        <v>222</v>
      </c>
      <c r="I183" s="12" cm="1">
        <f t="array" ref="I183">_xll.PBD(C183,"Employees Count","","USD","","")</f>
        <v>485</v>
      </c>
      <c r="J183" s="12" t="e" cm="1">
        <f t="array" ref="J183">_xll.PBF(C183,"Business Revenue","TTM","07-Jul-2025","","USD","","")</f>
        <v>#N/A</v>
      </c>
      <c r="K183" s="12" t="e" cm="1">
        <f t="array" ref="K183">_xll.PBF(C183,"EBITDA","TTM","07-Jul-2025","","USD","","")</f>
        <v>#N/A</v>
      </c>
      <c r="L183" s="13"/>
      <c r="M183" t="s">
        <v>232</v>
      </c>
      <c r="N183" t="s">
        <v>227</v>
      </c>
      <c r="O183" t="s">
        <v>233</v>
      </c>
    </row>
    <row r="184" spans="2:15" ht="15" customHeight="1" x14ac:dyDescent="0.2">
      <c r="B184" t="str" cm="1">
        <f t="array" ref="B184">_xll.PBD(C184,"Name","","USD","","")</f>
        <v>Construcap</v>
      </c>
      <c r="C184" t="s">
        <v>758</v>
      </c>
      <c r="D184" t="str" cm="1">
        <f t="array" ref="D184">_xll.PBD(C184,"HQ Country","","USD","","")</f>
        <v>Brazil</v>
      </c>
      <c r="E184" t="str" cm="1">
        <f t="array" ref="E184">_xll.PBD(C184,"Website","","USD","","")</f>
        <v>construcap.com.br</v>
      </c>
      <c r="F184" t="s">
        <v>2178</v>
      </c>
      <c r="H184" t="s">
        <v>222</v>
      </c>
      <c r="I184" s="12" cm="1">
        <f t="array" ref="I184">_xll.PBD(C184,"Employees Count","","USD","","")</f>
        <v>3019</v>
      </c>
      <c r="J184" s="12" t="e" cm="1">
        <f t="array" ref="J184">_xll.PBF(C184,"Business Revenue","TTM","07-Jul-2025","","USD","","")</f>
        <v>#N/A</v>
      </c>
      <c r="K184" s="12" t="e" cm="1">
        <f t="array" ref="K184">_xll.PBF(C184,"EBITDA","TTM","07-Jul-2025","","USD","","")</f>
        <v>#N/A</v>
      </c>
      <c r="L184" s="13"/>
    </row>
    <row r="185" spans="2:15" ht="15" customHeight="1" x14ac:dyDescent="0.2">
      <c r="B185" t="str" cm="1">
        <f t="array" ref="B185">_xll.PBD(C185,"Name","","USD","","")</f>
        <v>Coomex</v>
      </c>
      <c r="C185" t="s">
        <v>761</v>
      </c>
      <c r="D185" t="str" cm="1">
        <f t="array" ref="D185">_xll.PBD(C185,"HQ Country","","USD","","")</f>
        <v>Brazil</v>
      </c>
      <c r="E185" t="str" cm="1">
        <f t="array" ref="E185">_xll.PBD(C185,"Website","","USD","","")</f>
        <v>www.coomex.com.br</v>
      </c>
      <c r="F185" t="s">
        <v>2181</v>
      </c>
      <c r="H185" t="s">
        <v>222</v>
      </c>
      <c r="I185" s="12" cm="1">
        <f t="array" ref="I185">_xll.PBD(C185,"Employees Count","","USD","","")</f>
        <v>8</v>
      </c>
      <c r="J185" s="12" t="e" cm="1">
        <f t="array" ref="J185">_xll.PBF(C185,"Business Revenue","TTM","07-Jul-2025","","USD","","")</f>
        <v>#N/A</v>
      </c>
      <c r="K185" s="12" t="e" cm="1">
        <f t="array" ref="K185">_xll.PBF(C185,"EBITDA","TTM","07-Jul-2025","","USD","","")</f>
        <v>#N/A</v>
      </c>
      <c r="L185" s="13"/>
    </row>
    <row r="186" spans="2:15" ht="15" customHeight="1" x14ac:dyDescent="0.2">
      <c r="B186" t="str" cm="1">
        <f t="array" ref="B186">_xll.PBD(C186,"Name","","USD","","")</f>
        <v>COPASA</v>
      </c>
      <c r="C186" t="s">
        <v>763</v>
      </c>
      <c r="D186" t="str" cm="1">
        <f t="array" ref="D186">_xll.PBD(C186,"HQ Country","","USD","","")</f>
        <v>Brazil</v>
      </c>
      <c r="E186" t="str" cm="1">
        <f t="array" ref="E186">_xll.PBD(C186,"Website","","USD","","")</f>
        <v>www.copasa.com.br</v>
      </c>
      <c r="F186" t="s">
        <v>2182</v>
      </c>
      <c r="H186" t="s">
        <v>222</v>
      </c>
      <c r="I186" s="12" cm="1">
        <f t="array" ref="I186">_xll.PBD(C186,"Employees Count","","USD","","")</f>
        <v>9556</v>
      </c>
      <c r="J186" s="12" cm="1">
        <f t="array" ref="J186">_xll.PBF(C186,"Business Revenue","TTM","07-Jul-2025","","USD","","")</f>
        <v>1569420246.071754</v>
      </c>
      <c r="K186" s="12" cm="1">
        <f t="array" ref="K186">_xll.PBF(C186,"EBITDA","TTM","07-Jul-2025","","USD","","")</f>
        <v>528588400.39769101</v>
      </c>
      <c r="L186" s="13"/>
    </row>
    <row r="187" spans="2:15" ht="15" customHeight="1" x14ac:dyDescent="0.2">
      <c r="B187" t="str" cm="1">
        <f t="array" ref="B187">_xll.PBD(C187,"Name","","USD","","")</f>
        <v>Copel</v>
      </c>
      <c r="C187" t="s">
        <v>764</v>
      </c>
      <c r="D187" t="str" cm="1">
        <f t="array" ref="D187">_xll.PBD(C187,"HQ Country","","USD","","")</f>
        <v>Brazil</v>
      </c>
      <c r="E187" t="str" cm="1">
        <f t="array" ref="E187">_xll.PBD(C187,"Website","","USD","","")</f>
        <v>www.copel.com</v>
      </c>
      <c r="F187" t="s">
        <v>2183</v>
      </c>
      <c r="H187" t="s">
        <v>222</v>
      </c>
      <c r="I187" s="12" cm="1">
        <f t="array" ref="I187">_xll.PBD(C187,"Employees Count","","USD","","")</f>
        <v>3129</v>
      </c>
      <c r="J187" s="12" cm="1">
        <f t="array" ref="J187">_xll.PBF(C187,"Business Revenue","TTM","07-Jul-2025","","USD","","")</f>
        <v>5477937805.4839182</v>
      </c>
      <c r="K187" s="12" cm="1">
        <f t="array" ref="K187">_xll.PBF(C187,"EBITDA","TTM","07-Jul-2025","","USD","","")</f>
        <v>786280270.29432499</v>
      </c>
      <c r="L187" s="13"/>
    </row>
    <row r="188" spans="2:15" ht="15" customHeight="1" x14ac:dyDescent="0.2">
      <c r="B188" t="str" cm="1">
        <f t="array" ref="B188">_xll.PBD(C188,"Name","","USD","","")</f>
        <v>Copersucar</v>
      </c>
      <c r="C188" t="s">
        <v>765</v>
      </c>
      <c r="D188" t="str" cm="1">
        <f t="array" ref="D188">_xll.PBD(C188,"HQ Country","","USD","","")</f>
        <v>Brazil</v>
      </c>
      <c r="E188" t="str" cm="1">
        <f t="array" ref="E188">_xll.PBD(C188,"Website","","USD","","")</f>
        <v>www.copersucar.com.br</v>
      </c>
      <c r="F188" t="s">
        <v>2184</v>
      </c>
      <c r="H188" t="s">
        <v>222</v>
      </c>
      <c r="I188" s="12" cm="1">
        <f t="array" ref="I188">_xll.PBD(C188,"Employees Count","","USD","","")</f>
        <v>515</v>
      </c>
      <c r="J188" s="12" t="e" cm="1">
        <f t="array" ref="J188">_xll.PBF(C188,"Business Revenue","TTM","07-Jul-2025","","USD","","")</f>
        <v>#N/A</v>
      </c>
      <c r="K188" s="12" cm="1">
        <f t="array" ref="K188">_xll.PBF(C188,"EBITDA","TTM","07-Jul-2025","","USD","","")</f>
        <v>204139579.50958249</v>
      </c>
      <c r="L188" s="13"/>
    </row>
    <row r="189" spans="2:15" ht="15" customHeight="1" x14ac:dyDescent="0.2">
      <c r="B189" t="str" cm="1">
        <f t="array" ref="B189">_xll.PBD(C189,"Name","","USD","","")</f>
        <v>CorpFlex</v>
      </c>
      <c r="C189" t="s">
        <v>766</v>
      </c>
      <c r="D189" t="str" cm="1">
        <f t="array" ref="D189">_xll.PBD(C189,"HQ Country","","USD","","")</f>
        <v>Brazil</v>
      </c>
      <c r="E189" t="str" cm="1">
        <f t="array" ref="E189">_xll.PBD(C189,"Website","","USD","","")</f>
        <v>www.corpflex.com.br</v>
      </c>
      <c r="F189" t="s">
        <v>2185</v>
      </c>
      <c r="H189" t="s">
        <v>222</v>
      </c>
      <c r="I189" s="12" cm="1">
        <f t="array" ref="I189">_xll.PBD(C189,"Employees Count","","USD","","")</f>
        <v>384</v>
      </c>
      <c r="J189" s="12" cm="1">
        <f t="array" ref="J189">_xll.PBF(C189,"Business Revenue","TTM","07-Jul-2025","","USD","","")</f>
        <v>649535025.71230793</v>
      </c>
      <c r="K189" s="12" t="e" cm="1">
        <f t="array" ref="K189">_xll.PBF(C189,"EBITDA","TTM","07-Jul-2025","","USD","","")</f>
        <v>#N/A</v>
      </c>
      <c r="L189" s="13"/>
    </row>
    <row r="190" spans="2:15" ht="15" customHeight="1" x14ac:dyDescent="0.2">
      <c r="B190" t="str" cm="1">
        <f t="array" ref="B190">_xll.PBD(C190,"Name","","USD","","")</f>
        <v>Corsan</v>
      </c>
      <c r="C190" t="s">
        <v>767</v>
      </c>
      <c r="D190" t="str" cm="1">
        <f t="array" ref="D190">_xll.PBD(C190,"HQ Country","","USD","","")</f>
        <v>Brazil</v>
      </c>
      <c r="E190" t="str" cm="1">
        <f t="array" ref="E190">_xll.PBD(C190,"Website","","USD","","")</f>
        <v>www.corsan.com.br</v>
      </c>
      <c r="F190" t="s">
        <v>2186</v>
      </c>
      <c r="H190" t="s">
        <v>222</v>
      </c>
      <c r="I190" s="12" cm="1">
        <f t="array" ref="I190">_xll.PBD(C190,"Employees Count","","USD","","")</f>
        <v>2830</v>
      </c>
      <c r="J190" s="12" t="e" cm="1">
        <f t="array" ref="J190">_xll.PBF(C190,"Business Revenue","TTM","07-Jul-2025","","USD","","")</f>
        <v>#N/A</v>
      </c>
      <c r="K190" s="12" t="e" cm="1">
        <f t="array" ref="K190">_xll.PBF(C190,"EBITDA","TTM","07-Jul-2025","","USD","","")</f>
        <v>#N/A</v>
      </c>
      <c r="L190" s="13"/>
    </row>
    <row r="191" spans="2:15" ht="15" customHeight="1" x14ac:dyDescent="0.2">
      <c r="B191" t="str" cm="1">
        <f t="array" ref="B191">_xll.PBD(C191,"Name","","USD","","")</f>
        <v>Cosan</v>
      </c>
      <c r="C191" t="s">
        <v>768</v>
      </c>
      <c r="D191" t="str" cm="1">
        <f t="array" ref="D191">_xll.PBD(C191,"HQ Country","","USD","","")</f>
        <v>Brazil</v>
      </c>
      <c r="E191" t="str" cm="1">
        <f t="array" ref="E191">_xll.PBD(C191,"Website","","USD","","")</f>
        <v>www.cosan.com.br</v>
      </c>
      <c r="F191" t="s">
        <v>2187</v>
      </c>
      <c r="H191" t="s">
        <v>222</v>
      </c>
      <c r="I191" s="12" cm="1">
        <f t="array" ref="I191">_xll.PBD(C191,"Employees Count","","USD","","")</f>
        <v>12090</v>
      </c>
      <c r="J191" s="12" cm="1">
        <f t="array" ref="J191">_xll.PBF(C191,"Business Revenue","TTM","07-Jul-2025","","USD","","")</f>
        <v>8822591191.2741966</v>
      </c>
      <c r="K191" s="12" cm="1">
        <f t="array" ref="K191">_xll.PBF(C191,"EBITDA","TTM","07-Jul-2025","","USD","","")</f>
        <v>837352444.47059894</v>
      </c>
      <c r="L191" s="13"/>
    </row>
    <row r="192" spans="2:15" ht="15" customHeight="1" x14ac:dyDescent="0.2">
      <c r="B192" t="str" cm="1">
        <f t="array" ref="B192">_xll.PBD(C192,"Name","","USD","","")</f>
        <v>COSERN</v>
      </c>
      <c r="C192" t="s">
        <v>769</v>
      </c>
      <c r="D192" t="str" cm="1">
        <f t="array" ref="D192">_xll.PBD(C192,"HQ Country","","USD","","")</f>
        <v>Brazil</v>
      </c>
      <c r="E192" t="str" cm="1">
        <f t="array" ref="E192">_xll.PBD(C192,"Website","","USD","","")</f>
        <v>servicos.cosern.com.br</v>
      </c>
      <c r="F192" t="s">
        <v>1895</v>
      </c>
      <c r="H192" t="s">
        <v>222</v>
      </c>
      <c r="I192" s="12" cm="1">
        <f t="array" ref="I192">_xll.PBD(C192,"Employees Count","","USD","","")</f>
        <v>781</v>
      </c>
      <c r="J192" s="12" cm="1">
        <f t="array" ref="J192">_xll.PBF(C192,"Business Revenue","TTM","07-Jul-2025","","USD","","")</f>
        <v>993611212.78299999</v>
      </c>
      <c r="K192" s="12" cm="1">
        <f t="array" ref="K192">_xll.PBF(C192,"EBITDA","TTM","07-Jul-2025","","USD","","")</f>
        <v>216958777.595</v>
      </c>
      <c r="L192" s="13"/>
    </row>
    <row r="193" spans="2:12" ht="15" customHeight="1" x14ac:dyDescent="0.2">
      <c r="B193" t="str" cm="1">
        <f t="array" ref="B193">_xll.PBD(C193,"Name","","USD","","")</f>
        <v>Cotrijal</v>
      </c>
      <c r="C193" t="s">
        <v>771</v>
      </c>
      <c r="D193" t="str" cm="1">
        <f t="array" ref="D193">_xll.PBD(C193,"HQ Country","","USD","","")</f>
        <v>Brazil</v>
      </c>
      <c r="E193" t="str" cm="1">
        <f t="array" ref="E193">_xll.PBD(C193,"Website","","USD","","")</f>
        <v>www.cotrijal.com.br</v>
      </c>
      <c r="F193" t="s">
        <v>2188</v>
      </c>
      <c r="H193" t="s">
        <v>222</v>
      </c>
      <c r="I193" s="12" t="e" cm="1">
        <f t="array" ref="I193">_xll.PBD(C193,"Employees Count","","USD","","")</f>
        <v>#N/A</v>
      </c>
      <c r="J193" s="12" cm="1">
        <f t="array" ref="J193">_xll.PBF(C193,"Business Revenue","TTM","07-Jul-2025","","USD","","")</f>
        <v>890790892.40545094</v>
      </c>
      <c r="K193" s="12" t="e" cm="1">
        <f t="array" ref="K193">_xll.PBF(C193,"EBITDA","TTM","07-Jul-2025","","USD","","")</f>
        <v>#N/A</v>
      </c>
      <c r="L193" s="13"/>
    </row>
    <row r="194" spans="2:12" ht="15" customHeight="1" x14ac:dyDescent="0.2">
      <c r="B194" t="str" cm="1">
        <f t="array" ref="B194">_xll.PBD(C194,"Name","","USD","","")</f>
        <v>CP Eletrônica</v>
      </c>
      <c r="C194" t="s">
        <v>772</v>
      </c>
      <c r="D194" t="str" cm="1">
        <f t="array" ref="D194">_xll.PBD(C194,"HQ Country","","USD","","")</f>
        <v>Brazil</v>
      </c>
      <c r="E194" t="str" cm="1">
        <f t="array" ref="E194">_xll.PBD(C194,"Website","","USD","","")</f>
        <v>www.cpeletronica.com</v>
      </c>
      <c r="F194" t="s">
        <v>2189</v>
      </c>
      <c r="H194" t="s">
        <v>222</v>
      </c>
      <c r="I194" s="12" t="e" cm="1">
        <f t="array" ref="I194">_xll.PBD(C194,"Employees Count","","USD","","")</f>
        <v>#N/A</v>
      </c>
      <c r="J194" s="12" t="e" cm="1">
        <f t="array" ref="J194">_xll.PBF(C194,"Business Revenue","TTM","07-Jul-2025","","USD","","")</f>
        <v>#N/A</v>
      </c>
      <c r="K194" s="12" t="e" cm="1">
        <f t="array" ref="K194">_xll.PBF(C194,"EBITDA","TTM","07-Jul-2025","","USD","","")</f>
        <v>#N/A</v>
      </c>
      <c r="L194" s="13"/>
    </row>
    <row r="195" spans="2:12" ht="15" customHeight="1" x14ac:dyDescent="0.2">
      <c r="B195" t="str" cm="1">
        <f t="array" ref="B195">_xll.PBD(C195,"Name","","USD","","")</f>
        <v>CPFL Energia</v>
      </c>
      <c r="C195" t="s">
        <v>773</v>
      </c>
      <c r="D195" t="str" cm="1">
        <f t="array" ref="D195">_xll.PBD(C195,"HQ Country","","USD","","")</f>
        <v>Brazil</v>
      </c>
      <c r="E195" t="str" cm="1">
        <f t="array" ref="E195">_xll.PBD(C195,"Website","","USD","","")</f>
        <v>www.cpfl.com.br</v>
      </c>
      <c r="F195" t="s">
        <v>2190</v>
      </c>
      <c r="H195" t="s">
        <v>222</v>
      </c>
      <c r="I195" s="12" cm="1">
        <f t="array" ref="I195">_xll.PBD(C195,"Employees Count","","USD","","")</f>
        <v>7450</v>
      </c>
      <c r="J195" s="12" cm="1">
        <f t="array" ref="J195">_xll.PBF(C195,"Business Revenue","TTM","07-Jul-2025","","USD","","")</f>
        <v>2399156870.7920699</v>
      </c>
      <c r="K195" s="12" cm="1">
        <f t="array" ref="K195">_xll.PBF(C195,"EBITDA","TTM","07-Jul-2025","","USD","","")</f>
        <v>2223654622.7298608</v>
      </c>
      <c r="L195" s="13"/>
    </row>
    <row r="196" spans="2:12" ht="15" customHeight="1" x14ac:dyDescent="0.2">
      <c r="B196" t="str" cm="1">
        <f t="array" ref="B196">_xll.PBD(C196,"Name","","USD","","")</f>
        <v>CPFL Energias Renovaveis</v>
      </c>
      <c r="C196" t="s">
        <v>774</v>
      </c>
      <c r="D196" t="str" cm="1">
        <f t="array" ref="D196">_xll.PBD(C196,"HQ Country","","USD","","")</f>
        <v>Brazil</v>
      </c>
      <c r="E196" t="str" cm="1">
        <f t="array" ref="E196">_xll.PBD(C196,"Website","","USD","","")</f>
        <v>www.cpflrenovaveis.com.br</v>
      </c>
      <c r="F196" t="s">
        <v>2191</v>
      </c>
      <c r="H196" t="s">
        <v>222</v>
      </c>
      <c r="I196" s="12" cm="1">
        <f t="array" ref="I196">_xll.PBD(C196,"Employees Count","","USD","","")</f>
        <v>446</v>
      </c>
      <c r="J196" s="12" t="e" cm="1">
        <f t="array" ref="J196">_xll.PBF(C196,"Business Revenue","TTM","07-Jul-2025","","USD","","")</f>
        <v>#N/A</v>
      </c>
      <c r="K196" s="12" t="e" cm="1">
        <f t="array" ref="K196">_xll.PBF(C196,"EBITDA","TTM","07-Jul-2025","","USD","","")</f>
        <v>#N/A</v>
      </c>
      <c r="L196" s="13"/>
    </row>
    <row r="197" spans="2:12" ht="15" customHeight="1" x14ac:dyDescent="0.2">
      <c r="B197" t="str" cm="1">
        <f t="array" ref="B197">_xll.PBD(C197,"Name","","USD","","")</f>
        <v>CPM Braxis Capgemini</v>
      </c>
      <c r="C197" t="s">
        <v>775</v>
      </c>
      <c r="D197" t="str" cm="1">
        <f t="array" ref="D197">_xll.PBD(C197,"HQ Country","","USD","","")</f>
        <v>Brazil</v>
      </c>
      <c r="E197" t="str" cm="1">
        <f t="array" ref="E197">_xll.PBD(C197,"Website","","USD","","")</f>
        <v>www.cpmbraxis.com</v>
      </c>
      <c r="F197" t="s">
        <v>2192</v>
      </c>
      <c r="H197" t="s">
        <v>222</v>
      </c>
      <c r="I197" s="12" t="e" cm="1">
        <f t="array" ref="I197">_xll.PBD(C197,"Employees Count","","USD","","")</f>
        <v>#N/A</v>
      </c>
      <c r="J197" s="12" t="e" cm="1">
        <f t="array" ref="J197">_xll.PBF(C197,"Business Revenue","TTM","07-Jul-2025","","USD","","")</f>
        <v>#N/A</v>
      </c>
      <c r="K197" s="12" t="e" cm="1">
        <f t="array" ref="K197">_xll.PBF(C197,"EBITDA","TTM","07-Jul-2025","","USD","","")</f>
        <v>#N/A</v>
      </c>
      <c r="L197" s="13"/>
    </row>
    <row r="198" spans="2:12" ht="15" customHeight="1" x14ac:dyDescent="0.2">
      <c r="B198" t="str" cm="1">
        <f t="array" ref="B198">_xll.PBD(C198,"Name","","USD","","")</f>
        <v>Creditas Soluções Financeiras</v>
      </c>
      <c r="C198" t="s">
        <v>776</v>
      </c>
      <c r="D198" t="str" cm="1">
        <f t="array" ref="D198">_xll.PBD(C198,"HQ Country","","USD","","")</f>
        <v>Brazil</v>
      </c>
      <c r="E198" t="str" cm="1">
        <f t="array" ref="E198">_xll.PBD(C198,"Website","","USD","","")</f>
        <v>www.creditas.com</v>
      </c>
      <c r="F198" t="s">
        <v>2193</v>
      </c>
      <c r="H198" t="s">
        <v>222</v>
      </c>
      <c r="I198" s="12" cm="1">
        <f t="array" ref="I198">_xll.PBD(C198,"Employees Count","","USD","","")</f>
        <v>2160</v>
      </c>
      <c r="J198" s="12" t="e" cm="1">
        <f t="array" ref="J198">_xll.PBF(C198,"Business Revenue","TTM","07-Jul-2025","","USD","","")</f>
        <v>#N/A</v>
      </c>
      <c r="K198" s="12" t="e" cm="1">
        <f t="array" ref="K198">_xll.PBF(C198,"EBITDA","TTM","07-Jul-2025","","USD","","")</f>
        <v>#N/A</v>
      </c>
      <c r="L198" s="13"/>
    </row>
    <row r="199" spans="2:12" ht="15" customHeight="1" x14ac:dyDescent="0.2">
      <c r="B199" t="str" cm="1">
        <f t="array" ref="B199">_xll.PBD(C199,"Name","","USD","","")</f>
        <v>Cristália Pharmaceuticals</v>
      </c>
      <c r="C199" t="s">
        <v>416</v>
      </c>
      <c r="D199" t="str" cm="1">
        <f t="array" ref="D199">_xll.PBD(C199,"HQ Country","","USD","","")</f>
        <v>Brazil</v>
      </c>
      <c r="E199" t="str" cm="1">
        <f t="array" ref="E199">_xll.PBD(C199,"Website","","USD","","")</f>
        <v>www.cristalia.com.br</v>
      </c>
      <c r="F199" t="s">
        <v>2194</v>
      </c>
      <c r="H199" t="s">
        <v>222</v>
      </c>
      <c r="I199" s="12" t="e" cm="1">
        <f t="array" ref="I199">_xll.PBD(C199,"Employees Count","","USD","","")</f>
        <v>#N/A</v>
      </c>
      <c r="J199" s="12" t="e" cm="1">
        <f t="array" ref="J199">_xll.PBF(C199,"Business Revenue","TTM","07-Jul-2025","","USD","","")</f>
        <v>#N/A</v>
      </c>
      <c r="K199" s="12" t="e" cm="1">
        <f t="array" ref="K199">_xll.PBF(C199,"EBITDA","TTM","07-Jul-2025","","USD","","")</f>
        <v>#N/A</v>
      </c>
      <c r="L199" s="13"/>
    </row>
    <row r="200" spans="2:12" ht="15" customHeight="1" x14ac:dyDescent="0.2">
      <c r="B200" t="str" cm="1">
        <f t="array" ref="B200">_xll.PBD(C200,"Name","","USD","","")</f>
        <v>Cruzeiro do Sul Educacional</v>
      </c>
      <c r="C200" t="s">
        <v>777</v>
      </c>
      <c r="D200" t="str" cm="1">
        <f t="array" ref="D200">_xll.PBD(C200,"HQ Country","","USD","","")</f>
        <v>Brazil</v>
      </c>
      <c r="E200" t="str" cm="1">
        <f t="array" ref="E200">_xll.PBD(C200,"Website","","USD","","")</f>
        <v>www.cruzeirodosul.edu.br</v>
      </c>
      <c r="F200" t="s">
        <v>1856</v>
      </c>
      <c r="H200" t="s">
        <v>222</v>
      </c>
      <c r="I200" s="12" cm="1">
        <f t="array" ref="I200">_xll.PBD(C200,"Employees Count","","USD","","")</f>
        <v>7614</v>
      </c>
      <c r="J200" s="12" cm="1">
        <f t="array" ref="J200">_xll.PBF(C200,"Business Revenue","TTM","07-Jul-2025","","USD","","")</f>
        <v>1582597835.171721</v>
      </c>
      <c r="K200" s="12" cm="1">
        <f t="array" ref="K200">_xll.PBF(C200,"EBITDA","TTM","07-Jul-2025","","USD","","")</f>
        <v>145320014.02181101</v>
      </c>
      <c r="L200" s="13"/>
    </row>
    <row r="201" spans="2:12" ht="15" customHeight="1" x14ac:dyDescent="0.2">
      <c r="B201" t="str" cm="1">
        <f t="array" ref="B201">_xll.PBD(C201,"Name","","USD","","")</f>
        <v>Companhia Siderúrgica Nacional</v>
      </c>
      <c r="C201" t="s">
        <v>751</v>
      </c>
      <c r="D201" t="str" cm="1">
        <f t="array" ref="D201">_xll.PBD(C201,"HQ Country","","USD","","")</f>
        <v>Brazil</v>
      </c>
      <c r="E201" t="str" cm="1">
        <f t="array" ref="E201">_xll.PBD(C201,"Website","","USD","","")</f>
        <v>www.csn.com.br</v>
      </c>
      <c r="F201" t="s">
        <v>2173</v>
      </c>
      <c r="H201" t="s">
        <v>222</v>
      </c>
      <c r="I201" s="12" cm="1">
        <f t="array" ref="I201">_xll.PBD(C201,"Employees Count","","USD","","")</f>
        <v>29695</v>
      </c>
      <c r="J201" s="12" cm="1">
        <f t="array" ref="J201">_xll.PBF(C201,"Business Revenue","TTM","07-Jul-2025","","USD","","")</f>
        <v>9241223689.4677601</v>
      </c>
      <c r="K201" s="12" cm="1">
        <f t="array" ref="K201">_xll.PBF(C201,"EBITDA","TTM","07-Jul-2025","","USD","","")</f>
        <v>946572429.198331</v>
      </c>
      <c r="L201" s="13"/>
    </row>
    <row r="202" spans="2:12" ht="15" customHeight="1" x14ac:dyDescent="0.2">
      <c r="B202" t="str" cm="1">
        <f t="array" ref="B202">_xll.PBD(C202,"Name","","USD","","")</f>
        <v>CSN Mineracao</v>
      </c>
      <c r="C202" t="s">
        <v>778</v>
      </c>
      <c r="D202" t="str" cm="1">
        <f t="array" ref="D202">_xll.PBD(C202,"HQ Country","","USD","","")</f>
        <v>Brazil</v>
      </c>
      <c r="E202" t="str" cm="1">
        <f t="array" ref="E202">_xll.PBD(C202,"Website","","USD","","")</f>
        <v>ri.csnmineracao.com.br</v>
      </c>
      <c r="F202" t="s">
        <v>1857</v>
      </c>
      <c r="H202" t="s">
        <v>222</v>
      </c>
      <c r="I202" s="12" cm="1">
        <f t="array" ref="I202">_xll.PBD(C202,"Employees Count","","USD","","")</f>
        <v>7366</v>
      </c>
      <c r="J202" s="12" cm="1">
        <f t="array" ref="J202">_xll.PBF(C202,"Business Revenue","TTM","07-Jul-2025","","USD","","")</f>
        <v>3068829841.478229</v>
      </c>
      <c r="K202" s="12" cm="1">
        <f t="array" ref="K202">_xll.PBF(C202,"EBITDA","TTM","07-Jul-2025","","USD","","")</f>
        <v>1303017051.004384</v>
      </c>
      <c r="L202" s="13"/>
    </row>
    <row r="203" spans="2:12" ht="15" customHeight="1" x14ac:dyDescent="0.2">
      <c r="B203" t="str" cm="1">
        <f t="array" ref="B203">_xll.PBD(C203,"Name","","USD","","")</f>
        <v>China Three Gorges Brazil</v>
      </c>
      <c r="C203" t="s">
        <v>720</v>
      </c>
      <c r="D203" t="str" cm="1">
        <f t="array" ref="D203">_xll.PBD(C203,"HQ Country","","USD","","")</f>
        <v>Brazil</v>
      </c>
      <c r="E203" t="str" cm="1">
        <f t="array" ref="E203">_xll.PBD(C203,"Website","","USD","","")</f>
        <v>www.ctgbr.com.br</v>
      </c>
      <c r="F203" t="s">
        <v>2148</v>
      </c>
      <c r="H203" t="s">
        <v>222</v>
      </c>
      <c r="I203" s="12" t="e" cm="1">
        <f t="array" ref="I203">_xll.PBD(C203,"Employees Count","","USD","","")</f>
        <v>#N/A</v>
      </c>
      <c r="J203" s="12" t="e" cm="1">
        <f t="array" ref="J203">_xll.PBF(C203,"Business Revenue","TTM","07-Jul-2025","","USD","","")</f>
        <v>#N/A</v>
      </c>
      <c r="K203" s="12" t="e" cm="1">
        <f t="array" ref="K203">_xll.PBF(C203,"EBITDA","TTM","07-Jul-2025","","USD","","")</f>
        <v>#N/A</v>
      </c>
      <c r="L203" s="13"/>
    </row>
    <row r="204" spans="2:12" ht="15" customHeight="1" x14ac:dyDescent="0.2">
      <c r="B204" t="str" cm="1">
        <f t="array" ref="B204">_xll.PBD(C204,"Name","","USD","","")</f>
        <v>Cury Construtora E</v>
      </c>
      <c r="C204" t="s">
        <v>779</v>
      </c>
      <c r="D204" t="str" cm="1">
        <f t="array" ref="D204">_xll.PBD(C204,"HQ Country","","USD","","")</f>
        <v>Brazil</v>
      </c>
      <c r="E204" t="str" cm="1">
        <f t="array" ref="E204">_xll.PBD(C204,"Website","","USD","","")</f>
        <v>www.cury.net</v>
      </c>
      <c r="F204" t="s">
        <v>1858</v>
      </c>
      <c r="H204" t="s">
        <v>222</v>
      </c>
      <c r="I204" s="12" cm="1">
        <f t="array" ref="I204">_xll.PBD(C204,"Employees Count","","USD","","")</f>
        <v>1527</v>
      </c>
      <c r="J204" s="12" cm="1">
        <f t="array" ref="J204">_xll.PBF(C204,"Business Revenue","TTM","07-Jul-2025","","USD","","")</f>
        <v>786925177.64718807</v>
      </c>
      <c r="K204" s="12" cm="1">
        <f t="array" ref="K204">_xll.PBF(C204,"EBITDA","TTM","07-Jul-2025","","USD","","")</f>
        <v>180432467.70925501</v>
      </c>
      <c r="L204" s="13"/>
    </row>
    <row r="205" spans="2:12" ht="15" customHeight="1" x14ac:dyDescent="0.2">
      <c r="B205" t="str" cm="1">
        <f t="array" ref="B205">_xll.PBD(C205,"Name","","USD","","")</f>
        <v>C.Vale</v>
      </c>
      <c r="C205" t="s">
        <v>693</v>
      </c>
      <c r="D205" t="str" cm="1">
        <f t="array" ref="D205">_xll.PBD(C205,"HQ Country","","USD","","")</f>
        <v>Brazil</v>
      </c>
      <c r="E205" t="str" cm="1">
        <f t="array" ref="E205">_xll.PBD(C205,"Website","","USD","","")</f>
        <v>www.cvale.com.br</v>
      </c>
      <c r="F205" t="s">
        <v>2127</v>
      </c>
      <c r="H205" t="s">
        <v>222</v>
      </c>
      <c r="I205" s="12" cm="1">
        <f t="array" ref="I205">_xll.PBD(C205,"Employees Count","","USD","","")</f>
        <v>14000</v>
      </c>
      <c r="J205" s="12" t="e" cm="1">
        <f t="array" ref="J205">_xll.PBF(C205,"Business Revenue","TTM","07-Jul-2025","","USD","","")</f>
        <v>#N/A</v>
      </c>
      <c r="K205" s="12" t="e" cm="1">
        <f t="array" ref="K205">_xll.PBF(C205,"EBITDA","TTM","07-Jul-2025","","USD","","")</f>
        <v>#N/A</v>
      </c>
      <c r="L205" s="13"/>
    </row>
    <row r="206" spans="2:12" ht="15" customHeight="1" x14ac:dyDescent="0.2">
      <c r="B206" t="str" cm="1">
        <f t="array" ref="B206">_xll.PBD(C206,"Name","","USD","","")</f>
        <v>CVC Brasil Operadora e Agencia de Viagens</v>
      </c>
      <c r="C206" t="s">
        <v>780</v>
      </c>
      <c r="D206" t="str" cm="1">
        <f t="array" ref="D206">_xll.PBD(C206,"HQ Country","","USD","","")</f>
        <v>Brazil</v>
      </c>
      <c r="E206" t="str" cm="1">
        <f t="array" ref="E206">_xll.PBD(C206,"Website","","USD","","")</f>
        <v>www.cvccorp.com.br</v>
      </c>
      <c r="F206" t="s">
        <v>2195</v>
      </c>
      <c r="H206" t="s">
        <v>222</v>
      </c>
      <c r="I206" s="12" cm="1">
        <f t="array" ref="I206">_xll.PBD(C206,"Employees Count","","USD","","")</f>
        <v>2478</v>
      </c>
      <c r="J206" s="12" cm="1">
        <f t="array" ref="J206">_xll.PBF(C206,"Business Revenue","TTM","07-Jul-2025","","USD","","")</f>
        <v>261217577.14802203</v>
      </c>
      <c r="K206" s="12" cm="1">
        <f t="array" ref="K206">_xll.PBF(C206,"EBITDA","TTM","07-Jul-2025","","USD","","")</f>
        <v>64144148.788461998</v>
      </c>
      <c r="L206" s="13"/>
    </row>
    <row r="207" spans="2:12" ht="15" customHeight="1" x14ac:dyDescent="0.2">
      <c r="B207" t="str" cm="1">
        <f t="array" ref="B207">_xll.PBD(C207,"Name","","USD","","")</f>
        <v>Cyma Desenvolvimento Imobiliário</v>
      </c>
      <c r="C207" t="s">
        <v>782</v>
      </c>
      <c r="D207" t="str" cm="1">
        <f t="array" ref="D207">_xll.PBD(C207,"HQ Country","","USD","","")</f>
        <v>Brazil</v>
      </c>
      <c r="E207" t="str" cm="1">
        <f t="array" ref="E207">_xll.PBD(C207,"Website","","USD","","")</f>
        <v>www.cyma.com.br</v>
      </c>
      <c r="F207" t="s">
        <v>2197</v>
      </c>
      <c r="H207" t="s">
        <v>222</v>
      </c>
      <c r="I207" s="12" t="e" cm="1">
        <f t="array" ref="I207">_xll.PBD(C207,"Employees Count","","USD","","")</f>
        <v>#N/A</v>
      </c>
      <c r="J207" s="12" t="e" cm="1">
        <f t="array" ref="J207">_xll.PBF(C207,"Business Revenue","TTM","07-Jul-2025","","USD","","")</f>
        <v>#N/A</v>
      </c>
      <c r="K207" s="12" t="e" cm="1">
        <f t="array" ref="K207">_xll.PBF(C207,"EBITDA","TTM","07-Jul-2025","","USD","","")</f>
        <v>#N/A</v>
      </c>
      <c r="L207" s="13"/>
    </row>
    <row r="208" spans="2:12" ht="15" customHeight="1" x14ac:dyDescent="0.2">
      <c r="B208" t="str" cm="1">
        <f t="array" ref="B208">_xll.PBD(C208,"Name","","USD","","")</f>
        <v>Cyrela</v>
      </c>
      <c r="C208" t="s">
        <v>783</v>
      </c>
      <c r="D208" t="str" cm="1">
        <f t="array" ref="D208">_xll.PBD(C208,"HQ Country","","USD","","")</f>
        <v>Brazil</v>
      </c>
      <c r="E208" t="str" cm="1">
        <f t="array" ref="E208">_xll.PBD(C208,"Website","","USD","","")</f>
        <v>www.cyrela.com.br</v>
      </c>
      <c r="F208" t="s">
        <v>2198</v>
      </c>
      <c r="H208" t="s">
        <v>222</v>
      </c>
      <c r="I208" s="12" cm="1">
        <f t="array" ref="I208">_xll.PBD(C208,"Employees Count","","USD","","")</f>
        <v>8</v>
      </c>
      <c r="J208" s="12" cm="1">
        <f t="array" ref="J208">_xll.PBF(C208,"Business Revenue","TTM","07-Jul-2025","","USD","","")</f>
        <v>1555089802.706368</v>
      </c>
      <c r="K208" s="12" cm="1">
        <f t="array" ref="K208">_xll.PBF(C208,"EBITDA","TTM","07-Jul-2025","","USD","","")</f>
        <v>478819576.679371</v>
      </c>
      <c r="L208" s="13"/>
    </row>
    <row r="209" spans="2:15" ht="15" customHeight="1" x14ac:dyDescent="0.2">
      <c r="B209" t="str" cm="1">
        <f t="array" ref="B209">_xll.PBD(C209,"Name","","USD","","")</f>
        <v>D1000 Varejo Farma</v>
      </c>
      <c r="C209" t="s">
        <v>418</v>
      </c>
      <c r="D209" t="str" cm="1">
        <f t="array" ref="D209">_xll.PBD(C209,"HQ Country","","USD","","")</f>
        <v>Brazil</v>
      </c>
      <c r="E209" t="str" cm="1">
        <f t="array" ref="E209">_xll.PBD(C209,"Website","","USD","","")</f>
        <v>www.d1000varejofarma.com.br</v>
      </c>
      <c r="F209" t="s">
        <v>2199</v>
      </c>
      <c r="H209" t="s">
        <v>222</v>
      </c>
      <c r="I209" s="12" cm="1">
        <f t="array" ref="I209">_xll.PBD(C209,"Employees Count","","USD","","")</f>
        <v>4200</v>
      </c>
      <c r="J209" s="12" cm="1">
        <f t="array" ref="J209">_xll.PBF(C209,"Business Revenue","TTM","07-Jul-2025","","USD","","")</f>
        <v>423798881.096587</v>
      </c>
      <c r="K209" s="12" cm="1">
        <f t="array" ref="K209">_xll.PBF(C209,"EBITDA","TTM","07-Jul-2025","","USD","","")</f>
        <v>33109518.561705999</v>
      </c>
      <c r="L209" s="13"/>
    </row>
    <row r="210" spans="2:15" ht="15" customHeight="1" x14ac:dyDescent="0.2">
      <c r="B210" t="str" cm="1">
        <f t="array" ref="B210">_xll.PBD(C210,"Name","","USD","","")</f>
        <v>Dânica</v>
      </c>
      <c r="C210" t="s">
        <v>785</v>
      </c>
      <c r="D210" t="str" cm="1">
        <f t="array" ref="D210">_xll.PBD(C210,"HQ Country","","USD","","")</f>
        <v>Brazil</v>
      </c>
      <c r="E210" t="str" cm="1">
        <f t="array" ref="E210">_xll.PBD(C210,"Website","","USD","","")</f>
        <v>www.danica.com.br</v>
      </c>
      <c r="F210" t="s">
        <v>2201</v>
      </c>
      <c r="H210" t="s">
        <v>222</v>
      </c>
      <c r="I210" s="12" cm="1">
        <f t="array" ref="I210">_xll.PBD(C210,"Employees Count","","USD","","")</f>
        <v>267</v>
      </c>
      <c r="J210" s="12" t="e" cm="1">
        <f t="array" ref="J210">_xll.PBF(C210,"Business Revenue","TTM","07-Jul-2025","","USD","","")</f>
        <v>#N/A</v>
      </c>
      <c r="K210" s="12" t="e" cm="1">
        <f t="array" ref="K210">_xll.PBF(C210,"EBITDA","TTM","07-Jul-2025","","USD","","")</f>
        <v>#N/A</v>
      </c>
      <c r="L210" s="13"/>
    </row>
    <row r="211" spans="2:15" ht="15" customHeight="1" x14ac:dyDescent="0.2">
      <c r="B211" t="str" cm="1">
        <f t="array" ref="B211">_xll.PBD(C211,"Name","","USD","","")</f>
        <v>Diagnosticos da America</v>
      </c>
      <c r="C211" t="s">
        <v>354</v>
      </c>
      <c r="D211" t="str" cm="1">
        <f t="array" ref="D211">_xll.PBD(C211,"HQ Country","","USD","","")</f>
        <v>Brazil</v>
      </c>
      <c r="E211" t="str" cm="1">
        <f t="array" ref="E211">_xll.PBD(C211,"Website","","USD","","")</f>
        <v>www.dasa3.com.br</v>
      </c>
      <c r="F211" t="s">
        <v>1983</v>
      </c>
      <c r="G211" s="9" t="s">
        <v>323</v>
      </c>
      <c r="H211" t="s">
        <v>222</v>
      </c>
      <c r="I211" s="12" cm="1">
        <f t="array" ref="I211">_xll.PBD(C211,"Employees Count","","USD","","")</f>
        <v>18142</v>
      </c>
      <c r="J211" s="12" cm="1">
        <f t="array" ref="J211">_xll.PBF(C211,"Business Revenue","TTM","07-Jul-2025","","USD","","")</f>
        <v>3017730239.593493</v>
      </c>
      <c r="K211" s="12" cm="1">
        <f t="array" ref="K211">_xll.PBF(C211,"EBITDA","TTM","07-Jul-2025","","USD","","")</f>
        <v>328013664.761154</v>
      </c>
      <c r="L211" s="13"/>
    </row>
    <row r="212" spans="2:15" ht="15" customHeight="1" x14ac:dyDescent="0.2">
      <c r="B212" t="str" cm="1">
        <f t="array" ref="B212">_xll.PBD(C212,"Name","","USD","","")</f>
        <v>Decolar</v>
      </c>
      <c r="C212" t="s">
        <v>786</v>
      </c>
      <c r="D212" t="str" cm="1">
        <f t="array" ref="D212">_xll.PBD(C212,"HQ Country","","USD","","")</f>
        <v>Brazil</v>
      </c>
      <c r="E212" t="str" cm="1">
        <f t="array" ref="E212">_xll.PBD(C212,"Website","","USD","","")</f>
        <v>www.decolar.com</v>
      </c>
      <c r="F212" t="s">
        <v>2202</v>
      </c>
      <c r="H212" t="s">
        <v>222</v>
      </c>
      <c r="I212" s="12" cm="1">
        <f t="array" ref="I212">_xll.PBD(C212,"Employees Count","","USD","","")</f>
        <v>4593</v>
      </c>
      <c r="J212" s="12" cm="1">
        <f t="array" ref="J212">_xll.PBF(C212,"Business Revenue","TTM","07-Jul-2025","","USD","","")</f>
        <v>774061000</v>
      </c>
      <c r="K212" s="12" cm="1">
        <f t="array" ref="K212">_xll.PBF(C212,"EBITDA","TTM","07-Jul-2025","","USD","","")</f>
        <v>78947000</v>
      </c>
      <c r="L212" s="13"/>
    </row>
    <row r="213" spans="2:15" ht="15" customHeight="1" x14ac:dyDescent="0.2">
      <c r="B213" t="str" cm="1">
        <f t="array" ref="B213">_xll.PBD(C213,"Name","","USD","","")</f>
        <v>Dedalus</v>
      </c>
      <c r="C213" t="s">
        <v>208</v>
      </c>
      <c r="D213" t="str" cm="1">
        <f t="array" ref="D213">_xll.PBD(C213,"HQ Country","","USD","","")</f>
        <v>Italy</v>
      </c>
      <c r="E213" t="str" cm="1">
        <f t="array" ref="E213">_xll.PBD(C213,"Website","","USD","","")</f>
        <v>www.dedalus.com</v>
      </c>
      <c r="F213" t="s">
        <v>1950</v>
      </c>
      <c r="H213" t="s">
        <v>222</v>
      </c>
      <c r="I213" s="12" cm="1">
        <f t="array" ref="I213">_xll.PBD(C213,"Employees Count","","USD","","")</f>
        <v>7700</v>
      </c>
      <c r="J213" s="12" t="e" cm="1">
        <f t="array" ref="J213">_xll.PBF(C213,"Business Revenue","TTM","07-Jul-2025","","USD","","")</f>
        <v>#N/A</v>
      </c>
      <c r="K213" s="12" t="e" cm="1">
        <f t="array" ref="K213">_xll.PBF(C213,"EBITDA","TTM","07-Jul-2025","","USD","","")</f>
        <v>#N/A</v>
      </c>
      <c r="L213" s="13"/>
      <c r="M213" t="s">
        <v>234</v>
      </c>
      <c r="N213" t="s">
        <v>235</v>
      </c>
      <c r="O213" t="s">
        <v>236</v>
      </c>
    </row>
    <row r="214" spans="2:15" ht="15" customHeight="1" x14ac:dyDescent="0.2">
      <c r="B214" t="str" cm="1">
        <f t="array" ref="B214">_xll.PBD(C214,"Name","","USD","","")</f>
        <v>Delta Construções</v>
      </c>
      <c r="C214" t="s">
        <v>787</v>
      </c>
      <c r="D214" t="str" cm="1">
        <f t="array" ref="D214">_xll.PBD(C214,"HQ Country","","USD","","")</f>
        <v>Brazil</v>
      </c>
      <c r="E214" t="str" cm="1">
        <f t="array" ref="E214">_xll.PBD(C214,"Website","","USD","","")</f>
        <v>www.deltaconstrucao.com.br</v>
      </c>
      <c r="F214" t="s">
        <v>2203</v>
      </c>
      <c r="H214" t="s">
        <v>222</v>
      </c>
      <c r="I214" s="12" cm="1">
        <f t="array" ref="I214">_xll.PBD(C214,"Employees Count","","USD","","")</f>
        <v>1001</v>
      </c>
      <c r="J214" s="12" t="e" cm="1">
        <f t="array" ref="J214">_xll.PBF(C214,"Business Revenue","TTM","07-Jul-2025","","USD","","")</f>
        <v>#N/A</v>
      </c>
      <c r="K214" s="12" t="e" cm="1">
        <f t="array" ref="K214">_xll.PBF(C214,"EBITDA","TTM","07-Jul-2025","","USD","","")</f>
        <v>#N/A</v>
      </c>
      <c r="L214" s="13"/>
    </row>
    <row r="215" spans="2:15" ht="15" customHeight="1" x14ac:dyDescent="0.2">
      <c r="B215" t="str" cm="1">
        <f t="array" ref="B215">_xll.PBD(C215,"Name","","USD","","")</f>
        <v>Desktop</v>
      </c>
      <c r="C215" t="s">
        <v>788</v>
      </c>
      <c r="D215" t="str" cm="1">
        <f t="array" ref="D215">_xll.PBD(C215,"HQ Country","","USD","","")</f>
        <v>Brazil</v>
      </c>
      <c r="E215" t="str" cm="1">
        <f t="array" ref="E215">_xll.PBD(C215,"Website","","USD","","")</f>
        <v>www.desktop.com.br</v>
      </c>
      <c r="F215" t="s">
        <v>2204</v>
      </c>
      <c r="H215" t="s">
        <v>222</v>
      </c>
      <c r="I215" s="12" cm="1">
        <f t="array" ref="I215">_xll.PBD(C215,"Employees Count","","USD","","")</f>
        <v>1285</v>
      </c>
      <c r="J215" s="12" cm="1">
        <f t="array" ref="J215">_xll.PBF(C215,"Business Revenue","TTM","07-Jul-2025","","USD","","")</f>
        <v>238037067.15156305</v>
      </c>
      <c r="K215" s="12" cm="1">
        <f t="array" ref="K215">_xll.PBF(C215,"EBITDA","TTM","07-Jul-2025","","USD","","")</f>
        <v>104795218.5652</v>
      </c>
      <c r="L215" s="13"/>
    </row>
    <row r="216" spans="2:15" ht="15" customHeight="1" x14ac:dyDescent="0.2">
      <c r="B216" t="str" cm="1">
        <f t="array" ref="B216">_xll.PBD(C216,"Name","","USD","","")</f>
        <v>Dexco</v>
      </c>
      <c r="C216" t="s">
        <v>789</v>
      </c>
      <c r="D216" t="str" cm="1">
        <f t="array" ref="D216">_xll.PBD(C216,"HQ Country","","USD","","")</f>
        <v>Brazil</v>
      </c>
      <c r="E216" t="str" cm="1">
        <f t="array" ref="E216">_xll.PBD(C216,"Website","","USD","","")</f>
        <v>www.dex.co</v>
      </c>
      <c r="F216" t="s">
        <v>1859</v>
      </c>
      <c r="H216" t="s">
        <v>222</v>
      </c>
      <c r="I216" s="12" cm="1">
        <f t="array" ref="I216">_xll.PBD(C216,"Employees Count","","USD","","")</f>
        <v>4294</v>
      </c>
      <c r="J216" s="12" cm="1">
        <f t="array" ref="J216">_xll.PBF(C216,"Business Revenue","TTM","07-Jul-2025","","USD","","")</f>
        <v>1757847534.5936761</v>
      </c>
      <c r="K216" s="12" cm="1">
        <f t="array" ref="K216">_xll.PBF(C216,"EBITDA","TTM","07-Jul-2025","","USD","","")</f>
        <v>300527182.63816398</v>
      </c>
      <c r="L216" s="13"/>
    </row>
    <row r="217" spans="2:15" ht="15" customHeight="1" x14ac:dyDescent="0.2">
      <c r="B217" t="str" cm="1">
        <f t="array" ref="B217">_xll.PBD(C217,"Name","","USD","","")</f>
        <v>Dexxos Par</v>
      </c>
      <c r="C217" t="s">
        <v>790</v>
      </c>
      <c r="D217" t="str" cm="1">
        <f t="array" ref="D217">_xll.PBD(C217,"HQ Country","","USD","","")</f>
        <v>Brazil</v>
      </c>
      <c r="E217" t="str" cm="1">
        <f t="array" ref="E217">_xll.PBD(C217,"Website","","USD","","")</f>
        <v>www.dexxos.com.br</v>
      </c>
      <c r="F217" t="s">
        <v>2205</v>
      </c>
      <c r="H217" t="s">
        <v>222</v>
      </c>
      <c r="I217" s="12" cm="1">
        <f t="array" ref="I217">_xll.PBD(C217,"Employees Count","","USD","","")</f>
        <v>800</v>
      </c>
      <c r="J217" s="12" cm="1">
        <f t="array" ref="J217">_xll.PBF(C217,"Business Revenue","TTM","07-Jul-2025","","USD","","")</f>
        <v>416168411.62579602</v>
      </c>
      <c r="K217" s="12" cm="1">
        <f t="array" ref="K217">_xll.PBF(C217,"EBITDA","TTM","07-Jul-2025","","USD","","")</f>
        <v>45400642.503040001</v>
      </c>
      <c r="L217" s="13"/>
    </row>
    <row r="218" spans="2:15" ht="15" customHeight="1" x14ac:dyDescent="0.2">
      <c r="B218" t="str" cm="1">
        <f t="array" ref="B218">_xll.PBD(C218,"Name","","USD","","")</f>
        <v>Construdecor</v>
      </c>
      <c r="C218" t="s">
        <v>759</v>
      </c>
      <c r="D218" t="str" cm="1">
        <f t="array" ref="D218">_xll.PBD(C218,"HQ Country","","USD","","")</f>
        <v>Brazil</v>
      </c>
      <c r="E218" t="str" cm="1">
        <f t="array" ref="E218">_xll.PBD(C218,"Website","","USD","","")</f>
        <v>www.dicico.com.br</v>
      </c>
      <c r="F218" t="s">
        <v>2179</v>
      </c>
      <c r="H218" t="s">
        <v>222</v>
      </c>
      <c r="I218" s="12" cm="1">
        <f t="array" ref="I218">_xll.PBD(C218,"Employees Count","","USD","","")</f>
        <v>4800</v>
      </c>
      <c r="J218" s="12" t="e" cm="1">
        <f t="array" ref="J218">_xll.PBF(C218,"Business Revenue","TTM","07-Jul-2025","","USD","","")</f>
        <v>#N/A</v>
      </c>
      <c r="K218" s="12" t="e" cm="1">
        <f t="array" ref="K218">_xll.PBF(C218,"EBITDA","TTM","07-Jul-2025","","USD","","")</f>
        <v>#N/A</v>
      </c>
      <c r="L218" s="13"/>
    </row>
    <row r="219" spans="2:15" ht="15" customHeight="1" x14ac:dyDescent="0.2">
      <c r="B219" t="str" cm="1">
        <f t="array" ref="B219">_xll.PBD(C219,"Name","","USD","","")</f>
        <v>Direcional Engenharia</v>
      </c>
      <c r="C219" t="s">
        <v>792</v>
      </c>
      <c r="D219" t="str" cm="1">
        <f t="array" ref="D219">_xll.PBD(C219,"HQ Country","","USD","","")</f>
        <v>Brazil</v>
      </c>
      <c r="E219" t="str" cm="1">
        <f t="array" ref="E219">_xll.PBD(C219,"Website","","USD","","")</f>
        <v>direcional.com.br</v>
      </c>
      <c r="F219" t="s">
        <v>2208</v>
      </c>
      <c r="H219" t="s">
        <v>222</v>
      </c>
      <c r="I219" s="12" cm="1">
        <f t="array" ref="I219">_xll.PBD(C219,"Employees Count","","USD","","")</f>
        <v>143</v>
      </c>
      <c r="J219" s="12" cm="1">
        <f t="array" ref="J219">_xll.PBF(C219,"Business Revenue","TTM","07-Jul-2025","","USD","","")</f>
        <v>727400104.30653107</v>
      </c>
      <c r="K219" s="12" cm="1">
        <f t="array" ref="K219">_xll.PBF(C219,"EBITDA","TTM","07-Jul-2025","","USD","","")</f>
        <v>172085539.23665699</v>
      </c>
      <c r="L219" s="13"/>
    </row>
    <row r="220" spans="2:15" ht="15" customHeight="1" x14ac:dyDescent="0.2">
      <c r="B220" t="str" cm="1">
        <f t="array" ref="B220">_xll.PBD(C220,"Name","","USD","","")</f>
        <v>Direct Healthcare Group</v>
      </c>
      <c r="C220" t="s">
        <v>284</v>
      </c>
      <c r="D220" t="str" cm="1">
        <f t="array" ref="D220">_xll.PBD(C220,"HQ Country","","USD","","")</f>
        <v>United Kingdom</v>
      </c>
      <c r="E220" t="str" cm="1">
        <f t="array" ref="E220">_xll.PBD(C220,"Website","","USD","","")</f>
        <v>www.directhealthcaregroup.com</v>
      </c>
      <c r="F220" t="s">
        <v>1971</v>
      </c>
      <c r="G220" s="9" t="s">
        <v>290</v>
      </c>
      <c r="H220" t="s">
        <v>281</v>
      </c>
      <c r="I220" s="12" cm="1">
        <f t="array" ref="I220">_xll.PBD(C220,"Employees Count","","USD","","")</f>
        <v>600</v>
      </c>
      <c r="J220" s="12" t="e" cm="1">
        <f t="array" ref="J220">_xll.PBF(C220,"Business Revenue","TTM","07-Jul-2025","","USD","","")</f>
        <v>#N/A</v>
      </c>
      <c r="K220" s="12" t="e" cm="1">
        <f t="array" ref="K220">_xll.PBF(C220,"EBITDA","TTM","07-Jul-2025","","USD","","")</f>
        <v>#N/A</v>
      </c>
      <c r="L220" s="13"/>
    </row>
    <row r="221" spans="2:15" ht="15" customHeight="1" x14ac:dyDescent="0.2">
      <c r="B221" t="str" cm="1">
        <f t="array" ref="B221">_xll.PBD(C221,"Name","","USD","","")</f>
        <v>FQM Divcom</v>
      </c>
      <c r="C221" t="s">
        <v>429</v>
      </c>
      <c r="D221" t="str" cm="1">
        <f t="array" ref="D221">_xll.PBD(C221,"HQ Country","","USD","","")</f>
        <v>Brazil</v>
      </c>
      <c r="E221" t="str" cm="1">
        <f t="array" ref="E221">_xll.PBD(C221,"Website","","USD","","")</f>
        <v>www1.divcom.com.br</v>
      </c>
      <c r="F221" t="s">
        <v>1897</v>
      </c>
      <c r="H221" t="s">
        <v>222</v>
      </c>
      <c r="I221" s="12" t="e" cm="1">
        <f t="array" ref="I221">_xll.PBD(C221,"Employees Count","","USD","","")</f>
        <v>#N/A</v>
      </c>
      <c r="J221" s="12" t="e" cm="1">
        <f t="array" ref="J221">_xll.PBF(C221,"Business Revenue","TTM","07-Jul-2025","","USD","","")</f>
        <v>#N/A</v>
      </c>
      <c r="K221" s="12" t="e" cm="1">
        <f t="array" ref="K221">_xll.PBF(C221,"EBITDA","TTM","07-Jul-2025","","USD","","")</f>
        <v>#N/A</v>
      </c>
      <c r="L221" s="13"/>
    </row>
    <row r="222" spans="2:15" ht="15" customHeight="1" x14ac:dyDescent="0.2">
      <c r="B222" t="str" cm="1">
        <f t="array" ref="B222">_xll.PBD(C222,"Name","","USD","","")</f>
        <v>Dixie Toga</v>
      </c>
      <c r="C222" t="s">
        <v>793</v>
      </c>
      <c r="D222" t="str" cm="1">
        <f t="array" ref="D222">_xll.PBD(C222,"HQ Country","","USD","","")</f>
        <v>Brazil</v>
      </c>
      <c r="E222" t="str" cm="1">
        <f t="array" ref="E222">_xll.PBD(C222,"Website","","USD","","")</f>
        <v>www.dixietoga.com.br</v>
      </c>
      <c r="F222" t="s">
        <v>2210</v>
      </c>
      <c r="H222" t="s">
        <v>222</v>
      </c>
      <c r="I222" s="12" t="e" cm="1">
        <f t="array" ref="I222">_xll.PBD(C222,"Employees Count","","USD","","")</f>
        <v>#N/A</v>
      </c>
      <c r="J222" s="12" t="e" cm="1">
        <f t="array" ref="J222">_xll.PBF(C222,"Business Revenue","TTM","07-Jul-2025","","USD","","")</f>
        <v>#N/A</v>
      </c>
      <c r="K222" s="12" t="e" cm="1">
        <f t="array" ref="K222">_xll.PBF(C222,"EBITDA","TTM","07-Jul-2025","","USD","","")</f>
        <v>#N/A</v>
      </c>
      <c r="L222" s="13"/>
    </row>
    <row r="223" spans="2:15" ht="15" customHeight="1" x14ac:dyDescent="0.2">
      <c r="B223" t="str" cm="1">
        <f t="array" ref="B223">_xll.PBD(C223,"Name","","USD","","")</f>
        <v>Dori Alimentos</v>
      </c>
      <c r="C223" t="s">
        <v>795</v>
      </c>
      <c r="D223" t="str" cm="1">
        <f t="array" ref="D223">_xll.PBD(C223,"HQ Country","","USD","","")</f>
        <v>Brazil</v>
      </c>
      <c r="E223" t="str" cm="1">
        <f t="array" ref="E223">_xll.PBD(C223,"Website","","USD","","")</f>
        <v>www.dori.com.br</v>
      </c>
      <c r="F223" t="s">
        <v>2212</v>
      </c>
      <c r="H223" t="s">
        <v>222</v>
      </c>
      <c r="I223" s="12" cm="1">
        <f t="array" ref="I223">_xll.PBD(C223,"Employees Count","","USD","","")</f>
        <v>3100</v>
      </c>
      <c r="J223" s="12" t="e" cm="1">
        <f t="array" ref="J223">_xll.PBF(C223,"Business Revenue","TTM","07-Jul-2025","","USD","","")</f>
        <v>#N/A</v>
      </c>
      <c r="K223" s="12" t="e" cm="1">
        <f t="array" ref="K223">_xll.PBF(C223,"EBITDA","TTM","07-Jul-2025","","USD","","")</f>
        <v>#N/A</v>
      </c>
      <c r="L223" s="13"/>
    </row>
    <row r="224" spans="2:15" ht="15" customHeight="1" x14ac:dyDescent="0.2">
      <c r="B224" t="str" cm="1">
        <f t="array" ref="B224">_xll.PBD(C224,"Name","","USD","","")</f>
        <v>Dairy Partners Americas</v>
      </c>
      <c r="C224" t="s">
        <v>784</v>
      </c>
      <c r="D224" t="str" cm="1">
        <f t="array" ref="D224">_xll.PBD(C224,"HQ Country","","USD","","")</f>
        <v>Brazil</v>
      </c>
      <c r="E224" t="str" cm="1">
        <f t="array" ref="E224">_xll.PBD(C224,"Website","","USD","","")</f>
        <v>www.dpabrasil.com.br</v>
      </c>
      <c r="F224" t="s">
        <v>2200</v>
      </c>
      <c r="H224" t="s">
        <v>222</v>
      </c>
      <c r="I224" s="12" cm="1">
        <f t="array" ref="I224">_xll.PBD(C224,"Employees Count","","USD","","")</f>
        <v>1300</v>
      </c>
      <c r="J224" s="12" t="e" cm="1">
        <f t="array" ref="J224">_xll.PBF(C224,"Business Revenue","TTM","07-Jul-2025","","USD","","")</f>
        <v>#N/A</v>
      </c>
      <c r="K224" s="12" t="e" cm="1">
        <f t="array" ref="K224">_xll.PBF(C224,"EBITDA","TTM","07-Jul-2025","","USD","","")</f>
        <v>#N/A</v>
      </c>
      <c r="L224" s="13"/>
    </row>
    <row r="225" spans="2:12" ht="15" customHeight="1" x14ac:dyDescent="0.2">
      <c r="B225" t="str" cm="1">
        <f t="array" ref="B225">_xll.PBD(C225,"Name","","USD","","")</f>
        <v>DPaschoal</v>
      </c>
      <c r="C225" t="s">
        <v>797</v>
      </c>
      <c r="D225" t="str" cm="1">
        <f t="array" ref="D225">_xll.PBD(C225,"HQ Country","","USD","","")</f>
        <v>Brazil</v>
      </c>
      <c r="E225" t="str" cm="1">
        <f t="array" ref="E225">_xll.PBD(C225,"Website","","USD","","")</f>
        <v>www.dpaschoal.com.br</v>
      </c>
      <c r="F225" t="s">
        <v>2213</v>
      </c>
      <c r="H225" t="s">
        <v>222</v>
      </c>
      <c r="I225" s="12" cm="1">
        <f t="array" ref="I225">_xll.PBD(C225,"Employees Count","","USD","","")</f>
        <v>3000</v>
      </c>
      <c r="J225" s="12" t="e" cm="1">
        <f t="array" ref="J225">_xll.PBF(C225,"Business Revenue","TTM","07-Jul-2025","","USD","","")</f>
        <v>#N/A</v>
      </c>
      <c r="K225" s="12" t="e" cm="1">
        <f t="array" ref="K225">_xll.PBF(C225,"EBITDA","TTM","07-Jul-2025","","USD","","")</f>
        <v>#N/A</v>
      </c>
      <c r="L225" s="13"/>
    </row>
    <row r="226" spans="2:12" ht="15" customHeight="1" x14ac:dyDescent="0.2">
      <c r="B226" t="str" cm="1">
        <f t="array" ref="B226">_xll.PBD(C226,"Name","","USD","","")</f>
        <v>Distribuidora Big Ben</v>
      </c>
      <c r="C226" t="s">
        <v>421</v>
      </c>
      <c r="D226" t="str" cm="1">
        <f t="array" ref="D226">_xll.PBD(C226,"HQ Country","","USD","","")</f>
        <v>Brazil</v>
      </c>
      <c r="E226" t="str" cm="1">
        <f t="array" ref="E226">_xll.PBD(C226,"Website","","USD","","")</f>
        <v>www.drogariasbigben.com.br</v>
      </c>
      <c r="F226" t="s">
        <v>2209</v>
      </c>
      <c r="H226" t="s">
        <v>222</v>
      </c>
      <c r="I226" s="12" cm="1">
        <f t="array" ref="I226">_xll.PBD(C226,"Employees Count","","USD","","")</f>
        <v>1001</v>
      </c>
      <c r="J226" s="12" t="e" cm="1">
        <f t="array" ref="J226">_xll.PBF(C226,"Business Revenue","TTM","07-Jul-2025","","USD","","")</f>
        <v>#N/A</v>
      </c>
      <c r="K226" s="12" t="e" cm="1">
        <f t="array" ref="K226">_xll.PBF(C226,"EBITDA","TTM","07-Jul-2025","","USD","","")</f>
        <v>#N/A</v>
      </c>
      <c r="L226" s="13"/>
    </row>
    <row r="227" spans="2:12" ht="15" customHeight="1" x14ac:dyDescent="0.2">
      <c r="B227" t="str" cm="1">
        <f t="array" ref="B227">_xll.PBD(C227,"Name","","USD","","")</f>
        <v>Drogarias Tamoio</v>
      </c>
      <c r="C227" t="s">
        <v>798</v>
      </c>
      <c r="D227" t="str" cm="1">
        <f t="array" ref="D227">_xll.PBD(C227,"HQ Country","","USD","","")</f>
        <v>Brazil</v>
      </c>
      <c r="E227" t="str" cm="1">
        <f t="array" ref="E227">_xll.PBD(C227,"Website","","USD","","")</f>
        <v>www.drogariastamoio.com.br</v>
      </c>
      <c r="F227" t="s">
        <v>2214</v>
      </c>
      <c r="H227" t="s">
        <v>222</v>
      </c>
      <c r="I227" s="12" cm="1">
        <f t="array" ref="I227">_xll.PBD(C227,"Employees Count","","USD","","")</f>
        <v>3</v>
      </c>
      <c r="J227" s="12" t="e" cm="1">
        <f t="array" ref="J227">_xll.PBF(C227,"Business Revenue","TTM","07-Jul-2025","","USD","","")</f>
        <v>#N/A</v>
      </c>
      <c r="K227" s="12" t="e" cm="1">
        <f t="array" ref="K227">_xll.PBF(C227,"EBITDA","TTM","07-Jul-2025","","USD","","")</f>
        <v>#N/A</v>
      </c>
      <c r="L227" s="13"/>
    </row>
    <row r="228" spans="2:12" ht="15" customHeight="1" x14ac:dyDescent="0.2">
      <c r="B228" t="str" cm="1">
        <f t="array" ref="B228">_xll.PBD(C228,"Name","","USD","","")</f>
        <v>DTI Digital</v>
      </c>
      <c r="C228" t="s">
        <v>799</v>
      </c>
      <c r="D228" t="str" cm="1">
        <f t="array" ref="D228">_xll.PBD(C228,"HQ Country","","USD","","")</f>
        <v>Brazil</v>
      </c>
      <c r="E228" t="str" cm="1">
        <f t="array" ref="E228">_xll.PBD(C228,"Website","","USD","","")</f>
        <v>www.dtidigital.com.br</v>
      </c>
      <c r="F228" t="s">
        <v>2215</v>
      </c>
      <c r="H228" t="s">
        <v>222</v>
      </c>
      <c r="I228" s="12" cm="1">
        <f t="array" ref="I228">_xll.PBD(C228,"Employees Count","","USD","","")</f>
        <v>800</v>
      </c>
      <c r="J228" s="12" t="e" cm="1">
        <f t="array" ref="J228">_xll.PBF(C228,"Business Revenue","TTM","07-Jul-2025","","USD","","")</f>
        <v>#N/A</v>
      </c>
      <c r="K228" s="12" t="e" cm="1">
        <f t="array" ref="K228">_xll.PBF(C228,"EBITDA","TTM","07-Jul-2025","","USD","","")</f>
        <v>#N/A</v>
      </c>
      <c r="L228" s="13"/>
    </row>
    <row r="229" spans="2:12" ht="15" customHeight="1" x14ac:dyDescent="0.2">
      <c r="B229" t="str" cm="1">
        <f t="array" ref="B229">_xll.PBD(C229,"Name","","USD","","")</f>
        <v>Duas Rodas Industrial</v>
      </c>
      <c r="C229" t="s">
        <v>800</v>
      </c>
      <c r="D229" t="str" cm="1">
        <f t="array" ref="D229">_xll.PBD(C229,"HQ Country","","USD","","")</f>
        <v>Brazil</v>
      </c>
      <c r="E229" t="str" cm="1">
        <f t="array" ref="E229">_xll.PBD(C229,"Website","","USD","","")</f>
        <v>www.duasrodas.com</v>
      </c>
      <c r="F229" t="s">
        <v>2216</v>
      </c>
      <c r="H229" t="s">
        <v>222</v>
      </c>
      <c r="I229" s="12" t="e" cm="1">
        <f t="array" ref="I229">_xll.PBD(C229,"Employees Count","","USD","","")</f>
        <v>#N/A</v>
      </c>
      <c r="J229" s="12" t="e" cm="1">
        <f t="array" ref="J229">_xll.PBF(C229,"Business Revenue","TTM","07-Jul-2025","","USD","","")</f>
        <v>#N/A</v>
      </c>
      <c r="K229" s="12" t="e" cm="1">
        <f t="array" ref="K229">_xll.PBF(C229,"EBITDA","TTM","07-Jul-2025","","USD","","")</f>
        <v>#N/A</v>
      </c>
      <c r="L229" s="13"/>
    </row>
    <row r="230" spans="2:12" ht="15" customHeight="1" x14ac:dyDescent="0.2">
      <c r="B230" t="str" cm="1">
        <f t="array" ref="B230">_xll.PBD(C230,"Name","","USD","","")</f>
        <v>Dudalina</v>
      </c>
      <c r="C230" t="s">
        <v>801</v>
      </c>
      <c r="D230" t="str" cm="1">
        <f t="array" ref="D230">_xll.PBD(C230,"HQ Country","","USD","","")</f>
        <v>Brazil</v>
      </c>
      <c r="E230" t="str" cm="1">
        <f t="array" ref="E230">_xll.PBD(C230,"Website","","USD","","")</f>
        <v>www.dudalina.com.br</v>
      </c>
      <c r="F230" t="s">
        <v>2217</v>
      </c>
      <c r="H230" t="s">
        <v>222</v>
      </c>
      <c r="I230" s="12" cm="1">
        <f t="array" ref="I230">_xll.PBD(C230,"Employees Count","","USD","","")</f>
        <v>1001</v>
      </c>
      <c r="J230" s="12" t="e" cm="1">
        <f t="array" ref="J230">_xll.PBF(C230,"Business Revenue","TTM","07-Jul-2025","","USD","","")</f>
        <v>#N/A</v>
      </c>
      <c r="K230" s="12" t="e" cm="1">
        <f t="array" ref="K230">_xll.PBF(C230,"EBITDA","TTM","07-Jul-2025","","USD","","")</f>
        <v>#N/A</v>
      </c>
      <c r="L230" s="13"/>
    </row>
    <row r="231" spans="2:12" ht="15" customHeight="1" x14ac:dyDescent="0.2">
      <c r="B231" t="str" cm="1">
        <f t="array" ref="B231">_xll.PBD(C231,"Name","","USD","","")</f>
        <v>Dufry South America</v>
      </c>
      <c r="C231" t="s">
        <v>802</v>
      </c>
      <c r="D231" t="str" cm="1">
        <f t="array" ref="D231">_xll.PBD(C231,"HQ Country","","USD","","")</f>
        <v>Brazil</v>
      </c>
      <c r="E231" t="str" cm="1">
        <f t="array" ref="E231">_xll.PBD(C231,"Website","","USD","","")</f>
        <v>www.dufrysouthamerica.com</v>
      </c>
      <c r="F231" t="s">
        <v>2218</v>
      </c>
      <c r="H231" t="s">
        <v>222</v>
      </c>
      <c r="I231" s="12" cm="1">
        <f t="array" ref="I231">_xll.PBD(C231,"Employees Count","","USD","","")</f>
        <v>2012</v>
      </c>
      <c r="J231" s="12" t="e" cm="1">
        <f t="array" ref="J231">_xll.PBF(C231,"Business Revenue","TTM","07-Jul-2025","","USD","","")</f>
        <v>#N/A</v>
      </c>
      <c r="K231" s="12" t="e" cm="1">
        <f t="array" ref="K231">_xll.PBF(C231,"EBITDA","TTM","07-Jul-2025","","USD","","")</f>
        <v>#N/A</v>
      </c>
      <c r="L231" s="13"/>
    </row>
    <row r="232" spans="2:12" ht="15" customHeight="1" x14ac:dyDescent="0.2">
      <c r="B232" t="str" cm="1">
        <f t="array" ref="B232">_xll.PBD(C232,"Name","","USD","","")</f>
        <v>DXC Technology</v>
      </c>
      <c r="C232" t="s">
        <v>359</v>
      </c>
      <c r="D232" t="str" cm="1">
        <f t="array" ref="D232">_xll.PBD(C232,"HQ Country","","USD","","")</f>
        <v>United States</v>
      </c>
      <c r="E232" t="str" cm="1">
        <f t="array" ref="E232">_xll.PBD(C232,"Website","","USD","","")</f>
        <v>www.dxc.com</v>
      </c>
      <c r="F232" t="s">
        <v>1994</v>
      </c>
      <c r="H232" t="s">
        <v>222</v>
      </c>
      <c r="I232" s="12" cm="1">
        <f t="array" ref="I232">_xll.PBD(C232,"Employees Count","","USD","","")</f>
        <v>120000</v>
      </c>
      <c r="J232" s="12" cm="1">
        <f t="array" ref="J232">_xll.PBF(C232,"Business Revenue","TTM","07-Jul-2025","","USD","","")</f>
        <v>12871000000</v>
      </c>
      <c r="K232" s="12" cm="1">
        <f t="array" ref="K232">_xll.PBF(C232,"EBITDA","TTM","07-Jul-2025","","USD","","")</f>
        <v>2009000000</v>
      </c>
      <c r="L232" s="13"/>
    </row>
    <row r="233" spans="2:12" ht="15" customHeight="1" x14ac:dyDescent="0.2">
      <c r="B233" t="str" cm="1">
        <f t="array" ref="B233">_xll.PBD(C233,"Name","","USD","","")</f>
        <v>Eataly</v>
      </c>
      <c r="C233" t="s">
        <v>803</v>
      </c>
      <c r="D233" t="str" cm="1">
        <f t="array" ref="D233">_xll.PBD(C233,"HQ Country","","USD","","")</f>
        <v>Brazil</v>
      </c>
      <c r="E233" t="str" cm="1">
        <f t="array" ref="E233">_xll.PBD(C233,"Website","","USD","","")</f>
        <v>www.eataly.com.br</v>
      </c>
      <c r="F233" t="s">
        <v>2219</v>
      </c>
      <c r="H233" t="s">
        <v>222</v>
      </c>
      <c r="I233" s="12" t="e" cm="1">
        <f t="array" ref="I233">_xll.PBD(C233,"Employees Count","","USD","","")</f>
        <v>#N/A</v>
      </c>
      <c r="J233" s="12" t="e" cm="1">
        <f t="array" ref="J233">_xll.PBF(C233,"Business Revenue","TTM","07-Jul-2025","","USD","","")</f>
        <v>#N/A</v>
      </c>
      <c r="K233" s="12" t="e" cm="1">
        <f t="array" ref="K233">_xll.PBF(C233,"EBITDA","TTM","07-Jul-2025","","USD","","")</f>
        <v>#N/A</v>
      </c>
      <c r="L233" s="13"/>
    </row>
    <row r="234" spans="2:12" ht="15" customHeight="1" x14ac:dyDescent="0.2">
      <c r="B234" t="str" cm="1">
        <f t="array" ref="B234">_xll.PBD(C234,"Name","","USD","","")</f>
        <v>Eats For You</v>
      </c>
      <c r="C234" t="s">
        <v>804</v>
      </c>
      <c r="D234" t="str" cm="1">
        <f t="array" ref="D234">_xll.PBD(C234,"HQ Country","","USD","","")</f>
        <v>Brazil</v>
      </c>
      <c r="E234" t="str" cm="1">
        <f t="array" ref="E234">_xll.PBD(C234,"Website","","USD","","")</f>
        <v>www.eatsforyou.com.br</v>
      </c>
      <c r="F234" t="s">
        <v>2220</v>
      </c>
      <c r="H234" t="s">
        <v>222</v>
      </c>
      <c r="I234" s="12" cm="1">
        <f t="array" ref="I234">_xll.PBD(C234,"Employees Count","","USD","","")</f>
        <v>21</v>
      </c>
      <c r="J234" s="12" t="e" cm="1">
        <f t="array" ref="J234">_xll.PBF(C234,"Business Revenue","TTM","07-Jul-2025","","USD","","")</f>
        <v>#N/A</v>
      </c>
      <c r="K234" s="12" t="e" cm="1">
        <f t="array" ref="K234">_xll.PBF(C234,"EBITDA","TTM","07-Jul-2025","","USD","","")</f>
        <v>#N/A</v>
      </c>
      <c r="L234" s="13"/>
    </row>
    <row r="235" spans="2:12" ht="15" customHeight="1" x14ac:dyDescent="0.2">
      <c r="B235" t="str" cm="1">
        <f t="array" ref="B235">_xll.PBD(C235,"Name","","USD","","")</f>
        <v>Empresa Construtora Brasil</v>
      </c>
      <c r="C235" t="s">
        <v>820</v>
      </c>
      <c r="D235" t="str" cm="1">
        <f t="array" ref="D235">_xll.PBD(C235,"HQ Country","","USD","","")</f>
        <v>Brazil</v>
      </c>
      <c r="E235" t="str" cm="1">
        <f t="array" ref="E235">_xll.PBD(C235,"Website","","USD","","")</f>
        <v>www.ecbsa.com.br</v>
      </c>
      <c r="F235" t="s">
        <v>2237</v>
      </c>
      <c r="H235" t="s">
        <v>222</v>
      </c>
      <c r="I235" s="12" t="e" cm="1">
        <f t="array" ref="I235">_xll.PBD(C235,"Employees Count","","USD","","")</f>
        <v>#N/A</v>
      </c>
      <c r="J235" s="12" t="e" cm="1">
        <f t="array" ref="J235">_xll.PBF(C235,"Business Revenue","TTM","07-Jul-2025","","USD","","")</f>
        <v>#N/A</v>
      </c>
      <c r="K235" s="12" t="e" cm="1">
        <f t="array" ref="K235">_xll.PBF(C235,"EBITDA","TTM","07-Jul-2025","","USD","","")</f>
        <v>#N/A</v>
      </c>
      <c r="L235" s="13"/>
    </row>
    <row r="236" spans="2:12" ht="15" customHeight="1" x14ac:dyDescent="0.2">
      <c r="B236" t="str" cm="1">
        <f t="array" ref="B236">_xll.PBD(C236,"Name","","USD","","")</f>
        <v>Econocom Group</v>
      </c>
      <c r="C236" t="s">
        <v>360</v>
      </c>
      <c r="D236" t="str" cm="1">
        <f t="array" ref="D236">_xll.PBD(C236,"HQ Country","","USD","","")</f>
        <v>France</v>
      </c>
      <c r="E236" t="str" cm="1">
        <f t="array" ref="E236">_xll.PBD(C236,"Website","","USD","","")</f>
        <v>www.econocom.com</v>
      </c>
      <c r="F236" t="s">
        <v>1995</v>
      </c>
      <c r="H236" t="s">
        <v>281</v>
      </c>
      <c r="I236" s="12" cm="1">
        <f t="array" ref="I236">_xll.PBD(C236,"Employees Count","","USD","","")</f>
        <v>8446</v>
      </c>
      <c r="J236" s="12" cm="1">
        <f t="array" ref="J236">_xll.PBF(C236,"Business Revenue","TTM","07-Jul-2025","","USD","","")</f>
        <v>2969279214.2159996</v>
      </c>
      <c r="K236" s="12" cm="1">
        <f t="array" ref="K236">_xll.PBF(C236,"EBITDA","TTM","07-Jul-2025","","USD","","")</f>
        <v>130825749.63510001</v>
      </c>
      <c r="L236" s="13"/>
    </row>
    <row r="237" spans="2:12" ht="15" customHeight="1" x14ac:dyDescent="0.2">
      <c r="B237" t="str" cm="1">
        <f t="array" ref="B237">_xll.PBD(C237,"Name","","USD","","")</f>
        <v>EcoRodovias Infraestrutura e Logistica</v>
      </c>
      <c r="C237" t="s">
        <v>805</v>
      </c>
      <c r="D237" t="str" cm="1">
        <f t="array" ref="D237">_xll.PBD(C237,"HQ Country","","USD","","")</f>
        <v>Brazil</v>
      </c>
      <c r="E237" t="str" cm="1">
        <f t="array" ref="E237">_xll.PBD(C237,"Website","","USD","","")</f>
        <v>www.ecorodovias.com.br</v>
      </c>
      <c r="F237" t="s">
        <v>2221</v>
      </c>
      <c r="H237" t="s">
        <v>222</v>
      </c>
      <c r="I237" s="12" cm="1">
        <f t="array" ref="I237">_xll.PBD(C237,"Employees Count","","USD","","")</f>
        <v>5457</v>
      </c>
      <c r="J237" s="12" cm="1">
        <f t="array" ref="J237">_xll.PBF(C237,"Business Revenue","TTM","07-Jul-2025","","USD","","")</f>
        <v>1950156021.9649744</v>
      </c>
      <c r="K237" s="12" cm="1">
        <f t="array" ref="K237">_xll.PBF(C237,"EBITDA","TTM","07-Jul-2025","","USD","","")</f>
        <v>753108237.92956591</v>
      </c>
      <c r="L237" s="13"/>
    </row>
    <row r="238" spans="2:12" ht="15" customHeight="1" x14ac:dyDescent="0.2">
      <c r="B238" t="str" cm="1">
        <f t="array" ref="B238">_xll.PBD(C238,"Name","","USD","","")</f>
        <v>Edenred (Brasil)</v>
      </c>
      <c r="C238" t="s">
        <v>806</v>
      </c>
      <c r="D238" t="str" cm="1">
        <f t="array" ref="D238">_xll.PBD(C238,"HQ Country","","USD","","")</f>
        <v>Brazil</v>
      </c>
      <c r="E238" t="str" cm="1">
        <f t="array" ref="E238">_xll.PBD(C238,"Website","","USD","","")</f>
        <v>www.edenred.com.br</v>
      </c>
      <c r="F238" t="s">
        <v>2222</v>
      </c>
      <c r="H238" t="s">
        <v>222</v>
      </c>
      <c r="I238" s="12" cm="1">
        <f t="array" ref="I238">_xll.PBD(C238,"Employees Count","","USD","","")</f>
        <v>12000</v>
      </c>
      <c r="J238" s="12" t="e" cm="1">
        <f t="array" ref="J238">_xll.PBF(C238,"Business Revenue","TTM","07-Jul-2025","","USD","","")</f>
        <v>#N/A</v>
      </c>
      <c r="K238" s="12" t="e" cm="1">
        <f t="array" ref="K238">_xll.PBF(C238,"EBITDA","TTM","07-Jul-2025","","USD","","")</f>
        <v>#N/A</v>
      </c>
      <c r="L238" s="13"/>
    </row>
    <row r="239" spans="2:12" ht="15" customHeight="1" x14ac:dyDescent="0.2">
      <c r="B239" t="str" cm="1">
        <f t="array" ref="B239">_xll.PBD(C239,"Name","","USD","","")</f>
        <v>EDP - Energias do Brasil</v>
      </c>
      <c r="C239" t="s">
        <v>807</v>
      </c>
      <c r="D239" t="str" cm="1">
        <f t="array" ref="D239">_xll.PBD(C239,"HQ Country","","USD","","")</f>
        <v>Brazil</v>
      </c>
      <c r="E239" t="str" cm="1">
        <f t="array" ref="E239">_xll.PBD(C239,"Website","","USD","","")</f>
        <v>www.edp.com.br</v>
      </c>
      <c r="F239" t="s">
        <v>2223</v>
      </c>
      <c r="H239" t="s">
        <v>222</v>
      </c>
      <c r="I239" s="12" cm="1">
        <f t="array" ref="I239">_xll.PBD(C239,"Employees Count","","USD","","")</f>
        <v>1759</v>
      </c>
      <c r="J239" s="12" t="e" cm="1">
        <f t="array" ref="J239">_xll.PBF(C239,"Business Revenue","TTM","07-Jul-2025","","USD","","")</f>
        <v>#N/A</v>
      </c>
      <c r="K239" s="12" t="e" cm="1">
        <f t="array" ref="K239">_xll.PBF(C239,"EBITDA","TTM","07-Jul-2025","","USD","","")</f>
        <v>#N/A</v>
      </c>
      <c r="L239" s="13"/>
    </row>
    <row r="240" spans="2:12" ht="15" customHeight="1" x14ac:dyDescent="0.2">
      <c r="B240" t="str" cm="1">
        <f t="array" ref="B240">_xll.PBD(C240,"Name","","USD","","")</f>
        <v>Eldorado Brasil Celulose</v>
      </c>
      <c r="C240" t="s">
        <v>808</v>
      </c>
      <c r="D240" t="str" cm="1">
        <f t="array" ref="D240">_xll.PBD(C240,"HQ Country","","USD","","")</f>
        <v>Brazil</v>
      </c>
      <c r="E240" t="str" cm="1">
        <f t="array" ref="E240">_xll.PBD(C240,"Website","","USD","","")</f>
        <v>www.eldoradobrasil.com.br</v>
      </c>
      <c r="F240" t="s">
        <v>2224</v>
      </c>
      <c r="H240" t="s">
        <v>222</v>
      </c>
      <c r="I240" s="12" cm="1">
        <f t="array" ref="I240">_xll.PBD(C240,"Employees Count","","USD","","")</f>
        <v>5400</v>
      </c>
      <c r="J240" s="12" t="e" cm="1">
        <f t="array" ref="J240">_xll.PBF(C240,"Business Revenue","TTM","07-Jul-2025","","USD","","")</f>
        <v>#N/A</v>
      </c>
      <c r="K240" s="12" cm="1">
        <f t="array" ref="K240">_xll.PBF(C240,"EBITDA","TTM","07-Jul-2025","","USD","","")</f>
        <v>593860594.93696725</v>
      </c>
      <c r="L240" s="13"/>
    </row>
    <row r="241" spans="2:12" ht="15" customHeight="1" x14ac:dyDescent="0.2">
      <c r="B241" t="str" cm="1">
        <f t="array" ref="B241">_xll.PBD(C241,"Name","","USD","","")</f>
        <v>Elekeiroz</v>
      </c>
      <c r="C241" t="s">
        <v>809</v>
      </c>
      <c r="D241" t="str" cm="1">
        <f t="array" ref="D241">_xll.PBD(C241,"HQ Country","","USD","","")</f>
        <v>Brazil</v>
      </c>
      <c r="E241" t="str" cm="1">
        <f t="array" ref="E241">_xll.PBD(C241,"Website","","USD","","")</f>
        <v>www.elekeiroz.com.br</v>
      </c>
      <c r="F241" t="s">
        <v>2225</v>
      </c>
      <c r="H241" t="s">
        <v>222</v>
      </c>
      <c r="I241" s="12" cm="1">
        <f t="array" ref="I241">_xll.PBD(C241,"Employees Count","","USD","","")</f>
        <v>658</v>
      </c>
      <c r="J241" s="12" t="e" cm="1">
        <f t="array" ref="J241">_xll.PBF(C241,"Business Revenue","TTM","07-Jul-2025","","USD","","")</f>
        <v>#N/A</v>
      </c>
      <c r="K241" s="12" t="e" cm="1">
        <f t="array" ref="K241">_xll.PBF(C241,"EBITDA","TTM","07-Jul-2025","","USD","","")</f>
        <v>#N/A</v>
      </c>
      <c r="L241" s="13"/>
    </row>
    <row r="242" spans="2:12" ht="15" customHeight="1" x14ac:dyDescent="0.2">
      <c r="B242" t="str" cm="1">
        <f t="array" ref="B242">_xll.PBD(C242,"Name","","USD","","")</f>
        <v>Elektro Redes</v>
      </c>
      <c r="C242" t="s">
        <v>810</v>
      </c>
      <c r="D242" t="str" cm="1">
        <f t="array" ref="D242">_xll.PBD(C242,"HQ Country","","USD","","")</f>
        <v>Brazil</v>
      </c>
      <c r="E242" t="str" cm="1">
        <f t="array" ref="E242">_xll.PBD(C242,"Website","","USD","","")</f>
        <v>www.elektro.com.br</v>
      </c>
      <c r="F242" t="s">
        <v>2226</v>
      </c>
      <c r="H242" t="s">
        <v>222</v>
      </c>
      <c r="I242" s="12" cm="1">
        <f t="array" ref="I242">_xll.PBD(C242,"Employees Count","","USD","","")</f>
        <v>3767</v>
      </c>
      <c r="J242" s="12" cm="1">
        <f t="array" ref="J242">_xll.PBF(C242,"Business Revenue","TTM","07-Jul-2025","","USD","","")</f>
        <v>2277568414.3640003</v>
      </c>
      <c r="K242" s="12" cm="1">
        <f t="array" ref="K242">_xll.PBF(C242,"EBITDA","TTM","07-Jul-2025","","USD","","")</f>
        <v>428869623.22399998</v>
      </c>
      <c r="L242" s="13"/>
    </row>
    <row r="243" spans="2:12" ht="15" customHeight="1" x14ac:dyDescent="0.2">
      <c r="B243" t="str" cm="1">
        <f t="array" ref="B243">_xll.PBD(C243,"Name","","USD","","")</f>
        <v>Eletrobras</v>
      </c>
      <c r="C243" t="s">
        <v>811</v>
      </c>
      <c r="D243" t="str" cm="1">
        <f t="array" ref="D243">_xll.PBD(C243,"HQ Country","","USD","","")</f>
        <v>Brazil</v>
      </c>
      <c r="E243" t="str" cm="1">
        <f t="array" ref="E243">_xll.PBD(C243,"Website","","USD","","")</f>
        <v>www.eletrobras.com</v>
      </c>
      <c r="F243" t="s">
        <v>2227</v>
      </c>
      <c r="H243" t="s">
        <v>222</v>
      </c>
      <c r="I243" s="12" cm="1">
        <f t="array" ref="I243">_xll.PBD(C243,"Employees Count","","USD","","")</f>
        <v>7710</v>
      </c>
      <c r="J243" s="12" cm="1">
        <f t="array" ref="J243">_xll.PBF(C243,"Business Revenue","TTM","07-Jul-2025","","USD","","")</f>
        <v>7458459506.5523806</v>
      </c>
      <c r="K243" s="12" cm="1">
        <f t="array" ref="K243">_xll.PBF(C243,"EBITDA","TTM","07-Jul-2025","","USD","","")</f>
        <v>3533698510.1606073</v>
      </c>
      <c r="L243" s="13"/>
    </row>
    <row r="244" spans="2:12" ht="15" customHeight="1" x14ac:dyDescent="0.2">
      <c r="B244" t="str" cm="1">
        <f t="array" ref="B244">_xll.PBD(C244,"Name","","USD","","")</f>
        <v>Eletromidia</v>
      </c>
      <c r="C244" t="s">
        <v>812</v>
      </c>
      <c r="D244" t="str" cm="1">
        <f t="array" ref="D244">_xll.PBD(C244,"HQ Country","","USD","","")</f>
        <v>Brazil</v>
      </c>
      <c r="E244" t="str" cm="1">
        <f t="array" ref="E244">_xll.PBD(C244,"Website","","USD","","")</f>
        <v>www.eletromidia.com.br</v>
      </c>
      <c r="F244" t="s">
        <v>2228</v>
      </c>
      <c r="H244" t="s">
        <v>222</v>
      </c>
      <c r="I244" s="12" cm="1">
        <f t="array" ref="I244">_xll.PBD(C244,"Employees Count","","USD","","")</f>
        <v>782</v>
      </c>
      <c r="J244" s="12" cm="1">
        <f t="array" ref="J244">_xll.PBF(C244,"Business Revenue","TTM","07-Jul-2025","","USD","","")</f>
        <v>239143971.10020801</v>
      </c>
      <c r="K244" s="12" cm="1">
        <f t="array" ref="K244">_xll.PBF(C244,"EBITDA","TTM","07-Jul-2025","","USD","","")</f>
        <v>81474186.088374004</v>
      </c>
      <c r="L244" s="13"/>
    </row>
    <row r="245" spans="2:12" ht="15" customHeight="1" x14ac:dyDescent="0.2">
      <c r="B245" t="str" cm="1">
        <f t="array" ref="B245">_xll.PBD(C245,"Name","","USD","","")</f>
        <v>Eliane Revestimentos Cerâmicos</v>
      </c>
      <c r="C245" t="s">
        <v>813</v>
      </c>
      <c r="D245" t="str" cm="1">
        <f t="array" ref="D245">_xll.PBD(C245,"HQ Country","","USD","","")</f>
        <v>Brazil</v>
      </c>
      <c r="E245" t="str" cm="1">
        <f t="array" ref="E245">_xll.PBD(C245,"Website","","USD","","")</f>
        <v>www.eliane.com</v>
      </c>
      <c r="F245" t="s">
        <v>2229</v>
      </c>
      <c r="H245" t="s">
        <v>222</v>
      </c>
      <c r="I245" s="12" cm="1">
        <f t="array" ref="I245">_xll.PBD(C245,"Employees Count","","USD","","")</f>
        <v>1598</v>
      </c>
      <c r="J245" s="12" t="e" cm="1">
        <f t="array" ref="J245">_xll.PBF(C245,"Business Revenue","TTM","07-Jul-2025","","USD","","")</f>
        <v>#N/A</v>
      </c>
      <c r="K245" s="12" t="e" cm="1">
        <f t="array" ref="K245">_xll.PBF(C245,"EBITDA","TTM","07-Jul-2025","","USD","","")</f>
        <v>#N/A</v>
      </c>
      <c r="L245" s="13"/>
    </row>
    <row r="246" spans="2:12" ht="15" customHeight="1" x14ac:dyDescent="0.2">
      <c r="B246" t="str" cm="1">
        <f t="array" ref="B246">_xll.PBD(C246,"Name","","USD","","")</f>
        <v>EliteSoft</v>
      </c>
      <c r="C246" t="s">
        <v>814</v>
      </c>
      <c r="D246" t="str" cm="1">
        <f t="array" ref="D246">_xll.PBD(C246,"HQ Country","","USD","","")</f>
        <v>Brazil</v>
      </c>
      <c r="E246" t="str" cm="1">
        <f t="array" ref="E246">_xll.PBD(C246,"Website","","USD","","")</f>
        <v>www.elitesoft.com.br</v>
      </c>
      <c r="F246" t="s">
        <v>2230</v>
      </c>
      <c r="H246" t="s">
        <v>222</v>
      </c>
      <c r="I246" s="12" cm="1">
        <f t="array" ref="I246">_xll.PBD(C246,"Employees Count","","USD","","")</f>
        <v>70</v>
      </c>
      <c r="J246" s="12" t="e" cm="1">
        <f t="array" ref="J246">_xll.PBF(C246,"Business Revenue","TTM","07-Jul-2025","","USD","","")</f>
        <v>#N/A</v>
      </c>
      <c r="K246" s="12" t="e" cm="1">
        <f t="array" ref="K246">_xll.PBF(C246,"EBITDA","TTM","07-Jul-2025","","USD","","")</f>
        <v>#N/A</v>
      </c>
      <c r="L246" s="13"/>
    </row>
    <row r="247" spans="2:12" ht="15" customHeight="1" x14ac:dyDescent="0.2">
      <c r="B247" t="str" cm="1">
        <f t="array" ref="B247">_xll.PBD(C247,"Name","","USD","","")</f>
        <v>Eluma S.A. Indústria e Comércio</v>
      </c>
      <c r="C247" t="s">
        <v>815</v>
      </c>
      <c r="D247" t="str" cm="1">
        <f t="array" ref="D247">_xll.PBD(C247,"HQ Country","","USD","","")</f>
        <v>Brazil</v>
      </c>
      <c r="E247" t="str" cm="1">
        <f t="array" ref="E247">_xll.PBD(C247,"Website","","USD","","")</f>
        <v>www.eluma.com.br</v>
      </c>
      <c r="F247" t="s">
        <v>2231</v>
      </c>
      <c r="H247" t="s">
        <v>222</v>
      </c>
      <c r="I247" s="12" cm="1">
        <f t="array" ref="I247">_xll.PBD(C247,"Employees Count","","USD","","")</f>
        <v>1400</v>
      </c>
      <c r="J247" s="12" t="e" cm="1">
        <f t="array" ref="J247">_xll.PBF(C247,"Business Revenue","TTM","07-Jul-2025","","USD","","")</f>
        <v>#N/A</v>
      </c>
      <c r="K247" s="12" t="e" cm="1">
        <f t="array" ref="K247">_xll.PBF(C247,"EBITDA","TTM","07-Jul-2025","","USD","","")</f>
        <v>#N/A</v>
      </c>
      <c r="L247" s="13"/>
    </row>
    <row r="248" spans="2:12" ht="15" customHeight="1" x14ac:dyDescent="0.2">
      <c r="B248" t="str" cm="1">
        <f t="array" ref="B248">_xll.PBD(C248,"Name","","USD","","")</f>
        <v>Embaré</v>
      </c>
      <c r="C248" t="s">
        <v>816</v>
      </c>
      <c r="D248" t="str" cm="1">
        <f t="array" ref="D248">_xll.PBD(C248,"HQ Country","","USD","","")</f>
        <v>Brazil</v>
      </c>
      <c r="E248" t="str" cm="1">
        <f t="array" ref="E248">_xll.PBD(C248,"Website","","USD","","")</f>
        <v>www.embare.com.br</v>
      </c>
      <c r="F248" t="s">
        <v>2232</v>
      </c>
      <c r="H248" t="s">
        <v>222</v>
      </c>
      <c r="I248" s="12" cm="1">
        <f t="array" ref="I248">_xll.PBD(C248,"Employees Count","","USD","","")</f>
        <v>1600</v>
      </c>
      <c r="J248" s="12" t="e" cm="1">
        <f t="array" ref="J248">_xll.PBF(C248,"Business Revenue","TTM","07-Jul-2025","","USD","","")</f>
        <v>#N/A</v>
      </c>
      <c r="K248" s="12" t="e" cm="1">
        <f t="array" ref="K248">_xll.PBF(C248,"EBITDA","TTM","07-Jul-2025","","USD","","")</f>
        <v>#N/A</v>
      </c>
      <c r="L248" s="13"/>
    </row>
    <row r="249" spans="2:12" ht="15" customHeight="1" x14ac:dyDescent="0.2">
      <c r="B249" t="str" cm="1">
        <f t="array" ref="B249">_xll.PBD(C249,"Name","","USD","","")</f>
        <v>Embraco</v>
      </c>
      <c r="C249" t="s">
        <v>817</v>
      </c>
      <c r="D249" t="str" cm="1">
        <f t="array" ref="D249">_xll.PBD(C249,"HQ Country","","USD","","")</f>
        <v>Brazil</v>
      </c>
      <c r="E249" t="str" cm="1">
        <f t="array" ref="E249">_xll.PBD(C249,"Website","","USD","","")</f>
        <v>www.embraco.com</v>
      </c>
      <c r="F249" t="s">
        <v>2233</v>
      </c>
      <c r="H249" t="s">
        <v>222</v>
      </c>
      <c r="I249" s="12" cm="1">
        <f t="array" ref="I249">_xll.PBD(C249,"Employees Count","","USD","","")</f>
        <v>10464</v>
      </c>
      <c r="J249" s="12" t="e" cm="1">
        <f t="array" ref="J249">_xll.PBF(C249,"Business Revenue","TTM","07-Jul-2025","","USD","","")</f>
        <v>#N/A</v>
      </c>
      <c r="K249" s="12" t="e" cm="1">
        <f t="array" ref="K249">_xll.PBF(C249,"EBITDA","TTM","07-Jul-2025","","USD","","")</f>
        <v>#N/A</v>
      </c>
      <c r="L249" s="13"/>
    </row>
    <row r="250" spans="2:12" ht="15" customHeight="1" x14ac:dyDescent="0.2">
      <c r="B250" t="str" cm="1">
        <f t="array" ref="B250">_xll.PBD(C250,"Name","","USD","","")</f>
        <v>Consórcio Embracon</v>
      </c>
      <c r="C250" t="s">
        <v>757</v>
      </c>
      <c r="D250" t="str" cm="1">
        <f t="array" ref="D250">_xll.PBD(C250,"HQ Country","","USD","","")</f>
        <v>Brazil</v>
      </c>
      <c r="E250" t="str" cm="1">
        <f t="array" ref="E250">_xll.PBD(C250,"Website","","USD","","")</f>
        <v>www.embracon.com.br</v>
      </c>
      <c r="F250" t="s">
        <v>2177</v>
      </c>
      <c r="H250" t="s">
        <v>222</v>
      </c>
      <c r="I250" s="12" cm="1">
        <f t="array" ref="I250">_xll.PBD(C250,"Employees Count","","USD","","")</f>
        <v>3000</v>
      </c>
      <c r="J250" s="12" t="e" cm="1">
        <f t="array" ref="J250">_xll.PBF(C250,"Business Revenue","TTM","07-Jul-2025","","USD","","")</f>
        <v>#N/A</v>
      </c>
      <c r="K250" s="12" t="e" cm="1">
        <f t="array" ref="K250">_xll.PBF(C250,"EBITDA","TTM","07-Jul-2025","","USD","","")</f>
        <v>#N/A</v>
      </c>
      <c r="L250" s="13"/>
    </row>
    <row r="251" spans="2:12" ht="15" customHeight="1" x14ac:dyDescent="0.2">
      <c r="B251" t="str" cm="1">
        <f t="array" ref="B251">_xll.PBD(C251,"Name","","USD","","")</f>
        <v>Embraer</v>
      </c>
      <c r="C251" t="s">
        <v>818</v>
      </c>
      <c r="D251" t="str" cm="1">
        <f t="array" ref="D251">_xll.PBD(C251,"HQ Country","","USD","","")</f>
        <v>Brazil</v>
      </c>
      <c r="E251" t="str" cm="1">
        <f t="array" ref="E251">_xll.PBD(C251,"Website","","USD","","")</f>
        <v>www.embraer.com</v>
      </c>
      <c r="F251" t="s">
        <v>2234</v>
      </c>
      <c r="H251" t="s">
        <v>222</v>
      </c>
      <c r="I251" s="12" cm="1">
        <f t="array" ref="I251">_xll.PBD(C251,"Employees Count","","USD","","")</f>
        <v>20744</v>
      </c>
      <c r="J251" s="12" cm="1">
        <f t="array" ref="J251">_xll.PBF(C251,"Business Revenue","TTM","07-Jul-2025","","USD","","")</f>
        <v>6601100000</v>
      </c>
      <c r="K251" s="12" cm="1">
        <f t="array" ref="K251">_xll.PBF(C251,"EBITDA","TTM","07-Jul-2025","","USD","","")</f>
        <v>864600000</v>
      </c>
      <c r="L251" s="13"/>
    </row>
    <row r="252" spans="2:12" ht="15" customHeight="1" x14ac:dyDescent="0.2">
      <c r="B252" t="str" cm="1">
        <f t="array" ref="B252">_xll.PBD(C252,"Name","","USD","","")</f>
        <v>Embratel Participacoes</v>
      </c>
      <c r="C252" t="s">
        <v>819</v>
      </c>
      <c r="D252" t="str" cm="1">
        <f t="array" ref="D252">_xll.PBD(C252,"HQ Country","","USD","","")</f>
        <v>Brazil</v>
      </c>
      <c r="E252" t="str" cm="1">
        <f t="array" ref="E252">_xll.PBD(C252,"Website","","USD","","")</f>
        <v>www.embratel.com.br</v>
      </c>
      <c r="F252" t="s">
        <v>2235</v>
      </c>
      <c r="H252" t="s">
        <v>222</v>
      </c>
      <c r="I252" s="12" cm="1">
        <f t="array" ref="I252">_xll.PBD(C252,"Employees Count","","USD","","")</f>
        <v>180</v>
      </c>
      <c r="J252" s="12" t="e" cm="1">
        <f t="array" ref="J252">_xll.PBF(C252,"Business Revenue","TTM","07-Jul-2025","","USD","","")</f>
        <v>#N/A</v>
      </c>
      <c r="K252" s="12" t="e" cm="1">
        <f t="array" ref="K252">_xll.PBF(C252,"EBITDA","TTM","07-Jul-2025","","USD","","")</f>
        <v>#N/A</v>
      </c>
      <c r="L252" s="13"/>
    </row>
    <row r="253" spans="2:12" ht="15" customHeight="1" x14ac:dyDescent="0.2">
      <c r="B253" t="str" cm="1">
        <f t="array" ref="B253">_xll.PBD(C253,"Name","","USD","","")</f>
        <v>EMS (Pharmaceuticals)</v>
      </c>
      <c r="C253" t="s">
        <v>423</v>
      </c>
      <c r="D253" t="str" cm="1">
        <f t="array" ref="D253">_xll.PBD(C253,"HQ Country","","USD","","")</f>
        <v>Brazil</v>
      </c>
      <c r="E253" t="str" cm="1">
        <f t="array" ref="E253">_xll.PBD(C253,"Website","","USD","","")</f>
        <v>www.ems.com.br</v>
      </c>
      <c r="F253" t="s">
        <v>2238</v>
      </c>
      <c r="H253" t="s">
        <v>222</v>
      </c>
      <c r="I253" s="12" cm="1">
        <f t="array" ref="I253">_xll.PBD(C253,"Employees Count","","USD","","")</f>
        <v>6700</v>
      </c>
      <c r="J253" s="12" t="e" cm="1">
        <f t="array" ref="J253">_xll.PBF(C253,"Business Revenue","TTM","07-Jul-2025","","USD","","")</f>
        <v>#N/A</v>
      </c>
      <c r="K253" s="12" t="e" cm="1">
        <f t="array" ref="K253">_xll.PBF(C253,"EBITDA","TTM","07-Jul-2025","","USD","","")</f>
        <v>#N/A</v>
      </c>
      <c r="L253" s="13"/>
    </row>
    <row r="254" spans="2:12" ht="15" customHeight="1" x14ac:dyDescent="0.2">
      <c r="B254" t="str" cm="1">
        <f t="array" ref="B254">_xll.PBD(C254,"Name","","USD","","")</f>
        <v>Enauta</v>
      </c>
      <c r="C254" t="s">
        <v>821</v>
      </c>
      <c r="D254" t="str" cm="1">
        <f t="array" ref="D254">_xll.PBD(C254,"HQ Country","","USD","","")</f>
        <v>Brazil</v>
      </c>
      <c r="E254" t="str" cm="1">
        <f t="array" ref="E254">_xll.PBD(C254,"Website","","USD","","")</f>
        <v>www.enauta.com.br</v>
      </c>
      <c r="F254" t="s">
        <v>2239</v>
      </c>
      <c r="H254" t="s">
        <v>222</v>
      </c>
      <c r="I254" s="12" cm="1">
        <f t="array" ref="I254">_xll.PBD(C254,"Employees Count","","USD","","")</f>
        <v>152</v>
      </c>
      <c r="J254" s="12" cm="1">
        <f t="array" ref="J254">_xll.PBF(C254,"Business Revenue","TTM","07-Jul-2025","","USD","","")</f>
        <v>388495185.48991501</v>
      </c>
      <c r="K254" s="12" cm="1">
        <f t="array" ref="K254">_xll.PBF(C254,"EBITDA","TTM","07-Jul-2025","","USD","","")</f>
        <v>119266139.30310801</v>
      </c>
      <c r="L254" s="13"/>
    </row>
    <row r="255" spans="2:12" ht="15" customHeight="1" x14ac:dyDescent="0.2">
      <c r="B255" t="str" cm="1">
        <f t="array" ref="B255">_xll.PBD(C255,"Name","","USD","","")</f>
        <v>Enel Distribuição</v>
      </c>
      <c r="C255" t="s">
        <v>822</v>
      </c>
      <c r="D255" t="str" cm="1">
        <f t="array" ref="D255">_xll.PBD(C255,"HQ Country","","USD","","")</f>
        <v>Brazil</v>
      </c>
      <c r="E255" t="str" cm="1">
        <f t="array" ref="E255">_xll.PBD(C255,"Website","","USD","","")</f>
        <v>www.eneldistribuicaosp.com.br</v>
      </c>
      <c r="F255" t="s">
        <v>2240</v>
      </c>
      <c r="H255" t="s">
        <v>222</v>
      </c>
      <c r="I255" s="12" cm="1">
        <f t="array" ref="I255">_xll.PBD(C255,"Employees Count","","USD","","")</f>
        <v>6669</v>
      </c>
      <c r="J255" s="12" t="e" cm="1">
        <f t="array" ref="J255">_xll.PBF(C255,"Business Revenue","TTM","07-Jul-2025","","USD","","")</f>
        <v>#N/A</v>
      </c>
      <c r="K255" s="12" t="e" cm="1">
        <f t="array" ref="K255">_xll.PBF(C255,"EBITDA","TTM","07-Jul-2025","","USD","","")</f>
        <v>#N/A</v>
      </c>
      <c r="L255" s="13"/>
    </row>
    <row r="256" spans="2:12" ht="15" customHeight="1" x14ac:dyDescent="0.2">
      <c r="B256" t="str" cm="1">
        <f t="array" ref="B256">_xll.PBD(C256,"Name","","USD","","")</f>
        <v>Energisa</v>
      </c>
      <c r="C256" t="s">
        <v>823</v>
      </c>
      <c r="D256" t="str" cm="1">
        <f t="array" ref="D256">_xll.PBD(C256,"HQ Country","","USD","","")</f>
        <v>Brazil</v>
      </c>
      <c r="E256" t="str" cm="1">
        <f t="array" ref="E256">_xll.PBD(C256,"Website","","USD","","")</f>
        <v>www.energisa.com.br</v>
      </c>
      <c r="F256" t="s">
        <v>2241</v>
      </c>
      <c r="H256" t="s">
        <v>222</v>
      </c>
      <c r="I256" s="12" cm="1">
        <f t="array" ref="I256">_xll.PBD(C256,"Employees Count","","USD","","")</f>
        <v>17000</v>
      </c>
      <c r="J256" s="12" cm="1">
        <f t="array" ref="J256">_xll.PBF(C256,"Business Revenue","TTM","07-Jul-2025","","USD","","")</f>
        <v>6913752340.5771799</v>
      </c>
      <c r="K256" s="12" cm="1">
        <f t="array" ref="K256">_xll.PBF(C256,"EBITDA","TTM","07-Jul-2025","","USD","","")</f>
        <v>1603131571.3015969</v>
      </c>
      <c r="L256" s="13"/>
    </row>
    <row r="257" spans="2:12" ht="15" customHeight="1" x14ac:dyDescent="0.2">
      <c r="B257" t="str" cm="1">
        <f t="array" ref="B257">_xll.PBD(C257,"Name","","USD","","")</f>
        <v>Eneva</v>
      </c>
      <c r="C257" t="s">
        <v>825</v>
      </c>
      <c r="D257" t="str" cm="1">
        <f t="array" ref="D257">_xll.PBD(C257,"HQ Country","","USD","","")</f>
        <v>Brazil</v>
      </c>
      <c r="E257" t="str" cm="1">
        <f t="array" ref="E257">_xll.PBD(C257,"Website","","USD","","")</f>
        <v>www.eneva.com.br</v>
      </c>
      <c r="F257" t="s">
        <v>2243</v>
      </c>
      <c r="H257" t="s">
        <v>222</v>
      </c>
      <c r="I257" s="12" cm="1">
        <f t="array" ref="I257">_xll.PBD(C257,"Employees Count","","USD","","")</f>
        <v>1846</v>
      </c>
      <c r="J257" s="12" cm="1">
        <f t="array" ref="J257">_xll.PBF(C257,"Business Revenue","TTM","07-Jul-2025","","USD","","")</f>
        <v>2508841345.5436263</v>
      </c>
      <c r="K257" s="12" cm="1">
        <f t="array" ref="K257">_xll.PBF(C257,"EBITDA","TTM","07-Jul-2025","","USD","","")</f>
        <v>483974561.05420297</v>
      </c>
      <c r="L257" s="13"/>
    </row>
    <row r="258" spans="2:12" ht="15" customHeight="1" x14ac:dyDescent="0.2">
      <c r="B258" t="str" cm="1">
        <f t="array" ref="B258">_xll.PBD(C258,"Name","","USD","","")</f>
        <v>Engie Brasil Energia</v>
      </c>
      <c r="C258" t="s">
        <v>826</v>
      </c>
      <c r="D258" t="str" cm="1">
        <f t="array" ref="D258">_xll.PBD(C258,"HQ Country","","USD","","")</f>
        <v>Brazil</v>
      </c>
      <c r="E258" t="str" cm="1">
        <f t="array" ref="E258">_xll.PBD(C258,"Website","","USD","","")</f>
        <v>www.engie.com.br</v>
      </c>
      <c r="F258" t="s">
        <v>2244</v>
      </c>
      <c r="H258" t="s">
        <v>222</v>
      </c>
      <c r="I258" s="12" cm="1">
        <f t="array" ref="I258">_xll.PBD(C258,"Employees Count","","USD","","")</f>
        <v>1173</v>
      </c>
      <c r="J258" s="12" cm="1">
        <f t="array" ref="J258">_xll.PBF(C258,"Business Revenue","TTM","07-Jul-2025","","USD","","")</f>
        <v>1808472316.538414</v>
      </c>
      <c r="K258" s="12" cm="1">
        <f t="array" ref="K258">_xll.PBF(C258,"EBITDA","TTM","07-Jul-2025","","USD","","")</f>
        <v>1306262603.805053</v>
      </c>
      <c r="L258" s="13"/>
    </row>
    <row r="259" spans="2:12" ht="15" customHeight="1" x14ac:dyDescent="0.2">
      <c r="B259" t="str" cm="1">
        <f t="array" ref="B259">_xll.PBD(C259,"Name","","USD","","")</f>
        <v>EPOC (Business/Productivity Software)</v>
      </c>
      <c r="C259" t="s">
        <v>827</v>
      </c>
      <c r="D259" t="str" cm="1">
        <f t="array" ref="D259">_xll.PBD(C259,"HQ Country","","USD","","")</f>
        <v>Brazil</v>
      </c>
      <c r="E259" t="str" cm="1">
        <f t="array" ref="E259">_xll.PBD(C259,"Website","","USD","","")</f>
        <v>www.epoc.com.br</v>
      </c>
      <c r="F259" t="s">
        <v>2245</v>
      </c>
      <c r="H259" t="s">
        <v>222</v>
      </c>
      <c r="I259" s="12" cm="1">
        <f t="array" ref="I259">_xll.PBD(C259,"Employees Count","","USD","","")</f>
        <v>53</v>
      </c>
      <c r="J259" s="12" t="e" cm="1">
        <f t="array" ref="J259">_xll.PBF(C259,"Business Revenue","TTM","07-Jul-2025","","USD","","")</f>
        <v>#N/A</v>
      </c>
      <c r="K259" s="12" t="e" cm="1">
        <f t="array" ref="K259">_xll.PBF(C259,"EBITDA","TTM","07-Jul-2025","","USD","","")</f>
        <v>#N/A</v>
      </c>
      <c r="L259" s="13"/>
    </row>
    <row r="260" spans="2:12" ht="15" customHeight="1" x14ac:dyDescent="0.2">
      <c r="B260" t="str" cm="1">
        <f t="array" ref="B260">_xll.PBD(C260,"Name","","USD","","")</f>
        <v>Equatorial Energia</v>
      </c>
      <c r="C260" t="s">
        <v>828</v>
      </c>
      <c r="D260" t="str" cm="1">
        <f t="array" ref="D260">_xll.PBD(C260,"HQ Country","","USD","","")</f>
        <v>Brazil</v>
      </c>
      <c r="E260" t="str" cm="1">
        <f t="array" ref="E260">_xll.PBD(C260,"Website","","USD","","")</f>
        <v>www.equatorialenergia.com.br</v>
      </c>
      <c r="F260" t="s">
        <v>2246</v>
      </c>
      <c r="H260" t="s">
        <v>222</v>
      </c>
      <c r="I260" s="12" cm="1">
        <f t="array" ref="I260">_xll.PBD(C260,"Employees Count","","USD","","")</f>
        <v>10568</v>
      </c>
      <c r="J260" s="12" cm="1">
        <f t="array" ref="J260">_xll.PBF(C260,"Business Revenue","TTM","07-Jul-2025","","USD","","")</f>
        <v>10365510749.809565</v>
      </c>
      <c r="K260" s="12" cm="1">
        <f t="array" ref="K260">_xll.PBF(C260,"EBITDA","TTM","07-Jul-2025","","USD","","")</f>
        <v>1853405314.671278</v>
      </c>
      <c r="L260" s="13"/>
    </row>
    <row r="261" spans="2:12" ht="15" customHeight="1" x14ac:dyDescent="0.2">
      <c r="B261" t="str" cm="1">
        <f t="array" ref="B261">_xll.PBD(C261,"Name","","USD","","")</f>
        <v>Equinix</v>
      </c>
      <c r="C261" t="s">
        <v>361</v>
      </c>
      <c r="D261" t="str" cm="1">
        <f t="array" ref="D261">_xll.PBD(C261,"HQ Country","","USD","","")</f>
        <v>United States</v>
      </c>
      <c r="E261" t="str" cm="1">
        <f t="array" ref="E261">_xll.PBD(C261,"Website","","USD","","")</f>
        <v>www.equinix.com</v>
      </c>
      <c r="F261" t="s">
        <v>1996</v>
      </c>
      <c r="H261" t="s">
        <v>222</v>
      </c>
      <c r="I261" s="12" cm="1">
        <f t="array" ref="I261">_xll.PBD(C261,"Employees Count","","USD","","")</f>
        <v>13606</v>
      </c>
      <c r="J261" s="12" cm="1">
        <f t="array" ref="J261">_xll.PBF(C261,"Business Revenue","TTM","07-Jul-2025","","USD","","")</f>
        <v>8846000000</v>
      </c>
      <c r="K261" s="12" cm="1">
        <f t="array" ref="K261">_xll.PBF(C261,"EBITDA","TTM","07-Jul-2025","","USD","","")</f>
        <v>3367000000</v>
      </c>
      <c r="L261" s="13"/>
    </row>
    <row r="262" spans="2:12" ht="15" customHeight="1" x14ac:dyDescent="0.2">
      <c r="B262" t="str" cm="1">
        <f t="array" ref="B262">_xll.PBD(C262,"Name","","USD","","")</f>
        <v>Estapar</v>
      </c>
      <c r="C262" t="s">
        <v>830</v>
      </c>
      <c r="D262" t="str" cm="1">
        <f t="array" ref="D262">_xll.PBD(C262,"HQ Country","","USD","","")</f>
        <v>Brazil</v>
      </c>
      <c r="E262" t="str" cm="1">
        <f t="array" ref="E262">_xll.PBD(C262,"Website","","USD","","")</f>
        <v>www.estapar.com.br</v>
      </c>
      <c r="F262" t="s">
        <v>2248</v>
      </c>
      <c r="H262" t="s">
        <v>222</v>
      </c>
      <c r="I262" s="12" cm="1">
        <f t="array" ref="I262">_xll.PBD(C262,"Employees Count","","USD","","")</f>
        <v>6500</v>
      </c>
      <c r="J262" s="12" cm="1">
        <f t="array" ref="J262">_xll.PBF(C262,"Business Revenue","TTM","07-Jul-2025","","USD","","")</f>
        <v>319797285.05675501</v>
      </c>
      <c r="K262" s="12" cm="1">
        <f t="array" ref="K262">_xll.PBF(C262,"EBITDA","TTM","07-Jul-2025","","USD","","")</f>
        <v>83906703.245348006</v>
      </c>
      <c r="L262" s="13"/>
    </row>
    <row r="263" spans="2:12" ht="15" customHeight="1" x14ac:dyDescent="0.2">
      <c r="B263" t="str" cm="1">
        <f t="array" ref="B263">_xll.PBD(C263,"Name","","USD","","")</f>
        <v>Estre Ambiental</v>
      </c>
      <c r="C263" t="s">
        <v>831</v>
      </c>
      <c r="D263" t="str" cm="1">
        <f t="array" ref="D263">_xll.PBD(C263,"HQ Country","","USD","","")</f>
        <v>Brazil</v>
      </c>
      <c r="E263" t="str" cm="1">
        <f t="array" ref="E263">_xll.PBD(C263,"Website","","USD","","")</f>
        <v>www.estre.com.br</v>
      </c>
      <c r="F263" t="s">
        <v>2249</v>
      </c>
      <c r="H263" t="s">
        <v>222</v>
      </c>
      <c r="I263" s="12" cm="1">
        <f t="array" ref="I263">_xll.PBD(C263,"Employees Count","","USD","","")</f>
        <v>10265</v>
      </c>
      <c r="J263" s="12" t="e" cm="1">
        <f t="array" ref="J263">_xll.PBF(C263,"Business Revenue","TTM","07-Jul-2025","","USD","","")</f>
        <v>#N/A</v>
      </c>
      <c r="K263" s="12" t="e" cm="1">
        <f t="array" ref="K263">_xll.PBF(C263,"EBITDA","TTM","07-Jul-2025","","USD","","")</f>
        <v>#N/A</v>
      </c>
      <c r="L263" s="13"/>
    </row>
    <row r="264" spans="2:12" ht="15" customHeight="1" x14ac:dyDescent="0.2">
      <c r="B264" t="str" cm="1">
        <f t="array" ref="B264">_xll.PBD(C264,"Name","","USD","","")</f>
        <v>Eternit</v>
      </c>
      <c r="C264" t="s">
        <v>832</v>
      </c>
      <c r="D264" t="str" cm="1">
        <f t="array" ref="D264">_xll.PBD(C264,"HQ Country","","USD","","")</f>
        <v>Brazil</v>
      </c>
      <c r="E264" t="str" cm="1">
        <f t="array" ref="E264">_xll.PBD(C264,"Website","","USD","","")</f>
        <v>www.eternit.com.br</v>
      </c>
      <c r="F264" t="s">
        <v>2250</v>
      </c>
      <c r="H264" t="s">
        <v>222</v>
      </c>
      <c r="I264" s="12" cm="1">
        <f t="array" ref="I264">_xll.PBD(C264,"Employees Count","","USD","","")</f>
        <v>1500</v>
      </c>
      <c r="J264" s="12" cm="1">
        <f t="array" ref="J264">_xll.PBF(C264,"Business Revenue","TTM","07-Jul-2025","","USD","","")</f>
        <v>231619517.67746401</v>
      </c>
      <c r="K264" s="12" cm="1">
        <f t="array" ref="K264">_xll.PBF(C264,"EBITDA","TTM","07-Jul-2025","","USD","","")</f>
        <v>12199987.205499999</v>
      </c>
      <c r="L264" s="13"/>
    </row>
    <row r="265" spans="2:12" ht="15" customHeight="1" x14ac:dyDescent="0.2">
      <c r="B265" t="str" cm="1">
        <f t="array" ref="B265">_xll.PBD(C265,"Name","","USD","","")</f>
        <v>Eucatex</v>
      </c>
      <c r="C265" t="s">
        <v>833</v>
      </c>
      <c r="D265" t="str" cm="1">
        <f t="array" ref="D265">_xll.PBD(C265,"HQ Country","","USD","","")</f>
        <v>Brazil</v>
      </c>
      <c r="E265" t="str" cm="1">
        <f t="array" ref="E265">_xll.PBD(C265,"Website","","USD","","")</f>
        <v>www.eucatex.com.br</v>
      </c>
      <c r="F265" t="s">
        <v>2251</v>
      </c>
      <c r="H265" t="s">
        <v>222</v>
      </c>
      <c r="I265" s="12" cm="1">
        <f t="array" ref="I265">_xll.PBD(C265,"Employees Count","","USD","","")</f>
        <v>3500</v>
      </c>
      <c r="J265" s="12" cm="1">
        <f t="array" ref="J265">_xll.PBF(C265,"Business Revenue","TTM","07-Jul-2025","","USD","","")</f>
        <v>624235231.47679305</v>
      </c>
      <c r="K265" s="12" cm="1">
        <f t="array" ref="K265">_xll.PBF(C265,"EBITDA","TTM","07-Jul-2025","","USD","","")</f>
        <v>91141206.607207999</v>
      </c>
      <c r="L265" s="13"/>
    </row>
    <row r="266" spans="2:12" ht="15" customHeight="1" x14ac:dyDescent="0.2">
      <c r="B266" t="str" cm="1">
        <f t="array" ref="B266">_xll.PBD(C266,"Name","","USD","","")</f>
        <v>Eurofarma Laboratorios</v>
      </c>
      <c r="C266" t="s">
        <v>424</v>
      </c>
      <c r="D266" t="str" cm="1">
        <f t="array" ref="D266">_xll.PBD(C266,"HQ Country","","USD","","")</f>
        <v>Brazil</v>
      </c>
      <c r="E266" t="str" cm="1">
        <f t="array" ref="E266">_xll.PBD(C266,"Website","","USD","","")</f>
        <v>www.eurofarma.com</v>
      </c>
      <c r="F266" t="s">
        <v>2252</v>
      </c>
      <c r="H266" t="s">
        <v>222</v>
      </c>
      <c r="I266" s="12" cm="1">
        <f t="array" ref="I266">_xll.PBD(C266,"Employees Count","","USD","","")</f>
        <v>8100</v>
      </c>
      <c r="J266" s="12" cm="1">
        <f t="array" ref="J266">_xll.PBF(C266,"Business Revenue","TTM","07-Jul-2025","","USD","","")</f>
        <v>2470803030.5257277</v>
      </c>
      <c r="K266" s="12" cm="1">
        <f t="array" ref="K266">_xll.PBF(C266,"EBITDA","TTM","07-Jul-2025","","USD","","")</f>
        <v>334602772.36369205</v>
      </c>
      <c r="L266" s="13"/>
    </row>
    <row r="267" spans="2:12" ht="15" customHeight="1" x14ac:dyDescent="0.2">
      <c r="B267" t="str" cm="1">
        <f t="array" ref="B267">_xll.PBD(C267,"Name","","USD","","")</f>
        <v>Even Construtora E Incorporadora</v>
      </c>
      <c r="C267" t="s">
        <v>834</v>
      </c>
      <c r="D267" t="str" cm="1">
        <f t="array" ref="D267">_xll.PBD(C267,"HQ Country","","USD","","")</f>
        <v>Brazil</v>
      </c>
      <c r="E267" t="str" cm="1">
        <f t="array" ref="E267">_xll.PBD(C267,"Website","","USD","","")</f>
        <v>www.even.com.br</v>
      </c>
      <c r="F267" t="s">
        <v>2253</v>
      </c>
      <c r="H267" t="s">
        <v>222</v>
      </c>
      <c r="I267" s="12" cm="1">
        <f t="array" ref="I267">_xll.PBD(C267,"Employees Count","","USD","","")</f>
        <v>1384</v>
      </c>
      <c r="J267" s="12" cm="1">
        <f t="array" ref="J267">_xll.PBF(C267,"Business Revenue","TTM","07-Jul-2025","","USD","","")</f>
        <v>384259702.124578</v>
      </c>
      <c r="K267" s="12" cm="1">
        <f t="array" ref="K267">_xll.PBF(C267,"EBITDA","TTM","07-Jul-2025","","USD","","")</f>
        <v>35431968.680826001</v>
      </c>
      <c r="L267" s="13"/>
    </row>
    <row r="268" spans="2:12" ht="15" customHeight="1" x14ac:dyDescent="0.2">
      <c r="B268" t="str" cm="1">
        <f t="array" ref="B268">_xll.PBD(C268,"Name","","USD","","")</f>
        <v>Even3</v>
      </c>
      <c r="C268" t="s">
        <v>835</v>
      </c>
      <c r="D268" t="str" cm="1">
        <f t="array" ref="D268">_xll.PBD(C268,"HQ Country","","USD","","")</f>
        <v>Brazil</v>
      </c>
      <c r="E268" t="str" cm="1">
        <f t="array" ref="E268">_xll.PBD(C268,"Website","","USD","","")</f>
        <v>www.even3.com.br</v>
      </c>
      <c r="F268" t="s">
        <v>2254</v>
      </c>
      <c r="H268" t="s">
        <v>222</v>
      </c>
      <c r="I268" s="12" cm="1">
        <f t="array" ref="I268">_xll.PBD(C268,"Employees Count","","USD","","")</f>
        <v>44</v>
      </c>
      <c r="J268" s="12" t="e" cm="1">
        <f t="array" ref="J268">_xll.PBF(C268,"Business Revenue","TTM","07-Jul-2025","","USD","","")</f>
        <v>#N/A</v>
      </c>
      <c r="K268" s="12" t="e" cm="1">
        <f t="array" ref="K268">_xll.PBF(C268,"EBITDA","TTM","07-Jul-2025","","USD","","")</f>
        <v>#N/A</v>
      </c>
      <c r="L268" s="13"/>
    </row>
    <row r="269" spans="2:12" ht="15" customHeight="1" x14ac:dyDescent="0.2">
      <c r="B269" t="str" cm="1">
        <f t="array" ref="B269">_xll.PBD(C269,"Name","","USD","","")</f>
        <v>Evora</v>
      </c>
      <c r="C269" t="s">
        <v>836</v>
      </c>
      <c r="D269" t="str" cm="1">
        <f t="array" ref="D269">_xll.PBD(C269,"HQ Country","","USD","","")</f>
        <v>Brazil</v>
      </c>
      <c r="E269" t="str" cm="1">
        <f t="array" ref="E269">_xll.PBD(C269,"Website","","USD","","")</f>
        <v>www.evora.com</v>
      </c>
      <c r="F269" t="s">
        <v>2255</v>
      </c>
      <c r="H269" t="s">
        <v>222</v>
      </c>
      <c r="I269" s="12" cm="1">
        <f t="array" ref="I269">_xll.PBD(C269,"Employees Count","","USD","","")</f>
        <v>1843</v>
      </c>
      <c r="J269" s="12" t="e" cm="1">
        <f t="array" ref="J269">_xll.PBF(C269,"Business Revenue","TTM","07-Jul-2025","","USD","","")</f>
        <v>#N/A</v>
      </c>
      <c r="K269" s="12" t="e" cm="1">
        <f t="array" ref="K269">_xll.PBF(C269,"EBITDA","TTM","07-Jul-2025","","USD","","")</f>
        <v>#N/A</v>
      </c>
      <c r="L269" s="13"/>
    </row>
    <row r="270" spans="2:12" ht="15" customHeight="1" x14ac:dyDescent="0.2">
      <c r="B270" t="str" cm="1">
        <f t="array" ref="B270">_xll.PBD(C270,"Name","","USD","","")</f>
        <v>Expressa Medicamentos</v>
      </c>
      <c r="C270" t="s">
        <v>425</v>
      </c>
      <c r="D270" t="str" cm="1">
        <f t="array" ref="D270">_xll.PBD(C270,"HQ Country","","USD","","")</f>
        <v>Brazil</v>
      </c>
      <c r="E270" t="str" cm="1">
        <f t="array" ref="E270">_xll.PBD(C270,"Website","","USD","","")</f>
        <v>www.expressa.com</v>
      </c>
      <c r="F270" t="s">
        <v>2256</v>
      </c>
      <c r="H270" t="s">
        <v>222</v>
      </c>
      <c r="I270" s="12" cm="1">
        <f t="array" ref="I270">_xll.PBD(C270,"Employees Count","","USD","","")</f>
        <v>250</v>
      </c>
      <c r="J270" s="12" t="e" cm="1">
        <f t="array" ref="J270">_xll.PBF(C270,"Business Revenue","TTM","07-Jul-2025","","USD","","")</f>
        <v>#N/A</v>
      </c>
      <c r="K270" s="12" t="e" cm="1">
        <f t="array" ref="K270">_xll.PBF(C270,"EBITDA","TTM","07-Jul-2025","","USD","","")</f>
        <v>#N/A</v>
      </c>
      <c r="L270" s="13"/>
    </row>
    <row r="271" spans="2:12" ht="15" customHeight="1" x14ac:dyDescent="0.2">
      <c r="B271" t="str" cm="1">
        <f t="array" ref="B271">_xll.PBD(C271,"Name","","USD","","")</f>
        <v>Extrafarma</v>
      </c>
      <c r="C271" t="s">
        <v>426</v>
      </c>
      <c r="D271" t="str" cm="1">
        <f t="array" ref="D271">_xll.PBD(C271,"HQ Country","","USD","","")</f>
        <v>Brazil</v>
      </c>
      <c r="E271" t="str" cm="1">
        <f t="array" ref="E271">_xll.PBD(C271,"Website","","USD","","")</f>
        <v>www.extrafarma.com.br</v>
      </c>
      <c r="F271" t="s">
        <v>2257</v>
      </c>
      <c r="H271" t="s">
        <v>222</v>
      </c>
      <c r="I271" s="12" cm="1">
        <f t="array" ref="I271">_xll.PBD(C271,"Employees Count","","USD","","")</f>
        <v>2659</v>
      </c>
      <c r="J271" s="12" t="e" cm="1">
        <f t="array" ref="J271">_xll.PBF(C271,"Business Revenue","TTM","07-Jul-2025","","USD","","")</f>
        <v>#N/A</v>
      </c>
      <c r="K271" s="12" t="e" cm="1">
        <f t="array" ref="K271">_xll.PBF(C271,"EBITDA","TTM","07-Jul-2025","","USD","","")</f>
        <v>#N/A</v>
      </c>
      <c r="L271" s="13"/>
    </row>
    <row r="272" spans="2:12" ht="15" customHeight="1" x14ac:dyDescent="0.2">
      <c r="B272" t="str" cm="1">
        <f t="array" ref="B272">_xll.PBD(C272,"Name","","USD","","")</f>
        <v>EZ TEC Empreendimentos</v>
      </c>
      <c r="C272" t="s">
        <v>837</v>
      </c>
      <c r="D272" t="str" cm="1">
        <f t="array" ref="D272">_xll.PBD(C272,"HQ Country","","USD","","")</f>
        <v>Brazil</v>
      </c>
      <c r="E272" t="str" cm="1">
        <f t="array" ref="E272">_xll.PBD(C272,"Website","","USD","","")</f>
        <v>www.eztec.com.br</v>
      </c>
      <c r="F272" t="s">
        <v>2258</v>
      </c>
      <c r="H272" t="s">
        <v>222</v>
      </c>
      <c r="I272" s="12" cm="1">
        <f t="array" ref="I272">_xll.PBD(C272,"Employees Count","","USD","","")</f>
        <v>2649</v>
      </c>
      <c r="J272" s="12" cm="1">
        <f t="array" ref="J272">_xll.PBF(C272,"Business Revenue","TTM","07-Jul-2025","","USD","","")</f>
        <v>319879390.08013803</v>
      </c>
      <c r="K272" s="12" cm="1">
        <f t="array" ref="K272">_xll.PBF(C272,"EBITDA","TTM","07-Jul-2025","","USD","","")</f>
        <v>88895340.349378005</v>
      </c>
      <c r="L272" s="13"/>
    </row>
    <row r="273" spans="2:12" ht="15" customHeight="1" x14ac:dyDescent="0.2">
      <c r="B273" t="str" cm="1">
        <f t="array" ref="B273">_xll.PBD(C273,"Name","","USD","","")</f>
        <v>Farmácias Nissei</v>
      </c>
      <c r="C273" t="s">
        <v>427</v>
      </c>
      <c r="D273" t="str" cm="1">
        <f t="array" ref="D273">_xll.PBD(C273,"HQ Country","","USD","","")</f>
        <v>Brazil</v>
      </c>
      <c r="E273" t="str" cm="1">
        <f t="array" ref="E273">_xll.PBD(C273,"Website","","USD","","")</f>
        <v>www.farmaciasnissei.com.br</v>
      </c>
      <c r="F273" t="s">
        <v>2259</v>
      </c>
      <c r="H273" t="s">
        <v>222</v>
      </c>
      <c r="I273" s="12" cm="1">
        <f t="array" ref="I273">_xll.PBD(C273,"Employees Count","","USD","","")</f>
        <v>3600</v>
      </c>
      <c r="J273" s="12" t="e" cm="1">
        <f t="array" ref="J273">_xll.PBF(C273,"Business Revenue","TTM","07-Jul-2025","","USD","","")</f>
        <v>#N/A</v>
      </c>
      <c r="K273" s="12" t="e" cm="1">
        <f t="array" ref="K273">_xll.PBF(C273,"EBITDA","TTM","07-Jul-2025","","USD","","")</f>
        <v>#N/A</v>
      </c>
      <c r="L273" s="13"/>
    </row>
    <row r="274" spans="2:12" ht="15" customHeight="1" x14ac:dyDescent="0.2">
      <c r="B274" t="str" cm="1">
        <f t="array" ref="B274">_xll.PBD(C274,"Name","","USD","","")</f>
        <v>Mogiana Alimentos</v>
      </c>
      <c r="C274" t="s">
        <v>988</v>
      </c>
      <c r="D274" t="str" cm="1">
        <f t="array" ref="D274">_xll.PBD(C274,"HQ Country","","USD","","")</f>
        <v>Brazil</v>
      </c>
      <c r="E274" t="str" cm="1">
        <f t="array" ref="E274">_xll.PBD(C274,"Website","","USD","","")</f>
        <v>www.faropet.com.br</v>
      </c>
      <c r="F274" t="s">
        <v>2391</v>
      </c>
      <c r="H274" t="s">
        <v>222</v>
      </c>
      <c r="I274" s="12" t="e" cm="1">
        <f t="array" ref="I274">_xll.PBD(C274,"Employees Count","","USD","","")</f>
        <v>#N/A</v>
      </c>
      <c r="J274" s="12" t="e" cm="1">
        <f t="array" ref="J274">_xll.PBF(C274,"Business Revenue","TTM","07-Jul-2025","","USD","","")</f>
        <v>#N/A</v>
      </c>
      <c r="K274" s="12" t="e" cm="1">
        <f t="array" ref="K274">_xll.PBF(C274,"EBITDA","TTM","07-Jul-2025","","USD","","")</f>
        <v>#N/A</v>
      </c>
      <c r="L274" s="13"/>
    </row>
    <row r="275" spans="2:12" ht="15" customHeight="1" x14ac:dyDescent="0.2">
      <c r="B275" t="str" cm="1">
        <f t="array" ref="B275">_xll.PBD(C275,"Name","","USD","","")</f>
        <v>Fasa América Latina Participações Societárias</v>
      </c>
      <c r="C275" t="s">
        <v>839</v>
      </c>
      <c r="D275" t="str" cm="1">
        <f t="array" ref="D275">_xll.PBD(C275,"HQ Country","","USD","","")</f>
        <v>Brazil</v>
      </c>
      <c r="E275" t="str" cm="1">
        <f t="array" ref="E275">_xll.PBD(C275,"Website","","USD","","")</f>
        <v>www.fasa.ind.br</v>
      </c>
      <c r="F275" t="s">
        <v>1896</v>
      </c>
      <c r="H275" t="s">
        <v>222</v>
      </c>
      <c r="I275" s="12" cm="1">
        <f t="array" ref="I275">_xll.PBD(C275,"Employees Count","","USD","","")</f>
        <v>2400</v>
      </c>
      <c r="J275" s="12" t="e" cm="1">
        <f t="array" ref="J275">_xll.PBF(C275,"Business Revenue","TTM","07-Jul-2025","","USD","","")</f>
        <v>#N/A</v>
      </c>
      <c r="K275" s="12" t="e" cm="1">
        <f t="array" ref="K275">_xll.PBF(C275,"EBITDA","TTM","07-Jul-2025","","USD","","")</f>
        <v>#N/A</v>
      </c>
      <c r="L275" s="13"/>
    </row>
    <row r="276" spans="2:12" ht="15" customHeight="1" x14ac:dyDescent="0.2">
      <c r="B276" t="str" cm="1">
        <f t="array" ref="B276">_xll.PBD(C276,"Name","","USD","","")</f>
        <v>Ferrovia Centro-Atlantica</v>
      </c>
      <c r="C276" t="s">
        <v>840</v>
      </c>
      <c r="D276" t="str" cm="1">
        <f t="array" ref="D276">_xll.PBD(C276,"HQ Country","","USD","","")</f>
        <v>Brazil</v>
      </c>
      <c r="E276" t="str" cm="1">
        <f t="array" ref="E276">_xll.PBD(C276,"Website","","USD","","")</f>
        <v>www.fcasa.com.br</v>
      </c>
      <c r="F276" t="s">
        <v>2260</v>
      </c>
      <c r="H276" t="s">
        <v>222</v>
      </c>
      <c r="I276" s="12" t="e" cm="1">
        <f t="array" ref="I276">_xll.PBD(C276,"Employees Count","","USD","","")</f>
        <v>#N/A</v>
      </c>
      <c r="J276" s="12" cm="1">
        <f t="array" ref="J276">_xll.PBF(C276,"Business Revenue","TTM","07-Jul-2025","","USD","","")</f>
        <v>751022307.27043009</v>
      </c>
      <c r="K276" s="12" cm="1">
        <f t="array" ref="K276">_xll.PBF(C276,"EBITDA","TTM","07-Jul-2025","","USD","","")</f>
        <v>213650272.28878495</v>
      </c>
      <c r="L276" s="13"/>
    </row>
    <row r="277" spans="2:12" ht="15" customHeight="1" x14ac:dyDescent="0.2">
      <c r="B277" t="str" cm="1">
        <f t="array" ref="B277">_xll.PBD(C277,"Name","","USD","","")</f>
        <v>Cia de Ferro Ligas da Bahia</v>
      </c>
      <c r="C277" t="s">
        <v>724</v>
      </c>
      <c r="D277" t="str" cm="1">
        <f t="array" ref="D277">_xll.PBD(C277,"HQ Country","","USD","","")</f>
        <v>Brazil</v>
      </c>
      <c r="E277" t="str" cm="1">
        <f t="array" ref="E277">_xll.PBD(C277,"Website","","USD","","")</f>
        <v>www.ferbasa.com.br</v>
      </c>
      <c r="F277" t="s">
        <v>2152</v>
      </c>
      <c r="H277" t="s">
        <v>222</v>
      </c>
      <c r="I277" s="12" cm="1">
        <f t="array" ref="I277">_xll.PBD(C277,"Employees Count","","USD","","")</f>
        <v>3218</v>
      </c>
      <c r="J277" s="12" cm="1">
        <f t="array" ref="J277">_xll.PBF(C277,"Business Revenue","TTM","07-Jul-2025","","USD","","")</f>
        <v>438119350.74980503</v>
      </c>
      <c r="K277" s="12" cm="1">
        <f t="array" ref="K277">_xll.PBF(C277,"EBITDA","TTM","07-Jul-2025","","USD","","")</f>
        <v>90369490.628208995</v>
      </c>
      <c r="L277" s="13"/>
    </row>
    <row r="278" spans="2:12" ht="15" customHeight="1" x14ac:dyDescent="0.2">
      <c r="B278" t="str" cm="1">
        <f t="array" ref="B278">_xll.PBD(C278,"Name","","USD","","")</f>
        <v>Fiagril</v>
      </c>
      <c r="C278" t="s">
        <v>844</v>
      </c>
      <c r="D278" t="str" cm="1">
        <f t="array" ref="D278">_xll.PBD(C278,"HQ Country","","USD","","")</f>
        <v>Brazil</v>
      </c>
      <c r="E278" t="str" cm="1">
        <f t="array" ref="E278">_xll.PBD(C278,"Website","","USD","","")</f>
        <v>www.fiagril.com.br</v>
      </c>
      <c r="F278" t="s">
        <v>2262</v>
      </c>
      <c r="H278" t="s">
        <v>222</v>
      </c>
      <c r="I278" s="12" cm="1">
        <f t="array" ref="I278">_xll.PBD(C278,"Employees Count","","USD","","")</f>
        <v>643</v>
      </c>
      <c r="J278" s="12" t="e" cm="1">
        <f t="array" ref="J278">_xll.PBF(C278,"Business Revenue","TTM","07-Jul-2025","","USD","","")</f>
        <v>#N/A</v>
      </c>
      <c r="K278" s="12" t="e" cm="1">
        <f t="array" ref="K278">_xll.PBF(C278,"EBITDA","TTM","07-Jul-2025","","USD","","")</f>
        <v>#N/A</v>
      </c>
      <c r="L278" s="13"/>
    </row>
    <row r="279" spans="2:12" ht="15" customHeight="1" x14ac:dyDescent="0.2">
      <c r="B279" t="str" cm="1">
        <f t="array" ref="B279">_xll.PBD(C279,"Name","","USD","","")</f>
        <v>Fibria Celulose</v>
      </c>
      <c r="C279" t="s">
        <v>845</v>
      </c>
      <c r="D279" t="str" cm="1">
        <f t="array" ref="D279">_xll.PBD(C279,"HQ Country","","USD","","")</f>
        <v>Brazil</v>
      </c>
      <c r="E279" t="str" cm="1">
        <f t="array" ref="E279">_xll.PBD(C279,"Website","","USD","","")</f>
        <v>www.fibria.com.br</v>
      </c>
      <c r="F279" t="s">
        <v>2263</v>
      </c>
      <c r="H279" t="s">
        <v>222</v>
      </c>
      <c r="I279" s="12" cm="1">
        <f t="array" ref="I279">_xll.PBD(C279,"Employees Count","","USD","","")</f>
        <v>5268</v>
      </c>
      <c r="J279" s="12" t="e" cm="1">
        <f t="array" ref="J279">_xll.PBF(C279,"Business Revenue","TTM","07-Jul-2025","","USD","","")</f>
        <v>#N/A</v>
      </c>
      <c r="K279" s="12" t="e" cm="1">
        <f t="array" ref="K279">_xll.PBF(C279,"EBITDA","TTM","07-Jul-2025","","USD","","")</f>
        <v>#N/A</v>
      </c>
      <c r="L279" s="13"/>
    </row>
    <row r="280" spans="2:12" ht="15" customHeight="1" x14ac:dyDescent="0.2">
      <c r="B280" t="str" cm="1">
        <f t="array" ref="B280">_xll.PBD(C280,"Name","","USD","","")</f>
        <v>Financeira Alfa</v>
      </c>
      <c r="C280" t="s">
        <v>846</v>
      </c>
      <c r="D280" t="str" cm="1">
        <f t="array" ref="D280">_xll.PBD(C280,"HQ Country","","USD","","")</f>
        <v>Brazil</v>
      </c>
      <c r="E280" t="str" cm="1">
        <f t="array" ref="E280">_xll.PBD(C280,"Website","","USD","","")</f>
        <v>wwws.financeiraalfa.com.br</v>
      </c>
      <c r="F280" t="s">
        <v>1860</v>
      </c>
      <c r="H280" t="s">
        <v>222</v>
      </c>
      <c r="I280" s="12" t="e" cm="1">
        <f t="array" ref="I280">_xll.PBD(C280,"Employees Count","","USD","","")</f>
        <v>#N/A</v>
      </c>
      <c r="J280" s="12" t="e" cm="1">
        <f t="array" ref="J280">_xll.PBF(C280,"Business Revenue","TTM","07-Jul-2025","","USD","","")</f>
        <v>#N/A</v>
      </c>
      <c r="K280" s="12" t="e" cm="1">
        <f t="array" ref="K280">_xll.PBF(C280,"EBITDA","TTM","07-Jul-2025","","USD","","")</f>
        <v>#N/A</v>
      </c>
      <c r="L280" s="13"/>
    </row>
    <row r="281" spans="2:12" ht="15" customHeight="1" x14ac:dyDescent="0.2">
      <c r="B281" t="str" cm="1">
        <f t="array" ref="B281">_xll.PBD(C281,"Name","","USD","","")</f>
        <v>Fleury</v>
      </c>
      <c r="C281" t="s">
        <v>428</v>
      </c>
      <c r="D281" t="str" cm="1">
        <f t="array" ref="D281">_xll.PBD(C281,"HQ Country","","USD","","")</f>
        <v>Brazil</v>
      </c>
      <c r="E281" t="str" cm="1">
        <f t="array" ref="E281">_xll.PBD(C281,"Website","","USD","","")</f>
        <v>www.fleury.com.br</v>
      </c>
      <c r="F281" t="s">
        <v>2264</v>
      </c>
      <c r="H281" t="s">
        <v>222</v>
      </c>
      <c r="I281" s="12" cm="1">
        <f t="array" ref="I281">_xll.PBD(C281,"Employees Count","","USD","","")</f>
        <v>23000</v>
      </c>
      <c r="J281" s="12" cm="1">
        <f t="array" ref="J281">_xll.PBF(C281,"Business Revenue","TTM","07-Jul-2025","","USD","","")</f>
        <v>1505465597.8144839</v>
      </c>
      <c r="K281" s="12" cm="1">
        <f t="array" ref="K281">_xll.PBF(C281,"EBITDA","TTM","07-Jul-2025","","USD","","")</f>
        <v>359610919.21538699</v>
      </c>
      <c r="L281" s="13"/>
    </row>
    <row r="282" spans="2:12" ht="15" customHeight="1" x14ac:dyDescent="0.2">
      <c r="B282" t="str" cm="1">
        <f t="array" ref="B282">_xll.PBD(C282,"Name","","USD","","")</f>
        <v>Flytour</v>
      </c>
      <c r="C282" t="s">
        <v>847</v>
      </c>
      <c r="D282" t="str" cm="1">
        <f t="array" ref="D282">_xll.PBD(C282,"HQ Country","","USD","","")</f>
        <v>Brazil</v>
      </c>
      <c r="E282" t="str" cm="1">
        <f t="array" ref="E282">_xll.PBD(C282,"Website","","USD","","")</f>
        <v>www.flytour.com.br</v>
      </c>
      <c r="F282" t="s">
        <v>2265</v>
      </c>
      <c r="H282" t="s">
        <v>222</v>
      </c>
      <c r="I282" s="12" cm="1">
        <f t="array" ref="I282">_xll.PBD(C282,"Employees Count","","USD","","")</f>
        <v>2500</v>
      </c>
      <c r="J282" s="12" t="e" cm="1">
        <f t="array" ref="J282">_xll.PBF(C282,"Business Revenue","TTM","07-Jul-2025","","USD","","")</f>
        <v>#N/A</v>
      </c>
      <c r="K282" s="12" t="e" cm="1">
        <f t="array" ref="K282">_xll.PBF(C282,"EBITDA","TTM","07-Jul-2025","","USD","","")</f>
        <v>#N/A</v>
      </c>
      <c r="L282" s="13"/>
    </row>
    <row r="283" spans="2:12" ht="15" customHeight="1" x14ac:dyDescent="0.2">
      <c r="B283" t="str" cm="1">
        <f t="array" ref="B283">_xll.PBD(C283,"Name","","USD","","")</f>
        <v>Focus Energia Holding</v>
      </c>
      <c r="C283" t="s">
        <v>848</v>
      </c>
      <c r="D283" t="str" cm="1">
        <f t="array" ref="D283">_xll.PBD(C283,"HQ Country","","USD","","")</f>
        <v>Brazil</v>
      </c>
      <c r="E283" t="str" cm="1">
        <f t="array" ref="E283">_xll.PBD(C283,"Website","","USD","","")</f>
        <v>www.focusenergia.com.br</v>
      </c>
      <c r="F283" t="s">
        <v>2266</v>
      </c>
      <c r="H283" t="s">
        <v>222</v>
      </c>
      <c r="I283" s="12" cm="1">
        <f t="array" ref="I283">_xll.PBD(C283,"Employees Count","","USD","","")</f>
        <v>76</v>
      </c>
      <c r="J283" s="12" t="e" cm="1">
        <f t="array" ref="J283">_xll.PBF(C283,"Business Revenue","TTM","07-Jul-2025","","USD","","")</f>
        <v>#N/A</v>
      </c>
      <c r="K283" s="12" t="e" cm="1">
        <f t="array" ref="K283">_xll.PBF(C283,"EBITDA","TTM","07-Jul-2025","","USD","","")</f>
        <v>#N/A</v>
      </c>
      <c r="L283" s="13"/>
    </row>
    <row r="284" spans="2:12" ht="15" customHeight="1" x14ac:dyDescent="0.2">
      <c r="B284" t="str" cm="1">
        <f t="array" ref="B284">_xll.PBD(C284,"Name","","USD","","")</f>
        <v>Fortbras Autopeças</v>
      </c>
      <c r="C284" t="s">
        <v>849</v>
      </c>
      <c r="D284" t="str" cm="1">
        <f t="array" ref="D284">_xll.PBD(C284,"HQ Country","","USD","","")</f>
        <v>Brazil</v>
      </c>
      <c r="E284" t="str" cm="1">
        <f t="array" ref="E284">_xll.PBD(C284,"Website","","USD","","")</f>
        <v>www.fortbras.com.br</v>
      </c>
      <c r="F284" t="s">
        <v>2267</v>
      </c>
      <c r="H284" t="s">
        <v>222</v>
      </c>
      <c r="I284" s="12" cm="1">
        <f t="array" ref="I284">_xll.PBD(C284,"Employees Count","","USD","","")</f>
        <v>1141</v>
      </c>
      <c r="J284" s="12" t="e" cm="1">
        <f t="array" ref="J284">_xll.PBF(C284,"Business Revenue","TTM","07-Jul-2025","","USD","","")</f>
        <v>#N/A</v>
      </c>
      <c r="K284" s="12" t="e" cm="1">
        <f t="array" ref="K284">_xll.PBF(C284,"EBITDA","TTM","07-Jul-2025","","USD","","")</f>
        <v>#N/A</v>
      </c>
      <c r="L284" s="13"/>
    </row>
    <row r="285" spans="2:12" ht="15" customHeight="1" x14ac:dyDescent="0.2">
      <c r="B285" t="str" cm="1">
        <f t="array" ref="B285">_xll.PBD(C285,"Name","","USD","","")</f>
        <v>Fras-le</v>
      </c>
      <c r="C285" t="s">
        <v>852</v>
      </c>
      <c r="D285" t="str" cm="1">
        <f t="array" ref="D285">_xll.PBD(C285,"HQ Country","","USD","","")</f>
        <v>Brazil</v>
      </c>
      <c r="E285" t="str" cm="1">
        <f t="array" ref="E285">_xll.PBD(C285,"Website","","USD","","")</f>
        <v>www.fras-le.com</v>
      </c>
      <c r="F285" t="s">
        <v>2269</v>
      </c>
      <c r="H285" t="s">
        <v>222</v>
      </c>
      <c r="I285" s="12" cm="1">
        <f t="array" ref="I285">_xll.PBD(C285,"Employees Count","","USD","","")</f>
        <v>5253</v>
      </c>
      <c r="J285" s="12" cm="1">
        <f t="array" ref="J285">_xll.PBF(C285,"Business Revenue","TTM","07-Jul-2025","","USD","","")</f>
        <v>878311986.91653299</v>
      </c>
      <c r="K285" s="12" cm="1">
        <f t="array" ref="K285">_xll.PBF(C285,"EBITDA","TTM","07-Jul-2025","","USD","","")</f>
        <v>139378531.201731</v>
      </c>
      <c r="L285" s="13"/>
    </row>
    <row r="286" spans="2:12" ht="15" customHeight="1" x14ac:dyDescent="0.2">
      <c r="B286" t="str" cm="1">
        <f t="array" ref="B286">_xll.PBD(C286,"Name","","USD","","")</f>
        <v>Frasle Mobility</v>
      </c>
      <c r="C286" t="s">
        <v>853</v>
      </c>
      <c r="D286" t="str" cm="1">
        <f t="array" ref="D286">_xll.PBD(C286,"HQ Country","","USD","","")</f>
        <v>Brazil</v>
      </c>
      <c r="E286" t="str" cm="1">
        <f t="array" ref="E286">_xll.PBD(C286,"Website","","USD","","")</f>
        <v>www.fraslemobility.com</v>
      </c>
      <c r="F286" t="s">
        <v>2270</v>
      </c>
      <c r="H286" t="s">
        <v>222</v>
      </c>
      <c r="I286" s="12" cm="1">
        <f t="array" ref="I286">_xll.PBD(C286,"Employees Count","","USD","","")</f>
        <v>5000</v>
      </c>
      <c r="J286" s="12" t="e" cm="1">
        <f t="array" ref="J286">_xll.PBF(C286,"Business Revenue","TTM","07-Jul-2025","","USD","","")</f>
        <v>#N/A</v>
      </c>
      <c r="K286" s="12" cm="1">
        <f t="array" ref="K286">_xll.PBF(C286,"EBITDA","TTM","07-Jul-2025","","USD","","")</f>
        <v>135288866.78407785</v>
      </c>
      <c r="L286" s="13"/>
    </row>
    <row r="287" spans="2:12" ht="15" customHeight="1" x14ac:dyDescent="0.2">
      <c r="B287" t="str" cm="1">
        <f t="array" ref="B287">_xll.PBD(C287,"Name","","USD","","")</f>
        <v>Frigorífico Mercosul</v>
      </c>
      <c r="C287" t="s">
        <v>854</v>
      </c>
      <c r="D287" t="str" cm="1">
        <f t="array" ref="D287">_xll.PBD(C287,"HQ Country","","USD","","")</f>
        <v>Brazil</v>
      </c>
      <c r="E287" t="str" cm="1">
        <f t="array" ref="E287">_xll.PBD(C287,"Website","","USD","","")</f>
        <v>www.frigorificomercosul.com.br</v>
      </c>
      <c r="F287" t="s">
        <v>2271</v>
      </c>
      <c r="H287" t="s">
        <v>222</v>
      </c>
      <c r="I287" s="12" t="e" cm="1">
        <f t="array" ref="I287">_xll.PBD(C287,"Employees Count","","USD","","")</f>
        <v>#N/A</v>
      </c>
      <c r="J287" s="12" t="e" cm="1">
        <f t="array" ref="J287">_xll.PBF(C287,"Business Revenue","TTM","07-Jul-2025","","USD","","")</f>
        <v>#N/A</v>
      </c>
      <c r="K287" s="12" t="e" cm="1">
        <f t="array" ref="K287">_xll.PBF(C287,"EBITDA","TTM","07-Jul-2025","","USD","","")</f>
        <v>#N/A</v>
      </c>
      <c r="L287" s="13"/>
    </row>
    <row r="288" spans="2:12" ht="15" customHeight="1" x14ac:dyDescent="0.2">
      <c r="B288" t="str" cm="1">
        <f t="array" ref="B288">_xll.PBD(C288,"Name","","USD","","")</f>
        <v>FS Security (Sao Paulo)</v>
      </c>
      <c r="C288" t="s">
        <v>855</v>
      </c>
      <c r="D288" t="str" cm="1">
        <f t="array" ref="D288">_xll.PBD(C288,"HQ Country","","USD","","")</f>
        <v>Brazil</v>
      </c>
      <c r="E288" t="str" cm="1">
        <f t="array" ref="E288">_xll.PBD(C288,"Website","","USD","","")</f>
        <v>www.fs.com.br</v>
      </c>
      <c r="F288" t="s">
        <v>2272</v>
      </c>
      <c r="H288" t="s">
        <v>222</v>
      </c>
      <c r="I288" s="12" cm="1">
        <f t="array" ref="I288">_xll.PBD(C288,"Employees Count","","USD","","")</f>
        <v>306</v>
      </c>
      <c r="J288" s="12" t="e" cm="1">
        <f t="array" ref="J288">_xll.PBF(C288,"Business Revenue","TTM","07-Jul-2025","","USD","","")</f>
        <v>#N/A</v>
      </c>
      <c r="K288" s="12" t="e" cm="1">
        <f t="array" ref="K288">_xll.PBF(C288,"EBITDA","TTM","07-Jul-2025","","USD","","")</f>
        <v>#N/A</v>
      </c>
      <c r="L288" s="13"/>
    </row>
    <row r="289" spans="2:15" ht="15" customHeight="1" x14ac:dyDescent="0.2">
      <c r="B289" t="str" cm="1">
        <f t="array" ref="B289">_xll.PBD(C289,"Name","","USD","","")</f>
        <v>Fuga Couros</v>
      </c>
      <c r="C289" t="s">
        <v>856</v>
      </c>
      <c r="D289" t="str" cm="1">
        <f t="array" ref="D289">_xll.PBD(C289,"HQ Country","","USD","","")</f>
        <v>Brazil</v>
      </c>
      <c r="E289" t="str" cm="1">
        <f t="array" ref="E289">_xll.PBD(C289,"Website","","USD","","")</f>
        <v>www.fugacouros.com.br</v>
      </c>
      <c r="F289" t="s">
        <v>2273</v>
      </c>
      <c r="H289" t="s">
        <v>222</v>
      </c>
      <c r="I289" s="12" cm="1">
        <f t="array" ref="I289">_xll.PBD(C289,"Employees Count","","USD","","")</f>
        <v>123</v>
      </c>
      <c r="J289" s="12" t="e" cm="1">
        <f t="array" ref="J289">_xll.PBF(C289,"Business Revenue","TTM","07-Jul-2025","","USD","","")</f>
        <v>#N/A</v>
      </c>
      <c r="K289" s="12" t="e" cm="1">
        <f t="array" ref="K289">_xll.PBF(C289,"EBITDA","TTM","07-Jul-2025","","USD","","")</f>
        <v>#N/A</v>
      </c>
      <c r="L289" s="13"/>
    </row>
    <row r="290" spans="2:15" ht="15" customHeight="1" x14ac:dyDescent="0.2">
      <c r="B290" t="str" cm="1">
        <f t="array" ref="B290">_xll.PBD(C290,"Name","","USD","","")</f>
        <v>Fujitsu</v>
      </c>
      <c r="C290" t="s">
        <v>362</v>
      </c>
      <c r="D290" t="str" cm="1">
        <f t="array" ref="D290">_xll.PBD(C290,"HQ Country","","USD","","")</f>
        <v>Japan</v>
      </c>
      <c r="E290" t="str" cm="1">
        <f t="array" ref="E290">_xll.PBD(C290,"Website","","USD","","")</f>
        <v>global.fujitsu/en-global</v>
      </c>
      <c r="F290" t="s">
        <v>1841</v>
      </c>
      <c r="H290" t="s">
        <v>222</v>
      </c>
      <c r="I290" s="12" cm="1">
        <f t="array" ref="I290">_xll.PBD(C290,"Employees Count","","USD","","")</f>
        <v>124835</v>
      </c>
      <c r="J290" s="12" cm="1">
        <f t="array" ref="J290">_xll.PBF(C290,"Business Revenue","TTM","07-Jul-2025","","USD","","")</f>
        <v>23281639427.304001</v>
      </c>
      <c r="K290" s="12" cm="1">
        <f t="array" ref="K290">_xll.PBF(C290,"EBITDA","TTM","07-Jul-2025","","USD","","")</f>
        <v>2847684292.6139998</v>
      </c>
      <c r="L290" s="13"/>
    </row>
    <row r="291" spans="2:15" ht="15" customHeight="1" x14ac:dyDescent="0.2">
      <c r="B291" t="str" cm="1">
        <f t="array" ref="B291">_xll.PBD(C291,"Name","","USD","","")</f>
        <v>G4S</v>
      </c>
      <c r="C291" t="s">
        <v>386</v>
      </c>
      <c r="D291" t="str" cm="1">
        <f t="array" ref="D291">_xll.PBD(C291,"HQ Country","","USD","","")</f>
        <v>United Kingdom</v>
      </c>
      <c r="E291" t="str" cm="1">
        <f t="array" ref="E291">_xll.PBD(C291,"Website","","USD","","")</f>
        <v>www.g4s.com</v>
      </c>
      <c r="F291" t="s">
        <v>2020</v>
      </c>
      <c r="H291" t="s">
        <v>222</v>
      </c>
      <c r="I291" s="12" cm="1">
        <f t="array" ref="I291">_xll.PBD(C291,"Employees Count","","USD","","")</f>
        <v>800000</v>
      </c>
      <c r="J291" s="12" t="e" cm="1">
        <f t="array" ref="J291">_xll.PBF(C291,"Business Revenue","TTM","07-Jul-2025","","USD","","")</f>
        <v>#N/A</v>
      </c>
      <c r="K291" s="12" t="e" cm="1">
        <f t="array" ref="K291">_xll.PBF(C291,"EBITDA","TTM","07-Jul-2025","","USD","","")</f>
        <v>#N/A</v>
      </c>
      <c r="L291" s="13"/>
    </row>
    <row r="292" spans="2:15" ht="15" customHeight="1" x14ac:dyDescent="0.2">
      <c r="B292" t="str" cm="1">
        <f t="array" ref="B292">_xll.PBD(C292,"Name","","USD","","")</f>
        <v>Galvani Indústria, Comércio e Serviços</v>
      </c>
      <c r="C292" t="s">
        <v>858</v>
      </c>
      <c r="D292" t="str" cm="1">
        <f t="array" ref="D292">_xll.PBD(C292,"HQ Country","","USD","","")</f>
        <v>Brazil</v>
      </c>
      <c r="E292" t="str" cm="1">
        <f t="array" ref="E292">_xll.PBD(C292,"Website","","USD","","")</f>
        <v>www.galvani.ind.br</v>
      </c>
      <c r="F292" t="s">
        <v>1899</v>
      </c>
      <c r="H292" t="s">
        <v>222</v>
      </c>
      <c r="I292" s="12" t="e" cm="1">
        <f t="array" ref="I292">_xll.PBD(C292,"Employees Count","","USD","","")</f>
        <v>#N/A</v>
      </c>
      <c r="J292" s="12" t="e" cm="1">
        <f t="array" ref="J292">_xll.PBF(C292,"Business Revenue","TTM","07-Jul-2025","","USD","","")</f>
        <v>#N/A</v>
      </c>
      <c r="K292" s="12" t="e" cm="1">
        <f t="array" ref="K292">_xll.PBF(C292,"EBITDA","TTM","07-Jul-2025","","USD","","")</f>
        <v>#N/A</v>
      </c>
      <c r="L292" s="13"/>
    </row>
    <row r="293" spans="2:15" ht="15" customHeight="1" x14ac:dyDescent="0.2">
      <c r="B293" t="str" cm="1">
        <f t="array" ref="B293">_xll.PBD(C293,"Name","","USD","","")</f>
        <v>GBarbosa</v>
      </c>
      <c r="C293" t="s">
        <v>859</v>
      </c>
      <c r="D293" t="str" cm="1">
        <f t="array" ref="D293">_xll.PBD(C293,"HQ Country","","USD","","")</f>
        <v>Brazil</v>
      </c>
      <c r="E293" t="str" cm="1">
        <f t="array" ref="E293">_xll.PBD(C293,"Website","","USD","","")</f>
        <v>www.gbarbosa.com.br</v>
      </c>
      <c r="F293" t="s">
        <v>2274</v>
      </c>
      <c r="H293" t="s">
        <v>222</v>
      </c>
      <c r="I293" s="12" cm="1">
        <f t="array" ref="I293">_xll.PBD(C293,"Employees Count","","USD","","")</f>
        <v>9000</v>
      </c>
      <c r="J293" s="12" t="e" cm="1">
        <f t="array" ref="J293">_xll.PBF(C293,"Business Revenue","TTM","07-Jul-2025","","USD","","")</f>
        <v>#N/A</v>
      </c>
      <c r="K293" s="12" t="e" cm="1">
        <f t="array" ref="K293">_xll.PBF(C293,"EBITDA","TTM","07-Jul-2025","","USD","","")</f>
        <v>#N/A</v>
      </c>
      <c r="L293" s="13"/>
    </row>
    <row r="294" spans="2:15" ht="15" customHeight="1" x14ac:dyDescent="0.2">
      <c r="B294" t="str" cm="1">
        <f t="array" ref="B294">_xll.PBD(C294,"Name","","USD","","")</f>
        <v>GD Solar (Brazil)</v>
      </c>
      <c r="C294" t="s">
        <v>860</v>
      </c>
      <c r="D294" t="str" cm="1">
        <f t="array" ref="D294">_xll.PBD(C294,"HQ Country","","USD","","")</f>
        <v>Brazil</v>
      </c>
      <c r="E294" t="str" cm="1">
        <f t="array" ref="E294">_xll.PBD(C294,"Website","","USD","","")</f>
        <v>www.gdsolar.com.br</v>
      </c>
      <c r="F294" t="s">
        <v>2275</v>
      </c>
      <c r="H294" t="s">
        <v>222</v>
      </c>
      <c r="I294" s="12" cm="1">
        <f t="array" ref="I294">_xll.PBD(C294,"Employees Count","","USD","","")</f>
        <v>74</v>
      </c>
      <c r="J294" s="12" t="e" cm="1">
        <f t="array" ref="J294">_xll.PBF(C294,"Business Revenue","TTM","07-Jul-2025","","USD","","")</f>
        <v>#N/A</v>
      </c>
      <c r="K294" s="12" t="e" cm="1">
        <f t="array" ref="K294">_xll.PBF(C294,"EBITDA","TTM","07-Jul-2025","","USD","","")</f>
        <v>#N/A</v>
      </c>
      <c r="L294" s="13"/>
    </row>
    <row r="295" spans="2:15" ht="15" customHeight="1" x14ac:dyDescent="0.2">
      <c r="B295" t="str" cm="1">
        <f t="array" ref="B295">_xll.PBD(C295,"Name","","USD","","")</f>
        <v>GE HealthCare Technologies</v>
      </c>
      <c r="C295" t="s">
        <v>209</v>
      </c>
      <c r="D295" t="str" cm="1">
        <f t="array" ref="D295">_xll.PBD(C295,"HQ Country","","USD","","")</f>
        <v>United States</v>
      </c>
      <c r="E295" t="str" cm="1">
        <f t="array" ref="E295">_xll.PBD(C295,"Website","","USD","","")</f>
        <v>www.gehealthcare.com</v>
      </c>
      <c r="F295" t="s">
        <v>1951</v>
      </c>
      <c r="H295" t="s">
        <v>222</v>
      </c>
      <c r="I295" s="12" cm="1">
        <f t="array" ref="I295">_xll.PBD(C295,"Employees Count","","USD","","")</f>
        <v>53000</v>
      </c>
      <c r="J295" s="12" cm="1">
        <f t="array" ref="J295">_xll.PBF(C295,"Business Revenue","TTM","07-Jul-2025","","USD","","")</f>
        <v>19798000000</v>
      </c>
      <c r="K295" s="12" cm="1">
        <f t="array" ref="K295">_xll.PBF(C295,"EBITDA","TTM","07-Jul-2025","","USD","","")</f>
        <v>3808000000</v>
      </c>
      <c r="L295" s="13"/>
      <c r="M295" t="s">
        <v>237</v>
      </c>
      <c r="N295" t="s">
        <v>238</v>
      </c>
      <c r="O295" t="s">
        <v>239</v>
      </c>
    </row>
    <row r="296" spans="2:15" ht="15" customHeight="1" x14ac:dyDescent="0.2">
      <c r="B296" t="str" cm="1">
        <f t="array" ref="B296">_xll.PBD(C296,"Name","","USD","","")</f>
        <v>Geopost Energy</v>
      </c>
      <c r="C296" t="s">
        <v>861</v>
      </c>
      <c r="D296" t="str" cm="1">
        <f t="array" ref="D296">_xll.PBD(C296,"HQ Country","","USD","","")</f>
        <v>Brazil</v>
      </c>
      <c r="E296" t="str" cm="1">
        <f t="array" ref="E296">_xll.PBD(C296,"Website","","USD","","")</f>
        <v>www.geopostenergy.com</v>
      </c>
      <c r="F296" t="s">
        <v>2276</v>
      </c>
      <c r="H296" t="s">
        <v>222</v>
      </c>
      <c r="I296" s="12" cm="1">
        <f t="array" ref="I296">_xll.PBD(C296,"Employees Count","","USD","","")</f>
        <v>19</v>
      </c>
      <c r="J296" s="12" t="e" cm="1">
        <f t="array" ref="J296">_xll.PBF(C296,"Business Revenue","TTM","07-Jul-2025","","USD","","")</f>
        <v>#N/A</v>
      </c>
      <c r="K296" s="12" t="e" cm="1">
        <f t="array" ref="K296">_xll.PBF(C296,"EBITDA","TTM","07-Jul-2025","","USD","","")</f>
        <v>#N/A</v>
      </c>
      <c r="L296" s="13"/>
    </row>
    <row r="297" spans="2:15" ht="15" customHeight="1" x14ac:dyDescent="0.2">
      <c r="B297" t="str" cm="1">
        <f t="array" ref="B297">_xll.PBD(C297,"Name","","USD","","")</f>
        <v>Metalurgica Gerdau</v>
      </c>
      <c r="C297" t="s">
        <v>980</v>
      </c>
      <c r="D297" t="str" cm="1">
        <f t="array" ref="D297">_xll.PBD(C297,"HQ Country","","USD","","")</f>
        <v>Brazil</v>
      </c>
      <c r="E297" t="str" cm="1">
        <f t="array" ref="E297">_xll.PBD(C297,"Website","","USD","","")</f>
        <v>www2.gerdau.com</v>
      </c>
      <c r="F297" t="s">
        <v>1868</v>
      </c>
      <c r="H297" t="s">
        <v>222</v>
      </c>
      <c r="I297" s="12" cm="1">
        <f t="array" ref="I297">_xll.PBD(C297,"Employees Count","","USD","","")</f>
        <v>30000</v>
      </c>
      <c r="J297" s="12" cm="1">
        <f t="array" ref="J297">_xll.PBF(C297,"Business Revenue","TTM","07-Jul-2025","","USD","","")</f>
        <v>13532388949.775349</v>
      </c>
      <c r="K297" s="12" cm="1">
        <f t="array" ref="K297">_xll.PBF(C297,"EBITDA","TTM","07-Jul-2025","","USD","","")</f>
        <v>1427037134.0794129</v>
      </c>
      <c r="L297" s="13"/>
    </row>
    <row r="298" spans="2:15" ht="15" customHeight="1" x14ac:dyDescent="0.2">
      <c r="B298" t="str" cm="1">
        <f t="array" ref="B298">_xll.PBD(C298,"Name","","USD","","")</f>
        <v>FUNRES</v>
      </c>
      <c r="C298" t="s">
        <v>857</v>
      </c>
      <c r="D298" t="str" cm="1">
        <f t="array" ref="D298">_xll.PBD(C298,"HQ Country","","USD","","")</f>
        <v>Brazil</v>
      </c>
      <c r="E298" t="str" cm="1">
        <f t="array" ref="E298">_xll.PBD(C298,"Website","","USD","","")</f>
        <v>www.geres.gov.br</v>
      </c>
      <c r="F298" t="s">
        <v>1861</v>
      </c>
      <c r="H298" t="s">
        <v>222</v>
      </c>
      <c r="I298" s="12" cm="1">
        <f t="array" ref="I298">_xll.PBD(C298,"Employees Count","","USD","","")</f>
        <v>2518</v>
      </c>
      <c r="J298" s="12" t="e" cm="1">
        <f t="array" ref="J298">_xll.PBF(C298,"Business Revenue","TTM","07-Jul-2025","","USD","","")</f>
        <v>#N/A</v>
      </c>
      <c r="K298" s="12" t="e" cm="1">
        <f t="array" ref="K298">_xll.PBF(C298,"EBITDA","TTM","07-Jul-2025","","USD","","")</f>
        <v>#N/A</v>
      </c>
      <c r="L298" s="13"/>
    </row>
    <row r="299" spans="2:15" ht="15" customHeight="1" x14ac:dyDescent="0.2">
      <c r="B299" t="str" cm="1">
        <f t="array" ref="B299">_xll.PBD(C299,"Name","","USD","","")</f>
        <v>Giga Atacado</v>
      </c>
      <c r="C299" t="s">
        <v>863</v>
      </c>
      <c r="D299" t="str" cm="1">
        <f t="array" ref="D299">_xll.PBD(C299,"HQ Country","","USD","","")</f>
        <v>Brazil</v>
      </c>
      <c r="E299" t="str" cm="1">
        <f t="array" ref="E299">_xll.PBD(C299,"Website","","USD","","")</f>
        <v>www.giga.com.vc</v>
      </c>
      <c r="F299" t="s">
        <v>1900</v>
      </c>
      <c r="H299" t="s">
        <v>222</v>
      </c>
      <c r="I299" s="12" cm="1">
        <f t="array" ref="I299">_xll.PBD(C299,"Employees Count","","USD","","")</f>
        <v>1151</v>
      </c>
      <c r="J299" s="12" t="e" cm="1">
        <f t="array" ref="J299">_xll.PBF(C299,"Business Revenue","TTM","07-Jul-2025","","USD","","")</f>
        <v>#N/A</v>
      </c>
      <c r="K299" s="12" t="e" cm="1">
        <f t="array" ref="K299">_xll.PBF(C299,"EBITDA","TTM","07-Jul-2025","","USD","","")</f>
        <v>#N/A</v>
      </c>
      <c r="L299" s="13"/>
    </row>
    <row r="300" spans="2:15" ht="15" customHeight="1" x14ac:dyDescent="0.2">
      <c r="B300" t="str" cm="1">
        <f t="array" ref="B300">_xll.PBD(C300,"Name","","USD","","")</f>
        <v>Gimenes</v>
      </c>
      <c r="C300" t="s">
        <v>864</v>
      </c>
      <c r="D300" t="str" cm="1">
        <f t="array" ref="D300">_xll.PBD(C300,"HQ Country","","USD","","")</f>
        <v>Brazil</v>
      </c>
      <c r="E300" t="str" cm="1">
        <f t="array" ref="E300">_xll.PBD(C300,"Website","","USD","","")</f>
        <v>www.gimenes.com.br</v>
      </c>
      <c r="F300" t="s">
        <v>2278</v>
      </c>
      <c r="H300" t="s">
        <v>222</v>
      </c>
      <c r="I300" s="12" cm="1">
        <f t="array" ref="I300">_xll.PBD(C300,"Employees Count","","USD","","")</f>
        <v>2487</v>
      </c>
      <c r="J300" s="12" t="e" cm="1">
        <f t="array" ref="J300">_xll.PBF(C300,"Business Revenue","TTM","07-Jul-2025","","USD","","")</f>
        <v>#N/A</v>
      </c>
      <c r="K300" s="12" t="e" cm="1">
        <f t="array" ref="K300">_xll.PBF(C300,"EBITDA","TTM","07-Jul-2025","","USD","","")</f>
        <v>#N/A</v>
      </c>
      <c r="L300" s="13"/>
    </row>
    <row r="301" spans="2:15" ht="15" customHeight="1" x14ac:dyDescent="0.2">
      <c r="B301" t="str" cm="1">
        <f t="array" ref="B301">_xll.PBD(C301,"Name","","USD","","")</f>
        <v>Globant</v>
      </c>
      <c r="C301" t="s">
        <v>363</v>
      </c>
      <c r="D301" t="str" cm="1">
        <f t="array" ref="D301">_xll.PBD(C301,"HQ Country","","USD","","")</f>
        <v>Luxembourg</v>
      </c>
      <c r="E301" t="str" cm="1">
        <f t="array" ref="E301">_xll.PBD(C301,"Website","","USD","","")</f>
        <v>www.globant.com</v>
      </c>
      <c r="F301" t="s">
        <v>1997</v>
      </c>
      <c r="H301" t="s">
        <v>222</v>
      </c>
      <c r="I301" s="12" cm="1">
        <f t="array" ref="I301">_xll.PBD(C301,"Employees Count","","USD","","")</f>
        <v>31102</v>
      </c>
      <c r="J301" s="12" cm="1">
        <f t="array" ref="J301">_xll.PBF(C301,"Business Revenue","TTM","07-Jul-2025","","USD","","")</f>
        <v>2455696000</v>
      </c>
      <c r="K301" s="12" t="e" cm="1">
        <f t="array" ref="K301">_xll.PBF(C301,"EBITDA","TTM","07-Jul-2025","","USD","","")</f>
        <v>#N/A</v>
      </c>
      <c r="L301" s="13"/>
    </row>
    <row r="302" spans="2:15" ht="15" customHeight="1" x14ac:dyDescent="0.2">
      <c r="B302" t="str" cm="1">
        <f t="array" ref="B302">_xll.PBD(C302,"Name","","USD","","")</f>
        <v>Globo Comunicação e Participações</v>
      </c>
      <c r="C302" t="s">
        <v>865</v>
      </c>
      <c r="D302" t="str" cm="1">
        <f t="array" ref="D302">_xll.PBD(C302,"HQ Country","","USD","","")</f>
        <v>Brazil</v>
      </c>
      <c r="E302" t="str" cm="1">
        <f t="array" ref="E302">_xll.PBD(C302,"Website","","USD","","")</f>
        <v>www.globo.com</v>
      </c>
      <c r="F302" t="s">
        <v>2279</v>
      </c>
      <c r="H302" t="s">
        <v>222</v>
      </c>
      <c r="I302" s="12" cm="1">
        <f t="array" ref="I302">_xll.PBD(C302,"Employees Count","","USD","","")</f>
        <v>13000</v>
      </c>
      <c r="J302" s="12" cm="1">
        <f t="array" ref="J302">_xll.PBF(C302,"Business Revenue","TTM","07-Jul-2025","","USD","","")</f>
        <v>3043535549.0519571</v>
      </c>
      <c r="K302" s="12" cm="1">
        <f t="array" ref="K302">_xll.PBF(C302,"EBITDA","TTM","07-Jul-2025","","USD","","")</f>
        <v>287651225.67259353</v>
      </c>
      <c r="L302" s="13"/>
    </row>
    <row r="303" spans="2:15" ht="15" customHeight="1" x14ac:dyDescent="0.2">
      <c r="B303" t="str" cm="1">
        <f t="array" ref="B303">_xll.PBD(C303,"Name","","USD","","")</f>
        <v>Grupo NotreDame Intermédica</v>
      </c>
      <c r="C303" t="s">
        <v>431</v>
      </c>
      <c r="D303" t="str" cm="1">
        <f t="array" ref="D303">_xll.PBD(C303,"HQ Country","","USD","","")</f>
        <v>Brazil</v>
      </c>
      <c r="E303" t="str" cm="1">
        <f t="array" ref="E303">_xll.PBD(C303,"Website","","USD","","")</f>
        <v>ri.gndi.com.br</v>
      </c>
      <c r="F303" t="s">
        <v>1903</v>
      </c>
      <c r="H303" t="s">
        <v>222</v>
      </c>
      <c r="I303" s="12" cm="1">
        <f t="array" ref="I303">_xll.PBD(C303,"Employees Count","","USD","","")</f>
        <v>11032</v>
      </c>
      <c r="J303" s="12" t="e" cm="1">
        <f t="array" ref="J303">_xll.PBF(C303,"Business Revenue","TTM","07-Jul-2025","","USD","","")</f>
        <v>#N/A</v>
      </c>
      <c r="K303" s="12" t="e" cm="1">
        <f t="array" ref="K303">_xll.PBF(C303,"EBITDA","TTM","07-Jul-2025","","USD","","")</f>
        <v>#N/A</v>
      </c>
      <c r="L303" s="13"/>
    </row>
    <row r="304" spans="2:15" ht="15" customHeight="1" x14ac:dyDescent="0.2">
      <c r="B304" t="str" cm="1">
        <f t="array" ref="B304">_xll.PBD(C304,"Name","","USD","","")</f>
        <v>Gocil Segurança e Serviços</v>
      </c>
      <c r="C304" t="s">
        <v>387</v>
      </c>
      <c r="D304" t="str" cm="1">
        <f t="array" ref="D304">_xll.PBD(C304,"HQ Country","","USD","","")</f>
        <v>Brazil</v>
      </c>
      <c r="E304" t="str" cm="1">
        <f t="array" ref="E304">_xll.PBD(C304,"Website","","USD","","")</f>
        <v>gocil.com.br</v>
      </c>
      <c r="F304" t="s">
        <v>2021</v>
      </c>
      <c r="H304" t="s">
        <v>222</v>
      </c>
      <c r="I304" s="12" t="e" cm="1">
        <f t="array" ref="I304">_xll.PBD(C304,"Employees Count","","USD","","")</f>
        <v>#N/A</v>
      </c>
      <c r="J304" s="12" t="e" cm="1">
        <f t="array" ref="J304">_xll.PBF(C304,"Business Revenue","TTM","07-Jul-2025","","USD","","")</f>
        <v>#N/A</v>
      </c>
      <c r="K304" s="12" t="e" cm="1">
        <f t="array" ref="K304">_xll.PBF(C304,"EBITDA","TTM","07-Jul-2025","","USD","","")</f>
        <v>#N/A</v>
      </c>
      <c r="L304" s="13"/>
    </row>
    <row r="305" spans="2:12" ht="15" customHeight="1" x14ac:dyDescent="0.2">
      <c r="B305" t="str" cm="1">
        <f t="array" ref="B305">_xll.PBD(C305,"Name","","USD","","")</f>
        <v>Grupo Pao de Acucar</v>
      </c>
      <c r="C305" t="s">
        <v>889</v>
      </c>
      <c r="D305" t="str" cm="1">
        <f t="array" ref="D305">_xll.PBD(C305,"HQ Country","","USD","","")</f>
        <v>Brazil</v>
      </c>
      <c r="E305" t="str" cm="1">
        <f t="array" ref="E305">_xll.PBD(C305,"Website","","USD","","")</f>
        <v>www.gpari.com.br</v>
      </c>
      <c r="F305" t="s">
        <v>2300</v>
      </c>
      <c r="H305" t="s">
        <v>222</v>
      </c>
      <c r="I305" s="12" cm="1">
        <f t="array" ref="I305">_xll.PBD(C305,"Employees Count","","USD","","")</f>
        <v>39990</v>
      </c>
      <c r="J305" s="12" cm="1">
        <f t="array" ref="J305">_xll.PBF(C305,"Business Revenue","TTM","07-Jul-2025","","USD","","")</f>
        <v>4114354475.355001</v>
      </c>
      <c r="K305" s="12" cm="1">
        <f t="array" ref="K305">_xll.PBF(C305,"EBITDA","TTM","07-Jul-2025","","USD","","")</f>
        <v>255780701.454</v>
      </c>
      <c r="L305" s="13"/>
    </row>
    <row r="306" spans="2:12" ht="15" customHeight="1" x14ac:dyDescent="0.2">
      <c r="B306" t="str" cm="1">
        <f t="array" ref="B306">_xll.PBD(C306,"Name","","USD","","")</f>
        <v>GPS Participacoes E Empreendimentos</v>
      </c>
      <c r="C306" t="s">
        <v>388</v>
      </c>
      <c r="D306" t="str" cm="1">
        <f t="array" ref="D306">_xll.PBD(C306,"HQ Country","","USD","","")</f>
        <v>Brazil</v>
      </c>
      <c r="E306" t="str" cm="1">
        <f t="array" ref="E306">_xll.PBD(C306,"Website","","USD","","")</f>
        <v>www.gpssa.com.br</v>
      </c>
      <c r="F306" t="s">
        <v>2022</v>
      </c>
      <c r="H306" t="s">
        <v>222</v>
      </c>
      <c r="I306" s="12" cm="1">
        <f t="array" ref="I306">_xll.PBD(C306,"Employees Count","","USD","","")</f>
        <v>183000</v>
      </c>
      <c r="J306" s="12" cm="1">
        <f t="array" ref="J306">_xll.PBF(C306,"Business Revenue","TTM","07-Jul-2025","","USD","","")</f>
        <v>3077488092.2520714</v>
      </c>
      <c r="K306" s="12" cm="1">
        <f t="array" ref="K306">_xll.PBF(C306,"EBITDA","TTM","07-Jul-2025","","USD","","")</f>
        <v>316140850.93516499</v>
      </c>
      <c r="L306" s="13"/>
    </row>
    <row r="307" spans="2:12" ht="15" customHeight="1" x14ac:dyDescent="0.2">
      <c r="B307" t="str" cm="1">
        <f t="array" ref="B307">_xll.PBD(C307,"Name","","USD","","")</f>
        <v>GPTI Tecnologia da Informação</v>
      </c>
      <c r="C307" t="s">
        <v>867</v>
      </c>
      <c r="D307" t="str" cm="1">
        <f t="array" ref="D307">_xll.PBD(C307,"HQ Country","","USD","","")</f>
        <v>Brazil</v>
      </c>
      <c r="E307" t="str" cm="1">
        <f t="array" ref="E307">_xll.PBD(C307,"Website","","USD","","")</f>
        <v>www.gpti.com.br</v>
      </c>
      <c r="F307" t="s">
        <v>2281</v>
      </c>
      <c r="H307" t="s">
        <v>222</v>
      </c>
      <c r="I307" s="12" cm="1">
        <f t="array" ref="I307">_xll.PBD(C307,"Employees Count","","USD","","")</f>
        <v>2500</v>
      </c>
      <c r="J307" s="12" t="e" cm="1">
        <f t="array" ref="J307">_xll.PBF(C307,"Business Revenue","TTM","07-Jul-2025","","USD","","")</f>
        <v>#N/A</v>
      </c>
      <c r="K307" s="12" t="e" cm="1">
        <f t="array" ref="K307">_xll.PBF(C307,"EBITDA","TTM","07-Jul-2025","","USD","","")</f>
        <v>#N/A</v>
      </c>
      <c r="L307" s="13"/>
    </row>
    <row r="308" spans="2:12" ht="15" customHeight="1" x14ac:dyDescent="0.2">
      <c r="B308" t="str" cm="1">
        <f t="array" ref="B308">_xll.PBD(C308,"Name","","USD","","")</f>
        <v>Grupo Granado</v>
      </c>
      <c r="C308" t="s">
        <v>885</v>
      </c>
      <c r="D308" t="str" cm="1">
        <f t="array" ref="D308">_xll.PBD(C308,"HQ Country","","USD","","")</f>
        <v>Brazil</v>
      </c>
      <c r="E308" t="str" cm="1">
        <f t="array" ref="E308">_xll.PBD(C308,"Website","","USD","","")</f>
        <v>www.granado.com.br</v>
      </c>
      <c r="F308" t="s">
        <v>2296</v>
      </c>
      <c r="H308" t="s">
        <v>222</v>
      </c>
      <c r="I308" s="12" cm="1">
        <f t="array" ref="I308">_xll.PBD(C308,"Employees Count","","USD","","")</f>
        <v>208</v>
      </c>
      <c r="J308" s="12" cm="1">
        <f t="array" ref="J308">_xll.PBF(C308,"Business Revenue","TTM","07-Jul-2025","","USD","","")</f>
        <v>296930297.46848363</v>
      </c>
      <c r="K308" s="12" t="e" cm="1">
        <f t="array" ref="K308">_xll.PBF(C308,"EBITDA","TTM","07-Jul-2025","","USD","","")</f>
        <v>#N/A</v>
      </c>
      <c r="L308" s="13"/>
    </row>
    <row r="309" spans="2:12" ht="15" customHeight="1" x14ac:dyDescent="0.2">
      <c r="B309" t="str" cm="1">
        <f t="array" ref="B309">_xll.PBD(C309,"Name","","USD","","")</f>
        <v>Granja Faria</v>
      </c>
      <c r="C309" t="s">
        <v>868</v>
      </c>
      <c r="D309" t="str" cm="1">
        <f t="array" ref="D309">_xll.PBD(C309,"HQ Country","","USD","","")</f>
        <v>Brazil</v>
      </c>
      <c r="E309" t="str" cm="1">
        <f t="array" ref="E309">_xll.PBD(C309,"Website","","USD","","")</f>
        <v>www.granjafaria.com.br</v>
      </c>
      <c r="F309" t="s">
        <v>2282</v>
      </c>
      <c r="H309" t="s">
        <v>222</v>
      </c>
      <c r="I309" s="12" cm="1">
        <f t="array" ref="I309">_xll.PBD(C309,"Employees Count","","USD","","")</f>
        <v>2700</v>
      </c>
      <c r="J309" s="12" cm="1">
        <f t="array" ref="J309">_xll.PBF(C309,"Business Revenue","TTM","07-Jul-2025","","USD","","")</f>
        <v>431458870.14361399</v>
      </c>
      <c r="K309" s="12" cm="1">
        <f t="array" ref="K309">_xll.PBF(C309,"EBITDA","TTM","07-Jul-2025","","USD","","")</f>
        <v>158623877.44190499</v>
      </c>
      <c r="L309" s="13"/>
    </row>
    <row r="310" spans="2:12" ht="15" customHeight="1" x14ac:dyDescent="0.2">
      <c r="B310" t="str" cm="1">
        <f t="array" ref="B310">_xll.PBD(C310,"Name","","USD","","")</f>
        <v>Granto Seguros</v>
      </c>
      <c r="C310" t="s">
        <v>869</v>
      </c>
      <c r="D310" t="str" cm="1">
        <f t="array" ref="D310">_xll.PBD(C310,"HQ Country","","USD","","")</f>
        <v>Brazil</v>
      </c>
      <c r="E310" t="str" cm="1">
        <f t="array" ref="E310">_xll.PBD(C310,"Website","","USD","","")</f>
        <v>www.grantoseguros.com</v>
      </c>
      <c r="F310" t="s">
        <v>2283</v>
      </c>
      <c r="H310" t="s">
        <v>222</v>
      </c>
      <c r="I310" s="12" cm="1">
        <f t="array" ref="I310">_xll.PBD(C310,"Employees Count","","USD","","")</f>
        <v>70</v>
      </c>
      <c r="J310" s="12" t="e" cm="1">
        <f t="array" ref="J310">_xll.PBF(C310,"Business Revenue","TTM","07-Jul-2025","","USD","","")</f>
        <v>#N/A</v>
      </c>
      <c r="K310" s="12" t="e" cm="1">
        <f t="array" ref="K310">_xll.PBF(C310,"EBITDA","TTM","07-Jul-2025","","USD","","")</f>
        <v>#N/A</v>
      </c>
      <c r="L310" s="13"/>
    </row>
    <row r="311" spans="2:12" ht="15" customHeight="1" x14ac:dyDescent="0.2">
      <c r="B311" t="str" cm="1">
        <f t="array" ref="B311">_xll.PBD(C311,"Name","","USD","","")</f>
        <v>GRB Services</v>
      </c>
      <c r="C311" t="s">
        <v>870</v>
      </c>
      <c r="D311" t="str" cm="1">
        <f t="array" ref="D311">_xll.PBD(C311,"HQ Country","","USD","","")</f>
        <v>Brazil</v>
      </c>
      <c r="E311" t="str" cm="1">
        <f t="array" ref="E311">_xll.PBD(C311,"Website","","USD","","")</f>
        <v>www.grbsf.com.br</v>
      </c>
      <c r="F311" t="s">
        <v>2284</v>
      </c>
      <c r="H311" t="s">
        <v>222</v>
      </c>
      <c r="I311" s="12" cm="1">
        <f t="array" ref="I311">_xll.PBD(C311,"Employees Count","","USD","","")</f>
        <v>2737</v>
      </c>
      <c r="J311" s="12" cm="1">
        <f t="array" ref="J311">_xll.PBF(C311,"Business Revenue","TTM","07-Jul-2025","","USD","","")</f>
        <v>220000000</v>
      </c>
      <c r="K311" s="12" t="e" cm="1">
        <f t="array" ref="K311">_xll.PBF(C311,"EBITDA","TTM","07-Jul-2025","","USD","","")</f>
        <v>#N/A</v>
      </c>
      <c r="L311" s="13"/>
    </row>
    <row r="312" spans="2:12" ht="15" customHeight="1" x14ac:dyDescent="0.2">
      <c r="B312" t="str" cm="1">
        <f t="array" ref="B312">_xll.PBD(C312,"Name","","USD","","")</f>
        <v>Green4T</v>
      </c>
      <c r="C312" t="s">
        <v>364</v>
      </c>
      <c r="D312" t="str" cm="1">
        <f t="array" ref="D312">_xll.PBD(C312,"HQ Country","","USD","","")</f>
        <v>Brazil</v>
      </c>
      <c r="E312" t="str" cm="1">
        <f t="array" ref="E312">_xll.PBD(C312,"Website","","USD","","")</f>
        <v>www.green4t.com</v>
      </c>
      <c r="F312" t="s">
        <v>1998</v>
      </c>
      <c r="H312" t="s">
        <v>222</v>
      </c>
      <c r="I312" s="12" cm="1">
        <f t="array" ref="I312">_xll.PBD(C312,"Employees Count","","USD","","")</f>
        <v>453</v>
      </c>
      <c r="J312" s="12" t="e" cm="1">
        <f t="array" ref="J312">_xll.PBF(C312,"Business Revenue","TTM","07-Jul-2025","","USD","","")</f>
        <v>#N/A</v>
      </c>
      <c r="K312" s="12" t="e" cm="1">
        <f t="array" ref="K312">_xll.PBF(C312,"EBITDA","TTM","07-Jul-2025","","USD","","")</f>
        <v>#N/A</v>
      </c>
      <c r="L312" s="13"/>
    </row>
    <row r="313" spans="2:12" ht="15" customHeight="1" x14ac:dyDescent="0.2">
      <c r="B313" t="str" cm="1">
        <f t="array" ref="B313">_xll.PBD(C313,"Name","","USD","","")</f>
        <v>Grendene</v>
      </c>
      <c r="C313" t="s">
        <v>871</v>
      </c>
      <c r="D313" t="str" cm="1">
        <f t="array" ref="D313">_xll.PBD(C313,"HQ Country","","USD","","")</f>
        <v>Brazil</v>
      </c>
      <c r="E313" t="str" cm="1">
        <f t="array" ref="E313">_xll.PBD(C313,"Website","","USD","","")</f>
        <v>www.grendene.com.br</v>
      </c>
      <c r="F313" t="s">
        <v>2285</v>
      </c>
      <c r="H313" t="s">
        <v>222</v>
      </c>
      <c r="I313" s="12" cm="1">
        <f t="array" ref="I313">_xll.PBD(C313,"Employees Count","","USD","","")</f>
        <v>17089</v>
      </c>
      <c r="J313" s="12" cm="1">
        <f t="array" ref="J313">_xll.PBF(C313,"Business Revenue","TTM","07-Jul-2025","","USD","","")</f>
        <v>530520272.82423198</v>
      </c>
      <c r="K313" s="12" cm="1">
        <f t="array" ref="K313">_xll.PBF(C313,"EBITDA","TTM","07-Jul-2025","","USD","","")</f>
        <v>131748107.087202</v>
      </c>
      <c r="L313" s="13"/>
    </row>
    <row r="314" spans="2:12" ht="15" customHeight="1" x14ac:dyDescent="0.2">
      <c r="B314" t="str" cm="1">
        <f t="array" ref="B314">_xll.PBD(C314,"Name","","USD","","")</f>
        <v>Gripmaster Tires</v>
      </c>
      <c r="C314" t="s">
        <v>872</v>
      </c>
      <c r="D314" t="str" cm="1">
        <f t="array" ref="D314">_xll.PBD(C314,"HQ Country","","USD","","")</f>
        <v>Brazil</v>
      </c>
      <c r="E314" t="str" cm="1">
        <f t="array" ref="E314">_xll.PBD(C314,"Website","","USD","","")</f>
        <v>www.gripmastertires.com</v>
      </c>
      <c r="F314" t="s">
        <v>2286</v>
      </c>
      <c r="H314" t="s">
        <v>222</v>
      </c>
      <c r="I314" s="12" cm="1">
        <f t="array" ref="I314">_xll.PBD(C314,"Employees Count","","USD","","")</f>
        <v>93</v>
      </c>
      <c r="J314" s="12" t="e" cm="1">
        <f t="array" ref="J314">_xll.PBF(C314,"Business Revenue","TTM","07-Jul-2025","","USD","","")</f>
        <v>#N/A</v>
      </c>
      <c r="K314" s="12" t="e" cm="1">
        <f t="array" ref="K314">_xll.PBF(C314,"EBITDA","TTM","07-Jul-2025","","USD","","")</f>
        <v>#N/A</v>
      </c>
      <c r="L314" s="13"/>
    </row>
    <row r="315" spans="2:12" ht="15" customHeight="1" x14ac:dyDescent="0.2">
      <c r="B315" t="str" cm="1">
        <f t="array" ref="B315">_xll.PBD(C315,"Name","","USD","","")</f>
        <v>Grupo GRSA</v>
      </c>
      <c r="C315" t="s">
        <v>886</v>
      </c>
      <c r="D315" t="str" cm="1">
        <f t="array" ref="D315">_xll.PBD(C315,"HQ Country","","USD","","")</f>
        <v>Brazil</v>
      </c>
      <c r="E315" t="str" cm="1">
        <f t="array" ref="E315">_xll.PBD(C315,"Website","","USD","","")</f>
        <v>www.grsa.com.br</v>
      </c>
      <c r="F315" t="s">
        <v>2297</v>
      </c>
      <c r="H315" t="s">
        <v>222</v>
      </c>
      <c r="I315" s="12" t="e" cm="1">
        <f t="array" ref="I315">_xll.PBD(C315,"Employees Count","","USD","","")</f>
        <v>#N/A</v>
      </c>
      <c r="J315" s="12" t="e" cm="1">
        <f t="array" ref="J315">_xll.PBF(C315,"Business Revenue","TTM","07-Jul-2025","","USD","","")</f>
        <v>#N/A</v>
      </c>
      <c r="K315" s="12" t="e" cm="1">
        <f t="array" ref="K315">_xll.PBF(C315,"EBITDA","TTM","07-Jul-2025","","USD","","")</f>
        <v>#N/A</v>
      </c>
      <c r="L315" s="13"/>
    </row>
    <row r="316" spans="2:12" ht="15" customHeight="1" x14ac:dyDescent="0.2">
      <c r="B316" t="str" cm="1">
        <f t="array" ref="B316">_xll.PBD(C316,"Name","","USD","","")</f>
        <v>Grupo ABC</v>
      </c>
      <c r="C316" t="s">
        <v>875</v>
      </c>
      <c r="D316" t="str" cm="1">
        <f t="array" ref="D316">_xll.PBD(C316,"HQ Country","","USD","","")</f>
        <v>Brazil</v>
      </c>
      <c r="E316" t="str" cm="1">
        <f t="array" ref="E316">_xll.PBD(C316,"Website","","USD","","")</f>
        <v>www.grupoabc.com</v>
      </c>
      <c r="F316" t="s">
        <v>2289</v>
      </c>
      <c r="H316" t="s">
        <v>222</v>
      </c>
      <c r="I316" s="12" cm="1">
        <f t="array" ref="I316">_xll.PBD(C316,"Employees Count","","USD","","")</f>
        <v>1000</v>
      </c>
      <c r="J316" s="12" t="e" cm="1">
        <f t="array" ref="J316">_xll.PBF(C316,"Business Revenue","TTM","07-Jul-2025","","USD","","")</f>
        <v>#N/A</v>
      </c>
      <c r="K316" s="12" t="e" cm="1">
        <f t="array" ref="K316">_xll.PBF(C316,"EBITDA","TTM","07-Jul-2025","","USD","","")</f>
        <v>#N/A</v>
      </c>
      <c r="L316" s="13"/>
    </row>
    <row r="317" spans="2:12" ht="15" customHeight="1" x14ac:dyDescent="0.2">
      <c r="B317" t="str" cm="1">
        <f t="array" ref="B317">_xll.PBD(C317,"Name","","USD","","")</f>
        <v>Abril Mídia</v>
      </c>
      <c r="C317" t="s">
        <v>576</v>
      </c>
      <c r="D317" t="str" cm="1">
        <f t="array" ref="D317">_xll.PBD(C317,"HQ Country","","USD","","")</f>
        <v>Brazil</v>
      </c>
      <c r="E317" t="str" cm="1">
        <f t="array" ref="E317">_xll.PBD(C317,"Website","","USD","","")</f>
        <v>www.grupoabril.com.br</v>
      </c>
      <c r="F317" t="s">
        <v>2035</v>
      </c>
      <c r="H317" t="s">
        <v>222</v>
      </c>
      <c r="I317" s="12" cm="1">
        <f t="array" ref="I317">_xll.PBD(C317,"Employees Count","","USD","","")</f>
        <v>1743</v>
      </c>
      <c r="J317" s="12" t="e" cm="1">
        <f t="array" ref="J317">_xll.PBF(C317,"Business Revenue","TTM","07-Jul-2025","","USD","","")</f>
        <v>#N/A</v>
      </c>
      <c r="K317" s="12" t="e" cm="1">
        <f t="array" ref="K317">_xll.PBF(C317,"EBITDA","TTM","07-Jul-2025","","USD","","")</f>
        <v>#N/A</v>
      </c>
      <c r="L317" s="13"/>
    </row>
    <row r="318" spans="2:12" ht="15" customHeight="1" x14ac:dyDescent="0.2">
      <c r="B318" t="str" cm="1">
        <f t="array" ref="B318">_xll.PBD(C318,"Name","","USD","","")</f>
        <v>Grupo Amigão</v>
      </c>
      <c r="C318" t="s">
        <v>876</v>
      </c>
      <c r="D318" t="str" cm="1">
        <f t="array" ref="D318">_xll.PBD(C318,"HQ Country","","USD","","")</f>
        <v>Brazil</v>
      </c>
      <c r="E318" t="str" cm="1">
        <f t="array" ref="E318">_xll.PBD(C318,"Website","","USD","","")</f>
        <v>www.grupoamigao.com</v>
      </c>
      <c r="F318" t="s">
        <v>2290</v>
      </c>
      <c r="H318" t="s">
        <v>222</v>
      </c>
      <c r="I318" s="12" cm="1">
        <f t="array" ref="I318">_xll.PBD(C318,"Employees Count","","USD","","")</f>
        <v>9000</v>
      </c>
      <c r="J318" s="12" t="e" cm="1">
        <f t="array" ref="J318">_xll.PBF(C318,"Business Revenue","TTM","07-Jul-2025","","USD","","")</f>
        <v>#N/A</v>
      </c>
      <c r="K318" s="12" t="e" cm="1">
        <f t="array" ref="K318">_xll.PBF(C318,"EBITDA","TTM","07-Jul-2025","","USD","","")</f>
        <v>#N/A</v>
      </c>
      <c r="L318" s="13"/>
    </row>
    <row r="319" spans="2:12" ht="15" customHeight="1" x14ac:dyDescent="0.2">
      <c r="B319" t="str" cm="1">
        <f t="array" ref="B319">_xll.PBD(C319,"Name","","USD","","")</f>
        <v>Bertin</v>
      </c>
      <c r="C319" t="s">
        <v>668</v>
      </c>
      <c r="D319" t="str" cm="1">
        <f t="array" ref="D319">_xll.PBD(C319,"HQ Country","","USD","","")</f>
        <v>Brazil</v>
      </c>
      <c r="E319" t="str" cm="1">
        <f t="array" ref="E319">_xll.PBD(C319,"Website","","USD","","")</f>
        <v>www.grupobertin.com.br</v>
      </c>
      <c r="F319" t="s">
        <v>2107</v>
      </c>
      <c r="H319" t="s">
        <v>222</v>
      </c>
      <c r="I319" s="12" t="e" cm="1">
        <f t="array" ref="I319">_xll.PBD(C319,"Employees Count","","USD","","")</f>
        <v>#N/A</v>
      </c>
      <c r="J319" s="12" t="e" cm="1">
        <f t="array" ref="J319">_xll.PBF(C319,"Business Revenue","TTM","07-Jul-2025","","USD","","")</f>
        <v>#N/A</v>
      </c>
      <c r="K319" s="12" t="e" cm="1">
        <f t="array" ref="K319">_xll.PBF(C319,"EBITDA","TTM","07-Jul-2025","","USD","","")</f>
        <v>#N/A</v>
      </c>
      <c r="L319" s="13"/>
    </row>
    <row r="320" spans="2:12" ht="15" customHeight="1" x14ac:dyDescent="0.2">
      <c r="B320" t="str" cm="1">
        <f t="array" ref="B320">_xll.PBD(C320,"Name","","USD","","")</f>
        <v>Grupo Boticario</v>
      </c>
      <c r="C320" t="s">
        <v>877</v>
      </c>
      <c r="D320" t="str" cm="1">
        <f t="array" ref="D320">_xll.PBD(C320,"HQ Country","","USD","","")</f>
        <v>Brazil</v>
      </c>
      <c r="E320" t="str" cm="1">
        <f t="array" ref="E320">_xll.PBD(C320,"Website","","USD","","")</f>
        <v>www.grupoboticario.com.br</v>
      </c>
      <c r="F320" t="s">
        <v>2291</v>
      </c>
      <c r="H320" t="s">
        <v>222</v>
      </c>
      <c r="I320" s="12" cm="1">
        <f t="array" ref="I320">_xll.PBD(C320,"Employees Count","","USD","","")</f>
        <v>43076</v>
      </c>
      <c r="J320" s="12" t="e" cm="1">
        <f t="array" ref="J320">_xll.PBF(C320,"Business Revenue","TTM","07-Jul-2025","","USD","","")</f>
        <v>#N/A</v>
      </c>
      <c r="K320" s="12" t="e" cm="1">
        <f t="array" ref="K320">_xll.PBF(C320,"EBITDA","TTM","07-Jul-2025","","USD","","")</f>
        <v>#N/A</v>
      </c>
      <c r="L320" s="13"/>
    </row>
    <row r="321" spans="2:12" ht="15" customHeight="1" x14ac:dyDescent="0.2">
      <c r="B321" t="str" cm="1">
        <f t="array" ref="B321">_xll.PBD(C321,"Name","","USD","","")</f>
        <v>Grupo Carrefour Brasil</v>
      </c>
      <c r="C321" t="s">
        <v>878</v>
      </c>
      <c r="D321" t="str" cm="1">
        <f t="array" ref="D321">_xll.PBD(C321,"HQ Country","","USD","","")</f>
        <v>Brazil</v>
      </c>
      <c r="E321" t="str" cm="1">
        <f t="array" ref="E321">_xll.PBD(C321,"Website","","USD","","")</f>
        <v>www.grupocarrefourbrasil.com.br</v>
      </c>
      <c r="F321" t="s">
        <v>2292</v>
      </c>
      <c r="H321" t="s">
        <v>222</v>
      </c>
      <c r="I321" s="12" cm="1">
        <f t="array" ref="I321">_xll.PBD(C321,"Employees Count","","USD","","")</f>
        <v>95667</v>
      </c>
      <c r="J321" s="12" cm="1">
        <f t="array" ref="J321">_xll.PBF(C321,"Business Revenue","TTM","07-Jul-2025","","USD","","")</f>
        <v>22380007692.983997</v>
      </c>
      <c r="K321" s="12" cm="1">
        <f t="array" ref="K321">_xll.PBF(C321,"EBITDA","TTM","07-Jul-2025","","USD","","")</f>
        <v>1205351426.8199999</v>
      </c>
      <c r="L321" s="13"/>
    </row>
    <row r="322" spans="2:12" ht="15" customHeight="1" x14ac:dyDescent="0.2">
      <c r="B322" t="str" cm="1">
        <f t="array" ref="B322">_xll.PBD(C322,"Name","","USD","","")</f>
        <v>Grupo Casas Bahia</v>
      </c>
      <c r="C322" t="s">
        <v>880</v>
      </c>
      <c r="D322" t="str" cm="1">
        <f t="array" ref="D322">_xll.PBD(C322,"HQ Country","","USD","","")</f>
        <v>Brazil</v>
      </c>
      <c r="E322" t="str" cm="1">
        <f t="array" ref="E322">_xll.PBD(C322,"Website","","USD","","")</f>
        <v>www.ri.grupocasasbahia.com.br</v>
      </c>
      <c r="F322" t="s">
        <v>1862</v>
      </c>
      <c r="H322" t="s">
        <v>222</v>
      </c>
      <c r="I322" s="12" cm="1">
        <f t="array" ref="I322">_xll.PBD(C322,"Employees Count","","USD","","")</f>
        <v>30953</v>
      </c>
      <c r="J322" s="12" cm="1">
        <f t="array" ref="J322">_xll.PBF(C322,"Business Revenue","TTM","07-Jul-2025","","USD","","")</f>
        <v>5447071659.7519999</v>
      </c>
      <c r="K322" s="12" cm="1">
        <f t="array" ref="K322">_xll.PBF(C322,"EBITDA","TTM","07-Jul-2025","","USD","","")</f>
        <v>216215831.64199999</v>
      </c>
      <c r="L322" s="13"/>
    </row>
    <row r="323" spans="2:12" ht="15" customHeight="1" x14ac:dyDescent="0.2">
      <c r="B323" t="str" cm="1">
        <f t="array" ref="B323">_xll.PBD(C323,"Name","","USD","","")</f>
        <v>Grupo CRM</v>
      </c>
      <c r="C323" t="s">
        <v>882</v>
      </c>
      <c r="D323" t="str" cm="1">
        <f t="array" ref="D323">_xll.PBD(C323,"HQ Country","","USD","","")</f>
        <v>Brazil</v>
      </c>
      <c r="E323" t="str" cm="1">
        <f t="array" ref="E323">_xll.PBD(C323,"Website","","USD","","")</f>
        <v>grupocrm.gupy.io</v>
      </c>
      <c r="F323" t="s">
        <v>1901</v>
      </c>
      <c r="H323" t="s">
        <v>222</v>
      </c>
      <c r="I323" s="12" cm="1">
        <f t="array" ref="I323">_xll.PBD(C323,"Employees Count","","USD","","")</f>
        <v>2893</v>
      </c>
      <c r="J323" s="12" t="e" cm="1">
        <f t="array" ref="J323">_xll.PBF(C323,"Business Revenue","TTM","07-Jul-2025","","USD","","")</f>
        <v>#N/A</v>
      </c>
      <c r="K323" s="12" t="e" cm="1">
        <f t="array" ref="K323">_xll.PBF(C323,"EBITDA","TTM","07-Jul-2025","","USD","","")</f>
        <v>#N/A</v>
      </c>
      <c r="L323" s="13"/>
    </row>
    <row r="324" spans="2:12" ht="15" customHeight="1" x14ac:dyDescent="0.2">
      <c r="B324" t="str" cm="1">
        <f t="array" ref="B324">_xll.PBD(C324,"Name","","USD","","")</f>
        <v>Dimed Distribuidora de Medicamentos</v>
      </c>
      <c r="C324" t="s">
        <v>419</v>
      </c>
      <c r="D324" t="str" cm="1">
        <f t="array" ref="D324">_xll.PBD(C324,"HQ Country","","USD","","")</f>
        <v>Brazil</v>
      </c>
      <c r="E324" t="str" cm="1">
        <f t="array" ref="E324">_xll.PBD(C324,"Website","","USD","","")</f>
        <v>www.grupodimed.com.br</v>
      </c>
      <c r="F324" t="s">
        <v>2207</v>
      </c>
      <c r="H324" t="s">
        <v>222</v>
      </c>
      <c r="I324" s="12" cm="1">
        <f t="array" ref="I324">_xll.PBD(C324,"Employees Count","","USD","","")</f>
        <v>10284</v>
      </c>
      <c r="J324" s="12" cm="1">
        <f t="array" ref="J324">_xll.PBF(C324,"Business Revenue","TTM","07-Jul-2025","","USD","","")</f>
        <v>954038999.47010005</v>
      </c>
      <c r="K324" s="12" cm="1">
        <f t="array" ref="K324">_xll.PBF(C324,"EBITDA","TTM","07-Jul-2025","","USD","","")</f>
        <v>74488491.224704996</v>
      </c>
      <c r="L324" s="13"/>
    </row>
    <row r="325" spans="2:12" ht="15" customHeight="1" x14ac:dyDescent="0.2">
      <c r="B325" t="str" cm="1">
        <f t="array" ref="B325">_xll.PBD(C325,"Name","","USD","","")</f>
        <v>Elfa Group</v>
      </c>
      <c r="C325" t="s">
        <v>291</v>
      </c>
      <c r="D325" t="str" cm="1">
        <f t="array" ref="D325">_xll.PBD(C325,"HQ Country","","USD","","")</f>
        <v>Brazil</v>
      </c>
      <c r="E325" t="str" cm="1">
        <f t="array" ref="E325">_xll.PBD(C325,"Website","","USD","","")</f>
        <v>www.grupoelfa.com.br</v>
      </c>
      <c r="F325" t="s">
        <v>1972</v>
      </c>
      <c r="G325" s="9" t="s">
        <v>295</v>
      </c>
      <c r="H325" t="s">
        <v>222</v>
      </c>
      <c r="I325" s="12" cm="1">
        <f t="array" ref="I325">_xll.PBD(C325,"Employees Count","","USD","","")</f>
        <v>3000</v>
      </c>
      <c r="J325" s="12" t="e" cm="1">
        <f t="array" ref="J325">_xll.PBF(C325,"Business Revenue","TTM","07-Jul-2025","","USD","","")</f>
        <v>#N/A</v>
      </c>
      <c r="K325" s="12" t="e" cm="1">
        <f t="array" ref="K325">_xll.PBF(C325,"EBITDA","TTM","07-Jul-2025","","USD","","")</f>
        <v>#N/A</v>
      </c>
      <c r="L325" s="13"/>
    </row>
    <row r="326" spans="2:12" ht="15" customHeight="1" x14ac:dyDescent="0.2">
      <c r="B326" t="str" cm="1">
        <f t="array" ref="B326">_xll.PBD(C326,"Name","","USD","","")</f>
        <v>Grupo Globo</v>
      </c>
      <c r="C326" t="s">
        <v>884</v>
      </c>
      <c r="D326" t="str" cm="1">
        <f t="array" ref="D326">_xll.PBD(C326,"HQ Country","","USD","","")</f>
        <v>Brazil</v>
      </c>
      <c r="E326" t="str" cm="1">
        <f t="array" ref="E326">_xll.PBD(C326,"Website","","USD","","")</f>
        <v>grupoglobo.globo.com</v>
      </c>
      <c r="F326" t="s">
        <v>1902</v>
      </c>
      <c r="H326" t="s">
        <v>222</v>
      </c>
      <c r="I326" s="12" cm="1">
        <f t="array" ref="I326">_xll.PBD(C326,"Employees Count","","USD","","")</f>
        <v>13000</v>
      </c>
      <c r="J326" s="12" t="e" cm="1">
        <f t="array" ref="J326">_xll.PBF(C326,"Business Revenue","TTM","07-Jul-2025","","USD","","")</f>
        <v>#N/A</v>
      </c>
      <c r="K326" s="12" t="e" cm="1">
        <f t="array" ref="K326">_xll.PBF(C326,"EBITDA","TTM","07-Jul-2025","","USD","","")</f>
        <v>#N/A</v>
      </c>
      <c r="L326" s="13"/>
    </row>
    <row r="327" spans="2:12" ht="15" customHeight="1" x14ac:dyDescent="0.2">
      <c r="B327" t="str" cm="1">
        <f t="array" ref="B327">_xll.PBD(C327,"Name","","USD","","")</f>
        <v>Grupo Mateus</v>
      </c>
      <c r="C327" t="s">
        <v>887</v>
      </c>
      <c r="D327" t="str" cm="1">
        <f t="array" ref="D327">_xll.PBD(C327,"HQ Country","","USD","","")</f>
        <v>Brazil</v>
      </c>
      <c r="E327" t="str" cm="1">
        <f t="array" ref="E327">_xll.PBD(C327,"Website","","USD","","")</f>
        <v>www.grupomateus.com.br</v>
      </c>
      <c r="F327" t="s">
        <v>2298</v>
      </c>
      <c r="H327" t="s">
        <v>222</v>
      </c>
      <c r="I327" s="12" cm="1">
        <f t="array" ref="I327">_xll.PBD(C327,"Employees Count","","USD","","")</f>
        <v>30000</v>
      </c>
      <c r="J327" s="12" cm="1">
        <f t="array" ref="J327">_xll.PBF(C327,"Business Revenue","TTM","07-Jul-2025","","USD","","")</f>
        <v>6700339300.1563911</v>
      </c>
      <c r="K327" s="12" cm="1">
        <f t="array" ref="K327">_xll.PBF(C327,"EBITDA","TTM","07-Jul-2025","","USD","","")</f>
        <v>368571587.190323</v>
      </c>
      <c r="L327" s="13"/>
    </row>
    <row r="328" spans="2:12" ht="15" customHeight="1" x14ac:dyDescent="0.2">
      <c r="B328" t="str" cm="1">
        <f t="array" ref="B328">_xll.PBD(C328,"Name","","USD","","")</f>
        <v>Morena Rosa Industria de Confeccoes</v>
      </c>
      <c r="C328" t="s">
        <v>989</v>
      </c>
      <c r="D328" t="str" cm="1">
        <f t="array" ref="D328">_xll.PBD(C328,"HQ Country","","USD","","")</f>
        <v>Brazil</v>
      </c>
      <c r="E328" t="str" cm="1">
        <f t="array" ref="E328">_xll.PBD(C328,"Website","","USD","","")</f>
        <v>www.grupomorenarosa.com.br</v>
      </c>
      <c r="F328" t="s">
        <v>2392</v>
      </c>
      <c r="H328" t="s">
        <v>222</v>
      </c>
      <c r="I328" s="12" cm="1">
        <f t="array" ref="I328">_xll.PBD(C328,"Employees Count","","USD","","")</f>
        <v>2200</v>
      </c>
      <c r="J328" s="12" t="e" cm="1">
        <f t="array" ref="J328">_xll.PBF(C328,"Business Revenue","TTM","07-Jul-2025","","USD","","")</f>
        <v>#N/A</v>
      </c>
      <c r="K328" s="12" t="e" cm="1">
        <f t="array" ref="K328">_xll.PBF(C328,"EBITDA","TTM","07-Jul-2025","","USD","","")</f>
        <v>#N/A</v>
      </c>
      <c r="L328" s="13"/>
    </row>
    <row r="329" spans="2:12" ht="15" customHeight="1" x14ac:dyDescent="0.2">
      <c r="B329" t="str" cm="1">
        <f t="array" ref="B329">_xll.PBD(C329,"Name","","USD","","")</f>
        <v>Grupo MPR</v>
      </c>
      <c r="C329" t="s">
        <v>888</v>
      </c>
      <c r="D329" t="str" cm="1">
        <f t="array" ref="D329">_xll.PBD(C329,"HQ Country","","USD","","")</f>
        <v>Brazil</v>
      </c>
      <c r="E329" t="str" cm="1">
        <f t="array" ref="E329">_xll.PBD(C329,"Website","","USD","","")</f>
        <v>www.grupompr.com.br</v>
      </c>
      <c r="F329" t="s">
        <v>2299</v>
      </c>
      <c r="H329" t="s">
        <v>222</v>
      </c>
      <c r="I329" s="12" cm="1">
        <f t="array" ref="I329">_xll.PBD(C329,"Employees Count","","USD","","")</f>
        <v>201</v>
      </c>
      <c r="J329" s="12" t="e" cm="1">
        <f t="array" ref="J329">_xll.PBF(C329,"Business Revenue","TTM","07-Jul-2025","","USD","","")</f>
        <v>#N/A</v>
      </c>
      <c r="K329" s="12" cm="1">
        <f t="array" ref="K329">_xll.PBF(C329,"EBITDA","TTM","07-Jul-2025","","USD","","")</f>
        <v>27837215.387670346</v>
      </c>
      <c r="L329" s="13"/>
    </row>
    <row r="330" spans="2:12" ht="15" customHeight="1" x14ac:dyDescent="0.2">
      <c r="B330" t="str" cm="1">
        <f t="array" ref="B330">_xll.PBD(C330,"Name","","USD","","")</f>
        <v>Oncoclínicas</v>
      </c>
      <c r="C330" t="s">
        <v>328</v>
      </c>
      <c r="D330" t="str" cm="1">
        <f t="array" ref="D330">_xll.PBD(C330,"HQ Country","","USD","","")</f>
        <v>Brazil</v>
      </c>
      <c r="E330" t="str" cm="1">
        <f t="array" ref="E330">_xll.PBD(C330,"Website","","USD","","")</f>
        <v>www.grupooncoclinicas.com</v>
      </c>
      <c r="F330" t="s">
        <v>1987</v>
      </c>
      <c r="G330" s="9" t="s">
        <v>329</v>
      </c>
      <c r="H330" t="s">
        <v>222</v>
      </c>
      <c r="I330" s="12" cm="1">
        <f t="array" ref="I330">_xll.PBD(C330,"Employees Count","","USD","","")</f>
        <v>2137</v>
      </c>
      <c r="J330" s="12" cm="1">
        <f t="array" ref="J330">_xll.PBF(C330,"Business Revenue","TTM","07-Jul-2025","","USD","","")</f>
        <v>1218863142.1788721</v>
      </c>
      <c r="K330" s="12" cm="1">
        <f t="array" ref="K330">_xll.PBF(C330,"EBITDA","TTM","07-Jul-2025","","USD","","")</f>
        <v>29596990.858539999</v>
      </c>
      <c r="L330" s="13"/>
    </row>
    <row r="331" spans="2:12" ht="15" customHeight="1" x14ac:dyDescent="0.2">
      <c r="B331" t="str" cm="1">
        <f t="array" ref="B331">_xll.PBD(C331,"Name","","USD","","")</f>
        <v>Grupo Pereira</v>
      </c>
      <c r="C331" t="s">
        <v>890</v>
      </c>
      <c r="D331" t="str" cm="1">
        <f t="array" ref="D331">_xll.PBD(C331,"HQ Country","","USD","","")</f>
        <v>Brazil</v>
      </c>
      <c r="E331" t="str" cm="1">
        <f t="array" ref="E331">_xll.PBD(C331,"Website","","USD","","")</f>
        <v>www.grupopereirabrasil.com.br</v>
      </c>
      <c r="F331" t="s">
        <v>2301</v>
      </c>
      <c r="H331" t="s">
        <v>222</v>
      </c>
      <c r="I331" s="12" t="e" cm="1">
        <f t="array" ref="I331">_xll.PBD(C331,"Employees Count","","USD","","")</f>
        <v>#N/A</v>
      </c>
      <c r="J331" s="12" cm="1">
        <f t="array" ref="J331">_xll.PBF(C331,"Business Revenue","TTM","07-Jul-2025","","USD","","")</f>
        <v>2839395969.5423746</v>
      </c>
      <c r="K331" s="12" t="e" cm="1">
        <f t="array" ref="K331">_xll.PBF(C331,"EBITDA","TTM","07-Jul-2025","","USD","","")</f>
        <v>#N/A</v>
      </c>
      <c r="L331" s="13"/>
    </row>
    <row r="332" spans="2:12" ht="15" customHeight="1" x14ac:dyDescent="0.2">
      <c r="B332" t="str" cm="1">
        <f t="array" ref="B332">_xll.PBD(C332,"Name","","USD","","")</f>
        <v>Salta Educacao</v>
      </c>
      <c r="C332" t="s">
        <v>1081</v>
      </c>
      <c r="D332" t="str" cm="1">
        <f t="array" ref="D332">_xll.PBD(C332,"HQ Country","","USD","","")</f>
        <v>Brazil</v>
      </c>
      <c r="E332" t="str" cm="1">
        <f t="array" ref="E332">_xll.PBD(C332,"Website","","USD","","")</f>
        <v>www.gruposaltaedu.com</v>
      </c>
      <c r="F332" t="s">
        <v>2472</v>
      </c>
      <c r="H332" t="s">
        <v>222</v>
      </c>
      <c r="I332" s="12" cm="1">
        <f t="array" ref="I332">_xll.PBD(C332,"Employees Count","","USD","","")</f>
        <v>6000</v>
      </c>
      <c r="J332" s="12" t="e" cm="1">
        <f t="array" ref="J332">_xll.PBF(C332,"Business Revenue","TTM","07-Jul-2025","","USD","","")</f>
        <v>#N/A</v>
      </c>
      <c r="K332" s="12" cm="1">
        <f t="array" ref="K332">_xll.PBF(C332,"EBITDA","TTM","07-Jul-2025","","USD","","")</f>
        <v>118772118.98739344</v>
      </c>
      <c r="L332" s="13"/>
    </row>
    <row r="333" spans="2:12" ht="15" customHeight="1" x14ac:dyDescent="0.2">
      <c r="B333" t="str" cm="1">
        <f t="array" ref="B333">_xll.PBD(C333,"Name","","USD","","")</f>
        <v>Salus Participações</v>
      </c>
      <c r="C333" t="s">
        <v>444</v>
      </c>
      <c r="D333" t="str" cm="1">
        <f t="array" ref="D333">_xll.PBD(C333,"HQ Country","","USD","","")</f>
        <v>Brazil</v>
      </c>
      <c r="E333" t="str" cm="1">
        <f t="array" ref="E333">_xll.PBD(C333,"Website","","USD","","")</f>
        <v>www.gruposalus.com.br</v>
      </c>
      <c r="F333" t="s">
        <v>2473</v>
      </c>
      <c r="H333" t="s">
        <v>222</v>
      </c>
      <c r="I333" s="12" t="e" cm="1">
        <f t="array" ref="I333">_xll.PBD(C333,"Employees Count","","USD","","")</f>
        <v>#N/A</v>
      </c>
      <c r="J333" s="12" t="e" cm="1">
        <f t="array" ref="J333">_xll.PBF(C333,"Business Revenue","TTM","07-Jul-2025","","USD","","")</f>
        <v>#N/A</v>
      </c>
      <c r="K333" s="12" t="e" cm="1">
        <f t="array" ref="K333">_xll.PBF(C333,"EBITDA","TTM","07-Jul-2025","","USD","","")</f>
        <v>#N/A</v>
      </c>
      <c r="L333" s="13"/>
    </row>
    <row r="334" spans="2:12" ht="15" customHeight="1" x14ac:dyDescent="0.2">
      <c r="B334" t="str" cm="1">
        <f t="array" ref="B334">_xll.PBD(C334,"Name","","USD","","")</f>
        <v>Grupo SBF</v>
      </c>
      <c r="C334" t="s">
        <v>891</v>
      </c>
      <c r="D334" t="str" cm="1">
        <f t="array" ref="D334">_xll.PBD(C334,"HQ Country","","USD","","")</f>
        <v>Brazil</v>
      </c>
      <c r="E334" t="str" cm="1">
        <f t="array" ref="E334">_xll.PBD(C334,"Website","","USD","","")</f>
        <v>ri.gruposbf.com.br</v>
      </c>
      <c r="F334" t="s">
        <v>1863</v>
      </c>
      <c r="H334" t="s">
        <v>222</v>
      </c>
      <c r="I334" s="12" cm="1">
        <f t="array" ref="I334">_xll.PBD(C334,"Employees Count","","USD","","")</f>
        <v>6670</v>
      </c>
      <c r="J334" s="12" cm="1">
        <f t="array" ref="J334">_xll.PBF(C334,"Business Revenue","TTM","07-Jul-2025","","USD","","")</f>
        <v>1481683281.149888</v>
      </c>
      <c r="K334" s="12" cm="1">
        <f t="array" ref="K334">_xll.PBF(C334,"EBITDA","TTM","07-Jul-2025","","USD","","")</f>
        <v>193000235.55094999</v>
      </c>
      <c r="L334" s="13"/>
    </row>
    <row r="335" spans="2:12" ht="15" customHeight="1" x14ac:dyDescent="0.2">
      <c r="B335" t="str" cm="1">
        <f t="array" ref="B335">_xll.PBD(C335,"Name","","USD","","")</f>
        <v>Grupo Scalina</v>
      </c>
      <c r="C335" t="s">
        <v>892</v>
      </c>
      <c r="D335" t="str" cm="1">
        <f t="array" ref="D335">_xll.PBD(C335,"HQ Country","","USD","","")</f>
        <v>Brazil</v>
      </c>
      <c r="E335" t="str" cm="1">
        <f t="array" ref="E335">_xll.PBD(C335,"Website","","USD","","")</f>
        <v>www.gruposcalina.com.br</v>
      </c>
      <c r="F335" t="s">
        <v>2303</v>
      </c>
      <c r="H335" t="s">
        <v>222</v>
      </c>
      <c r="I335" s="12" cm="1">
        <f t="array" ref="I335">_xll.PBD(C335,"Employees Count","","USD","","")</f>
        <v>2700</v>
      </c>
      <c r="J335" s="12" t="e" cm="1">
        <f t="array" ref="J335">_xll.PBF(C335,"Business Revenue","TTM","07-Jul-2025","","USD","","")</f>
        <v>#N/A</v>
      </c>
      <c r="K335" s="12" t="e" cm="1">
        <f t="array" ref="K335">_xll.PBF(C335,"EBITDA","TTM","07-Jul-2025","","USD","","")</f>
        <v>#N/A</v>
      </c>
      <c r="L335" s="13"/>
    </row>
    <row r="336" spans="2:12" ht="15" customHeight="1" x14ac:dyDescent="0.2">
      <c r="B336" t="str" cm="1">
        <f t="array" ref="B336">_xll.PBD(C336,"Name","","USD","","")</f>
        <v>Sinova Inovacoes Agricolas</v>
      </c>
      <c r="C336" t="s">
        <v>1096</v>
      </c>
      <c r="D336" t="str" cm="1">
        <f t="array" ref="D336">_xll.PBD(C336,"HQ Country","","USD","","")</f>
        <v>Brazil</v>
      </c>
      <c r="E336" t="str" cm="1">
        <f t="array" ref="E336">_xll.PBD(C336,"Website","","USD","","")</f>
        <v>www.gruposinova.com.br</v>
      </c>
      <c r="F336" t="s">
        <v>2486</v>
      </c>
      <c r="H336" t="s">
        <v>222</v>
      </c>
      <c r="I336" s="12" cm="1">
        <f t="array" ref="I336">_xll.PBD(C336,"Employees Count","","USD","","")</f>
        <v>1047</v>
      </c>
      <c r="J336" s="12" t="e" cm="1">
        <f t="array" ref="J336">_xll.PBF(C336,"Business Revenue","TTM","07-Jul-2025","","USD","","")</f>
        <v>#N/A</v>
      </c>
      <c r="K336" s="12" t="e" cm="1">
        <f t="array" ref="K336">_xll.PBF(C336,"EBITDA","TTM","07-Jul-2025","","USD","","")</f>
        <v>#N/A</v>
      </c>
      <c r="L336" s="13"/>
    </row>
    <row r="337" spans="2:12" ht="15" customHeight="1" x14ac:dyDescent="0.2">
      <c r="B337" t="str" cm="1">
        <f t="array" ref="B337">_xll.PBD(C337,"Name","","USD","","")</f>
        <v>Grupo Souza Lima</v>
      </c>
      <c r="C337" t="s">
        <v>390</v>
      </c>
      <c r="D337" t="str" cm="1">
        <f t="array" ref="D337">_xll.PBD(C337,"HQ Country","","USD","","")</f>
        <v>Brazil</v>
      </c>
      <c r="E337" t="str" cm="1">
        <f t="array" ref="E337">_xll.PBD(C337,"Website","","USD","","")</f>
        <v>gruposouzalima.com</v>
      </c>
      <c r="F337" t="s">
        <v>2023</v>
      </c>
      <c r="H337" t="s">
        <v>222</v>
      </c>
      <c r="I337" s="12" cm="1">
        <f t="array" ref="I337">_xll.PBD(C337,"Employees Count","","USD","","")</f>
        <v>10001</v>
      </c>
      <c r="J337" s="12" t="e" cm="1">
        <f t="array" ref="J337">_xll.PBF(C337,"Business Revenue","TTM","07-Jul-2025","","USD","","")</f>
        <v>#N/A</v>
      </c>
      <c r="K337" s="12" t="e" cm="1">
        <f t="array" ref="K337">_xll.PBF(C337,"EBITDA","TTM","07-Jul-2025","","USD","","")</f>
        <v>#N/A</v>
      </c>
      <c r="L337" s="13"/>
    </row>
    <row r="338" spans="2:12" ht="15" customHeight="1" x14ac:dyDescent="0.2">
      <c r="B338" t="str" cm="1">
        <f t="array" ref="B338">_xll.PBD(C338,"Name","","USD","","")</f>
        <v>Grupo Zaffari</v>
      </c>
      <c r="C338" t="s">
        <v>893</v>
      </c>
      <c r="D338" t="str" cm="1">
        <f t="array" ref="D338">_xll.PBD(C338,"HQ Country","","USD","","")</f>
        <v>Brazil</v>
      </c>
      <c r="E338" t="str" cm="1">
        <f t="array" ref="E338">_xll.PBD(C338,"Website","","USD","","")</f>
        <v>www.grupozaffari.com.br</v>
      </c>
      <c r="F338" t="s">
        <v>2304</v>
      </c>
      <c r="H338" t="s">
        <v>222</v>
      </c>
      <c r="I338" s="12" t="e" cm="1">
        <f t="array" ref="I338">_xll.PBD(C338,"Employees Count","","USD","","")</f>
        <v>#N/A</v>
      </c>
      <c r="J338" s="12" cm="1">
        <f t="array" ref="J338">_xll.PBF(C338,"Business Revenue","TTM","07-Jul-2025","","USD","","")</f>
        <v>1558884061.7095392</v>
      </c>
      <c r="K338" s="12" t="e" cm="1">
        <f t="array" ref="K338">_xll.PBF(C338,"EBITDA","TTM","07-Jul-2025","","USD","","")</f>
        <v>#N/A</v>
      </c>
      <c r="L338" s="13"/>
    </row>
    <row r="339" spans="2:12" ht="15" customHeight="1" x14ac:dyDescent="0.2">
      <c r="B339" t="str" cm="1">
        <f t="array" ref="B339">_xll.PBD(C339,"Name","","USD","","")</f>
        <v>Growth Supplements Produtos Alimentícios</v>
      </c>
      <c r="C339" t="s">
        <v>873</v>
      </c>
      <c r="D339" t="str" cm="1">
        <f t="array" ref="D339">_xll.PBD(C339,"HQ Country","","USD","","")</f>
        <v>Brazil</v>
      </c>
      <c r="E339" t="str" cm="1">
        <f t="array" ref="E339">_xll.PBD(C339,"Website","","USD","","")</f>
        <v>www.gsuplementos.com.br</v>
      </c>
      <c r="F339" t="s">
        <v>2287</v>
      </c>
      <c r="H339" t="s">
        <v>222</v>
      </c>
      <c r="I339" s="12" t="e" cm="1">
        <f t="array" ref="I339">_xll.PBD(C339,"Employees Count","","USD","","")</f>
        <v>#N/A</v>
      </c>
      <c r="J339" s="12" cm="1">
        <f t="array" ref="J339">_xll.PBF(C339,"Business Revenue","TTM","07-Jul-2025","","USD","","")</f>
        <v>400000000</v>
      </c>
      <c r="K339" s="12" t="e" cm="1">
        <f t="array" ref="K339">_xll.PBF(C339,"EBITDA","TTM","07-Jul-2025","","USD","","")</f>
        <v>#N/A</v>
      </c>
      <c r="L339" s="13"/>
    </row>
    <row r="340" spans="2:12" ht="15" customHeight="1" x14ac:dyDescent="0.2">
      <c r="B340" t="str" cm="1">
        <f t="array" ref="B340">_xll.PBD(C340,"Name","","USD","","")</f>
        <v>Gtex Brasil</v>
      </c>
      <c r="C340" t="s">
        <v>894</v>
      </c>
      <c r="D340" t="str" cm="1">
        <f t="array" ref="D340">_xll.PBD(C340,"HQ Country","","USD","","")</f>
        <v>Brazil</v>
      </c>
      <c r="E340" t="str" cm="1">
        <f t="array" ref="E340">_xll.PBD(C340,"Website","","USD","","")</f>
        <v>www.gtexbrasil.com.br</v>
      </c>
      <c r="F340" t="s">
        <v>2305</v>
      </c>
      <c r="H340" t="s">
        <v>222</v>
      </c>
      <c r="I340" s="12" cm="1">
        <f t="array" ref="I340">_xll.PBD(C340,"Employees Count","","USD","","")</f>
        <v>1000</v>
      </c>
      <c r="J340" s="12" t="e" cm="1">
        <f t="array" ref="J340">_xll.PBF(C340,"Business Revenue","TTM","07-Jul-2025","","USD","","")</f>
        <v>#N/A</v>
      </c>
      <c r="K340" s="12" t="e" cm="1">
        <f t="array" ref="K340">_xll.PBF(C340,"EBITDA","TTM","07-Jul-2025","","USD","","")</f>
        <v>#N/A</v>
      </c>
      <c r="L340" s="13"/>
    </row>
    <row r="341" spans="2:12" ht="15" customHeight="1" x14ac:dyDescent="0.2">
      <c r="B341" t="str" cm="1">
        <f t="array" ref="B341">_xll.PBD(C341,"Name","","USD","","")</f>
        <v>Guararapes</v>
      </c>
      <c r="C341" t="s">
        <v>895</v>
      </c>
      <c r="D341" t="str" cm="1">
        <f t="array" ref="D341">_xll.PBD(C341,"HQ Country","","USD","","")</f>
        <v>Brazil</v>
      </c>
      <c r="E341" t="str" cm="1">
        <f t="array" ref="E341">_xll.PBD(C341,"Website","","USD","","")</f>
        <v>www.guararapes.com.br</v>
      </c>
      <c r="F341" t="s">
        <v>2306</v>
      </c>
      <c r="H341" t="s">
        <v>222</v>
      </c>
      <c r="I341" s="12" cm="1">
        <f t="array" ref="I341">_xll.PBD(C341,"Employees Count","","USD","","")</f>
        <v>1337</v>
      </c>
      <c r="J341" s="12" t="e" cm="1">
        <f t="array" ref="J341">_xll.PBF(C341,"Business Revenue","TTM","07-Jul-2025","","USD","","")</f>
        <v>#N/A</v>
      </c>
      <c r="K341" s="12" cm="1">
        <f t="array" ref="K341">_xll.PBF(C341,"EBITDA","TTM","07-Jul-2025","","USD","","")</f>
        <v>275959595.20977199</v>
      </c>
      <c r="L341" s="13"/>
    </row>
    <row r="342" spans="2:12" ht="15" customHeight="1" x14ac:dyDescent="0.2">
      <c r="B342" t="str" cm="1">
        <f t="array" ref="B342">_xll.PBD(C342,"Name","","USD","","")</f>
        <v>Guerra SA Implementos Rodoviários</v>
      </c>
      <c r="C342" t="s">
        <v>897</v>
      </c>
      <c r="D342" t="str" cm="1">
        <f t="array" ref="D342">_xll.PBD(C342,"HQ Country","","USD","","")</f>
        <v>Brazil</v>
      </c>
      <c r="E342" t="str" cm="1">
        <f t="array" ref="E342">_xll.PBD(C342,"Website","","USD","","")</f>
        <v>www.guerra.com.br</v>
      </c>
      <c r="F342" t="s">
        <v>2307</v>
      </c>
      <c r="H342" t="s">
        <v>222</v>
      </c>
      <c r="I342" s="12" cm="1">
        <f t="array" ref="I342">_xll.PBD(C342,"Employees Count","","USD","","")</f>
        <v>30</v>
      </c>
      <c r="J342" s="12" t="e" cm="1">
        <f t="array" ref="J342">_xll.PBF(C342,"Business Revenue","TTM","07-Jul-2025","","USD","","")</f>
        <v>#N/A</v>
      </c>
      <c r="K342" s="12" t="e" cm="1">
        <f t="array" ref="K342">_xll.PBF(C342,"EBITDA","TTM","07-Jul-2025","","USD","","")</f>
        <v>#N/A</v>
      </c>
      <c r="L342" s="13"/>
    </row>
    <row r="343" spans="2:12" ht="15" customHeight="1" x14ac:dyDescent="0.2">
      <c r="B343" t="str" cm="1">
        <f t="array" ref="B343">_xll.PBD(C343,"Name","","USD","","")</f>
        <v>Hapvida Participacoes</v>
      </c>
      <c r="C343" t="s">
        <v>313</v>
      </c>
      <c r="D343" t="str" cm="1">
        <f t="array" ref="D343">_xll.PBD(C343,"HQ Country","","USD","","")</f>
        <v>Brazil</v>
      </c>
      <c r="E343" t="str" cm="1">
        <f t="array" ref="E343">_xll.PBD(C343,"Website","","USD","","")</f>
        <v>ri.hapvida.com.br</v>
      </c>
      <c r="F343" t="s">
        <v>1838</v>
      </c>
      <c r="G343" s="9" t="s">
        <v>324</v>
      </c>
      <c r="H343" t="s">
        <v>222</v>
      </c>
      <c r="I343" s="12" cm="1">
        <f t="array" ref="I343">_xll.PBD(C343,"Employees Count","","USD","","")</f>
        <v>68000</v>
      </c>
      <c r="J343" s="12" cm="1">
        <f t="array" ref="J343">_xll.PBF(C343,"Business Revenue","TTM","07-Jul-2025","","USD","","")</f>
        <v>5143096066.1317501</v>
      </c>
      <c r="K343" s="12" cm="1">
        <f t="array" ref="K343">_xll.PBF(C343,"EBITDA","TTM","07-Jul-2025","","USD","","")</f>
        <v>548488627.702896</v>
      </c>
      <c r="L343" s="13"/>
    </row>
    <row r="344" spans="2:12" ht="15" customHeight="1" x14ac:dyDescent="0.2">
      <c r="B344" t="str" cm="1">
        <f t="array" ref="B344">_xll.PBD(C344,"Name","","USD","","")</f>
        <v>Hidrovias do Brasil</v>
      </c>
      <c r="C344" t="s">
        <v>901</v>
      </c>
      <c r="D344" t="str" cm="1">
        <f t="array" ref="D344">_xll.PBD(C344,"HQ Country","","USD","","")</f>
        <v>Brazil</v>
      </c>
      <c r="E344" t="str" cm="1">
        <f t="array" ref="E344">_xll.PBD(C344,"Website","","USD","","")</f>
        <v>www.hbsa.com.br</v>
      </c>
      <c r="F344" t="s">
        <v>2310</v>
      </c>
      <c r="H344" t="s">
        <v>222</v>
      </c>
      <c r="I344" s="12" t="e" cm="1">
        <f t="array" ref="I344">_xll.PBD(C344,"Employees Count","","USD","","")</f>
        <v>#N/A</v>
      </c>
      <c r="J344" s="12" cm="1">
        <f t="array" ref="J344">_xll.PBF(C344,"Business Revenue","TTM","07-Jul-2025","","USD","","")</f>
        <v>330662575.85177302</v>
      </c>
      <c r="K344" s="12" cm="1">
        <f t="array" ref="K344">_xll.PBF(C344,"EBITDA","TTM","07-Jul-2025","","USD","","")</f>
        <v>45967236.464285001</v>
      </c>
      <c r="L344" s="13"/>
    </row>
    <row r="345" spans="2:12" ht="15" customHeight="1" x14ac:dyDescent="0.2">
      <c r="B345" t="str" cm="1">
        <f t="array" ref="B345">_xll.PBD(C345,"Name","","USD","","")</f>
        <v>HCL Technologies</v>
      </c>
      <c r="C345" t="s">
        <v>365</v>
      </c>
      <c r="D345" t="str" cm="1">
        <f t="array" ref="D345">_xll.PBD(C345,"HQ Country","","USD","","")</f>
        <v>India</v>
      </c>
      <c r="E345" t="str" cm="1">
        <f t="array" ref="E345">_xll.PBD(C345,"Website","","USD","","")</f>
        <v>www.hcltech.com</v>
      </c>
      <c r="F345" t="s">
        <v>1999</v>
      </c>
      <c r="H345" t="s">
        <v>222</v>
      </c>
      <c r="I345" s="12" cm="1">
        <f t="array" ref="I345">_xll.PBD(C345,"Employees Count","","USD","","")</f>
        <v>237248</v>
      </c>
      <c r="J345" s="12" cm="1">
        <f t="array" ref="J345">_xll.PBF(C345,"Business Revenue","TTM","07-Jul-2025","","USD","","")</f>
        <v>13843842011.200001</v>
      </c>
      <c r="K345" s="12" cm="1">
        <f t="array" ref="K345">_xll.PBF(C345,"EBITDA","TTM","07-Jul-2025","","USD","","")</f>
        <v>3310198573.7600002</v>
      </c>
      <c r="L345" s="13"/>
    </row>
    <row r="346" spans="2:12" ht="15" customHeight="1" x14ac:dyDescent="0.2">
      <c r="B346" t="str" cm="1">
        <f t="array" ref="B346">_xll.PBD(C346,"Name","","USD","","")</f>
        <v>Helbor Empreendimentos</v>
      </c>
      <c r="C346" t="s">
        <v>899</v>
      </c>
      <c r="D346" t="str" cm="1">
        <f t="array" ref="D346">_xll.PBD(C346,"HQ Country","","USD","","")</f>
        <v>Brazil</v>
      </c>
      <c r="E346" t="str" cm="1">
        <f t="array" ref="E346">_xll.PBD(C346,"Website","","USD","","")</f>
        <v>www.helbor.com.br</v>
      </c>
      <c r="F346" t="s">
        <v>2308</v>
      </c>
      <c r="H346" t="s">
        <v>222</v>
      </c>
      <c r="I346" s="12" cm="1">
        <f t="array" ref="I346">_xll.PBD(C346,"Employees Count","","USD","","")</f>
        <v>183</v>
      </c>
      <c r="J346" s="12" cm="1">
        <f t="array" ref="J346">_xll.PBF(C346,"Business Revenue","TTM","07-Jul-2025","","USD","","")</f>
        <v>230271997.922766</v>
      </c>
      <c r="K346" s="12" cm="1">
        <f t="array" ref="K346">_xll.PBF(C346,"EBITDA","TTM","07-Jul-2025","","USD","","")</f>
        <v>49463200.681171998</v>
      </c>
      <c r="L346" s="13"/>
    </row>
    <row r="347" spans="2:12" ht="15" customHeight="1" x14ac:dyDescent="0.2">
      <c r="B347" t="str" cm="1">
        <f t="array" ref="B347">_xll.PBD(C347,"Name","","USD","","")</f>
        <v>Henry Schein</v>
      </c>
      <c r="C347" t="s">
        <v>292</v>
      </c>
      <c r="D347" t="str" cm="1">
        <f t="array" ref="D347">_xll.PBD(C347,"HQ Country","","USD","","")</f>
        <v>United States</v>
      </c>
      <c r="E347" t="str" cm="1">
        <f t="array" ref="E347">_xll.PBD(C347,"Website","","USD","","")</f>
        <v>www.henryschein.com</v>
      </c>
      <c r="F347" t="s">
        <v>1973</v>
      </c>
      <c r="G347" s="9" t="s">
        <v>296</v>
      </c>
      <c r="H347" t="s">
        <v>222</v>
      </c>
      <c r="I347" s="12" cm="1">
        <f t="array" ref="I347">_xll.PBD(C347,"Employees Count","","USD","","")</f>
        <v>25000</v>
      </c>
      <c r="J347" s="12" cm="1">
        <f t="array" ref="J347">_xll.PBF(C347,"Business Revenue","TTM","07-Jul-2025","","USD","","")</f>
        <v>12669000000</v>
      </c>
      <c r="K347" s="12" cm="1">
        <f t="array" ref="K347">_xll.PBF(C347,"EBITDA","TTM","07-Jul-2025","","USD","","")</f>
        <v>910000000</v>
      </c>
      <c r="L347" s="13"/>
    </row>
    <row r="348" spans="2:12" ht="15" customHeight="1" x14ac:dyDescent="0.2">
      <c r="B348" t="str" cm="1">
        <f t="array" ref="B348">_xll.PBD(C348,"Name","","USD","","")</f>
        <v>Fertilizantes Heringer</v>
      </c>
      <c r="C348" t="s">
        <v>842</v>
      </c>
      <c r="D348" t="str" cm="1">
        <f t="array" ref="D348">_xll.PBD(C348,"HQ Country","","USD","","")</f>
        <v>Brazil</v>
      </c>
      <c r="E348" t="str" cm="1">
        <f t="array" ref="E348">_xll.PBD(C348,"Website","","USD","","")</f>
        <v>www.heringer.com.br</v>
      </c>
      <c r="F348" t="s">
        <v>2261</v>
      </c>
      <c r="H348" t="s">
        <v>222</v>
      </c>
      <c r="I348" s="12" cm="1">
        <f t="array" ref="I348">_xll.PBD(C348,"Employees Count","","USD","","")</f>
        <v>1680</v>
      </c>
      <c r="J348" s="12" cm="1">
        <f t="array" ref="J348">_xll.PBF(C348,"Business Revenue","TTM","07-Jul-2025","","USD","","")</f>
        <v>836793738.48718798</v>
      </c>
      <c r="K348" s="12" cm="1">
        <f t="array" ref="K348">_xll.PBF(C348,"EBITDA","TTM","07-Jul-2025","","USD","","")</f>
        <v>-75347299.083170995</v>
      </c>
      <c r="L348" s="13"/>
    </row>
    <row r="349" spans="2:12" ht="15" customHeight="1" x14ac:dyDescent="0.2">
      <c r="B349" t="str" cm="1">
        <f t="array" ref="B349">_xll.PBD(C349,"Name","","USD","","")</f>
        <v>Instituto Hermes Pardini</v>
      </c>
      <c r="C349" t="s">
        <v>435</v>
      </c>
      <c r="D349" t="str" cm="1">
        <f t="array" ref="D349">_xll.PBD(C349,"HQ Country","","USD","","")</f>
        <v>Brazil</v>
      </c>
      <c r="E349" t="str" cm="1">
        <f t="array" ref="E349">_xll.PBD(C349,"Website","","USD","","")</f>
        <v>www.hermespardini.com.br</v>
      </c>
      <c r="F349" t="s">
        <v>2320</v>
      </c>
      <c r="H349" t="s">
        <v>222</v>
      </c>
      <c r="I349" s="12" cm="1">
        <f t="array" ref="I349">_xll.PBD(C349,"Employees Count","","USD","","")</f>
        <v>7500</v>
      </c>
      <c r="J349" s="12" t="e" cm="1">
        <f t="array" ref="J349">_xll.PBF(C349,"Business Revenue","TTM","07-Jul-2025","","USD","","")</f>
        <v>#N/A</v>
      </c>
      <c r="K349" s="12" t="e" cm="1">
        <f t="array" ref="K349">_xll.PBF(C349,"EBITDA","TTM","07-Jul-2025","","USD","","")</f>
        <v>#N/A</v>
      </c>
      <c r="L349" s="13"/>
    </row>
    <row r="350" spans="2:12" ht="15" customHeight="1" x14ac:dyDescent="0.2">
      <c r="B350" t="str" cm="1">
        <f t="array" ref="B350">_xll.PBD(C350,"Name","","USD","","")</f>
        <v>Hexus Food</v>
      </c>
      <c r="C350" t="s">
        <v>900</v>
      </c>
      <c r="D350" t="str" cm="1">
        <f t="array" ref="D350">_xll.PBD(C350,"HQ Country","","USD","","")</f>
        <v>Brazil</v>
      </c>
      <c r="E350" t="str" cm="1">
        <f t="array" ref="E350">_xll.PBD(C350,"Website","","USD","","")</f>
        <v>www.hexus.com.br</v>
      </c>
      <c r="F350" t="s">
        <v>2309</v>
      </c>
      <c r="H350" t="s">
        <v>222</v>
      </c>
      <c r="I350" s="12" cm="1">
        <f t="array" ref="I350">_xll.PBD(C350,"Employees Count","","USD","","")</f>
        <v>500</v>
      </c>
      <c r="J350" s="12" t="e" cm="1">
        <f t="array" ref="J350">_xll.PBF(C350,"Business Revenue","TTM","07-Jul-2025","","USD","","")</f>
        <v>#N/A</v>
      </c>
      <c r="K350" s="12" t="e" cm="1">
        <f t="array" ref="K350">_xll.PBF(C350,"EBITDA","TTM","07-Jul-2025","","USD","","")</f>
        <v>#N/A</v>
      </c>
      <c r="L350" s="13"/>
    </row>
    <row r="351" spans="2:12" ht="15" customHeight="1" x14ac:dyDescent="0.2">
      <c r="B351" t="str" cm="1">
        <f t="array" ref="B351">_xll.PBD(C351,"Name","","USD","","")</f>
        <v>Hmobi Participacoes</v>
      </c>
      <c r="C351" t="s">
        <v>902</v>
      </c>
      <c r="D351" t="str" cm="1">
        <f t="array" ref="D351">_xll.PBD(C351,"HQ Country","","USD","","")</f>
        <v>Brazil</v>
      </c>
      <c r="E351" t="str" cm="1">
        <f t="array" ref="E351">_xll.PBD(C351,"Website","","USD","","")</f>
        <v>www.ri.hmobi-sa.com.br</v>
      </c>
      <c r="F351" t="s">
        <v>1864</v>
      </c>
      <c r="H351" t="s">
        <v>222</v>
      </c>
      <c r="I351" s="12" t="e" cm="1">
        <f t="array" ref="I351">_xll.PBD(C351,"Employees Count","","USD","","")</f>
        <v>#N/A</v>
      </c>
      <c r="J351" s="12" cm="1">
        <f t="array" ref="J351">_xll.PBF(C351,"Business Revenue","TTM","07-Jul-2025","","USD","","")</f>
        <v>223829870.372253</v>
      </c>
      <c r="K351" s="12" cm="1">
        <f t="array" ref="K351">_xll.PBF(C351,"EBITDA","TTM","07-Jul-2025","","USD","","")</f>
        <v>158699570.79317999</v>
      </c>
      <c r="L351" s="13"/>
    </row>
    <row r="352" spans="2:12" ht="15" customHeight="1" x14ac:dyDescent="0.2">
      <c r="B352" t="str" cm="1">
        <f t="array" ref="B352">_xll.PBD(C352,"Name","","USD","","")</f>
        <v>Hortigil Hortifruti</v>
      </c>
      <c r="C352" t="s">
        <v>903</v>
      </c>
      <c r="D352" t="str" cm="1">
        <f t="array" ref="D352">_xll.PBD(C352,"HQ Country","","USD","","")</f>
        <v>Brazil</v>
      </c>
      <c r="E352" t="str" cm="1">
        <f t="array" ref="E352">_xll.PBD(C352,"Website","","USD","","")</f>
        <v>www.hortifruti.com.br</v>
      </c>
      <c r="F352" t="s">
        <v>2311</v>
      </c>
      <c r="H352" t="s">
        <v>222</v>
      </c>
      <c r="I352" s="12" cm="1">
        <f t="array" ref="I352">_xll.PBD(C352,"Employees Count","","USD","","")</f>
        <v>8946</v>
      </c>
      <c r="J352" s="12" t="e" cm="1">
        <f t="array" ref="J352">_xll.PBF(C352,"Business Revenue","TTM","07-Jul-2025","","USD","","")</f>
        <v>#N/A</v>
      </c>
      <c r="K352" s="12" t="e" cm="1">
        <f t="array" ref="K352">_xll.PBF(C352,"EBITDA","TTM","07-Jul-2025","","USD","","")</f>
        <v>#N/A</v>
      </c>
      <c r="L352" s="13"/>
    </row>
    <row r="353" spans="2:15" ht="15" customHeight="1" x14ac:dyDescent="0.2">
      <c r="B353" t="str" cm="1">
        <f t="array" ref="B353">_xll.PBD(C353,"Name","","USD","","")</f>
        <v>Ímpar Serviços Hospitalares</v>
      </c>
      <c r="C353" t="s">
        <v>434</v>
      </c>
      <c r="D353" t="str" cm="1">
        <f t="array" ref="D353">_xll.PBD(C353,"HQ Country","","USD","","")</f>
        <v>Brazil</v>
      </c>
      <c r="E353" t="str" cm="1">
        <f t="array" ref="E353">_xll.PBD(C353,"Website","","USD","","")</f>
        <v>www.hospitaisredeimpar.com.br</v>
      </c>
      <c r="F353" t="s">
        <v>2317</v>
      </c>
      <c r="H353" t="s">
        <v>222</v>
      </c>
      <c r="I353" s="12" cm="1">
        <f t="array" ref="I353">_xll.PBD(C353,"Employees Count","","USD","","")</f>
        <v>2885</v>
      </c>
      <c r="J353" s="12" t="e" cm="1">
        <f t="array" ref="J353">_xll.PBF(C353,"Business Revenue","TTM","07-Jul-2025","","USD","","")</f>
        <v>#N/A</v>
      </c>
      <c r="K353" s="12" t="e" cm="1">
        <f t="array" ref="K353">_xll.PBF(C353,"EBITDA","TTM","07-Jul-2025","","USD","","")</f>
        <v>#N/A</v>
      </c>
      <c r="L353" s="13"/>
    </row>
    <row r="354" spans="2:15" ht="15" customHeight="1" x14ac:dyDescent="0.2">
      <c r="B354" t="str" cm="1">
        <f t="array" ref="B354">_xll.PBD(C354,"Name","","USD","","")</f>
        <v>Hospital Care Caledonia</v>
      </c>
      <c r="C354" t="s">
        <v>314</v>
      </c>
      <c r="D354" t="str" cm="1">
        <f t="array" ref="D354">_xll.PBD(C354,"HQ Country","","USD","","")</f>
        <v>Brazil</v>
      </c>
      <c r="E354" t="str" cm="1">
        <f t="array" ref="E354">_xll.PBD(C354,"Website","","USD","","")</f>
        <v>www.hospitalcare.com.br</v>
      </c>
      <c r="F354" t="s">
        <v>1984</v>
      </c>
      <c r="G354" s="9" t="s">
        <v>325</v>
      </c>
      <c r="H354" t="s">
        <v>222</v>
      </c>
      <c r="I354" s="12" cm="1">
        <f t="array" ref="I354">_xll.PBD(C354,"Employees Count","","USD","","")</f>
        <v>361</v>
      </c>
      <c r="J354" s="12" t="e" cm="1">
        <f t="array" ref="J354">_xll.PBF(C354,"Business Revenue","TTM","07-Jul-2025","","USD","","")</f>
        <v>#N/A</v>
      </c>
      <c r="K354" s="12" cm="1">
        <f t="array" ref="K354">_xll.PBF(C354,"EBITDA","TTM","07-Jul-2025","","USD","","")</f>
        <v>54208337.431590043</v>
      </c>
      <c r="L354" s="13"/>
    </row>
    <row r="355" spans="2:15" ht="15" customHeight="1" x14ac:dyDescent="0.2">
      <c r="B355" t="str" cm="1">
        <f t="array" ref="B355">_xll.PBD(C355,"Name","","USD","","")</f>
        <v>Hypera (Pharmaceuticals)</v>
      </c>
      <c r="C355" t="s">
        <v>433</v>
      </c>
      <c r="D355" t="str" cm="1">
        <f t="array" ref="D355">_xll.PBD(C355,"HQ Country","","USD","","")</f>
        <v>Brazil</v>
      </c>
      <c r="E355" t="str" cm="1">
        <f t="array" ref="E355">_xll.PBD(C355,"Website","","USD","","")</f>
        <v>www.hypera.com.br</v>
      </c>
      <c r="F355" t="s">
        <v>2313</v>
      </c>
      <c r="H355" t="s">
        <v>222</v>
      </c>
      <c r="I355" s="12" cm="1">
        <f t="array" ref="I355">_xll.PBD(C355,"Employees Count","","USD","","")</f>
        <v>10481</v>
      </c>
      <c r="J355" s="12" cm="1">
        <f t="array" ref="J355">_xll.PBF(C355,"Business Revenue","TTM","07-Jul-2025","","USD","","")</f>
        <v>1536259968.439193</v>
      </c>
      <c r="K355" s="12" cm="1">
        <f t="array" ref="K355">_xll.PBF(C355,"EBITDA","TTM","07-Jul-2025","","USD","","")</f>
        <v>247538096.60360101</v>
      </c>
      <c r="L355" s="13"/>
    </row>
    <row r="356" spans="2:15" ht="15" customHeight="1" x14ac:dyDescent="0.2">
      <c r="B356" t="str" cm="1">
        <f t="array" ref="B356">_xll.PBD(C356,"Name","","USD","","")</f>
        <v>International Business Machines</v>
      </c>
      <c r="C356" t="s">
        <v>366</v>
      </c>
      <c r="D356" t="str" cm="1">
        <f t="array" ref="D356">_xll.PBD(C356,"HQ Country","","USD","","")</f>
        <v>United States</v>
      </c>
      <c r="E356" t="str" cm="1">
        <f t="array" ref="E356">_xll.PBD(C356,"Website","","USD","","")</f>
        <v>www.ibm.com</v>
      </c>
      <c r="F356" t="s">
        <v>2000</v>
      </c>
      <c r="H356" t="s">
        <v>222</v>
      </c>
      <c r="I356" s="12" cm="1">
        <f t="array" ref="I356">_xll.PBD(C356,"Employees Count","","USD","","")</f>
        <v>270300</v>
      </c>
      <c r="J356" s="12" cm="1">
        <f t="array" ref="J356">_xll.PBF(C356,"Business Revenue","TTM","07-Jul-2025","","USD","","")</f>
        <v>62830000000</v>
      </c>
      <c r="K356" s="12" cm="1">
        <f t="array" ref="K356">_xll.PBF(C356,"EBITDA","TTM","07-Jul-2025","","USD","","")</f>
        <v>11601000000</v>
      </c>
      <c r="L356" s="13"/>
    </row>
    <row r="357" spans="2:15" ht="15" customHeight="1" x14ac:dyDescent="0.2">
      <c r="B357" t="str" cm="1">
        <f t="array" ref="B357">_xll.PBD(C357,"Name","","USD","","")</f>
        <v>Iguá Saneamento</v>
      </c>
      <c r="C357" t="s">
        <v>906</v>
      </c>
      <c r="D357" t="str" cm="1">
        <f t="array" ref="D357">_xll.PBD(C357,"HQ Country","","USD","","")</f>
        <v>Brazil</v>
      </c>
      <c r="E357" t="str" cm="1">
        <f t="array" ref="E357">_xll.PBD(C357,"Website","","USD","","")</f>
        <v>ri.igua.com.br</v>
      </c>
      <c r="F357" t="s">
        <v>1904</v>
      </c>
      <c r="H357" t="s">
        <v>222</v>
      </c>
      <c r="I357" s="12" cm="1">
        <f t="array" ref="I357">_xll.PBD(C357,"Employees Count","","USD","","")</f>
        <v>2643</v>
      </c>
      <c r="J357" s="12" cm="1">
        <f t="array" ref="J357">_xll.PBF(C357,"Business Revenue","TTM","07-Jul-2025","","USD","","")</f>
        <v>529011748.85882211</v>
      </c>
      <c r="K357" s="12" cm="1">
        <f t="array" ref="K357">_xll.PBF(C357,"EBITDA","TTM","07-Jul-2025","","USD","","")</f>
        <v>147341827.959867</v>
      </c>
      <c r="L357" s="13"/>
    </row>
    <row r="358" spans="2:15" ht="15" customHeight="1" x14ac:dyDescent="0.2">
      <c r="B358" t="str" cm="1">
        <f t="array" ref="B358">_xll.PBD(C358,"Name","","USD","","")</f>
        <v>Iharabras</v>
      </c>
      <c r="C358" t="s">
        <v>908</v>
      </c>
      <c r="D358" t="str" cm="1">
        <f t="array" ref="D358">_xll.PBD(C358,"HQ Country","","USD","","")</f>
        <v>Brazil</v>
      </c>
      <c r="E358" t="str" cm="1">
        <f t="array" ref="E358">_xll.PBD(C358,"Website","","USD","","")</f>
        <v>www.ihara.com.br</v>
      </c>
      <c r="F358" t="s">
        <v>2315</v>
      </c>
      <c r="H358" t="s">
        <v>222</v>
      </c>
      <c r="I358" s="12" cm="1">
        <f t="array" ref="I358">_xll.PBD(C358,"Employees Count","","USD","","")</f>
        <v>600</v>
      </c>
      <c r="J358" s="12" t="e" cm="1">
        <f t="array" ref="J358">_xll.PBF(C358,"Business Revenue","TTM","07-Jul-2025","","USD","","")</f>
        <v>#N/A</v>
      </c>
      <c r="K358" s="12" t="e" cm="1">
        <f t="array" ref="K358">_xll.PBF(C358,"EBITDA","TTM","07-Jul-2025","","USD","","")</f>
        <v>#N/A</v>
      </c>
      <c r="L358" s="13"/>
    </row>
    <row r="359" spans="2:15" ht="15" customHeight="1" x14ac:dyDescent="0.2">
      <c r="B359" t="str" cm="1">
        <f t="array" ref="B359">_xll.PBD(C359,"Name","","USD","","")</f>
        <v>Indra Sistemas</v>
      </c>
      <c r="C359" t="s">
        <v>212</v>
      </c>
      <c r="D359" t="str" cm="1">
        <f t="array" ref="D359">_xll.PBD(C359,"HQ Country","","USD","","")</f>
        <v>Spain</v>
      </c>
      <c r="E359" t="str" cm="1">
        <f t="array" ref="E359">_xll.PBD(C359,"Website","","USD","","")</f>
        <v>www.indracompany.com</v>
      </c>
      <c r="F359" t="s">
        <v>1953</v>
      </c>
      <c r="H359" t="s">
        <v>222</v>
      </c>
      <c r="I359" s="12" cm="1">
        <f t="array" ref="I359">_xll.PBD(C359,"Employees Count","","USD","","")</f>
        <v>60598</v>
      </c>
      <c r="J359" s="12" cm="1">
        <f t="array" ref="J359">_xll.PBF(C359,"Business Revenue","TTM","07-Jul-2025","","USD","","")</f>
        <v>6425297091.4953232</v>
      </c>
      <c r="K359" s="12" cm="1">
        <f t="array" ref="K359">_xll.PBF(C359,"EBITDA","TTM","07-Jul-2025","","USD","","")</f>
        <v>679255633.16480398</v>
      </c>
      <c r="L359" s="13"/>
    </row>
    <row r="360" spans="2:15" ht="15" customHeight="1" x14ac:dyDescent="0.2">
      <c r="B360" t="str" cm="1">
        <f t="array" ref="B360">_xll.PBD(C360,"Name","","USD","","")</f>
        <v>Infor Global Solutions</v>
      </c>
      <c r="C360" t="s">
        <v>211</v>
      </c>
      <c r="D360" t="str" cm="1">
        <f t="array" ref="D360">_xll.PBD(C360,"HQ Country","","USD","","")</f>
        <v>United States</v>
      </c>
      <c r="E360" t="str" cm="1">
        <f t="array" ref="E360">_xll.PBD(C360,"Website","","USD","","")</f>
        <v>www.infor.com</v>
      </c>
      <c r="F360" t="s">
        <v>1952</v>
      </c>
      <c r="H360" t="s">
        <v>222</v>
      </c>
      <c r="I360" s="12" cm="1">
        <f t="array" ref="I360">_xll.PBD(C360,"Employees Count","","USD","","")</f>
        <v>18000</v>
      </c>
      <c r="J360" s="12" t="e" cm="1">
        <f t="array" ref="J360">_xll.PBF(C360,"Business Revenue","TTM","07-Jul-2025","","USD","","")</f>
        <v>#N/A</v>
      </c>
      <c r="K360" s="12" t="e" cm="1">
        <f t="array" ref="K360">_xll.PBF(C360,"EBITDA","TTM","07-Jul-2025","","USD","","")</f>
        <v>#N/A</v>
      </c>
      <c r="L360" s="13"/>
      <c r="M360" t="s">
        <v>240</v>
      </c>
      <c r="N360" t="s">
        <v>241</v>
      </c>
      <c r="O360" t="s">
        <v>242</v>
      </c>
    </row>
    <row r="361" spans="2:15" ht="15" customHeight="1" x14ac:dyDescent="0.2">
      <c r="B361" t="str" cm="1">
        <f t="array" ref="B361">_xll.PBD(C361,"Name","","USD","","")</f>
        <v>Infosys</v>
      </c>
      <c r="C361" t="s">
        <v>367</v>
      </c>
      <c r="D361" t="str" cm="1">
        <f t="array" ref="D361">_xll.PBD(C361,"HQ Country","","USD","","")</f>
        <v>India</v>
      </c>
      <c r="E361" t="str" cm="1">
        <f t="array" ref="E361">_xll.PBD(C361,"Website","","USD","","")</f>
        <v>www.infosys.com</v>
      </c>
      <c r="F361" t="s">
        <v>2001</v>
      </c>
      <c r="H361" t="s">
        <v>222</v>
      </c>
      <c r="I361" s="12" cm="1">
        <f t="array" ref="I361">_xll.PBD(C361,"Employees Count","","USD","","")</f>
        <v>323578</v>
      </c>
      <c r="J361" s="12" cm="1">
        <f t="array" ref="J361">_xll.PBF(C361,"Business Revenue","TTM","07-Jul-2025","","USD","","")</f>
        <v>19277000000</v>
      </c>
      <c r="K361" s="12" cm="1">
        <f t="array" ref="K361">_xll.PBF(C361,"EBITDA","TTM","07-Jul-2025","","USD","","")</f>
        <v>4720000000</v>
      </c>
      <c r="L361" s="13"/>
    </row>
    <row r="362" spans="2:15" ht="15" customHeight="1" x14ac:dyDescent="0.2">
      <c r="B362" t="str" cm="1">
        <f t="array" ref="B362">_xll.PBD(C362,"Name","","USD","","")</f>
        <v>Videolar-Innova</v>
      </c>
      <c r="C362" t="s">
        <v>1187</v>
      </c>
      <c r="D362" t="str" cm="1">
        <f t="array" ref="D362">_xll.PBD(C362,"HQ Country","","USD","","")</f>
        <v>Brazil</v>
      </c>
      <c r="E362" t="str" cm="1">
        <f t="array" ref="E362">_xll.PBD(C362,"Website","","USD","","")</f>
        <v>www.innova.com.br</v>
      </c>
      <c r="F362" t="s">
        <v>2567</v>
      </c>
      <c r="H362" t="s">
        <v>222</v>
      </c>
      <c r="I362" s="12" t="e" cm="1">
        <f t="array" ref="I362">_xll.PBD(C362,"Employees Count","","USD","","")</f>
        <v>#N/A</v>
      </c>
      <c r="J362" s="12" t="e" cm="1">
        <f t="array" ref="J362">_xll.PBF(C362,"Business Revenue","TTM","07-Jul-2025","","USD","","")</f>
        <v>#N/A</v>
      </c>
      <c r="K362" s="12" t="e" cm="1">
        <f t="array" ref="K362">_xll.PBF(C362,"EBITDA","TTM","07-Jul-2025","","USD","","")</f>
        <v>#N/A</v>
      </c>
      <c r="L362" s="13"/>
    </row>
    <row r="363" spans="2:15" ht="15" customHeight="1" x14ac:dyDescent="0.2">
      <c r="B363" t="str" cm="1">
        <f t="array" ref="B363">_xll.PBD(C363,"Name","","USD","","")</f>
        <v>Inpasa</v>
      </c>
      <c r="C363" t="s">
        <v>911</v>
      </c>
      <c r="D363" t="str" cm="1">
        <f t="array" ref="D363">_xll.PBD(C363,"HQ Country","","USD","","")</f>
        <v>Brazil</v>
      </c>
      <c r="E363" t="str" cm="1">
        <f t="array" ref="E363">_xll.PBD(C363,"Website","","USD","","")</f>
        <v>www.inpasa.com.br</v>
      </c>
      <c r="F363" t="s">
        <v>2319</v>
      </c>
      <c r="H363" t="s">
        <v>222</v>
      </c>
      <c r="I363" s="12" cm="1">
        <f t="array" ref="I363">_xll.PBD(C363,"Employees Count","","USD","","")</f>
        <v>2026</v>
      </c>
      <c r="J363" s="12" t="e" cm="1">
        <f t="array" ref="J363">_xll.PBF(C363,"Business Revenue","TTM","07-Jul-2025","","USD","","")</f>
        <v>#N/A</v>
      </c>
      <c r="K363" s="12" cm="1">
        <f t="array" ref="K363">_xll.PBF(C363,"EBITDA","TTM","07-Jul-2025","","USD","","")</f>
        <v>798000174.44654977</v>
      </c>
      <c r="L363" s="13"/>
    </row>
    <row r="364" spans="2:15" ht="15" customHeight="1" x14ac:dyDescent="0.2">
      <c r="B364" t="str" cm="1">
        <f t="array" ref="B364">_xll.PBD(C364,"Name","","USD","","")</f>
        <v>Intelbras</v>
      </c>
      <c r="C364" t="s">
        <v>912</v>
      </c>
      <c r="D364" t="str" cm="1">
        <f t="array" ref="D364">_xll.PBD(C364,"HQ Country","","USD","","")</f>
        <v>Brazil</v>
      </c>
      <c r="E364" t="str" cm="1">
        <f t="array" ref="E364">_xll.PBD(C364,"Website","","USD","","")</f>
        <v>www.intelbras.com</v>
      </c>
      <c r="F364" t="s">
        <v>2321</v>
      </c>
      <c r="H364" t="s">
        <v>222</v>
      </c>
      <c r="I364" s="12" cm="1">
        <f t="array" ref="I364">_xll.PBD(C364,"Employees Count","","USD","","")</f>
        <v>4748</v>
      </c>
      <c r="J364" s="12" cm="1">
        <f t="array" ref="J364">_xll.PBF(C364,"Business Revenue","TTM","07-Jul-2025","","USD","","")</f>
        <v>1019721415.258473</v>
      </c>
      <c r="K364" s="12" cm="1">
        <f t="array" ref="K364">_xll.PBF(C364,"EBITDA","TTM","07-Jul-2025","","USD","","")</f>
        <v>101875058.12401199</v>
      </c>
      <c r="L364" s="13"/>
    </row>
    <row r="365" spans="2:15" ht="15" customHeight="1" x14ac:dyDescent="0.2">
      <c r="B365" t="str" cm="1">
        <f t="array" ref="B365">_xll.PBD(C365,"Name","","USD","","")</f>
        <v>Banco Inter</v>
      </c>
      <c r="C365" t="s">
        <v>650</v>
      </c>
      <c r="D365" t="str" cm="1">
        <f t="array" ref="D365">_xll.PBD(C365,"HQ Country","","USD","","")</f>
        <v>Brazil</v>
      </c>
      <c r="E365" t="str" cm="1">
        <f t="array" ref="E365">_xll.PBD(C365,"Website","","USD","","")</f>
        <v>inter.co</v>
      </c>
      <c r="F365" t="s">
        <v>1847</v>
      </c>
      <c r="H365" t="s">
        <v>222</v>
      </c>
      <c r="I365" s="12" cm="1">
        <f t="array" ref="I365">_xll.PBD(C365,"Employees Count","","USD","","")</f>
        <v>4391</v>
      </c>
      <c r="J365" s="12" t="e" cm="1">
        <f t="array" ref="J365">_xll.PBF(C365,"Business Revenue","TTM","07-Jul-2025","","USD","","")</f>
        <v>#N/A</v>
      </c>
      <c r="K365" s="12" t="e" cm="1">
        <f t="array" ref="K365">_xll.PBF(C365,"EBITDA","TTM","07-Jul-2025","","USD","","")</f>
        <v>#N/A</v>
      </c>
      <c r="L365" s="13"/>
    </row>
    <row r="366" spans="2:15" ht="15" customHeight="1" x14ac:dyDescent="0.2">
      <c r="B366" t="str" cm="1">
        <f t="array" ref="B366">_xll.PBD(C366,"Name","","USD","","")</f>
        <v>Intercement</v>
      </c>
      <c r="C366" t="s">
        <v>913</v>
      </c>
      <c r="D366" t="str" cm="1">
        <f t="array" ref="D366">_xll.PBD(C366,"HQ Country","","USD","","")</f>
        <v>Brazil</v>
      </c>
      <c r="E366" t="str" cm="1">
        <f t="array" ref="E366">_xll.PBD(C366,"Website","","USD","","")</f>
        <v>www.intercement.com</v>
      </c>
      <c r="F366" t="s">
        <v>2322</v>
      </c>
      <c r="H366" t="s">
        <v>222</v>
      </c>
      <c r="I366" s="12" cm="1">
        <f t="array" ref="I366">_xll.PBD(C366,"Employees Count","","USD","","")</f>
        <v>6000</v>
      </c>
      <c r="J366" s="12" cm="1">
        <f t="array" ref="J366">_xll.PBF(C366,"Business Revenue","TTM","07-Jul-2025","","USD","","")</f>
        <v>1386107744.8700652</v>
      </c>
      <c r="K366" s="12" cm="1">
        <f t="array" ref="K366">_xll.PBF(C366,"EBITDA","TTM","07-Jul-2025","","USD","","")</f>
        <v>327180071.52308542</v>
      </c>
      <c r="L366" s="13"/>
    </row>
    <row r="367" spans="2:15" ht="15" customHeight="1" x14ac:dyDescent="0.2">
      <c r="B367" t="str" cm="1">
        <f t="array" ref="B367">_xll.PBD(C367,"Name","","USD","","")</f>
        <v>International Meal Company Alimentação</v>
      </c>
      <c r="C367" t="s">
        <v>914</v>
      </c>
      <c r="D367" t="str" cm="1">
        <f t="array" ref="D367">_xll.PBD(C367,"HQ Country","","USD","","")</f>
        <v>Brazil</v>
      </c>
      <c r="E367" t="str" cm="1">
        <f t="array" ref="E367">_xll.PBD(C367,"Website","","USD","","")</f>
        <v>www.internationalmealcompany.com</v>
      </c>
      <c r="F367" t="s">
        <v>2323</v>
      </c>
      <c r="H367" t="s">
        <v>222</v>
      </c>
      <c r="I367" s="12" cm="1">
        <f t="array" ref="I367">_xll.PBD(C367,"Employees Count","","USD","","")</f>
        <v>12000</v>
      </c>
      <c r="J367" s="12" cm="1">
        <f t="array" ref="J367">_xll.PBF(C367,"Business Revenue","TTM","07-Jul-2025","","USD","","")</f>
        <v>410429476.13938904</v>
      </c>
      <c r="K367" s="12" cm="1">
        <f t="array" ref="K367">_xll.PBF(C367,"EBITDA","TTM","07-Jul-2025","","USD","","")</f>
        <v>56930839.564958997</v>
      </c>
      <c r="L367" s="13"/>
    </row>
    <row r="368" spans="2:15" ht="15" customHeight="1" x14ac:dyDescent="0.2">
      <c r="B368" t="str" cm="1">
        <f t="array" ref="B368">_xll.PBD(C368,"Name","","USD","","")</f>
        <v>AEA International Holdings (Other Healthcare Services)</v>
      </c>
      <c r="C368" t="s">
        <v>213</v>
      </c>
      <c r="D368" t="str" cm="1">
        <f t="array" ref="D368">_xll.PBD(C368,"HQ Country","","USD","","")</f>
        <v>Singapore</v>
      </c>
      <c r="E368" t="str" cm="1">
        <f t="array" ref="E368">_xll.PBD(C368,"Website","","USD","","")</f>
        <v>www.internationalsos.com</v>
      </c>
      <c r="F368" t="s">
        <v>1954</v>
      </c>
      <c r="H368" t="s">
        <v>222</v>
      </c>
      <c r="I368" s="12" cm="1">
        <f t="array" ref="I368">_xll.PBD(C368,"Employees Count","","USD","","")</f>
        <v>13000</v>
      </c>
      <c r="J368" s="12" t="e" cm="1">
        <f t="array" ref="J368">_xll.PBF(C368,"Business Revenue","TTM","07-Jul-2025","","USD","","")</f>
        <v>#N/A</v>
      </c>
      <c r="K368" s="12" t="e" cm="1">
        <f t="array" ref="K368">_xll.PBF(C368,"EBITDA","TTM","07-Jul-2025","","USD","","")</f>
        <v>#N/A</v>
      </c>
      <c r="L368" s="13"/>
      <c r="M368" t="s">
        <v>243</v>
      </c>
      <c r="N368" t="s">
        <v>244</v>
      </c>
      <c r="O368" t="s">
        <v>245</v>
      </c>
    </row>
    <row r="369" spans="2:12" ht="15" customHeight="1" x14ac:dyDescent="0.2">
      <c r="B369" t="str" cm="1">
        <f t="array" ref="B369">_xll.PBD(C369,"Name","","USD","","")</f>
        <v>Iochpe-Maxion</v>
      </c>
      <c r="C369" t="s">
        <v>915</v>
      </c>
      <c r="D369" t="str" cm="1">
        <f t="array" ref="D369">_xll.PBD(C369,"HQ Country","","USD","","")</f>
        <v>Brazil</v>
      </c>
      <c r="E369" t="str" cm="1">
        <f t="array" ref="E369">_xll.PBD(C369,"Website","","USD","","")</f>
        <v>www.iochpe.com.br</v>
      </c>
      <c r="F369" t="s">
        <v>2324</v>
      </c>
      <c r="H369" t="s">
        <v>222</v>
      </c>
      <c r="I369" s="12" cm="1">
        <f t="array" ref="I369">_xll.PBD(C369,"Employees Count","","USD","","")</f>
        <v>17000</v>
      </c>
      <c r="J369" s="12" cm="1">
        <f t="array" ref="J369">_xll.PBF(C369,"Business Revenue","TTM","07-Jul-2025","","USD","","")</f>
        <v>3028173250.5393982</v>
      </c>
      <c r="K369" s="12" cm="1">
        <f t="array" ref="K369">_xll.PBF(C369,"EBITDA","TTM","07-Jul-2025","","USD","","")</f>
        <v>291419936.71475899</v>
      </c>
      <c r="L369" s="13"/>
    </row>
    <row r="370" spans="2:12" ht="15" customHeight="1" x14ac:dyDescent="0.2">
      <c r="B370" t="str" cm="1">
        <f t="array" ref="B370">_xll.PBD(C370,"Name","","USD","","")</f>
        <v>Ipe Tecnologia Digital</v>
      </c>
      <c r="C370" t="s">
        <v>916</v>
      </c>
      <c r="D370" t="str" cm="1">
        <f t="array" ref="D370">_xll.PBD(C370,"HQ Country","","USD","","")</f>
        <v>Brazil</v>
      </c>
      <c r="E370" t="str" cm="1">
        <f t="array" ref="E370">_xll.PBD(C370,"Website","","USD","","")</f>
        <v>www.ipe.digital</v>
      </c>
      <c r="F370" t="s">
        <v>2325</v>
      </c>
      <c r="H370" t="s">
        <v>222</v>
      </c>
      <c r="I370" s="12" cm="1">
        <f t="array" ref="I370">_xll.PBD(C370,"Employees Count","","USD","","")</f>
        <v>90</v>
      </c>
      <c r="J370" s="12" t="e" cm="1">
        <f t="array" ref="J370">_xll.PBF(C370,"Business Revenue","TTM","07-Jul-2025","","USD","","")</f>
        <v>#N/A</v>
      </c>
      <c r="K370" s="12" t="e" cm="1">
        <f t="array" ref="K370">_xll.PBF(C370,"EBITDA","TTM","07-Jul-2025","","USD","","")</f>
        <v>#N/A</v>
      </c>
      <c r="L370" s="13"/>
    </row>
    <row r="371" spans="2:12" ht="15" customHeight="1" x14ac:dyDescent="0.2">
      <c r="B371" t="str" cm="1">
        <f t="array" ref="B371">_xll.PBD(C371,"Name","","USD","","")</f>
        <v>Celulose Irani</v>
      </c>
      <c r="C371" t="s">
        <v>711</v>
      </c>
      <c r="D371" t="str" cm="1">
        <f t="array" ref="D371">_xll.PBD(C371,"HQ Country","","USD","","")</f>
        <v>Brazil</v>
      </c>
      <c r="E371" t="str" cm="1">
        <f t="array" ref="E371">_xll.PBD(C371,"Website","","USD","","")</f>
        <v>www.irani.com.br</v>
      </c>
      <c r="F371" t="s">
        <v>2141</v>
      </c>
      <c r="H371" t="s">
        <v>222</v>
      </c>
      <c r="I371" s="12" cm="1">
        <f t="array" ref="I371">_xll.PBD(C371,"Employees Count","","USD","","")</f>
        <v>2348</v>
      </c>
      <c r="J371" s="12" cm="1">
        <f t="array" ref="J371">_xll.PBF(C371,"Business Revenue","TTM","07-Jul-2025","","USD","","")</f>
        <v>381648014.35258597</v>
      </c>
      <c r="K371" s="12" cm="1">
        <f t="array" ref="K371">_xll.PBF(C371,"EBITDA","TTM","07-Jul-2025","","USD","","")</f>
        <v>106374805.229807</v>
      </c>
      <c r="L371" s="13"/>
    </row>
    <row r="372" spans="2:12" ht="15" customHeight="1" x14ac:dyDescent="0.2">
      <c r="B372" t="str" cm="1">
        <f t="array" ref="B372">_xll.PBD(C372,"Name","","USD","","")</f>
        <v>Isa Energia Brasil</v>
      </c>
      <c r="C372" t="s">
        <v>917</v>
      </c>
      <c r="D372" t="str" cm="1">
        <f t="array" ref="D372">_xll.PBD(C372,"HQ Country","","USD","","")</f>
        <v>Brazil</v>
      </c>
      <c r="E372" t="str" cm="1">
        <f t="array" ref="E372">_xll.PBD(C372,"Website","","USD","","")</f>
        <v>www.isacteep.com.br</v>
      </c>
      <c r="F372" t="s">
        <v>2326</v>
      </c>
      <c r="H372" t="s">
        <v>222</v>
      </c>
      <c r="I372" s="12" cm="1">
        <f t="array" ref="I372">_xll.PBD(C372,"Employees Count","","USD","","")</f>
        <v>1636</v>
      </c>
      <c r="J372" s="12" cm="1">
        <f t="array" ref="J372">_xll.PBF(C372,"Business Revenue","TTM","07-Jul-2025","","USD","","")</f>
        <v>1675076231.6174531</v>
      </c>
      <c r="K372" s="12" cm="1">
        <f t="array" ref="K372">_xll.PBF(C372,"EBITDA","TTM","07-Jul-2025","","USD","","")</f>
        <v>938231734.295838</v>
      </c>
      <c r="L372" s="13"/>
    </row>
    <row r="373" spans="2:12" ht="15" customHeight="1" x14ac:dyDescent="0.2">
      <c r="B373" t="str" cm="1">
        <f t="array" ref="B373">_xll.PBD(C373,"Name","","USD","","")</f>
        <v>Itambé Alimentos</v>
      </c>
      <c r="C373" t="s">
        <v>919</v>
      </c>
      <c r="D373" t="str" cm="1">
        <f t="array" ref="D373">_xll.PBD(C373,"HQ Country","","USD","","")</f>
        <v>Brazil</v>
      </c>
      <c r="E373" t="str" cm="1">
        <f t="array" ref="E373">_xll.PBD(C373,"Website","","USD","","")</f>
        <v>www.itambe.com.br</v>
      </c>
      <c r="F373" t="s">
        <v>2328</v>
      </c>
      <c r="H373" t="s">
        <v>222</v>
      </c>
      <c r="I373" s="12" cm="1">
        <f t="array" ref="I373">_xll.PBD(C373,"Employees Count","","USD","","")</f>
        <v>3500</v>
      </c>
      <c r="J373" s="12" t="e" cm="1">
        <f t="array" ref="J373">_xll.PBF(C373,"Business Revenue","TTM","07-Jul-2025","","USD","","")</f>
        <v>#N/A</v>
      </c>
      <c r="K373" s="12" t="e" cm="1">
        <f t="array" ref="K373">_xll.PBF(C373,"EBITDA","TTM","07-Jul-2025","","USD","","")</f>
        <v>#N/A</v>
      </c>
      <c r="L373" s="13"/>
    </row>
    <row r="374" spans="2:12" ht="15" customHeight="1" x14ac:dyDescent="0.2">
      <c r="B374" t="str" cm="1">
        <f t="array" ref="B374">_xll.PBD(C374,"Name","","USD","","")</f>
        <v>Itaúsa</v>
      </c>
      <c r="C374" t="s">
        <v>920</v>
      </c>
      <c r="D374" t="str" cm="1">
        <f t="array" ref="D374">_xll.PBD(C374,"HQ Country","","USD","","")</f>
        <v>Brazil</v>
      </c>
      <c r="E374" t="str" cm="1">
        <f t="array" ref="E374">_xll.PBD(C374,"Website","","USD","","")</f>
        <v>www.itausa.com.br</v>
      </c>
      <c r="F374" t="s">
        <v>2329</v>
      </c>
      <c r="H374" t="s">
        <v>222</v>
      </c>
      <c r="I374" s="12" cm="1">
        <f t="array" ref="I374">_xll.PBD(C374,"Employees Count","","USD","","")</f>
        <v>129000</v>
      </c>
      <c r="J374" s="12" cm="1">
        <f t="array" ref="J374">_xll.PBF(C374,"Business Revenue","TTM","07-Jul-2025","","USD","","")</f>
        <v>1852082729.197</v>
      </c>
      <c r="K374" s="12" cm="1">
        <f t="array" ref="K374">_xll.PBF(C374,"EBITDA","TTM","07-Jul-2025","","USD","","")</f>
        <v>3212603930.1139998</v>
      </c>
      <c r="L374" s="13"/>
    </row>
    <row r="375" spans="2:12" ht="15" customHeight="1" x14ac:dyDescent="0.2">
      <c r="B375" t="str" cm="1">
        <f t="array" ref="B375">_xll.PBD(C375,"Name","","USD","","")</f>
        <v>Jalles Machado</v>
      </c>
      <c r="C375" t="s">
        <v>922</v>
      </c>
      <c r="D375" t="str" cm="1">
        <f t="array" ref="D375">_xll.PBD(C375,"HQ Country","","USD","","")</f>
        <v>Brazil</v>
      </c>
      <c r="E375" t="str" cm="1">
        <f t="array" ref="E375">_xll.PBD(C375,"Website","","USD","","")</f>
        <v>www.jalles.com</v>
      </c>
      <c r="F375" t="s">
        <v>2331</v>
      </c>
      <c r="H375" t="s">
        <v>222</v>
      </c>
      <c r="I375" s="12" cm="1">
        <f t="array" ref="I375">_xll.PBD(C375,"Employees Count","","USD","","")</f>
        <v>5384</v>
      </c>
      <c r="J375" s="12" cm="1">
        <f t="array" ref="J375">_xll.PBF(C375,"Business Revenue","TTM","07-Jul-2025","","USD","","")</f>
        <v>468517800.62184501</v>
      </c>
      <c r="K375" s="12" cm="1">
        <f t="array" ref="K375">_xll.PBF(C375,"EBITDA","TTM","07-Jul-2025","","USD","","")</f>
        <v>243644964.92002401</v>
      </c>
      <c r="L375" s="13"/>
    </row>
    <row r="376" spans="2:12" ht="15" customHeight="1" x14ac:dyDescent="0.2">
      <c r="B376" t="str" cm="1">
        <f t="array" ref="B376">_xll.PBD(C376,"Name","","USD","","")</f>
        <v>JBS (Food Products)</v>
      </c>
      <c r="C376" t="s">
        <v>923</v>
      </c>
      <c r="D376" t="str" cm="1">
        <f t="array" ref="D376">_xll.PBD(C376,"HQ Country","","USD","","")</f>
        <v>Brazil</v>
      </c>
      <c r="E376" t="str" cm="1">
        <f t="array" ref="E376">_xll.PBD(C376,"Website","","USD","","")</f>
        <v>www.jbs.com.br</v>
      </c>
      <c r="F376" t="s">
        <v>2332</v>
      </c>
      <c r="H376" t="s">
        <v>222</v>
      </c>
      <c r="I376" s="12" cm="1">
        <f t="array" ref="I376">_xll.PBD(C376,"Employees Count","","USD","","")</f>
        <v>280000</v>
      </c>
      <c r="J376" s="12" cm="1">
        <f t="array" ref="J376">_xll.PBF(C376,"Business Revenue","TTM","07-Jul-2025","","USD","","")</f>
        <v>78618601521.123138</v>
      </c>
      <c r="K376" s="12" cm="1">
        <f t="array" ref="K376">_xll.PBF(C376,"EBITDA","TTM","07-Jul-2025","","USD","","")</f>
        <v>6294677147.2210722</v>
      </c>
      <c r="L376" s="13"/>
    </row>
    <row r="377" spans="2:12" ht="15" customHeight="1" x14ac:dyDescent="0.2">
      <c r="B377" t="str" cm="1">
        <f t="array" ref="B377">_xll.PBD(C377,"Name","","USD","","")</f>
        <v>Jeitto</v>
      </c>
      <c r="C377" t="s">
        <v>924</v>
      </c>
      <c r="D377" t="str" cm="1">
        <f t="array" ref="D377">_xll.PBD(C377,"HQ Country","","USD","","")</f>
        <v>Brazil</v>
      </c>
      <c r="E377" t="str" cm="1">
        <f t="array" ref="E377">_xll.PBD(C377,"Website","","USD","","")</f>
        <v>www.jeitto.com.br</v>
      </c>
      <c r="F377" t="s">
        <v>2333</v>
      </c>
      <c r="H377" t="s">
        <v>222</v>
      </c>
      <c r="I377" s="12" cm="1">
        <f t="array" ref="I377">_xll.PBD(C377,"Employees Count","","USD","","")</f>
        <v>150</v>
      </c>
      <c r="J377" s="12" t="e" cm="1">
        <f t="array" ref="J377">_xll.PBF(C377,"Business Revenue","TTM","07-Jul-2025","","USD","","")</f>
        <v>#N/A</v>
      </c>
      <c r="K377" s="12" t="e" cm="1">
        <f t="array" ref="K377">_xll.PBF(C377,"EBITDA","TTM","07-Jul-2025","","USD","","")</f>
        <v>#N/A</v>
      </c>
      <c r="L377" s="13"/>
    </row>
    <row r="378" spans="2:12" ht="15" customHeight="1" x14ac:dyDescent="0.2">
      <c r="B378" t="str" cm="1">
        <f t="array" ref="B378">_xll.PBD(C378,"Name","","USD","","")</f>
        <v>Jequiti Cosméticos</v>
      </c>
      <c r="C378" t="s">
        <v>925</v>
      </c>
      <c r="D378" t="str" cm="1">
        <f t="array" ref="D378">_xll.PBD(C378,"HQ Country","","USD","","")</f>
        <v>Brazil</v>
      </c>
      <c r="E378" t="str" cm="1">
        <f t="array" ref="E378">_xll.PBD(C378,"Website","","USD","","")</f>
        <v>www.jequiti.com.br</v>
      </c>
      <c r="F378" t="s">
        <v>2334</v>
      </c>
      <c r="H378" t="s">
        <v>222</v>
      </c>
      <c r="I378" s="12" t="e" cm="1">
        <f t="array" ref="I378">_xll.PBD(C378,"Employees Count","","USD","","")</f>
        <v>#N/A</v>
      </c>
      <c r="J378" s="12" t="e" cm="1">
        <f t="array" ref="J378">_xll.PBF(C378,"Business Revenue","TTM","07-Jul-2025","","USD","","")</f>
        <v>#N/A</v>
      </c>
      <c r="K378" s="12" t="e" cm="1">
        <f t="array" ref="K378">_xll.PBF(C378,"EBITDA","TTM","07-Jul-2025","","USD","","")</f>
        <v>#N/A</v>
      </c>
      <c r="L378" s="13"/>
    </row>
    <row r="379" spans="2:12" ht="15" customHeight="1" x14ac:dyDescent="0.2">
      <c r="B379" t="str" cm="1">
        <f t="array" ref="B379">_xll.PBD(C379,"Name","","USD","","")</f>
        <v>Iguatemi</v>
      </c>
      <c r="C379" t="s">
        <v>907</v>
      </c>
      <c r="D379" t="str" cm="1">
        <f t="array" ref="D379">_xll.PBD(C379,"HQ Country","","USD","","")</f>
        <v>Brazil</v>
      </c>
      <c r="E379" t="str" cm="1">
        <f t="array" ref="E379">_xll.PBD(C379,"Website","","USD","","")</f>
        <v>www.jereissati.com.br</v>
      </c>
      <c r="F379" t="s">
        <v>2314</v>
      </c>
      <c r="H379" t="s">
        <v>222</v>
      </c>
      <c r="I379" s="12" cm="1">
        <f t="array" ref="I379">_xll.PBD(C379,"Employees Count","","USD","","")</f>
        <v>436</v>
      </c>
      <c r="J379" s="12" cm="1">
        <f t="array" ref="J379">_xll.PBF(C379,"Business Revenue","TTM","07-Jul-2025","","USD","","")</f>
        <v>268342725.88003999</v>
      </c>
      <c r="K379" s="12" cm="1">
        <f t="array" ref="K379">_xll.PBF(C379,"EBITDA","TTM","07-Jul-2025","","USD","","")</f>
        <v>188127186.64686695</v>
      </c>
      <c r="L379" s="13"/>
    </row>
    <row r="380" spans="2:12" ht="15" customHeight="1" x14ac:dyDescent="0.2">
      <c r="B380" t="str" cm="1">
        <f t="array" ref="B380">_xll.PBD(C380,"Name","","USD","","")</f>
        <v>JHSF Participacoes</v>
      </c>
      <c r="C380" t="s">
        <v>926</v>
      </c>
      <c r="D380" t="str" cm="1">
        <f t="array" ref="D380">_xll.PBD(C380,"HQ Country","","USD","","")</f>
        <v>Brazil</v>
      </c>
      <c r="E380" t="str" cm="1">
        <f t="array" ref="E380">_xll.PBD(C380,"Website","","USD","","")</f>
        <v>www.jhsf.com.br</v>
      </c>
      <c r="F380" t="s">
        <v>2335</v>
      </c>
      <c r="H380" t="s">
        <v>222</v>
      </c>
      <c r="I380" s="12" cm="1">
        <f t="array" ref="I380">_xll.PBD(C380,"Employees Count","","USD","","")</f>
        <v>3376</v>
      </c>
      <c r="J380" s="12" cm="1">
        <f t="array" ref="J380">_xll.PBF(C380,"Business Revenue","TTM","07-Jul-2025","","USD","","")</f>
        <v>345524297.49210799</v>
      </c>
      <c r="K380" s="12" cm="1">
        <f t="array" ref="K380">_xll.PBF(C380,"EBITDA","TTM","07-Jul-2025","","USD","","")</f>
        <v>314068812.23226303</v>
      </c>
      <c r="L380" s="13"/>
    </row>
    <row r="381" spans="2:12" ht="15" customHeight="1" x14ac:dyDescent="0.2">
      <c r="B381" t="str" cm="1">
        <f t="array" ref="B381">_xll.PBD(C381,"Name","","USD","","")</f>
        <v>JM Servicos Integrados</v>
      </c>
      <c r="C381" t="s">
        <v>927</v>
      </c>
      <c r="D381" t="str" cm="1">
        <f t="array" ref="D381">_xll.PBD(C381,"HQ Country","","USD","","")</f>
        <v>Brazil</v>
      </c>
      <c r="E381" t="str" cm="1">
        <f t="array" ref="E381">_xll.PBD(C381,"Website","","USD","","")</f>
        <v>www.jmservicosintegrados.com</v>
      </c>
      <c r="F381" t="s">
        <v>2336</v>
      </c>
      <c r="H381" t="s">
        <v>222</v>
      </c>
      <c r="I381" s="12" t="e" cm="1">
        <f t="array" ref="I381">_xll.PBD(C381,"Employees Count","","USD","","")</f>
        <v>#N/A</v>
      </c>
      <c r="J381" s="12" t="e" cm="1">
        <f t="array" ref="J381">_xll.PBF(C381,"Business Revenue","TTM","07-Jul-2025","","USD","","")</f>
        <v>#N/A</v>
      </c>
      <c r="K381" s="12" t="e" cm="1">
        <f t="array" ref="K381">_xll.PBF(C381,"EBITDA","TTM","07-Jul-2025","","USD","","")</f>
        <v>#N/A</v>
      </c>
      <c r="L381" s="13"/>
    </row>
    <row r="382" spans="2:12" ht="15" customHeight="1" x14ac:dyDescent="0.2">
      <c r="B382" t="str" cm="1">
        <f t="array" ref="B382">_xll.PBD(C382,"Name","","USD","","")</f>
        <v>Josapar- Joaquim Oliveira Particip</v>
      </c>
      <c r="C382" t="s">
        <v>928</v>
      </c>
      <c r="D382" t="str" cm="1">
        <f t="array" ref="D382">_xll.PBD(C382,"HQ Country","","USD","","")</f>
        <v>Brazil</v>
      </c>
      <c r="E382" t="str" cm="1">
        <f t="array" ref="E382">_xll.PBD(C382,"Website","","USD","","")</f>
        <v>www.josapar.com.br</v>
      </c>
      <c r="F382" t="s">
        <v>2337</v>
      </c>
      <c r="H382" t="s">
        <v>222</v>
      </c>
      <c r="I382" s="12" t="e" cm="1">
        <f t="array" ref="I382">_xll.PBD(C382,"Employees Count","","USD","","")</f>
        <v>#N/A</v>
      </c>
      <c r="J382" s="12" cm="1">
        <f t="array" ref="J382">_xll.PBF(C382,"Business Revenue","TTM","07-Jul-2025","","USD","","")</f>
        <v>410546778.76648402</v>
      </c>
      <c r="K382" s="12" cm="1">
        <f t="array" ref="K382">_xll.PBF(C382,"EBITDA","TTM","07-Jul-2025","","USD","","")</f>
        <v>22915410.135844</v>
      </c>
      <c r="L382" s="13"/>
    </row>
    <row r="383" spans="2:12" ht="15" customHeight="1" x14ac:dyDescent="0.2">
      <c r="B383" t="str" cm="1">
        <f t="array" ref="B383">_xll.PBD(C383,"Name","","USD","","")</f>
        <v>JSL</v>
      </c>
      <c r="C383" t="s">
        <v>929</v>
      </c>
      <c r="D383" t="str" cm="1">
        <f t="array" ref="D383">_xll.PBD(C383,"HQ Country","","USD","","")</f>
        <v>Brazil</v>
      </c>
      <c r="E383" t="str" cm="1">
        <f t="array" ref="E383">_xll.PBD(C383,"Website","","USD","","")</f>
        <v>www.jsl.com.br</v>
      </c>
      <c r="F383" t="s">
        <v>2338</v>
      </c>
      <c r="H383" t="s">
        <v>222</v>
      </c>
      <c r="I383" s="12" cm="1">
        <f t="array" ref="I383">_xll.PBD(C383,"Employees Count","","USD","","")</f>
        <v>28000</v>
      </c>
      <c r="J383" s="12" cm="1">
        <f t="array" ref="J383">_xll.PBF(C383,"Business Revenue","TTM","07-Jul-2025","","USD","","")</f>
        <v>1810630200.4067619</v>
      </c>
      <c r="K383" s="12" cm="1">
        <f t="array" ref="K383">_xll.PBF(C383,"EBITDA","TTM","07-Jul-2025","","USD","","")</f>
        <v>347974446.747379</v>
      </c>
      <c r="L383" s="13"/>
    </row>
    <row r="384" spans="2:12" ht="15" customHeight="1" x14ac:dyDescent="0.2">
      <c r="B384" t="str" cm="1">
        <f t="array" ref="B384">_xll.PBD(C384,"Name","","USD","","")</f>
        <v>Juntos Somos Mais</v>
      </c>
      <c r="C384" t="s">
        <v>930</v>
      </c>
      <c r="D384" t="str" cm="1">
        <f t="array" ref="D384">_xll.PBD(C384,"HQ Country","","USD","","")</f>
        <v>Brazil</v>
      </c>
      <c r="E384" t="str" cm="1">
        <f t="array" ref="E384">_xll.PBD(C384,"Website","","USD","","")</f>
        <v>www.juntossomosmais.com.br</v>
      </c>
      <c r="F384" t="s">
        <v>2339</v>
      </c>
      <c r="H384" t="s">
        <v>222</v>
      </c>
      <c r="I384" s="12" cm="1">
        <f t="array" ref="I384">_xll.PBD(C384,"Employees Count","","USD","","")</f>
        <v>411</v>
      </c>
      <c r="J384" s="12" t="e" cm="1">
        <f t="array" ref="J384">_xll.PBF(C384,"Business Revenue","TTM","07-Jul-2025","","USD","","")</f>
        <v>#N/A</v>
      </c>
      <c r="K384" s="12" t="e" cm="1">
        <f t="array" ref="K384">_xll.PBF(C384,"EBITDA","TTM","07-Jul-2025","","USD","","")</f>
        <v>#N/A</v>
      </c>
      <c r="L384" s="13"/>
    </row>
    <row r="385" spans="2:12" ht="15" customHeight="1" x14ac:dyDescent="0.2">
      <c r="B385" t="str" cm="1">
        <f t="array" ref="B385">_xll.PBD(C385,"Name","","USD","","")</f>
        <v>Kepler Weber</v>
      </c>
      <c r="C385" t="s">
        <v>931</v>
      </c>
      <c r="D385" t="str" cm="1">
        <f t="array" ref="D385">_xll.PBD(C385,"HQ Country","","USD","","")</f>
        <v>Brazil</v>
      </c>
      <c r="E385" t="str" cm="1">
        <f t="array" ref="E385">_xll.PBD(C385,"Website","","USD","","")</f>
        <v>www.kepler.com.br</v>
      </c>
      <c r="F385" t="s">
        <v>2340</v>
      </c>
      <c r="H385" t="s">
        <v>222</v>
      </c>
      <c r="I385" s="12" cm="1">
        <f t="array" ref="I385">_xll.PBD(C385,"Employees Count","","USD","","")</f>
        <v>1451</v>
      </c>
      <c r="J385" s="12" cm="1">
        <f t="array" ref="J385">_xll.PBF(C385,"Business Revenue","TTM","07-Jul-2025","","USD","","")</f>
        <v>328381089.19334304</v>
      </c>
      <c r="K385" s="12" cm="1">
        <f t="array" ref="K385">_xll.PBF(C385,"EBITDA","TTM","07-Jul-2025","","USD","","")</f>
        <v>52890239.422898002</v>
      </c>
      <c r="L385" s="13"/>
    </row>
    <row r="386" spans="2:12" ht="15" customHeight="1" x14ac:dyDescent="0.2">
      <c r="B386" t="str" cm="1">
        <f t="array" ref="B386">_xll.PBD(C386,"Name","","USD","","")</f>
        <v>Kiss New York</v>
      </c>
      <c r="C386" t="s">
        <v>933</v>
      </c>
      <c r="D386" t="str" cm="1">
        <f t="array" ref="D386">_xll.PBD(C386,"HQ Country","","USD","","")</f>
        <v>Brazil</v>
      </c>
      <c r="E386" t="str" cm="1">
        <f t="array" ref="E386">_xll.PBD(C386,"Website","","USD","","")</f>
        <v>kissnewyork.com.br</v>
      </c>
      <c r="F386" t="s">
        <v>2341</v>
      </c>
      <c r="H386" t="s">
        <v>222</v>
      </c>
      <c r="I386" s="12" cm="1">
        <f t="array" ref="I386">_xll.PBD(C386,"Employees Count","","USD","","")</f>
        <v>201</v>
      </c>
      <c r="J386" s="12" t="e" cm="1">
        <f t="array" ref="J386">_xll.PBF(C386,"Business Revenue","TTM","07-Jul-2025","","USD","","")</f>
        <v>#N/A</v>
      </c>
      <c r="K386" s="12" t="e" cm="1">
        <f t="array" ref="K386">_xll.PBF(C386,"EBITDA","TTM","07-Jul-2025","","USD","","")</f>
        <v>#N/A</v>
      </c>
      <c r="L386" s="13"/>
    </row>
    <row r="387" spans="2:12" ht="15" customHeight="1" x14ac:dyDescent="0.2">
      <c r="B387" t="str" cm="1">
        <f t="array" ref="B387">_xll.PBD(C387,"Name","","USD","","")</f>
        <v>Kiwify</v>
      </c>
      <c r="C387" t="s">
        <v>934</v>
      </c>
      <c r="D387" t="str" cm="1">
        <f t="array" ref="D387">_xll.PBD(C387,"HQ Country","","USD","","")</f>
        <v>Brazil</v>
      </c>
      <c r="E387" t="str" cm="1">
        <f t="array" ref="E387">_xll.PBD(C387,"Website","","USD","","")</f>
        <v>www.kiwify.com.br</v>
      </c>
      <c r="F387" t="s">
        <v>2342</v>
      </c>
      <c r="H387" t="s">
        <v>222</v>
      </c>
      <c r="I387" s="12" cm="1">
        <f t="array" ref="I387">_xll.PBD(C387,"Employees Count","","USD","","")</f>
        <v>118</v>
      </c>
      <c r="J387" s="12" t="e" cm="1">
        <f t="array" ref="J387">_xll.PBF(C387,"Business Revenue","TTM","07-Jul-2025","","USD","","")</f>
        <v>#N/A</v>
      </c>
      <c r="K387" s="12" t="e" cm="1">
        <f t="array" ref="K387">_xll.PBF(C387,"EBITDA","TTM","07-Jul-2025","","USD","","")</f>
        <v>#N/A</v>
      </c>
      <c r="L387" s="13"/>
    </row>
    <row r="388" spans="2:12" ht="15" customHeight="1" x14ac:dyDescent="0.2">
      <c r="B388" t="str" cm="1">
        <f t="array" ref="B388">_xll.PBD(C388,"Name","","USD","","")</f>
        <v>Klabin</v>
      </c>
      <c r="C388" t="s">
        <v>935</v>
      </c>
      <c r="D388" t="str" cm="1">
        <f t="array" ref="D388">_xll.PBD(C388,"HQ Country","","USD","","")</f>
        <v>Brazil</v>
      </c>
      <c r="E388" t="str" cm="1">
        <f t="array" ref="E388">_xll.PBD(C388,"Website","","USD","","")</f>
        <v>www.klabin.com.br</v>
      </c>
      <c r="F388" t="s">
        <v>2343</v>
      </c>
      <c r="H388" t="s">
        <v>222</v>
      </c>
      <c r="I388" s="12" cm="1">
        <f t="array" ref="I388">_xll.PBD(C388,"Employees Count","","USD","","")</f>
        <v>25000</v>
      </c>
      <c r="J388" s="12" cm="1">
        <f t="array" ref="J388">_xll.PBF(C388,"Business Revenue","TTM","07-Jul-2025","","USD","","")</f>
        <v>4135851052.3874331</v>
      </c>
      <c r="K388" s="12" cm="1">
        <f t="array" ref="K388">_xll.PBF(C388,"EBITDA","TTM","07-Jul-2025","","USD","","")</f>
        <v>1783698862.227123</v>
      </c>
      <c r="L388" s="13"/>
    </row>
    <row r="389" spans="2:12" ht="15" customHeight="1" x14ac:dyDescent="0.2">
      <c r="B389" t="str" cm="1">
        <f t="array" ref="B389">_xll.PBD(C389,"Name","","USD","","")</f>
        <v>Klabin Segall</v>
      </c>
      <c r="C389" t="s">
        <v>936</v>
      </c>
      <c r="D389" t="str" cm="1">
        <f t="array" ref="D389">_xll.PBD(C389,"HQ Country","","USD","","")</f>
        <v>Brazil</v>
      </c>
      <c r="E389" t="str" cm="1">
        <f t="array" ref="E389">_xll.PBD(C389,"Website","","USD","","")</f>
        <v>www.klabinsegall.com.br</v>
      </c>
      <c r="F389" t="s">
        <v>2344</v>
      </c>
      <c r="H389" t="s">
        <v>222</v>
      </c>
      <c r="I389" s="12" t="e" cm="1">
        <f t="array" ref="I389">_xll.PBD(C389,"Employees Count","","USD","","")</f>
        <v>#N/A</v>
      </c>
      <c r="J389" s="12" t="e" cm="1">
        <f t="array" ref="J389">_xll.PBF(C389,"Business Revenue","TTM","07-Jul-2025","","USD","","")</f>
        <v>#N/A</v>
      </c>
      <c r="K389" s="12" t="e" cm="1">
        <f t="array" ref="K389">_xll.PBF(C389,"EBITDA","TTM","07-Jul-2025","","USD","","")</f>
        <v>#N/A</v>
      </c>
      <c r="L389" s="13"/>
    </row>
    <row r="390" spans="2:12" ht="15" customHeight="1" x14ac:dyDescent="0.2">
      <c r="B390" t="str" cm="1">
        <f t="array" ref="B390">_xll.PBD(C390,"Name","","USD","","")</f>
        <v>Kora Saude Participacoes</v>
      </c>
      <c r="C390" t="s">
        <v>315</v>
      </c>
      <c r="D390" t="str" cm="1">
        <f t="array" ref="D390">_xll.PBD(C390,"HQ Country","","USD","","")</f>
        <v>Brazil</v>
      </c>
      <c r="E390" t="str" cm="1">
        <f t="array" ref="E390">_xll.PBD(C390,"Website","","USD","","")</f>
        <v>www.korasaude.com.br</v>
      </c>
      <c r="F390" t="s">
        <v>1985</v>
      </c>
      <c r="G390" s="9" t="s">
        <v>326</v>
      </c>
      <c r="H390" t="s">
        <v>222</v>
      </c>
      <c r="I390" s="12" cm="1">
        <f t="array" ref="I390">_xll.PBD(C390,"Employees Count","","USD","","")</f>
        <v>5500</v>
      </c>
      <c r="J390" s="12" cm="1">
        <f t="array" ref="J390">_xll.PBF(C390,"Business Revenue","TTM","07-Jul-2025","","USD","","")</f>
        <v>463671506.21727997</v>
      </c>
      <c r="K390" s="12" cm="1">
        <f t="array" ref="K390">_xll.PBF(C390,"EBITDA","TTM","07-Jul-2025","","USD","","")</f>
        <v>62426625.767424002</v>
      </c>
      <c r="L390" s="13"/>
    </row>
    <row r="391" spans="2:12" ht="15" customHeight="1" x14ac:dyDescent="0.2">
      <c r="B391" t="str" cm="1">
        <f t="array" ref="B391">_xll.PBD(C391,"Name","","USD","","")</f>
        <v>Kovr Seguradora</v>
      </c>
      <c r="C391" t="s">
        <v>937</v>
      </c>
      <c r="D391" t="str" cm="1">
        <f t="array" ref="D391">_xll.PBD(C391,"HQ Country","","USD","","")</f>
        <v>Brazil</v>
      </c>
      <c r="E391" t="str" cm="1">
        <f t="array" ref="E391">_xll.PBD(C391,"Website","","USD","","")</f>
        <v>kovr.com.br</v>
      </c>
      <c r="F391" t="s">
        <v>2345</v>
      </c>
      <c r="H391" t="s">
        <v>222</v>
      </c>
      <c r="I391" s="12" cm="1">
        <f t="array" ref="I391">_xll.PBD(C391,"Employees Count","","USD","","")</f>
        <v>201</v>
      </c>
      <c r="J391" s="12" t="e" cm="1">
        <f t="array" ref="J391">_xll.PBF(C391,"Business Revenue","TTM","07-Jul-2025","","USD","","")</f>
        <v>#N/A</v>
      </c>
      <c r="K391" s="12" t="e" cm="1">
        <f t="array" ref="K391">_xll.PBF(C391,"EBITDA","TTM","07-Jul-2025","","USD","","")</f>
        <v>#N/A</v>
      </c>
      <c r="L391" s="13"/>
    </row>
    <row r="392" spans="2:12" ht="15" customHeight="1" x14ac:dyDescent="0.2">
      <c r="B392" t="str" cm="1">
        <f t="array" ref="B392">_xll.PBD(C392,"Name","","USD","","")</f>
        <v>Kyndryl Holdings</v>
      </c>
      <c r="C392" t="s">
        <v>368</v>
      </c>
      <c r="D392" t="str" cm="1">
        <f t="array" ref="D392">_xll.PBD(C392,"HQ Country","","USD","","")</f>
        <v>United States</v>
      </c>
      <c r="E392" t="str" cm="1">
        <f t="array" ref="E392">_xll.PBD(C392,"Website","","USD","","")</f>
        <v>www.kyndryl.com</v>
      </c>
      <c r="F392" t="s">
        <v>2002</v>
      </c>
      <c r="H392" t="s">
        <v>222</v>
      </c>
      <c r="I392" s="12" cm="1">
        <f t="array" ref="I392">_xll.PBD(C392,"Employees Count","","USD","","")</f>
        <v>73000</v>
      </c>
      <c r="J392" s="12" cm="1">
        <f t="array" ref="J392">_xll.PBF(C392,"Business Revenue","TTM","07-Jul-2025","","USD","","")</f>
        <v>15057000000</v>
      </c>
      <c r="K392" s="12" cm="1">
        <f t="array" ref="K392">_xll.PBF(C392,"EBITDA","TTM","07-Jul-2025","","USD","","")</f>
        <v>1552000000</v>
      </c>
      <c r="L392" s="13"/>
    </row>
    <row r="393" spans="2:12" ht="15" customHeight="1" x14ac:dyDescent="0.2">
      <c r="B393" t="str" cm="1">
        <f t="array" ref="B393">_xll.PBD(C393,"Name","","USD","","")</f>
        <v>PromonLogicalis</v>
      </c>
      <c r="C393" t="s">
        <v>1060</v>
      </c>
      <c r="D393" t="str" cm="1">
        <f t="array" ref="D393">_xll.PBD(C393,"HQ Country","","USD","","")</f>
        <v>Brazil</v>
      </c>
      <c r="E393" t="str" cm="1">
        <f t="array" ref="E393">_xll.PBD(C393,"Website","","USD","","")</f>
        <v>www.la.logicalis.com</v>
      </c>
      <c r="F393" t="s">
        <v>2454</v>
      </c>
      <c r="H393" t="s">
        <v>222</v>
      </c>
      <c r="I393" s="12" t="e" cm="1">
        <f t="array" ref="I393">_xll.PBD(C393,"Employees Count","","USD","","")</f>
        <v>#N/A</v>
      </c>
      <c r="J393" s="12" t="e" cm="1">
        <f t="array" ref="J393">_xll.PBF(C393,"Business Revenue","TTM","07-Jul-2025","","USD","","")</f>
        <v>#N/A</v>
      </c>
      <c r="K393" s="12" t="e" cm="1">
        <f t="array" ref="K393">_xll.PBF(C393,"EBITDA","TTM","07-Jul-2025","","USD","","")</f>
        <v>#N/A</v>
      </c>
      <c r="L393" s="13"/>
    </row>
    <row r="394" spans="2:12" ht="15" customHeight="1" x14ac:dyDescent="0.2">
      <c r="B394" t="str" cm="1">
        <f t="array" ref="B394">_xll.PBD(C394,"Name","","USD","","")</f>
        <v>Labs a+</v>
      </c>
      <c r="C394" t="s">
        <v>436</v>
      </c>
      <c r="D394" t="str" cm="1">
        <f t="array" ref="D394">_xll.PBD(C394,"HQ Country","","USD","","")</f>
        <v>Brazil</v>
      </c>
      <c r="E394" t="str" cm="1">
        <f t="array" ref="E394">_xll.PBD(C394,"Website","","USD","","")</f>
        <v>www.labsamais.com.br</v>
      </c>
      <c r="F394" t="s">
        <v>2346</v>
      </c>
      <c r="H394" t="s">
        <v>222</v>
      </c>
      <c r="I394" s="12" t="e" cm="1">
        <f t="array" ref="I394">_xll.PBD(C394,"Employees Count","","USD","","")</f>
        <v>#N/A</v>
      </c>
      <c r="J394" s="12" t="e" cm="1">
        <f t="array" ref="J394">_xll.PBF(C394,"Business Revenue","TTM","07-Jul-2025","","USD","","")</f>
        <v>#N/A</v>
      </c>
      <c r="K394" s="12" t="e" cm="1">
        <f t="array" ref="K394">_xll.PBF(C394,"EBITDA","TTM","07-Jul-2025","","USD","","")</f>
        <v>#N/A</v>
      </c>
      <c r="L394" s="13"/>
    </row>
    <row r="395" spans="2:12" ht="15" customHeight="1" x14ac:dyDescent="0.2">
      <c r="B395" t="str" cm="1">
        <f t="array" ref="B395">_xll.PBD(C395,"Name","","USD","","")</f>
        <v>LafargeHolcim</v>
      </c>
      <c r="C395" t="s">
        <v>938</v>
      </c>
      <c r="D395" t="str" cm="1">
        <f t="array" ref="D395">_xll.PBD(C395,"HQ Country","","USD","","")</f>
        <v>Brazil</v>
      </c>
      <c r="E395" t="str" cm="1">
        <f t="array" ref="E395">_xll.PBD(C395,"Website","","USD","","")</f>
        <v>www.lafargeholcim.com.br</v>
      </c>
      <c r="F395" t="s">
        <v>2347</v>
      </c>
      <c r="H395" t="s">
        <v>222</v>
      </c>
      <c r="I395" s="12" cm="1">
        <f t="array" ref="I395">_xll.PBD(C395,"Employees Count","","USD","","")</f>
        <v>1200</v>
      </c>
      <c r="J395" s="12" t="e" cm="1">
        <f t="array" ref="J395">_xll.PBF(C395,"Business Revenue","TTM","07-Jul-2025","","USD","","")</f>
        <v>#N/A</v>
      </c>
      <c r="K395" s="12" t="e" cm="1">
        <f t="array" ref="K395">_xll.PBF(C395,"EBITDA","TTM","07-Jul-2025","","USD","","")</f>
        <v>#N/A</v>
      </c>
      <c r="L395" s="13"/>
    </row>
    <row r="396" spans="2:12" ht="15" customHeight="1" x14ac:dyDescent="0.2">
      <c r="B396" t="str" cm="1">
        <f t="array" ref="B396">_xll.PBD(C396,"Name","","USD","","")</f>
        <v>Latapack-Ball Embalagens</v>
      </c>
      <c r="C396" t="s">
        <v>940</v>
      </c>
      <c r="D396" t="str" cm="1">
        <f t="array" ref="D396">_xll.PBD(C396,"HQ Country","","USD","","")</f>
        <v>Brazil</v>
      </c>
      <c r="E396" t="str" cm="1">
        <f t="array" ref="E396">_xll.PBD(C396,"Website","","USD","","")</f>
        <v>www.latapack.com.br</v>
      </c>
      <c r="F396" t="s">
        <v>2349</v>
      </c>
      <c r="H396" t="s">
        <v>222</v>
      </c>
      <c r="I396" s="12" cm="1">
        <f t="array" ref="I396">_xll.PBD(C396,"Employees Count","","USD","","")</f>
        <v>501</v>
      </c>
      <c r="J396" s="12" t="e" cm="1">
        <f t="array" ref="J396">_xll.PBF(C396,"Business Revenue","TTM","07-Jul-2025","","USD","","")</f>
        <v>#N/A</v>
      </c>
      <c r="K396" s="12" t="e" cm="1">
        <f t="array" ref="K396">_xll.PBF(C396,"EBITDA","TTM","07-Jul-2025","","USD","","")</f>
        <v>#N/A</v>
      </c>
      <c r="L396" s="13"/>
    </row>
    <row r="397" spans="2:12" ht="15" customHeight="1" x14ac:dyDescent="0.2">
      <c r="B397" t="str" cm="1">
        <f t="array" ref="B397">_xll.PBD(C397,"Name","","USD","","")</f>
        <v>Laticnios Porto Alegre</v>
      </c>
      <c r="C397" t="s">
        <v>941</v>
      </c>
      <c r="D397" t="str" cm="1">
        <f t="array" ref="D397">_xll.PBD(C397,"HQ Country","","USD","","")</f>
        <v>Brazil</v>
      </c>
      <c r="E397" t="str" cm="1">
        <f t="array" ref="E397">_xll.PBD(C397,"Website","","USD","","")</f>
        <v>www.laticiniosportoalegre.com.br</v>
      </c>
      <c r="F397" t="s">
        <v>2350</v>
      </c>
      <c r="H397" t="s">
        <v>222</v>
      </c>
      <c r="I397" s="12" cm="1">
        <f t="array" ref="I397">_xll.PBD(C397,"Employees Count","","USD","","")</f>
        <v>1250</v>
      </c>
      <c r="J397" s="12" t="e" cm="1">
        <f t="array" ref="J397">_xll.PBF(C397,"Business Revenue","TTM","07-Jul-2025","","USD","","")</f>
        <v>#N/A</v>
      </c>
      <c r="K397" s="12" t="e" cm="1">
        <f t="array" ref="K397">_xll.PBF(C397,"EBITDA","TTM","07-Jul-2025","","USD","","")</f>
        <v>#N/A</v>
      </c>
      <c r="L397" s="13"/>
    </row>
    <row r="398" spans="2:12" ht="15" customHeight="1" x14ac:dyDescent="0.2">
      <c r="B398" t="str" cm="1">
        <f t="array" ref="B398">_xll.PBD(C398,"Name","","USD","","")</f>
        <v>Lavoro</v>
      </c>
      <c r="C398" t="s">
        <v>942</v>
      </c>
      <c r="D398" t="str" cm="1">
        <f t="array" ref="D398">_xll.PBD(C398,"HQ Country","","USD","","")</f>
        <v>Brazil</v>
      </c>
      <c r="E398" t="str" cm="1">
        <f t="array" ref="E398">_xll.PBD(C398,"Website","","USD","","")</f>
        <v>www.lavoroagro.com</v>
      </c>
      <c r="F398" t="s">
        <v>2351</v>
      </c>
      <c r="H398" t="s">
        <v>222</v>
      </c>
      <c r="I398" s="12" cm="1">
        <f t="array" ref="I398">_xll.PBD(C398,"Employees Count","","USD","","")</f>
        <v>3767</v>
      </c>
      <c r="J398" s="12" cm="1">
        <f t="array" ref="J398">_xll.PBF(C398,"Business Revenue","TTM","07-Jul-2025","","USD","","")</f>
        <v>1756611308.8959961</v>
      </c>
      <c r="K398" s="12" cm="1">
        <f t="array" ref="K398">_xll.PBF(C398,"EBITDA","TTM","07-Jul-2025","","USD","","")</f>
        <v>3464841.7561559975</v>
      </c>
      <c r="L398" s="13"/>
    </row>
    <row r="399" spans="2:12" ht="15" customHeight="1" x14ac:dyDescent="0.2">
      <c r="B399" t="str" cm="1">
        <f t="array" ref="B399">_xll.PBD(C399,"Name","","USD","","")</f>
        <v>Lavvi Empreendimentos Imobiliarios</v>
      </c>
      <c r="C399" t="s">
        <v>943</v>
      </c>
      <c r="D399" t="str" cm="1">
        <f t="array" ref="D399">_xll.PBD(C399,"HQ Country","","USD","","")</f>
        <v>Brazil</v>
      </c>
      <c r="E399" t="str" cm="1">
        <f t="array" ref="E399">_xll.PBD(C399,"Website","","USD","","")</f>
        <v>www.lavvi.com.br</v>
      </c>
      <c r="F399" t="s">
        <v>2352</v>
      </c>
      <c r="H399" t="s">
        <v>222</v>
      </c>
      <c r="I399" s="12" t="e" cm="1">
        <f t="array" ref="I399">_xll.PBD(C399,"Employees Count","","USD","","")</f>
        <v>#N/A</v>
      </c>
      <c r="J399" s="12" cm="1">
        <f t="array" ref="J399">_xll.PBF(C399,"Business Revenue","TTM","07-Jul-2025","","USD","","")</f>
        <v>297184920.449866</v>
      </c>
      <c r="K399" s="12" cm="1">
        <f t="array" ref="K399">_xll.PBF(C399,"EBITDA","TTM","07-Jul-2025","","USD","","")</f>
        <v>86186052.679742008</v>
      </c>
      <c r="L399" s="13"/>
    </row>
    <row r="400" spans="2:12" ht="15" customHeight="1" x14ac:dyDescent="0.2">
      <c r="B400" t="str" cm="1">
        <f t="array" ref="B400">_xll.PBD(C400,"Name","","USD","","")</f>
        <v>União de Lojas Leader</v>
      </c>
      <c r="C400" t="s">
        <v>1158</v>
      </c>
      <c r="D400" t="str" cm="1">
        <f t="array" ref="D400">_xll.PBD(C400,"HQ Country","","USD","","")</f>
        <v>Brazil</v>
      </c>
      <c r="E400" t="str" cm="1">
        <f t="array" ref="E400">_xll.PBD(C400,"Website","","USD","","")</f>
        <v>www.leader.com.br</v>
      </c>
      <c r="F400" t="s">
        <v>2541</v>
      </c>
      <c r="H400" t="s">
        <v>222</v>
      </c>
      <c r="I400" s="12" cm="1">
        <f t="array" ref="I400">_xll.PBD(C400,"Employees Count","","USD","","")</f>
        <v>6000</v>
      </c>
      <c r="J400" s="12" t="e" cm="1">
        <f t="array" ref="J400">_xll.PBF(C400,"Business Revenue","TTM","07-Jul-2025","","USD","","")</f>
        <v>#N/A</v>
      </c>
      <c r="K400" s="12" t="e" cm="1">
        <f t="array" ref="K400">_xll.PBF(C400,"EBITDA","TTM","07-Jul-2025","","USD","","")</f>
        <v>#N/A</v>
      </c>
      <c r="L400" s="13"/>
    </row>
    <row r="401" spans="2:15" ht="15" customHeight="1" x14ac:dyDescent="0.2">
      <c r="B401" t="str" cm="1">
        <f t="array" ref="B401">_xll.PBD(C401,"Name","","USD","","")</f>
        <v>CVLB Brasil</v>
      </c>
      <c r="C401" t="s">
        <v>781</v>
      </c>
      <c r="D401" t="str" cm="1">
        <f t="array" ref="D401">_xll.PBD(C401,"HQ Country","","USD","","")</f>
        <v>Brazil</v>
      </c>
      <c r="E401" t="str" cm="1">
        <f t="array" ref="E401">_xll.PBD(C401,"Website","","USD","","")</f>
        <v>www.lebiscuit.com.br</v>
      </c>
      <c r="F401" t="s">
        <v>2196</v>
      </c>
      <c r="H401" t="s">
        <v>222</v>
      </c>
      <c r="I401" s="12" cm="1">
        <f t="array" ref="I401">_xll.PBD(C401,"Employees Count","","USD","","")</f>
        <v>2189</v>
      </c>
      <c r="J401" s="12" cm="1">
        <f t="array" ref="J401">_xll.PBF(C401,"Business Revenue","TTM","07-Jul-2025","","USD","","")</f>
        <v>442234397.52912003</v>
      </c>
      <c r="K401" s="12" cm="1">
        <f t="array" ref="K401">_xll.PBF(C401,"EBITDA","TTM","07-Jul-2025","","USD","","")</f>
        <v>54648996.702523001</v>
      </c>
      <c r="L401" s="13"/>
    </row>
    <row r="402" spans="2:15" ht="15" customHeight="1" x14ac:dyDescent="0.2">
      <c r="B402" t="str" cm="1">
        <f t="array" ref="B402">_xll.PBD(C402,"Name","","USD","","")</f>
        <v>Lecard</v>
      </c>
      <c r="C402" t="s">
        <v>944</v>
      </c>
      <c r="D402" t="str" cm="1">
        <f t="array" ref="D402">_xll.PBD(C402,"HQ Country","","USD","","")</f>
        <v>Brazil</v>
      </c>
      <c r="E402" t="str" cm="1">
        <f t="array" ref="E402">_xll.PBD(C402,"Website","","USD","","")</f>
        <v>www.lecard.com.br</v>
      </c>
      <c r="F402" t="s">
        <v>2353</v>
      </c>
      <c r="H402" t="s">
        <v>222</v>
      </c>
      <c r="I402" s="12" t="e" cm="1">
        <f t="array" ref="I402">_xll.PBD(C402,"Employees Count","","USD","","")</f>
        <v>#N/A</v>
      </c>
      <c r="J402" s="12" t="e" cm="1">
        <f t="array" ref="J402">_xll.PBF(C402,"Business Revenue","TTM","07-Jul-2025","","USD","","")</f>
        <v>#N/A</v>
      </c>
      <c r="K402" s="12" t="e" cm="1">
        <f t="array" ref="K402">_xll.PBF(C402,"EBITDA","TTM","07-Jul-2025","","USD","","")</f>
        <v>#N/A</v>
      </c>
      <c r="L402" s="13"/>
    </row>
    <row r="403" spans="2:15" ht="15" customHeight="1" x14ac:dyDescent="0.2">
      <c r="B403" t="str" cm="1">
        <f t="array" ref="B403">_xll.PBD(C403,"Name","","USD","","")</f>
        <v>Refrigello Climatização de Ambientes</v>
      </c>
      <c r="C403" t="s">
        <v>1070</v>
      </c>
      <c r="D403" t="str" cm="1">
        <f t="array" ref="D403">_xll.PBD(C403,"HQ Country","","USD","","")</f>
        <v>Brazil</v>
      </c>
      <c r="E403" t="str" cm="1">
        <f t="array" ref="E403">_xll.PBD(C403,"Website","","USD","","")</f>
        <v>www.leveros.com.br</v>
      </c>
      <c r="F403" t="s">
        <v>2464</v>
      </c>
      <c r="H403" t="s">
        <v>222</v>
      </c>
      <c r="I403" s="12" cm="1">
        <f t="array" ref="I403">_xll.PBD(C403,"Employees Count","","USD","","")</f>
        <v>419</v>
      </c>
      <c r="J403" s="12" t="e" cm="1">
        <f t="array" ref="J403">_xll.PBF(C403,"Business Revenue","TTM","07-Jul-2025","","USD","","")</f>
        <v>#N/A</v>
      </c>
      <c r="K403" s="12" t="e" cm="1">
        <f t="array" ref="K403">_xll.PBF(C403,"EBITDA","TTM","07-Jul-2025","","USD","","")</f>
        <v>#N/A</v>
      </c>
      <c r="L403" s="13"/>
    </row>
    <row r="404" spans="2:15" ht="15" customHeight="1" x14ac:dyDescent="0.2">
      <c r="B404" t="str" cm="1">
        <f t="array" ref="B404">_xll.PBD(C404,"Name","","USD","","")</f>
        <v>Liberty Health</v>
      </c>
      <c r="C404" t="s">
        <v>214</v>
      </c>
      <c r="D404" t="str" cm="1">
        <f t="array" ref="D404">_xll.PBD(C404,"HQ Country","","USD","","")</f>
        <v>Brazil</v>
      </c>
      <c r="E404" t="str" cm="1">
        <f t="array" ref="E404">_xll.PBD(C404,"Website","","USD","","")</f>
        <v>libertyhealth.com.br</v>
      </c>
      <c r="F404" t="s">
        <v>1955</v>
      </c>
      <c r="H404" t="s">
        <v>222</v>
      </c>
      <c r="I404" s="12" cm="1">
        <f t="array" ref="I404">_xll.PBD(C404,"Employees Count","","USD","","")</f>
        <v>201</v>
      </c>
      <c r="J404" s="12" t="e" cm="1">
        <f t="array" ref="J404">_xll.PBF(C404,"Business Revenue","TTM","07-Jul-2025","","USD","","")</f>
        <v>#N/A</v>
      </c>
      <c r="K404" s="12" t="e" cm="1">
        <f t="array" ref="K404">_xll.PBF(C404,"EBITDA","TTM","07-Jul-2025","","USD","","")</f>
        <v>#N/A</v>
      </c>
      <c r="L404" s="13"/>
      <c r="M404" t="s">
        <v>246</v>
      </c>
      <c r="N404" t="s">
        <v>247</v>
      </c>
      <c r="O404" t="s">
        <v>248</v>
      </c>
    </row>
    <row r="405" spans="2:15" ht="15" customHeight="1" x14ac:dyDescent="0.2">
      <c r="B405" t="str" cm="1">
        <f t="array" ref="B405">_xll.PBD(C405,"Name","","USD","","")</f>
        <v>Líder Aviação</v>
      </c>
      <c r="C405" t="s">
        <v>946</v>
      </c>
      <c r="D405" t="str" cm="1">
        <f t="array" ref="D405">_xll.PBD(C405,"HQ Country","","USD","","")</f>
        <v>Brazil</v>
      </c>
      <c r="E405" t="str" cm="1">
        <f t="array" ref="E405">_xll.PBD(C405,"Website","","USD","","")</f>
        <v>www.lideraviacao.com.br</v>
      </c>
      <c r="F405" t="s">
        <v>2354</v>
      </c>
      <c r="H405" t="s">
        <v>222</v>
      </c>
      <c r="I405" s="12" cm="1">
        <f t="array" ref="I405">_xll.PBD(C405,"Employees Count","","USD","","")</f>
        <v>1506</v>
      </c>
      <c r="J405" s="12" t="e" cm="1">
        <f t="array" ref="J405">_xll.PBF(C405,"Business Revenue","TTM","07-Jul-2025","","USD","","")</f>
        <v>#N/A</v>
      </c>
      <c r="K405" s="12" t="e" cm="1">
        <f t="array" ref="K405">_xll.PBF(C405,"EBITDA","TTM","07-Jul-2025","","USD","","")</f>
        <v>#N/A</v>
      </c>
      <c r="L405" s="13"/>
    </row>
    <row r="406" spans="2:15" ht="15" customHeight="1" x14ac:dyDescent="0.2">
      <c r="B406" t="str" cm="1">
        <f t="array" ref="B406">_xll.PBD(C406,"Name","","USD","","")</f>
        <v>Light</v>
      </c>
      <c r="C406" t="s">
        <v>947</v>
      </c>
      <c r="D406" t="str" cm="1">
        <f t="array" ref="D406">_xll.PBD(C406,"HQ Country","","USD","","")</f>
        <v>Brazil</v>
      </c>
      <c r="E406" t="str" cm="1">
        <f t="array" ref="E406">_xll.PBD(C406,"Website","","USD","","")</f>
        <v>ri.light.com.br</v>
      </c>
      <c r="F406" t="s">
        <v>1866</v>
      </c>
      <c r="H406" t="s">
        <v>222</v>
      </c>
      <c r="I406" s="12" cm="1">
        <f t="array" ref="I406">_xll.PBD(C406,"Employees Count","","USD","","")</f>
        <v>4587</v>
      </c>
      <c r="J406" s="12" cm="1">
        <f t="array" ref="J406">_xll.PBF(C406,"Business Revenue","TTM","07-Jul-2025","","USD","","")</f>
        <v>3867985283.6714272</v>
      </c>
      <c r="K406" s="12" cm="1">
        <f t="array" ref="K406">_xll.PBF(C406,"EBITDA","TTM","07-Jul-2025","","USD","","")</f>
        <v>582256767.47169602</v>
      </c>
      <c r="L406" s="13"/>
    </row>
    <row r="407" spans="2:15" ht="15" customHeight="1" x14ac:dyDescent="0.2">
      <c r="B407" t="str" cm="1">
        <f t="array" ref="B407">_xll.PBD(C407,"Name","","USD","","")</f>
        <v>Liquigás Distribuidora</v>
      </c>
      <c r="C407" t="s">
        <v>948</v>
      </c>
      <c r="D407" t="str" cm="1">
        <f t="array" ref="D407">_xll.PBD(C407,"HQ Country","","USD","","")</f>
        <v>Brazil</v>
      </c>
      <c r="E407" t="str" cm="1">
        <f t="array" ref="E407">_xll.PBD(C407,"Website","","USD","","")</f>
        <v>www.liquigas.com.br</v>
      </c>
      <c r="F407" t="s">
        <v>2355</v>
      </c>
      <c r="H407" t="s">
        <v>222</v>
      </c>
      <c r="I407" s="12" cm="1">
        <f t="array" ref="I407">_xll.PBD(C407,"Employees Count","","USD","","")</f>
        <v>3250</v>
      </c>
      <c r="J407" s="12" t="e" cm="1">
        <f t="array" ref="J407">_xll.PBF(C407,"Business Revenue","TTM","07-Jul-2025","","USD","","")</f>
        <v>#N/A</v>
      </c>
      <c r="K407" s="12" t="e" cm="1">
        <f t="array" ref="K407">_xll.PBF(C407,"EBITDA","TTM","07-Jul-2025","","USD","","")</f>
        <v>#N/A</v>
      </c>
      <c r="L407" s="13"/>
    </row>
    <row r="408" spans="2:15" ht="15" customHeight="1" x14ac:dyDescent="0.2">
      <c r="B408" t="str" cm="1">
        <f t="array" ref="B408">_xll.PBD(C408,"Name","","USD","","")</f>
        <v>Localiza Rent a Car</v>
      </c>
      <c r="C408" t="s">
        <v>949</v>
      </c>
      <c r="D408" t="str" cm="1">
        <f t="array" ref="D408">_xll.PBD(C408,"HQ Country","","USD","","")</f>
        <v>Brazil</v>
      </c>
      <c r="E408" t="str" cm="1">
        <f t="array" ref="E408">_xll.PBD(C408,"Website","","USD","","")</f>
        <v>www.localizaco.com</v>
      </c>
      <c r="F408" t="s">
        <v>2356</v>
      </c>
      <c r="H408" t="s">
        <v>222</v>
      </c>
      <c r="I408" s="12" cm="1">
        <f t="array" ref="I408">_xll.PBD(C408,"Employees Count","","USD","","")</f>
        <v>22134</v>
      </c>
      <c r="J408" s="12" cm="1">
        <f t="array" ref="J408">_xll.PBF(C408,"Business Revenue","TTM","07-Jul-2025","","USD","","")</f>
        <v>7268230003.8621016</v>
      </c>
      <c r="K408" s="12" cm="1">
        <f t="array" ref="K408">_xll.PBF(C408,"EBITDA","TTM","07-Jul-2025","","USD","","")</f>
        <v>1952897724.199156</v>
      </c>
      <c r="L408" s="13"/>
    </row>
    <row r="409" spans="2:15" ht="15" customHeight="1" x14ac:dyDescent="0.2">
      <c r="B409" t="str" cm="1">
        <f t="array" ref="B409">_xll.PBD(C409,"Name","","USD","","")</f>
        <v>Unidas</v>
      </c>
      <c r="C409" t="s">
        <v>1161</v>
      </c>
      <c r="D409" t="str" cm="1">
        <f t="array" ref="D409">_xll.PBD(C409,"HQ Country","","USD","","")</f>
        <v>Brazil</v>
      </c>
      <c r="E409" t="str" cm="1">
        <f t="array" ref="E409">_xll.PBD(C409,"Website","","USD","","")</f>
        <v>locamerica.com.br</v>
      </c>
      <c r="F409" t="s">
        <v>2544</v>
      </c>
      <c r="H409" t="s">
        <v>222</v>
      </c>
      <c r="I409" s="12" cm="1">
        <f t="array" ref="I409">_xll.PBD(C409,"Employees Count","","USD","","")</f>
        <v>5272</v>
      </c>
      <c r="J409" s="12" cm="1">
        <f t="array" ref="J409">_xll.PBF(C409,"Business Revenue","TTM","07-Jul-2025","","USD","","")</f>
        <v>1548849464.7252541</v>
      </c>
      <c r="K409" s="12" cm="1">
        <f t="array" ref="K409">_xll.PBF(C409,"EBITDA","TTM","07-Jul-2025","","USD","","")</f>
        <v>400286923.27254504</v>
      </c>
      <c r="L409" s="13"/>
    </row>
    <row r="410" spans="2:15" ht="15" customHeight="1" x14ac:dyDescent="0.2">
      <c r="B410" t="str" cm="1">
        <f t="array" ref="B410">_xll.PBD(C410,"Name","","USD","","")</f>
        <v>Locaweb Internet Services</v>
      </c>
      <c r="C410" t="s">
        <v>950</v>
      </c>
      <c r="D410" t="str" cm="1">
        <f t="array" ref="D410">_xll.PBD(C410,"HQ Country","","USD","","")</f>
        <v>Brazil</v>
      </c>
      <c r="E410" t="str" cm="1">
        <f t="array" ref="E410">_xll.PBD(C410,"Website","","USD","","")</f>
        <v>www.locaweb.com.br</v>
      </c>
      <c r="F410" t="s">
        <v>2357</v>
      </c>
      <c r="H410" t="s">
        <v>222</v>
      </c>
      <c r="I410" s="12" cm="1">
        <f t="array" ref="I410">_xll.PBD(C410,"Employees Count","","USD","","")</f>
        <v>3846</v>
      </c>
      <c r="J410" s="12" cm="1">
        <f t="array" ref="J410">_xll.PBF(C410,"Business Revenue","TTM","07-Jul-2025","","USD","","")</f>
        <v>261407255.78121701</v>
      </c>
      <c r="K410" s="12" cm="1">
        <f t="array" ref="K410">_xll.PBF(C410,"EBITDA","TTM","07-Jul-2025","","USD","","")</f>
        <v>36334767.734033003</v>
      </c>
      <c r="L410" s="13"/>
    </row>
    <row r="411" spans="2:15" ht="15" customHeight="1" x14ac:dyDescent="0.2">
      <c r="B411" t="str" cm="1">
        <f t="array" ref="B411">_xll.PBD(C411,"Name","","USD","","")</f>
        <v>Agência Loducca</v>
      </c>
      <c r="C411" t="s">
        <v>589</v>
      </c>
      <c r="D411" t="str" cm="1">
        <f t="array" ref="D411">_xll.PBD(C411,"HQ Country","","USD","","")</f>
        <v>Brazil</v>
      </c>
      <c r="E411" t="str" cm="1">
        <f t="array" ref="E411">_xll.PBD(C411,"Website","","USD","","")</f>
        <v>www.loducca.com.br</v>
      </c>
      <c r="F411" t="s">
        <v>2048</v>
      </c>
      <c r="H411" t="s">
        <v>222</v>
      </c>
      <c r="I411" s="12" cm="1">
        <f t="array" ref="I411">_xll.PBD(C411,"Employees Count","","USD","","")</f>
        <v>392</v>
      </c>
      <c r="J411" s="12" t="e" cm="1">
        <f t="array" ref="J411">_xll.PBF(C411,"Business Revenue","TTM","07-Jul-2025","","USD","","")</f>
        <v>#N/A</v>
      </c>
      <c r="K411" s="12" t="e" cm="1">
        <f t="array" ref="K411">_xll.PBF(C411,"EBITDA","TTM","07-Jul-2025","","USD","","")</f>
        <v>#N/A</v>
      </c>
      <c r="L411" s="13"/>
    </row>
    <row r="412" spans="2:15" ht="15" customHeight="1" x14ac:dyDescent="0.2">
      <c r="B412" t="str" cm="1">
        <f t="array" ref="B412">_xll.PBD(C412,"Name","","USD","","")</f>
        <v>Logicalis Group</v>
      </c>
      <c r="C412" t="s">
        <v>369</v>
      </c>
      <c r="D412" t="str" cm="1">
        <f t="array" ref="D412">_xll.PBD(C412,"HQ Country","","USD","","")</f>
        <v>United Kingdom</v>
      </c>
      <c r="E412" t="str" cm="1">
        <f t="array" ref="E412">_xll.PBD(C412,"Website","","USD","","")</f>
        <v>www.logicalis.com</v>
      </c>
      <c r="F412" t="s">
        <v>2003</v>
      </c>
      <c r="H412" t="s">
        <v>222</v>
      </c>
      <c r="I412" s="12" cm="1">
        <f t="array" ref="I412">_xll.PBD(C412,"Employees Count","","USD","","")</f>
        <v>7100</v>
      </c>
      <c r="J412" s="12" t="e" cm="1">
        <f t="array" ref="J412">_xll.PBF(C412,"Business Revenue","TTM","07-Jul-2025","","USD","","")</f>
        <v>#N/A</v>
      </c>
      <c r="K412" s="12" t="e" cm="1">
        <f t="array" ref="K412">_xll.PBF(C412,"EBITDA","TTM","07-Jul-2025","","USD","","")</f>
        <v>#N/A</v>
      </c>
      <c r="L412" s="13"/>
    </row>
    <row r="413" spans="2:15" ht="15" customHeight="1" x14ac:dyDescent="0.2">
      <c r="B413" t="str" cm="1">
        <f t="array" ref="B413">_xll.PBD(C413,"Name","","USD","","")</f>
        <v>Log-In Logistica Intermodal</v>
      </c>
      <c r="C413" t="s">
        <v>951</v>
      </c>
      <c r="D413" t="str" cm="1">
        <f t="array" ref="D413">_xll.PBD(C413,"HQ Country","","USD","","")</f>
        <v>Brazil</v>
      </c>
      <c r="E413" t="str" cm="1">
        <f t="array" ref="E413">_xll.PBD(C413,"Website","","USD","","")</f>
        <v>www.loginlogistica.com.br</v>
      </c>
      <c r="F413" t="s">
        <v>2358</v>
      </c>
      <c r="H413" t="s">
        <v>222</v>
      </c>
      <c r="I413" s="12" cm="1">
        <f t="array" ref="I413">_xll.PBD(C413,"Employees Count","","USD","","")</f>
        <v>750</v>
      </c>
      <c r="J413" s="12" cm="1">
        <f t="array" ref="J413">_xll.PBF(C413,"Business Revenue","TTM","07-Jul-2025","","USD","","")</f>
        <v>584768005.71399605</v>
      </c>
      <c r="K413" s="12" cm="1">
        <f t="array" ref="K413">_xll.PBF(C413,"EBITDA","TTM","07-Jul-2025","","USD","","")</f>
        <v>116711311.177918</v>
      </c>
      <c r="L413" s="13"/>
    </row>
    <row r="414" spans="2:15" ht="15" customHeight="1" x14ac:dyDescent="0.2">
      <c r="B414" t="str" cm="1">
        <f t="array" ref="B414">_xll.PBD(C414,"Name","","USD","","")</f>
        <v>Lojas Renner</v>
      </c>
      <c r="C414" t="s">
        <v>954</v>
      </c>
      <c r="D414" t="str" cm="1">
        <f t="array" ref="D414">_xll.PBD(C414,"HQ Country","","USD","","")</f>
        <v>Brazil</v>
      </c>
      <c r="E414" t="str" cm="1">
        <f t="array" ref="E414">_xll.PBD(C414,"Website","","USD","","")</f>
        <v>www.lojasrennersa.com.br</v>
      </c>
      <c r="F414" t="s">
        <v>2361</v>
      </c>
      <c r="H414" t="s">
        <v>222</v>
      </c>
      <c r="I414" s="12" cm="1">
        <f t="array" ref="I414">_xll.PBD(C414,"Employees Count","","USD","","")</f>
        <v>25102</v>
      </c>
      <c r="J414" s="12" cm="1">
        <f t="array" ref="J414">_xll.PBF(C414,"Business Revenue","TTM","07-Jul-2025","","USD","","")</f>
        <v>3359788850.2092242</v>
      </c>
      <c r="K414" s="12" cm="1">
        <f t="array" ref="K414">_xll.PBF(C414,"EBITDA","TTM","07-Jul-2025","","USD","","")</f>
        <v>490522837.39850402</v>
      </c>
      <c r="L414" s="13"/>
    </row>
    <row r="415" spans="2:15" ht="15" customHeight="1" x14ac:dyDescent="0.2">
      <c r="B415" t="str" cm="1">
        <f t="array" ref="B415">_xll.PBD(C415,"Name","","USD","","")</f>
        <v>Lorenzetti</v>
      </c>
      <c r="C415" t="s">
        <v>955</v>
      </c>
      <c r="D415" t="str" cm="1">
        <f t="array" ref="D415">_xll.PBD(C415,"HQ Country","","USD","","")</f>
        <v>Brazil</v>
      </c>
      <c r="E415" t="str" cm="1">
        <f t="array" ref="E415">_xll.PBD(C415,"Website","","USD","","")</f>
        <v>www.lorenzetti.com.br</v>
      </c>
      <c r="F415" t="s">
        <v>2362</v>
      </c>
      <c r="H415" t="s">
        <v>222</v>
      </c>
      <c r="I415" s="12" t="e" cm="1">
        <f t="array" ref="I415">_xll.PBD(C415,"Employees Count","","USD","","")</f>
        <v>#N/A</v>
      </c>
      <c r="J415" s="12" t="e" cm="1">
        <f t="array" ref="J415">_xll.PBF(C415,"Business Revenue","TTM","07-Jul-2025","","USD","","")</f>
        <v>#N/A</v>
      </c>
      <c r="K415" s="12" t="e" cm="1">
        <f t="array" ref="K415">_xll.PBF(C415,"EBITDA","TTM","07-Jul-2025","","USD","","")</f>
        <v>#N/A</v>
      </c>
      <c r="L415" s="13"/>
    </row>
    <row r="416" spans="2:15" ht="15" customHeight="1" x14ac:dyDescent="0.2">
      <c r="B416" t="str" cm="1">
        <f t="array" ref="B416">_xll.PBD(C416,"Name","","USD","","")</f>
        <v>Lotus Grains &amp; Oilseeds</v>
      </c>
      <c r="C416" t="s">
        <v>956</v>
      </c>
      <c r="D416" t="str" cm="1">
        <f t="array" ref="D416">_xll.PBD(C416,"HQ Country","","USD","","")</f>
        <v>Brazil</v>
      </c>
      <c r="E416" t="str" cm="1">
        <f t="array" ref="E416">_xll.PBD(C416,"Website","","USD","","")</f>
        <v>www.lotusgrains.com</v>
      </c>
      <c r="F416" t="s">
        <v>2363</v>
      </c>
      <c r="H416" t="s">
        <v>222</v>
      </c>
      <c r="I416" s="12" t="e" cm="1">
        <f t="array" ref="I416">_xll.PBD(C416,"Employees Count","","USD","","")</f>
        <v>#N/A</v>
      </c>
      <c r="J416" s="12" t="e" cm="1">
        <f t="array" ref="J416">_xll.PBF(C416,"Business Revenue","TTM","07-Jul-2025","","USD","","")</f>
        <v>#N/A</v>
      </c>
      <c r="K416" s="12" t="e" cm="1">
        <f t="array" ref="K416">_xll.PBF(C416,"EBITDA","TTM","07-Jul-2025","","USD","","")</f>
        <v>#N/A</v>
      </c>
      <c r="L416" s="13"/>
    </row>
    <row r="417" spans="2:12" ht="15" customHeight="1" x14ac:dyDescent="0.2">
      <c r="B417" t="str" cm="1">
        <f t="array" ref="B417">_xll.PBD(C417,"Name","","USD","","")</f>
        <v>Lupo (Textile Manufacturing)</v>
      </c>
      <c r="C417" t="s">
        <v>958</v>
      </c>
      <c r="D417" t="str" cm="1">
        <f t="array" ref="D417">_xll.PBD(C417,"HQ Country","","USD","","")</f>
        <v>Brazil</v>
      </c>
      <c r="E417" t="str" cm="1">
        <f t="array" ref="E417">_xll.PBD(C417,"Website","","USD","","")</f>
        <v>www.lupo.com.br</v>
      </c>
      <c r="F417" t="s">
        <v>2364</v>
      </c>
      <c r="H417" t="s">
        <v>222</v>
      </c>
      <c r="I417" s="12" cm="1">
        <f t="array" ref="I417">_xll.PBD(C417,"Employees Count","","USD","","")</f>
        <v>8500</v>
      </c>
      <c r="J417" s="12" t="e" cm="1">
        <f t="array" ref="J417">_xll.PBF(C417,"Business Revenue","TTM","07-Jul-2025","","USD","","")</f>
        <v>#N/A</v>
      </c>
      <c r="K417" s="12" t="e" cm="1">
        <f t="array" ref="K417">_xll.PBF(C417,"EBITDA","TTM","07-Jul-2025","","USD","","")</f>
        <v>#N/A</v>
      </c>
      <c r="L417" s="13"/>
    </row>
    <row r="418" spans="2:12" ht="15" customHeight="1" x14ac:dyDescent="0.2">
      <c r="B418" t="str" cm="1">
        <f t="array" ref="B418">_xll.PBD(C418,"Name","","USD","","")</f>
        <v>ITW Polymers &amp; Fluids</v>
      </c>
      <c r="C418" t="s">
        <v>921</v>
      </c>
      <c r="D418" t="str" cm="1">
        <f t="array" ref="D418">_xll.PBD(C418,"HQ Country","","USD","","")</f>
        <v>Brazil</v>
      </c>
      <c r="E418" t="str" cm="1">
        <f t="array" ref="E418">_xll.PBD(C418,"Website","","USD","","")</f>
        <v>luvex.itwpf.com.br</v>
      </c>
      <c r="F418" t="s">
        <v>2330</v>
      </c>
      <c r="H418" t="s">
        <v>222</v>
      </c>
      <c r="I418" s="12" t="e" cm="1">
        <f t="array" ref="I418">_xll.PBD(C418,"Employees Count","","USD","","")</f>
        <v>#N/A</v>
      </c>
      <c r="J418" s="12" t="e" cm="1">
        <f t="array" ref="J418">_xll.PBF(C418,"Business Revenue","TTM","07-Jul-2025","","USD","","")</f>
        <v>#N/A</v>
      </c>
      <c r="K418" s="12" t="e" cm="1">
        <f t="array" ref="K418">_xll.PBF(C418,"EBITDA","TTM","07-Jul-2025","","USD","","")</f>
        <v>#N/A</v>
      </c>
      <c r="L418" s="13"/>
    </row>
    <row r="419" spans="2:12" ht="15" customHeight="1" x14ac:dyDescent="0.2">
      <c r="B419" t="str" cm="1">
        <f t="array" ref="B419">_xll.PBD(C419,"Name","","USD","","")</f>
        <v>MadeiraMadeira Comércio Eletrônico</v>
      </c>
      <c r="C419" t="s">
        <v>961</v>
      </c>
      <c r="D419" t="str" cm="1">
        <f t="array" ref="D419">_xll.PBD(C419,"HQ Country","","USD","","")</f>
        <v>Brazil</v>
      </c>
      <c r="E419" t="str" cm="1">
        <f t="array" ref="E419">_xll.PBD(C419,"Website","","USD","","")</f>
        <v>www.madeiramadeira.com.br</v>
      </c>
      <c r="F419" t="s">
        <v>2367</v>
      </c>
      <c r="H419" t="s">
        <v>222</v>
      </c>
      <c r="I419" s="12" cm="1">
        <f t="array" ref="I419">_xll.PBD(C419,"Employees Count","","USD","","")</f>
        <v>1946</v>
      </c>
      <c r="J419" s="12" t="e" cm="1">
        <f t="array" ref="J419">_xll.PBF(C419,"Business Revenue","TTM","07-Jul-2025","","USD","","")</f>
        <v>#N/A</v>
      </c>
      <c r="K419" s="12" t="e" cm="1">
        <f t="array" ref="K419">_xll.PBF(C419,"EBITDA","TTM","07-Jul-2025","","USD","","")</f>
        <v>#N/A</v>
      </c>
      <c r="L419" s="13"/>
    </row>
    <row r="420" spans="2:12" ht="15" customHeight="1" x14ac:dyDescent="0.2">
      <c r="B420" t="str" cm="1">
        <f t="array" ref="B420">_xll.PBD(C420,"Name","","USD","","")</f>
        <v>Mafra Hospitalar</v>
      </c>
      <c r="C420" t="s">
        <v>302</v>
      </c>
      <c r="D420" t="str" cm="1">
        <f t="array" ref="D420">_xll.PBD(C420,"HQ Country","","USD","","")</f>
        <v>Brazil</v>
      </c>
      <c r="E420" t="str" cm="1">
        <f t="array" ref="E420">_xll.PBD(C420,"Website","","USD","","")</f>
        <v>portal.mafrahospitalar.com.br</v>
      </c>
      <c r="F420" t="s">
        <v>1836</v>
      </c>
      <c r="G420" s="9" t="s">
        <v>305</v>
      </c>
      <c r="H420" t="s">
        <v>222</v>
      </c>
      <c r="I420" s="12" cm="1">
        <f t="array" ref="I420">_xll.PBD(C420,"Employees Count","","USD","","")</f>
        <v>6000</v>
      </c>
      <c r="J420" s="12" cm="1">
        <f t="array" ref="J420">_xll.PBF(C420,"Business Revenue","TTM","07-Jul-2025","","USD","","")</f>
        <v>1866863592.5279732</v>
      </c>
      <c r="K420" s="12" cm="1">
        <f t="array" ref="K420">_xll.PBF(C420,"EBITDA","TTM","07-Jul-2025","","USD","","")</f>
        <v>-80159259.000225008</v>
      </c>
      <c r="L420" s="13"/>
    </row>
    <row r="421" spans="2:12" ht="15" customHeight="1" x14ac:dyDescent="0.2">
      <c r="B421" t="str" cm="1">
        <f t="array" ref="B421">_xll.PBD(C421,"Name","","USD","","")</f>
        <v>Magazine Luiza</v>
      </c>
      <c r="C421" t="s">
        <v>962</v>
      </c>
      <c r="D421" t="str" cm="1">
        <f t="array" ref="D421">_xll.PBD(C421,"HQ Country","","USD","","")</f>
        <v>Brazil</v>
      </c>
      <c r="E421" t="str" cm="1">
        <f t="array" ref="E421">_xll.PBD(C421,"Website","","USD","","")</f>
        <v>www.magazineluiza.com.br</v>
      </c>
      <c r="F421" t="s">
        <v>2368</v>
      </c>
      <c r="H421" t="s">
        <v>222</v>
      </c>
      <c r="I421" s="12" cm="1">
        <f t="array" ref="I421">_xll.PBD(C421,"Employees Count","","USD","","")</f>
        <v>4000</v>
      </c>
      <c r="J421" s="12" cm="1">
        <f t="array" ref="J421">_xll.PBF(C421,"Business Revenue","TTM","07-Jul-2025","","USD","","")</f>
        <v>8321037072.0138788</v>
      </c>
      <c r="K421" s="12" cm="1">
        <f t="array" ref="K421">_xll.PBF(C421,"EBITDA","TTM","07-Jul-2025","","USD","","")</f>
        <v>362756556.792373</v>
      </c>
      <c r="L421" s="13"/>
    </row>
    <row r="422" spans="2:12" ht="15" customHeight="1" x14ac:dyDescent="0.2">
      <c r="B422" t="str" cm="1">
        <f t="array" ref="B422">_xll.PBD(C422,"Name","","USD","","")</f>
        <v>Magna Sistemas</v>
      </c>
      <c r="C422" t="s">
        <v>370</v>
      </c>
      <c r="D422" t="str" cm="1">
        <f t="array" ref="D422">_xll.PBD(C422,"HQ Country","","USD","","")</f>
        <v>Brazil</v>
      </c>
      <c r="E422" t="str" cm="1">
        <f t="array" ref="E422">_xll.PBD(C422,"Website","","USD","","")</f>
        <v>www.magnasistemas.com.br</v>
      </c>
      <c r="F422" t="s">
        <v>2004</v>
      </c>
      <c r="H422" t="s">
        <v>222</v>
      </c>
      <c r="I422" s="12" cm="1">
        <f t="array" ref="I422">_xll.PBD(C422,"Employees Count","","USD","","")</f>
        <v>1200</v>
      </c>
      <c r="J422" s="12" t="e" cm="1">
        <f t="array" ref="J422">_xll.PBF(C422,"Business Revenue","TTM","07-Jul-2025","","USD","","")</f>
        <v>#N/A</v>
      </c>
      <c r="K422" s="12" t="e" cm="1">
        <f t="array" ref="K422">_xll.PBF(C422,"EBITDA","TTM","07-Jul-2025","","USD","","")</f>
        <v>#N/A</v>
      </c>
      <c r="L422" s="13"/>
    </row>
    <row r="423" spans="2:12" ht="15" customHeight="1" x14ac:dyDescent="0.2">
      <c r="B423" t="str" cm="1">
        <f t="array" ref="B423">_xll.PBD(C423,"Name","","USD","","")</f>
        <v>Magnesita Refratarios</v>
      </c>
      <c r="C423" t="s">
        <v>963</v>
      </c>
      <c r="D423" t="str" cm="1">
        <f t="array" ref="D423">_xll.PBD(C423,"HQ Country","","USD","","")</f>
        <v>Brazil</v>
      </c>
      <c r="E423" t="str" cm="1">
        <f t="array" ref="E423">_xll.PBD(C423,"Website","","USD","","")</f>
        <v>www.magnesita.com</v>
      </c>
      <c r="F423" t="s">
        <v>2369</v>
      </c>
      <c r="H423" t="s">
        <v>222</v>
      </c>
      <c r="I423" s="12" cm="1">
        <f t="array" ref="I423">_xll.PBD(C423,"Employees Count","","USD","","")</f>
        <v>7178</v>
      </c>
      <c r="J423" s="12" t="e" cm="1">
        <f t="array" ref="J423">_xll.PBF(C423,"Business Revenue","TTM","07-Jul-2025","","USD","","")</f>
        <v>#N/A</v>
      </c>
      <c r="K423" s="12" t="e" cm="1">
        <f t="array" ref="K423">_xll.PBF(C423,"EBITDA","TTM","07-Jul-2025","","USD","","")</f>
        <v>#N/A</v>
      </c>
      <c r="L423" s="13"/>
    </row>
    <row r="424" spans="2:12" ht="15" customHeight="1" x14ac:dyDescent="0.2">
      <c r="B424" t="str" cm="1">
        <f t="array" ref="B424">_xll.PBD(C424,"Name","","USD","","")</f>
        <v>MAHLE-Metal Leve</v>
      </c>
      <c r="C424" t="s">
        <v>964</v>
      </c>
      <c r="D424" t="str" cm="1">
        <f t="array" ref="D424">_xll.PBD(C424,"HQ Country","","USD","","")</f>
        <v>Brazil</v>
      </c>
      <c r="E424" t="str" cm="1">
        <f t="array" ref="E424">_xll.PBD(C424,"Website","","USD","","")</f>
        <v>www.br.mahle.com</v>
      </c>
      <c r="F424" t="s">
        <v>1867</v>
      </c>
      <c r="H424" t="s">
        <v>222</v>
      </c>
      <c r="I424" s="12" cm="1">
        <f t="array" ref="I424">_xll.PBD(C424,"Employees Count","","USD","","")</f>
        <v>7560</v>
      </c>
      <c r="J424" s="12" cm="1">
        <f t="array" ref="J424">_xll.PBF(C424,"Business Revenue","TTM","07-Jul-2025","","USD","","")</f>
        <v>1101555723.5969131</v>
      </c>
      <c r="K424" s="12" cm="1">
        <f t="array" ref="K424">_xll.PBF(C424,"EBITDA","TTM","07-Jul-2025","","USD","","")</f>
        <v>142034744.474473</v>
      </c>
      <c r="L424" s="13"/>
    </row>
    <row r="425" spans="2:12" ht="15" customHeight="1" x14ac:dyDescent="0.2">
      <c r="B425" t="str" cm="1">
        <f t="array" ref="B425">_xll.PBD(C425,"Name","","USD","","")</f>
        <v>IMCD Brasil</v>
      </c>
      <c r="C425" t="s">
        <v>909</v>
      </c>
      <c r="D425" t="str" cm="1">
        <f t="array" ref="D425">_xll.PBD(C425,"HQ Country","","USD","","")</f>
        <v>Brazil</v>
      </c>
      <c r="E425" t="str" cm="1">
        <f t="array" ref="E425">_xll.PBD(C425,"Website","","USD","","")</f>
        <v>www.makeni.lookchem.com</v>
      </c>
      <c r="F425" t="s">
        <v>2316</v>
      </c>
      <c r="H425" t="s">
        <v>222</v>
      </c>
      <c r="I425" s="12" cm="1">
        <f t="array" ref="I425">_xll.PBD(C425,"Employees Count","","USD","","")</f>
        <v>100</v>
      </c>
      <c r="J425" s="12" t="e" cm="1">
        <f t="array" ref="J425">_xll.PBF(C425,"Business Revenue","TTM","07-Jul-2025","","USD","","")</f>
        <v>#N/A</v>
      </c>
      <c r="K425" s="12" t="e" cm="1">
        <f t="array" ref="K425">_xll.PBF(C425,"EBITDA","TTM","07-Jul-2025","","USD","","")</f>
        <v>#N/A</v>
      </c>
      <c r="L425" s="13"/>
    </row>
    <row r="426" spans="2:12" ht="15" customHeight="1" x14ac:dyDescent="0.2">
      <c r="B426" t="str" cm="1">
        <f t="array" ref="B426">_xll.PBD(C426,"Name","","USD","","")</f>
        <v>Manserv</v>
      </c>
      <c r="C426" t="s">
        <v>401</v>
      </c>
      <c r="D426" t="str" cm="1">
        <f t="array" ref="D426">_xll.PBD(C426,"HQ Country","","USD","","")</f>
        <v>Brazil</v>
      </c>
      <c r="E426" t="str" cm="1">
        <f t="array" ref="E426">_xll.PBD(C426,"Website","","USD","","")</f>
        <v>www.manserv.com.br</v>
      </c>
      <c r="F426" t="s">
        <v>2032</v>
      </c>
      <c r="G426" s="9" t="s">
        <v>404</v>
      </c>
      <c r="H426" t="s">
        <v>222</v>
      </c>
      <c r="I426" s="12" cm="1">
        <f t="array" ref="I426">_xll.PBD(C426,"Employees Count","","USD","","")</f>
        <v>18099</v>
      </c>
      <c r="J426" s="12" t="e" cm="1">
        <f t="array" ref="J426">_xll.PBF(C426,"Business Revenue","TTM","07-Jul-2025","","USD","","")</f>
        <v>#N/A</v>
      </c>
      <c r="K426" s="12" t="e" cm="1">
        <f t="array" ref="K426">_xll.PBF(C426,"EBITDA","TTM","07-Jul-2025","","USD","","")</f>
        <v>#N/A</v>
      </c>
      <c r="L426" s="13"/>
    </row>
    <row r="427" spans="2:12" ht="15" customHeight="1" x14ac:dyDescent="0.2">
      <c r="B427" t="str" cm="1">
        <f t="array" ref="B427">_xll.PBD(C427,"Name","","USD","","")</f>
        <v>Mantiqueira</v>
      </c>
      <c r="C427" t="s">
        <v>965</v>
      </c>
      <c r="D427" t="str" cm="1">
        <f t="array" ref="D427">_xll.PBD(C427,"HQ Country","","USD","","")</f>
        <v>Brazil</v>
      </c>
      <c r="E427" t="str" cm="1">
        <f t="array" ref="E427">_xll.PBD(C427,"Website","","USD","","")</f>
        <v>www.mantiqueirabrasil.com.br</v>
      </c>
      <c r="F427" t="s">
        <v>2370</v>
      </c>
      <c r="H427" t="s">
        <v>222</v>
      </c>
      <c r="I427" s="12" cm="1">
        <f t="array" ref="I427">_xll.PBD(C427,"Employees Count","","USD","","")</f>
        <v>3400</v>
      </c>
      <c r="J427" s="12" cm="1">
        <f t="array" ref="J427">_xll.PBF(C427,"Business Revenue","TTM","07-Jul-2025","","USD","","")</f>
        <v>371162871.83560455</v>
      </c>
      <c r="K427" s="12" t="e" cm="1">
        <f t="array" ref="K427">_xll.PBF(C427,"EBITDA","TTM","07-Jul-2025","","USD","","")</f>
        <v>#N/A</v>
      </c>
      <c r="L427" s="13"/>
    </row>
    <row r="428" spans="2:12" ht="15" customHeight="1" x14ac:dyDescent="0.2">
      <c r="B428" t="str" cm="1">
        <f t="array" ref="B428">_xll.PBD(C428,"Name","","USD","","")</f>
        <v>Mappel</v>
      </c>
      <c r="C428" t="s">
        <v>966</v>
      </c>
      <c r="D428" t="str" cm="1">
        <f t="array" ref="D428">_xll.PBD(C428,"HQ Country","","USD","","")</f>
        <v>Brazil</v>
      </c>
      <c r="E428" t="str" cm="1">
        <f t="array" ref="E428">_xll.PBD(C428,"Website","","USD","","")</f>
        <v>www.mappel.com.br</v>
      </c>
      <c r="F428" t="s">
        <v>2371</v>
      </c>
      <c r="H428" t="s">
        <v>222</v>
      </c>
      <c r="I428" s="12" cm="1">
        <f t="array" ref="I428">_xll.PBD(C428,"Employees Count","","USD","","")</f>
        <v>230</v>
      </c>
      <c r="J428" s="12" t="e" cm="1">
        <f t="array" ref="J428">_xll.PBF(C428,"Business Revenue","TTM","07-Jul-2025","","USD","","")</f>
        <v>#N/A</v>
      </c>
      <c r="K428" s="12" t="e" cm="1">
        <f t="array" ref="K428">_xll.PBF(C428,"EBITDA","TTM","07-Jul-2025","","USD","","")</f>
        <v>#N/A</v>
      </c>
      <c r="L428" s="13"/>
    </row>
    <row r="429" spans="2:12" ht="15" customHeight="1" x14ac:dyDescent="0.2">
      <c r="B429" t="str" cm="1">
        <f t="array" ref="B429">_xll.PBD(C429,"Name","","USD","","")</f>
        <v>Hortus Comercio de Alimentos</v>
      </c>
      <c r="C429" t="s">
        <v>904</v>
      </c>
      <c r="D429" t="str" cm="1">
        <f t="array" ref="D429">_xll.PBD(C429,"HQ Country","","USD","","")</f>
        <v>Brazil</v>
      </c>
      <c r="E429" t="str" cm="1">
        <f t="array" ref="E429">_xll.PBD(C429,"Website","","USD","","")</f>
        <v>www.marche.com.br</v>
      </c>
      <c r="F429" t="s">
        <v>2312</v>
      </c>
      <c r="H429" t="s">
        <v>222</v>
      </c>
      <c r="I429" s="12" cm="1">
        <f t="array" ref="I429">_xll.PBD(C429,"Employees Count","","USD","","")</f>
        <v>1743</v>
      </c>
      <c r="J429" s="12" t="e" cm="1">
        <f t="array" ref="J429">_xll.PBF(C429,"Business Revenue","TTM","07-Jul-2025","","USD","","")</f>
        <v>#N/A</v>
      </c>
      <c r="K429" s="12" cm="1">
        <f t="array" ref="K429">_xll.PBF(C429,"EBITDA","TTM","07-Jul-2025","","USD","","")</f>
        <v>25486517.199316315</v>
      </c>
      <c r="L429" s="13"/>
    </row>
    <row r="430" spans="2:12" ht="15" customHeight="1" x14ac:dyDescent="0.2">
      <c r="B430" t="str" cm="1">
        <f t="array" ref="B430">_xll.PBD(C430,"Name","","USD","","")</f>
        <v>Marfrig Global Foods</v>
      </c>
      <c r="C430" t="s">
        <v>968</v>
      </c>
      <c r="D430" t="str" cm="1">
        <f t="array" ref="D430">_xll.PBD(C430,"HQ Country","","USD","","")</f>
        <v>Brazil</v>
      </c>
      <c r="E430" t="str" cm="1">
        <f t="array" ref="E430">_xll.PBD(C430,"Website","","USD","","")</f>
        <v>www.marfrig.com.br</v>
      </c>
      <c r="F430" t="s">
        <v>2372</v>
      </c>
      <c r="H430" t="s">
        <v>222</v>
      </c>
      <c r="I430" s="12" cm="1">
        <f t="array" ref="I430">_xll.PBD(C430,"Employees Count","","USD","","")</f>
        <v>126832</v>
      </c>
      <c r="J430" s="12" cm="1">
        <f t="array" ref="J430">_xll.PBF(C430,"Business Revenue","TTM","07-Jul-2025","","USD","","")</f>
        <v>29700541144.104233</v>
      </c>
      <c r="K430" s="12" cm="1">
        <f t="array" ref="K430">_xll.PBF(C430,"EBITDA","TTM","07-Jul-2025","","USD","","")</f>
        <v>2175061984.6393528</v>
      </c>
      <c r="L430" s="13"/>
    </row>
    <row r="431" spans="2:12" ht="15" customHeight="1" x14ac:dyDescent="0.2">
      <c r="B431" t="str" cm="1">
        <f t="array" ref="B431">_xll.PBD(C431,"Name","","USD","","")</f>
        <v>Marisa Lojas</v>
      </c>
      <c r="C431" t="s">
        <v>969</v>
      </c>
      <c r="D431" t="str" cm="1">
        <f t="array" ref="D431">_xll.PBD(C431,"HQ Country","","USD","","")</f>
        <v>Brazil</v>
      </c>
      <c r="E431" t="str" cm="1">
        <f t="array" ref="E431">_xll.PBD(C431,"Website","","USD","","")</f>
        <v>www.marisa.com.br</v>
      </c>
      <c r="F431" t="s">
        <v>2373</v>
      </c>
      <c r="H431" t="s">
        <v>222</v>
      </c>
      <c r="I431" s="12" cm="1">
        <f t="array" ref="I431">_xll.PBD(C431,"Employees Count","","USD","","")</f>
        <v>14416</v>
      </c>
      <c r="J431" s="12" cm="1">
        <f t="array" ref="J431">_xll.PBF(C431,"Business Revenue","TTM","07-Jul-2025","","USD","","")</f>
        <v>371343999.48153597</v>
      </c>
      <c r="K431" s="12" cm="1">
        <f t="array" ref="K431">_xll.PBF(C431,"EBITDA","TTM","07-Jul-2025","","USD","","")</f>
        <v>1097714.1939399987</v>
      </c>
      <c r="L431" s="13"/>
    </row>
    <row r="432" spans="2:12" ht="15" customHeight="1" x14ac:dyDescent="0.2">
      <c r="B432" t="str" cm="1">
        <f t="array" ref="B432">_xll.PBD(C432,"Name","","USD","","")</f>
        <v>Maritima Seguros</v>
      </c>
      <c r="C432" t="s">
        <v>970</v>
      </c>
      <c r="D432" t="str" cm="1">
        <f t="array" ref="D432">_xll.PBD(C432,"HQ Country","","USD","","")</f>
        <v>Brazil</v>
      </c>
      <c r="E432" t="str" cm="1">
        <f t="array" ref="E432">_xll.PBD(C432,"Website","","USD","","")</f>
        <v>www.maritimaweb.com.br</v>
      </c>
      <c r="F432" t="s">
        <v>2374</v>
      </c>
      <c r="H432" t="s">
        <v>222</v>
      </c>
      <c r="I432" s="12" cm="1">
        <f t="array" ref="I432">_xll.PBD(C432,"Employees Count","","USD","","")</f>
        <v>1300</v>
      </c>
      <c r="J432" s="12" t="e" cm="1">
        <f t="array" ref="J432">_xll.PBF(C432,"Business Revenue","TTM","07-Jul-2025","","USD","","")</f>
        <v>#N/A</v>
      </c>
      <c r="K432" s="12" t="e" cm="1">
        <f t="array" ref="K432">_xll.PBF(C432,"EBITDA","TTM","07-Jul-2025","","USD","","")</f>
        <v>#N/A</v>
      </c>
      <c r="L432" s="13"/>
    </row>
    <row r="433" spans="2:15" ht="15" customHeight="1" x14ac:dyDescent="0.2">
      <c r="B433" t="str" cm="1">
        <f t="array" ref="B433">_xll.PBD(C433,"Name","","USD","","")</f>
        <v>Hospital Mater Dei</v>
      </c>
      <c r="C433" t="s">
        <v>316</v>
      </c>
      <c r="D433" t="str" cm="1">
        <f t="array" ref="D433">_xll.PBD(C433,"HQ Country","","USD","","")</f>
        <v>Brazil</v>
      </c>
      <c r="E433" t="str" cm="1">
        <f t="array" ref="E433">_xll.PBD(C433,"Website","","USD","","")</f>
        <v>www.materdei.com.br</v>
      </c>
      <c r="F433" t="s">
        <v>1986</v>
      </c>
      <c r="G433" s="9" t="s">
        <v>327</v>
      </c>
      <c r="H433" t="s">
        <v>222</v>
      </c>
      <c r="I433" s="12" cm="1">
        <f t="array" ref="I433">_xll.PBD(C433,"Employees Count","","USD","","")</f>
        <v>3677</v>
      </c>
      <c r="J433" s="12" cm="1">
        <f t="array" ref="J433">_xll.PBF(C433,"Business Revenue","TTM","07-Jul-2025","","USD","","")</f>
        <v>428673354.81669402</v>
      </c>
      <c r="K433" s="12" cm="1">
        <f t="array" ref="K433">_xll.PBF(C433,"EBITDA","TTM","07-Jul-2025","","USD","","")</f>
        <v>-40032877.724325001</v>
      </c>
      <c r="L433" s="13"/>
    </row>
    <row r="434" spans="2:15" ht="15" customHeight="1" x14ac:dyDescent="0.2">
      <c r="B434" t="str" cm="1">
        <f t="array" ref="B434">_xll.PBD(C434,"Name","","USD","","")</f>
        <v>Matrix Energy Trading</v>
      </c>
      <c r="C434" t="s">
        <v>971</v>
      </c>
      <c r="D434" t="str" cm="1">
        <f t="array" ref="D434">_xll.PBD(C434,"HQ Country","","USD","","")</f>
        <v>Brazil</v>
      </c>
      <c r="E434" t="str" cm="1">
        <f t="array" ref="E434">_xll.PBD(C434,"Website","","USD","","")</f>
        <v>www.matrixenergia.com</v>
      </c>
      <c r="F434" t="s">
        <v>2375</v>
      </c>
      <c r="H434" t="s">
        <v>222</v>
      </c>
      <c r="I434" s="12" cm="1">
        <f t="array" ref="I434">_xll.PBD(C434,"Employees Count","","USD","","")</f>
        <v>40</v>
      </c>
      <c r="J434" s="12" t="e" cm="1">
        <f t="array" ref="J434">_xll.PBF(C434,"Business Revenue","TTM","07-Jul-2025","","USD","","")</f>
        <v>#N/A</v>
      </c>
      <c r="K434" s="12" t="e" cm="1">
        <f t="array" ref="K434">_xll.PBF(C434,"EBITDA","TTM","07-Jul-2025","","USD","","")</f>
        <v>#N/A</v>
      </c>
      <c r="L434" s="13"/>
    </row>
    <row r="435" spans="2:15" ht="15" customHeight="1" x14ac:dyDescent="0.2">
      <c r="B435" t="str" cm="1">
        <f t="array" ref="B435">_xll.PBD(C435,"Name","","USD","","")</f>
        <v>MM Turismo &amp; Viagens</v>
      </c>
      <c r="C435" t="s">
        <v>987</v>
      </c>
      <c r="D435" t="str" cm="1">
        <f t="array" ref="D435">_xll.PBD(C435,"HQ Country","","USD","","")</f>
        <v>Brazil</v>
      </c>
      <c r="E435" t="str" cm="1">
        <f t="array" ref="E435">_xll.PBD(C435,"Website","","USD","","")</f>
        <v>www.maxmilhas.com.br</v>
      </c>
      <c r="F435" t="s">
        <v>2390</v>
      </c>
      <c r="H435" t="s">
        <v>222</v>
      </c>
      <c r="I435" s="12" cm="1">
        <f t="array" ref="I435">_xll.PBD(C435,"Employees Count","","USD","","")</f>
        <v>304</v>
      </c>
      <c r="J435" s="12" t="e" cm="1">
        <f t="array" ref="J435">_xll.PBF(C435,"Business Revenue","TTM","07-Jul-2025","","USD","","")</f>
        <v>#N/A</v>
      </c>
      <c r="K435" s="12" t="e" cm="1">
        <f t="array" ref="K435">_xll.PBF(C435,"EBITDA","TTM","07-Jul-2025","","USD","","")</f>
        <v>#N/A</v>
      </c>
      <c r="L435" s="13"/>
    </row>
    <row r="436" spans="2:15" ht="15" customHeight="1" x14ac:dyDescent="0.2">
      <c r="B436" t="str" cm="1">
        <f t="array" ref="B436">_xll.PBD(C436,"Name","","USD","","")</f>
        <v>Mazp Distribuidora de Petroleo</v>
      </c>
      <c r="C436" t="s">
        <v>972</v>
      </c>
      <c r="D436" t="str" cm="1">
        <f t="array" ref="D436">_xll.PBD(C436,"HQ Country","","USD","","")</f>
        <v>Brazil</v>
      </c>
      <c r="E436" t="str" cm="1">
        <f t="array" ref="E436">_xll.PBD(C436,"Website","","USD","","")</f>
        <v>www.mazp.com.br</v>
      </c>
      <c r="F436" t="s">
        <v>2376</v>
      </c>
      <c r="H436" t="s">
        <v>222</v>
      </c>
      <c r="I436" s="12" t="e" cm="1">
        <f t="array" ref="I436">_xll.PBD(C436,"Employees Count","","USD","","")</f>
        <v>#N/A</v>
      </c>
      <c r="J436" s="12" t="e" cm="1">
        <f t="array" ref="J436">_xll.PBF(C436,"Business Revenue","TTM","07-Jul-2025","","USD","","")</f>
        <v>#N/A</v>
      </c>
      <c r="K436" s="12" t="e" cm="1">
        <f t="array" ref="K436">_xll.PBF(C436,"EBITDA","TTM","07-Jul-2025","","USD","","")</f>
        <v>#N/A</v>
      </c>
      <c r="L436" s="13"/>
    </row>
    <row r="437" spans="2:15" ht="15" customHeight="1" x14ac:dyDescent="0.2">
      <c r="B437" t="str" cm="1">
        <f t="array" ref="B437">_xll.PBD(C437,"Name","","USD","","")</f>
        <v>McKesson</v>
      </c>
      <c r="C437" t="s">
        <v>308</v>
      </c>
      <c r="D437" t="str" cm="1">
        <f t="array" ref="D437">_xll.PBD(C437,"HQ Country","","USD","","")</f>
        <v>United States</v>
      </c>
      <c r="E437" t="str" cm="1">
        <f t="array" ref="E437">_xll.PBD(C437,"Website","","USD","","")</f>
        <v>www.mckesson.com</v>
      </c>
      <c r="F437" t="s">
        <v>1979</v>
      </c>
      <c r="G437" s="9" t="s">
        <v>318</v>
      </c>
      <c r="H437" t="s">
        <v>281</v>
      </c>
      <c r="I437" s="12" cm="1">
        <f t="array" ref="I437">_xll.PBD(C437,"Employees Count","","USD","","")</f>
        <v>51000</v>
      </c>
      <c r="J437" s="12" cm="1">
        <f t="array" ref="J437">_xll.PBF(C437,"Business Revenue","TTM","07-Jul-2025","","USD","","")</f>
        <v>359051000000</v>
      </c>
      <c r="K437" s="12" cm="1">
        <f t="array" ref="K437">_xll.PBF(C437,"EBITDA","TTM","07-Jul-2025","","USD","","")</f>
        <v>5087000000</v>
      </c>
      <c r="L437" s="13"/>
    </row>
    <row r="438" spans="2:15" ht="15" customHeight="1" x14ac:dyDescent="0.2">
      <c r="B438" t="str" cm="1">
        <f t="array" ref="B438">_xll.PBD(C438,"Name","","USD","","")</f>
        <v>M. Dias Branco</v>
      </c>
      <c r="C438" t="s">
        <v>960</v>
      </c>
      <c r="D438" t="str" cm="1">
        <f t="array" ref="D438">_xll.PBD(C438,"HQ Country","","USD","","")</f>
        <v>Brazil</v>
      </c>
      <c r="E438" t="str" cm="1">
        <f t="array" ref="E438">_xll.PBD(C438,"Website","","USD","","")</f>
        <v>www.mdiasbranco.com.br</v>
      </c>
      <c r="F438" t="s">
        <v>2366</v>
      </c>
      <c r="H438" t="s">
        <v>222</v>
      </c>
      <c r="I438" s="12" cm="1">
        <f t="array" ref="I438">_xll.PBD(C438,"Employees Count","","USD","","")</f>
        <v>16277</v>
      </c>
      <c r="J438" s="12" cm="1">
        <f t="array" ref="J438">_xll.PBF(C438,"Business Revenue","TTM","07-Jul-2025","","USD","","")</f>
        <v>1931025551.5167351</v>
      </c>
      <c r="K438" s="12" cm="1">
        <f t="array" ref="K438">_xll.PBF(C438,"EBITDA","TTM","07-Jul-2025","","USD","","")</f>
        <v>210350220.27519801</v>
      </c>
      <c r="L438" s="13"/>
    </row>
    <row r="439" spans="2:15" ht="15" customHeight="1" x14ac:dyDescent="0.2">
      <c r="B439" t="str" cm="1">
        <f t="array" ref="B439">_xll.PBD(C439,"Name","","USD","","")</f>
        <v>Medabil</v>
      </c>
      <c r="C439" t="s">
        <v>973</v>
      </c>
      <c r="D439" t="str" cm="1">
        <f t="array" ref="D439">_xll.PBD(C439,"HQ Country","","USD","","")</f>
        <v>Brazil</v>
      </c>
      <c r="E439" t="str" cm="1">
        <f t="array" ref="E439">_xll.PBD(C439,"Website","","USD","","")</f>
        <v>site.medabil.eng.br</v>
      </c>
      <c r="F439" t="s">
        <v>1905</v>
      </c>
      <c r="H439" t="s">
        <v>222</v>
      </c>
      <c r="I439" s="12" cm="1">
        <f t="array" ref="I439">_xll.PBD(C439,"Employees Count","","USD","","")</f>
        <v>1001</v>
      </c>
      <c r="J439" s="12" t="e" cm="1">
        <f t="array" ref="J439">_xll.PBF(C439,"Business Revenue","TTM","07-Jul-2025","","USD","","")</f>
        <v>#N/A</v>
      </c>
      <c r="K439" s="12" t="e" cm="1">
        <f t="array" ref="K439">_xll.PBF(C439,"EBITDA","TTM","07-Jul-2025","","USD","","")</f>
        <v>#N/A</v>
      </c>
      <c r="L439" s="13"/>
    </row>
    <row r="440" spans="2:15" ht="15" customHeight="1" x14ac:dyDescent="0.2">
      <c r="B440" t="str" cm="1">
        <f t="array" ref="B440">_xll.PBD(C440,"Name","","USD","","")</f>
        <v>Medley Farmacêutica</v>
      </c>
      <c r="C440" t="s">
        <v>437</v>
      </c>
      <c r="D440" t="str" cm="1">
        <f t="array" ref="D440">_xll.PBD(C440,"HQ Country","","USD","","")</f>
        <v>Brazil</v>
      </c>
      <c r="E440" t="str" cm="1">
        <f t="array" ref="E440">_xll.PBD(C440,"Website","","USD","","")</f>
        <v>www.medley.com.br</v>
      </c>
      <c r="F440" t="s">
        <v>2377</v>
      </c>
      <c r="H440" t="s">
        <v>222</v>
      </c>
      <c r="I440" s="12" cm="1">
        <f t="array" ref="I440">_xll.PBD(C440,"Employees Count","","USD","","")</f>
        <v>1053</v>
      </c>
      <c r="J440" s="12" t="e" cm="1">
        <f t="array" ref="J440">_xll.PBF(C440,"Business Revenue","TTM","07-Jul-2025","","USD","","")</f>
        <v>#N/A</v>
      </c>
      <c r="K440" s="12" t="e" cm="1">
        <f t="array" ref="K440">_xll.PBF(C440,"EBITDA","TTM","07-Jul-2025","","USD","","")</f>
        <v>#N/A</v>
      </c>
      <c r="L440" s="13"/>
    </row>
    <row r="441" spans="2:15" ht="15" customHeight="1" x14ac:dyDescent="0.2">
      <c r="B441" t="str" cm="1">
        <f t="array" ref="B441">_xll.PBD(C441,"Name","","USD","","")</f>
        <v>Medline Industries</v>
      </c>
      <c r="C441" t="s">
        <v>309</v>
      </c>
      <c r="D441" t="str" cm="1">
        <f t="array" ref="D441">_xll.PBD(C441,"HQ Country","","USD","","")</f>
        <v>United States</v>
      </c>
      <c r="E441" t="str" cm="1">
        <f t="array" ref="E441">_xll.PBD(C441,"Website","","USD","","")</f>
        <v>www.medline.ca/en</v>
      </c>
      <c r="F441" t="s">
        <v>1980</v>
      </c>
      <c r="G441" s="9" t="s">
        <v>319</v>
      </c>
      <c r="H441" t="s">
        <v>281</v>
      </c>
      <c r="I441" s="12" cm="1">
        <f t="array" ref="I441">_xll.PBD(C441,"Employees Count","","USD","","")</f>
        <v>43000</v>
      </c>
      <c r="J441" s="12" t="e" cm="1">
        <f t="array" ref="J441">_xll.PBF(C441,"Business Revenue","TTM","07-Jul-2025","","USD","","")</f>
        <v>#N/A</v>
      </c>
      <c r="K441" s="12" t="e" cm="1">
        <f t="array" ref="K441">_xll.PBF(C441,"EBITDA","TTM","07-Jul-2025","","USD","","")</f>
        <v>#N/A</v>
      </c>
      <c r="L441" s="13"/>
    </row>
    <row r="442" spans="2:15" ht="15" customHeight="1" x14ac:dyDescent="0.2">
      <c r="B442" t="str" cm="1">
        <f t="array" ref="B442">_xll.PBD(C442,"Name","","USD","","")</f>
        <v>Medtronic</v>
      </c>
      <c r="C442" t="s">
        <v>293</v>
      </c>
      <c r="D442" t="str" cm="1">
        <f t="array" ref="D442">_xll.PBD(C442,"HQ Country","","USD","","")</f>
        <v>United States</v>
      </c>
      <c r="E442" t="str" cm="1">
        <f t="array" ref="E442">_xll.PBD(C442,"Website","","USD","","")</f>
        <v>www.medtronic.com</v>
      </c>
      <c r="F442" t="s">
        <v>1974</v>
      </c>
      <c r="G442" s="9" t="s">
        <v>297</v>
      </c>
      <c r="H442" t="s">
        <v>222</v>
      </c>
      <c r="I442" s="12" cm="1">
        <f t="array" ref="I442">_xll.PBD(C442,"Employees Count","","USD","","")</f>
        <v>95000</v>
      </c>
      <c r="J442" s="12" cm="1">
        <f t="array" ref="J442">_xll.PBF(C442,"Business Revenue","TTM","07-Jul-2025","","USD","","")</f>
        <v>33537000000</v>
      </c>
      <c r="K442" s="12" cm="1">
        <f t="array" ref="K442">_xll.PBF(C442,"EBITDA","TTM","07-Jul-2025","","USD","","")</f>
        <v>9257000000</v>
      </c>
      <c r="L442" s="13"/>
    </row>
    <row r="443" spans="2:15" ht="15" customHeight="1" x14ac:dyDescent="0.2">
      <c r="B443" t="str" cm="1">
        <f t="array" ref="B443">_xll.PBD(C443,"Name","","USD","","")</f>
        <v>Melcon Indústria Farmacêutica</v>
      </c>
      <c r="C443" t="s">
        <v>438</v>
      </c>
      <c r="D443" t="str" cm="1">
        <f t="array" ref="D443">_xll.PBD(C443,"HQ Country","","USD","","")</f>
        <v>Brazil</v>
      </c>
      <c r="E443" t="str" cm="1">
        <f t="array" ref="E443">_xll.PBD(C443,"Website","","USD","","")</f>
        <v>www.melcon.com.br</v>
      </c>
      <c r="F443" t="s">
        <v>2378</v>
      </c>
      <c r="H443" t="s">
        <v>222</v>
      </c>
      <c r="I443" s="12" t="e" cm="1">
        <f t="array" ref="I443">_xll.PBD(C443,"Employees Count","","USD","","")</f>
        <v>#N/A</v>
      </c>
      <c r="J443" s="12" t="e" cm="1">
        <f t="array" ref="J443">_xll.PBF(C443,"Business Revenue","TTM","07-Jul-2025","","USD","","")</f>
        <v>#N/A</v>
      </c>
      <c r="K443" s="12" t="e" cm="1">
        <f t="array" ref="K443">_xll.PBF(C443,"EBITDA","TTM","07-Jul-2025","","USD","","")</f>
        <v>#N/A</v>
      </c>
      <c r="L443" s="13"/>
    </row>
    <row r="444" spans="2:15" ht="15" customHeight="1" x14ac:dyDescent="0.2">
      <c r="B444" t="str" cm="1">
        <f t="array" ref="B444">_xll.PBD(C444,"Name","","USD","","")</f>
        <v>Melora do Brasil Produtos Dermatológicos</v>
      </c>
      <c r="C444" t="s">
        <v>974</v>
      </c>
      <c r="D444" t="str" cm="1">
        <f t="array" ref="D444">_xll.PBD(C444,"HQ Country","","USD","","")</f>
        <v>Brazil</v>
      </c>
      <c r="E444" t="str" cm="1">
        <f t="array" ref="E444">_xll.PBD(C444,"Website","","USD","","")</f>
        <v>www.melora.com.br</v>
      </c>
      <c r="F444" t="s">
        <v>2379</v>
      </c>
      <c r="H444" t="s">
        <v>222</v>
      </c>
      <c r="I444" s="12" t="e" cm="1">
        <f t="array" ref="I444">_xll.PBD(C444,"Employees Count","","USD","","")</f>
        <v>#N/A</v>
      </c>
      <c r="J444" s="12" t="e" cm="1">
        <f t="array" ref="J444">_xll.PBF(C444,"Business Revenue","TTM","07-Jul-2025","","USD","","")</f>
        <v>#N/A</v>
      </c>
      <c r="K444" s="12" t="e" cm="1">
        <f t="array" ref="K444">_xll.PBF(C444,"EBITDA","TTM","07-Jul-2025","","USD","","")</f>
        <v>#N/A</v>
      </c>
      <c r="L444" s="13"/>
    </row>
    <row r="445" spans="2:15" ht="15" customHeight="1" x14ac:dyDescent="0.2">
      <c r="B445" t="str" cm="1">
        <f t="array" ref="B445">_xll.PBD(C445,"Name","","USD","","")</f>
        <v>Merative</v>
      </c>
      <c r="C445" t="s">
        <v>215</v>
      </c>
      <c r="D445" t="str" cm="1">
        <f t="array" ref="D445">_xll.PBD(C445,"HQ Country","","USD","","")</f>
        <v>United States</v>
      </c>
      <c r="E445" t="str" cm="1">
        <f t="array" ref="E445">_xll.PBD(C445,"Website","","USD","","")</f>
        <v>www.merative.com</v>
      </c>
      <c r="F445" t="s">
        <v>1956</v>
      </c>
      <c r="H445" t="s">
        <v>281</v>
      </c>
      <c r="I445" s="12" cm="1">
        <f t="array" ref="I445">_xll.PBD(C445,"Employees Count","","USD","","")</f>
        <v>3000</v>
      </c>
      <c r="J445" s="12" t="e" cm="1">
        <f t="array" ref="J445">_xll.PBF(C445,"Business Revenue","TTM","07-Jul-2025","","USD","","")</f>
        <v>#N/A</v>
      </c>
      <c r="K445" s="12" t="e" cm="1">
        <f t="array" ref="K445">_xll.PBF(C445,"EBITDA","TTM","07-Jul-2025","","USD","","")</f>
        <v>#N/A</v>
      </c>
      <c r="L445" s="13"/>
      <c r="M445" t="s">
        <v>249</v>
      </c>
      <c r="N445" t="s">
        <v>250</v>
      </c>
      <c r="O445" t="s">
        <v>251</v>
      </c>
    </row>
    <row r="446" spans="2:15" ht="15" customHeight="1" x14ac:dyDescent="0.2">
      <c r="B446" t="str" cm="1">
        <f t="array" ref="B446">_xll.PBD(C446,"Name","","USD","","")</f>
        <v>Mercado Bitcoin Serviços Digitais</v>
      </c>
      <c r="C446" t="s">
        <v>976</v>
      </c>
      <c r="D446" t="str" cm="1">
        <f t="array" ref="D446">_xll.PBD(C446,"HQ Country","","USD","","")</f>
        <v>Brazil</v>
      </c>
      <c r="E446" t="str" cm="1">
        <f t="array" ref="E446">_xll.PBD(C446,"Website","","USD","","")</f>
        <v>www.mercadobitcoin.com.br</v>
      </c>
      <c r="F446" t="s">
        <v>2380</v>
      </c>
      <c r="H446" t="s">
        <v>222</v>
      </c>
      <c r="I446" s="12" cm="1">
        <f t="array" ref="I446">_xll.PBD(C446,"Employees Count","","USD","","")</f>
        <v>528</v>
      </c>
      <c r="J446" s="12" t="e" cm="1">
        <f t="array" ref="J446">_xll.PBF(C446,"Business Revenue","TTM","07-Jul-2025","","USD","","")</f>
        <v>#N/A</v>
      </c>
      <c r="K446" s="12" t="e" cm="1">
        <f t="array" ref="K446">_xll.PBF(C446,"EBITDA","TTM","07-Jul-2025","","USD","","")</f>
        <v>#N/A</v>
      </c>
      <c r="L446" s="13"/>
    </row>
    <row r="447" spans="2:15" ht="15" customHeight="1" x14ac:dyDescent="0.2">
      <c r="B447" t="str" cm="1">
        <f t="array" ref="B447">_xll.PBD(C447,"Name","","USD","","")</f>
        <v>Mercado Pago Instituição de Pagamento</v>
      </c>
      <c r="C447" t="s">
        <v>977</v>
      </c>
      <c r="D447" t="str" cm="1">
        <f t="array" ref="D447">_xll.PBD(C447,"HQ Country","","USD","","")</f>
        <v>Brazil</v>
      </c>
      <c r="E447" t="str" cm="1">
        <f t="array" ref="E447">_xll.PBD(C447,"Website","","USD","","")</f>
        <v>www.mercadopago.com.br</v>
      </c>
      <c r="F447" t="s">
        <v>2381</v>
      </c>
      <c r="H447" t="s">
        <v>222</v>
      </c>
      <c r="I447" s="12" cm="1">
        <f t="array" ref="I447">_xll.PBD(C447,"Employees Count","","USD","","")</f>
        <v>500</v>
      </c>
      <c r="J447" s="12" t="e" cm="1">
        <f t="array" ref="J447">_xll.PBF(C447,"Business Revenue","TTM","07-Jul-2025","","USD","","")</f>
        <v>#N/A</v>
      </c>
      <c r="K447" s="12" t="e" cm="1">
        <f t="array" ref="K447">_xll.PBF(C447,"EBITDA","TTM","07-Jul-2025","","USD","","")</f>
        <v>#N/A</v>
      </c>
      <c r="L447" s="13"/>
    </row>
    <row r="448" spans="2:15" ht="15" customHeight="1" x14ac:dyDescent="0.2">
      <c r="B448" t="str" cm="1">
        <f t="array" ref="B448">_xll.PBD(C448,"Name","","USD","","")</f>
        <v>Metalfrio Solutions</v>
      </c>
      <c r="C448" t="s">
        <v>978</v>
      </c>
      <c r="D448" t="str" cm="1">
        <f t="array" ref="D448">_xll.PBD(C448,"HQ Country","","USD","","")</f>
        <v>Brazil</v>
      </c>
      <c r="E448" t="str" cm="1">
        <f t="array" ref="E448">_xll.PBD(C448,"Website","","USD","","")</f>
        <v>www.metalfrio.com.br</v>
      </c>
      <c r="F448" t="s">
        <v>2382</v>
      </c>
      <c r="H448" t="s">
        <v>222</v>
      </c>
      <c r="I448" s="12" cm="1">
        <f t="array" ref="I448">_xll.PBD(C448,"Employees Count","","USD","","")</f>
        <v>2737</v>
      </c>
      <c r="J448" s="12" cm="1">
        <f t="array" ref="J448">_xll.PBF(C448,"Business Revenue","TTM","07-Jul-2025","","USD","","")</f>
        <v>445021693.87607002</v>
      </c>
      <c r="K448" s="12" cm="1">
        <f t="array" ref="K448">_xll.PBF(C448,"EBITDA","TTM","07-Jul-2025","","USD","","")</f>
        <v>30574414.651004001</v>
      </c>
      <c r="L448" s="13"/>
    </row>
    <row r="449" spans="2:12" ht="15" customHeight="1" x14ac:dyDescent="0.2">
      <c r="B449" t="str" cm="1">
        <f t="array" ref="B449">_xll.PBD(C449,"Name","","USD","","")</f>
        <v>MetrôRio</v>
      </c>
      <c r="C449" t="s">
        <v>981</v>
      </c>
      <c r="D449" t="str" cm="1">
        <f t="array" ref="D449">_xll.PBD(C449,"HQ Country","","USD","","")</f>
        <v>Brazil</v>
      </c>
      <c r="E449" t="str" cm="1">
        <f t="array" ref="E449">_xll.PBD(C449,"Website","","USD","","")</f>
        <v>www.metrorio.com.br</v>
      </c>
      <c r="F449" t="s">
        <v>2384</v>
      </c>
      <c r="H449" t="s">
        <v>222</v>
      </c>
      <c r="I449" s="12" cm="1">
        <f t="array" ref="I449">_xll.PBD(C449,"Employees Count","","USD","","")</f>
        <v>2500</v>
      </c>
      <c r="J449" s="12" t="e" cm="1">
        <f t="array" ref="J449">_xll.PBF(C449,"Business Revenue","TTM","07-Jul-2025","","USD","","")</f>
        <v>#N/A</v>
      </c>
      <c r="K449" s="12" t="e" cm="1">
        <f t="array" ref="K449">_xll.PBF(C449,"EBITDA","TTM","07-Jul-2025","","USD","","")</f>
        <v>#N/A</v>
      </c>
      <c r="L449" s="13"/>
    </row>
    <row r="450" spans="2:12" ht="15" customHeight="1" x14ac:dyDescent="0.2">
      <c r="B450" t="str" cm="1">
        <f t="array" ref="B450">_xll.PBD(C450,"Name","","USD","","")</f>
        <v>M&amp;G Poliester</v>
      </c>
      <c r="C450" t="s">
        <v>959</v>
      </c>
      <c r="D450" t="str" cm="1">
        <f t="array" ref="D450">_xll.PBD(C450,"HQ Country","","USD","","")</f>
        <v>Brazil</v>
      </c>
      <c r="E450" t="str" cm="1">
        <f t="array" ref="E450">_xll.PBD(C450,"Website","","USD","","")</f>
        <v>www.mg-chemicals.com.br</v>
      </c>
      <c r="F450" t="s">
        <v>2365</v>
      </c>
      <c r="H450" t="s">
        <v>222</v>
      </c>
      <c r="I450" s="12" t="e" cm="1">
        <f t="array" ref="I450">_xll.PBD(C450,"Employees Count","","USD","","")</f>
        <v>#N/A</v>
      </c>
      <c r="J450" s="12" t="e" cm="1">
        <f t="array" ref="J450">_xll.PBF(C450,"Business Revenue","TTM","07-Jul-2025","","USD","","")</f>
        <v>#N/A</v>
      </c>
      <c r="K450" s="12" t="e" cm="1">
        <f t="array" ref="K450">_xll.PBF(C450,"EBITDA","TTM","07-Jul-2025","","USD","","")</f>
        <v>#N/A</v>
      </c>
      <c r="L450" s="13"/>
    </row>
    <row r="451" spans="2:12" ht="15" customHeight="1" x14ac:dyDescent="0.2">
      <c r="B451" t="str" cm="1">
        <f t="array" ref="B451">_xll.PBD(C451,"Name","","USD","","")</f>
        <v>Mills Locacao Servicos e Logistica</v>
      </c>
      <c r="C451" t="s">
        <v>982</v>
      </c>
      <c r="D451" t="str" cm="1">
        <f t="array" ref="D451">_xll.PBD(C451,"HQ Country","","USD","","")</f>
        <v>Brazil</v>
      </c>
      <c r="E451" t="str" cm="1">
        <f t="array" ref="E451">_xll.PBD(C451,"Website","","USD","","")</f>
        <v>www.mills.com.br</v>
      </c>
      <c r="F451" t="s">
        <v>2385</v>
      </c>
      <c r="H451" t="s">
        <v>222</v>
      </c>
      <c r="I451" s="12" cm="1">
        <f t="array" ref="I451">_xll.PBD(C451,"Employees Count","","USD","","")</f>
        <v>2236</v>
      </c>
      <c r="J451" s="12" cm="1">
        <f t="array" ref="J451">_xll.PBF(C451,"Business Revenue","TTM","07-Jul-2025","","USD","","")</f>
        <v>316325186.50827003</v>
      </c>
      <c r="K451" s="12" cm="1">
        <f t="array" ref="K451">_xll.PBF(C451,"EBITDA","TTM","07-Jul-2025","","USD","","")</f>
        <v>147121871.98616201</v>
      </c>
      <c r="L451" s="13"/>
    </row>
    <row r="452" spans="2:12" ht="15" customHeight="1" x14ac:dyDescent="0.2">
      <c r="B452" t="str" cm="1">
        <f t="array" ref="B452">_xll.PBD(C452,"Name","","USD","","")</f>
        <v>Minasmaquinas</v>
      </c>
      <c r="C452" t="s">
        <v>983</v>
      </c>
      <c r="D452" t="str" cm="1">
        <f t="array" ref="D452">_xll.PBD(C452,"HQ Country","","USD","","")</f>
        <v>Brazil</v>
      </c>
      <c r="E452" t="str" cm="1">
        <f t="array" ref="E452">_xll.PBD(C452,"Website","","USD","","")</f>
        <v>www.minasmaquinas.com.br</v>
      </c>
      <c r="F452" t="s">
        <v>2386</v>
      </c>
      <c r="H452" t="s">
        <v>222</v>
      </c>
      <c r="I452" s="12" cm="1">
        <f t="array" ref="I452">_xll.PBD(C452,"Employees Count","","USD","","")</f>
        <v>591</v>
      </c>
      <c r="J452" s="12" cm="1">
        <f t="array" ref="J452">_xll.PBF(C452,"Business Revenue","TTM","07-Jul-2025","","USD","","")</f>
        <v>279946973.94030929</v>
      </c>
      <c r="K452" s="12" cm="1">
        <f t="array" ref="K452">_xll.PBF(C452,"EBITDA","TTM","07-Jul-2025","","USD","","")</f>
        <v>13782644.986962</v>
      </c>
      <c r="L452" s="13"/>
    </row>
    <row r="453" spans="2:12" ht="15" customHeight="1" x14ac:dyDescent="0.2">
      <c r="B453" t="str" cm="1">
        <f t="array" ref="B453">_xll.PBD(C453,"Name","","USD","","")</f>
        <v>Minerva Foods</v>
      </c>
      <c r="C453" t="s">
        <v>985</v>
      </c>
      <c r="D453" t="str" cm="1">
        <f t="array" ref="D453">_xll.PBD(C453,"HQ Country","","USD","","")</f>
        <v>Brazil</v>
      </c>
      <c r="E453" t="str" cm="1">
        <f t="array" ref="E453">_xll.PBD(C453,"Website","","USD","","")</f>
        <v>minervafoods.com</v>
      </c>
      <c r="F453" t="s">
        <v>2388</v>
      </c>
      <c r="H453" t="s">
        <v>222</v>
      </c>
      <c r="I453" s="12" cm="1">
        <f t="array" ref="I453">_xll.PBD(C453,"Employees Count","","USD","","")</f>
        <v>22000</v>
      </c>
      <c r="J453" s="12" cm="1">
        <f t="array" ref="J453">_xll.PBF(C453,"Business Revenue","TTM","07-Jul-2025","","USD","","")</f>
        <v>7227692028.8572683</v>
      </c>
      <c r="K453" s="12" cm="1">
        <f t="array" ref="K453">_xll.PBF(C453,"EBITDA","TTM","07-Jul-2025","","USD","","")</f>
        <v>488803796.86554801</v>
      </c>
      <c r="L453" s="13"/>
    </row>
    <row r="454" spans="2:12" ht="15" customHeight="1" x14ac:dyDescent="0.2">
      <c r="B454" t="str" cm="1">
        <f t="array" ref="B454">_xll.PBD(C454,"Name","","USD","","")</f>
        <v>Mitre Realty Empreendimentos E Participacoes</v>
      </c>
      <c r="C454" t="s">
        <v>986</v>
      </c>
      <c r="D454" t="str" cm="1">
        <f t="array" ref="D454">_xll.PBD(C454,"HQ Country","","USD","","")</f>
        <v>Brazil</v>
      </c>
      <c r="E454" t="str" cm="1">
        <f t="array" ref="E454">_xll.PBD(C454,"Website","","USD","","")</f>
        <v>www.mitrerealty.com.br</v>
      </c>
      <c r="F454" t="s">
        <v>2389</v>
      </c>
      <c r="H454" t="s">
        <v>222</v>
      </c>
      <c r="I454" s="12" cm="1">
        <f t="array" ref="I454">_xll.PBD(C454,"Employees Count","","USD","","")</f>
        <v>592</v>
      </c>
      <c r="J454" s="12" cm="1">
        <f t="array" ref="J454">_xll.PBF(C454,"Business Revenue","TTM","07-Jul-2025","","USD","","")</f>
        <v>224898347.86808801</v>
      </c>
      <c r="K454" s="12" cm="1">
        <f t="array" ref="K454">_xll.PBF(C454,"EBITDA","TTM","07-Jul-2025","","USD","","")</f>
        <v>20833743.168232001</v>
      </c>
      <c r="L454" s="13"/>
    </row>
    <row r="455" spans="2:12" ht="15" customHeight="1" x14ac:dyDescent="0.2">
      <c r="B455" t="str" cm="1">
        <f t="array" ref="B455">_xll.PBD(C455,"Name","","USD","","")</f>
        <v>Motiva Infraestrutura de Mobilidade</v>
      </c>
      <c r="C455" t="s">
        <v>990</v>
      </c>
      <c r="D455" t="str" cm="1">
        <f t="array" ref="D455">_xll.PBD(C455,"HQ Country","","USD","","")</f>
        <v>Brazil</v>
      </c>
      <c r="E455" t="str" cm="1">
        <f t="array" ref="E455">_xll.PBD(C455,"Website","","USD","","")</f>
        <v>www.motiva.com.br</v>
      </c>
      <c r="F455" t="s">
        <v>2393</v>
      </c>
      <c r="H455" t="s">
        <v>222</v>
      </c>
      <c r="I455" s="12" cm="1">
        <f t="array" ref="I455">_xll.PBD(C455,"Employees Count","","USD","","")</f>
        <v>17000</v>
      </c>
      <c r="J455" s="12" cm="1">
        <f t="array" ref="J455">_xll.PBF(C455,"Business Revenue","TTM","07-Jul-2025","","USD","","")</f>
        <v>4051326691.3956814</v>
      </c>
      <c r="K455" s="12" cm="1">
        <f t="array" ref="K455">_xll.PBF(C455,"EBITDA","TTM","07-Jul-2025","","USD","","")</f>
        <v>1178295958.4455471</v>
      </c>
      <c r="L455" s="13"/>
    </row>
    <row r="456" spans="2:12" ht="15" customHeight="1" x14ac:dyDescent="0.2">
      <c r="B456" t="str" cm="1">
        <f t="array" ref="B456">_xll.PBD(C456,"Name","","USD","","")</f>
        <v>Motz (São Paulo)</v>
      </c>
      <c r="C456" t="s">
        <v>991</v>
      </c>
      <c r="D456" t="str" cm="1">
        <f t="array" ref="D456">_xll.PBD(C456,"HQ Country","","USD","","")</f>
        <v>Brazil</v>
      </c>
      <c r="E456" t="str" cm="1">
        <f t="array" ref="E456">_xll.PBD(C456,"Website","","USD","","")</f>
        <v>www.motz.com.br</v>
      </c>
      <c r="F456" t="s">
        <v>2394</v>
      </c>
      <c r="H456" t="s">
        <v>222</v>
      </c>
      <c r="I456" s="12" cm="1">
        <f t="array" ref="I456">_xll.PBD(C456,"Employees Count","","USD","","")</f>
        <v>157</v>
      </c>
      <c r="J456" s="12" t="e" cm="1">
        <f t="array" ref="J456">_xll.PBF(C456,"Business Revenue","TTM","07-Jul-2025","","USD","","")</f>
        <v>#N/A</v>
      </c>
      <c r="K456" s="12" t="e" cm="1">
        <f t="array" ref="K456">_xll.PBF(C456,"EBITDA","TTM","07-Jul-2025","","USD","","")</f>
        <v>#N/A</v>
      </c>
      <c r="L456" s="13"/>
    </row>
    <row r="457" spans="2:12" ht="15" customHeight="1" x14ac:dyDescent="0.2">
      <c r="B457" t="str" cm="1">
        <f t="array" ref="B457">_xll.PBD(C457,"Name","","USD","","")</f>
        <v>Moura Dubeux Engenharia</v>
      </c>
      <c r="C457" t="s">
        <v>992</v>
      </c>
      <c r="D457" t="str" cm="1">
        <f t="array" ref="D457">_xll.PBD(C457,"HQ Country","","USD","","")</f>
        <v>Brazil</v>
      </c>
      <c r="E457" t="str" cm="1">
        <f t="array" ref="E457">_xll.PBD(C457,"Website","","USD","","")</f>
        <v>www.mouradubeux.com.br</v>
      </c>
      <c r="F457" t="s">
        <v>2395</v>
      </c>
      <c r="H457" t="s">
        <v>222</v>
      </c>
      <c r="I457" s="12" cm="1">
        <f t="array" ref="I457">_xll.PBD(C457,"Employees Count","","USD","","")</f>
        <v>1268</v>
      </c>
      <c r="J457" s="12" cm="1">
        <f t="array" ref="J457">_xll.PBF(C457,"Business Revenue","TTM","07-Jul-2025","","USD","","")</f>
        <v>341128383.85406202</v>
      </c>
      <c r="K457" s="12" cm="1">
        <f t="array" ref="K457">_xll.PBF(C457,"EBITDA","TTM","07-Jul-2025","","USD","","")</f>
        <v>55218745.010119997</v>
      </c>
      <c r="L457" s="13"/>
    </row>
    <row r="458" spans="2:12" ht="15" customHeight="1" x14ac:dyDescent="0.2">
      <c r="B458" t="str" cm="1">
        <f t="array" ref="B458">_xll.PBD(C458,"Name","","USD","","")</f>
        <v>Movida Participacoes</v>
      </c>
      <c r="C458" t="s">
        <v>993</v>
      </c>
      <c r="D458" t="str" cm="1">
        <f t="array" ref="D458">_xll.PBD(C458,"HQ Country","","USD","","")</f>
        <v>Brazil</v>
      </c>
      <c r="E458" t="str" cm="1">
        <f t="array" ref="E458">_xll.PBD(C458,"Website","","USD","","")</f>
        <v>www.ri.movida.com.br</v>
      </c>
      <c r="F458" t="s">
        <v>1869</v>
      </c>
      <c r="H458" t="s">
        <v>222</v>
      </c>
      <c r="I458" s="12" cm="1">
        <f t="array" ref="I458">_xll.PBD(C458,"Employees Count","","USD","","")</f>
        <v>6831</v>
      </c>
      <c r="J458" s="12" cm="1">
        <f t="array" ref="J458">_xll.PBF(C458,"Business Revenue","TTM","07-Jul-2025","","USD","","")</f>
        <v>2584172081.1405182</v>
      </c>
      <c r="K458" s="12" cm="1">
        <f t="array" ref="K458">_xll.PBF(C458,"EBITDA","TTM","07-Jul-2025","","USD","","")</f>
        <v>855382066.43829501</v>
      </c>
      <c r="L458" s="13"/>
    </row>
    <row r="459" spans="2:12" ht="15" customHeight="1" x14ac:dyDescent="0.2">
      <c r="B459" t="str" cm="1">
        <f t="array" ref="B459">_xll.PBD(C459,"Name","","USD","","")</f>
        <v>Movile</v>
      </c>
      <c r="C459" t="s">
        <v>994</v>
      </c>
      <c r="D459" t="str" cm="1">
        <f t="array" ref="D459">_xll.PBD(C459,"HQ Country","","USD","","")</f>
        <v>Brazil</v>
      </c>
      <c r="E459" t="str" cm="1">
        <f t="array" ref="E459">_xll.PBD(C459,"Website","","USD","","")</f>
        <v>www.movile.com.br</v>
      </c>
      <c r="F459" t="s">
        <v>2396</v>
      </c>
      <c r="H459" t="s">
        <v>222</v>
      </c>
      <c r="I459" s="12" cm="1">
        <f t="array" ref="I459">_xll.PBD(C459,"Employees Count","","USD","","")</f>
        <v>5000</v>
      </c>
      <c r="J459" s="12" t="e" cm="1">
        <f t="array" ref="J459">_xll.PBF(C459,"Business Revenue","TTM","07-Jul-2025","","USD","","")</f>
        <v>#N/A</v>
      </c>
      <c r="K459" s="12" t="e" cm="1">
        <f t="array" ref="K459">_xll.PBF(C459,"EBITDA","TTM","07-Jul-2025","","USD","","")</f>
        <v>#N/A</v>
      </c>
      <c r="L459" s="13"/>
    </row>
    <row r="460" spans="2:12" ht="15" customHeight="1" x14ac:dyDescent="0.2">
      <c r="B460" t="str" cm="1">
        <f t="array" ref="B460">_xll.PBD(C460,"Name","","USD","","")</f>
        <v>Mineracao Rio do Norte</v>
      </c>
      <c r="C460" t="s">
        <v>984</v>
      </c>
      <c r="D460" t="str" cm="1">
        <f t="array" ref="D460">_xll.PBD(C460,"HQ Country","","USD","","")</f>
        <v>Brazil</v>
      </c>
      <c r="E460" t="str" cm="1">
        <f t="array" ref="E460">_xll.PBD(C460,"Website","","USD","","")</f>
        <v>www.mrn.com.br</v>
      </c>
      <c r="F460" t="s">
        <v>2387</v>
      </c>
      <c r="H460" t="s">
        <v>222</v>
      </c>
      <c r="I460" s="12" cm="1">
        <f t="array" ref="I460">_xll.PBD(C460,"Employees Count","","USD","","")</f>
        <v>6000</v>
      </c>
      <c r="J460" s="12" t="e" cm="1">
        <f t="array" ref="J460">_xll.PBF(C460,"Business Revenue","TTM","07-Jul-2025","","USD","","")</f>
        <v>#N/A</v>
      </c>
      <c r="K460" s="12" t="e" cm="1">
        <f t="array" ref="K460">_xll.PBF(C460,"EBITDA","TTM","07-Jul-2025","","USD","","")</f>
        <v>#N/A</v>
      </c>
      <c r="L460" s="13"/>
    </row>
    <row r="461" spans="2:12" ht="15" customHeight="1" x14ac:dyDescent="0.2">
      <c r="B461" t="str" cm="1">
        <f t="array" ref="B461">_xll.PBD(C461,"Name","","USD","","")</f>
        <v>MRS Logistica</v>
      </c>
      <c r="C461" t="s">
        <v>995</v>
      </c>
      <c r="D461" t="str" cm="1">
        <f t="array" ref="D461">_xll.PBD(C461,"HQ Country","","USD","","")</f>
        <v>Brazil</v>
      </c>
      <c r="E461" t="str" cm="1">
        <f t="array" ref="E461">_xll.PBD(C461,"Website","","USD","","")</f>
        <v>www.mrs.com.br</v>
      </c>
      <c r="F461" t="s">
        <v>2397</v>
      </c>
      <c r="H461" t="s">
        <v>222</v>
      </c>
      <c r="I461" s="12" cm="1">
        <f t="array" ref="I461">_xll.PBD(C461,"Employees Count","","USD","","")</f>
        <v>6391</v>
      </c>
      <c r="J461" s="12" cm="1">
        <f t="array" ref="J461">_xll.PBF(C461,"Business Revenue","TTM","07-Jul-2025","","USD","","")</f>
        <v>1337712033.596796</v>
      </c>
      <c r="K461" s="12" cm="1">
        <f t="array" ref="K461">_xll.PBF(C461,"EBITDA","TTM","07-Jul-2025","","USD","","")</f>
        <v>616419225.07513797</v>
      </c>
      <c r="L461" s="13"/>
    </row>
    <row r="462" spans="2:12" ht="15" customHeight="1" x14ac:dyDescent="0.2">
      <c r="B462" t="str" cm="1">
        <f t="array" ref="B462">_xll.PBD(C462,"Name","","USD","","")</f>
        <v>MRV</v>
      </c>
      <c r="C462" t="s">
        <v>996</v>
      </c>
      <c r="D462" t="str" cm="1">
        <f t="array" ref="D462">_xll.PBD(C462,"HQ Country","","USD","","")</f>
        <v>Brazil</v>
      </c>
      <c r="E462" t="str" cm="1">
        <f t="array" ref="E462">_xll.PBD(C462,"Website","","USD","","")</f>
        <v>www.mrv.com.br</v>
      </c>
      <c r="F462" t="s">
        <v>2398</v>
      </c>
      <c r="H462" t="s">
        <v>222</v>
      </c>
      <c r="I462" s="12" cm="1">
        <f t="array" ref="I462">_xll.PBD(C462,"Employees Count","","USD","","")</f>
        <v>114</v>
      </c>
      <c r="J462" s="12" cm="1">
        <f t="array" ref="J462">_xll.PBF(C462,"Business Revenue","TTM","07-Jul-2025","","USD","","")</f>
        <v>1807002796.9116611</v>
      </c>
      <c r="K462" s="12" cm="1">
        <f t="array" ref="K462">_xll.PBF(C462,"EBITDA","TTM","07-Jul-2025","","USD","","")</f>
        <v>44396911.103834003</v>
      </c>
      <c r="L462" s="13"/>
    </row>
    <row r="463" spans="2:12" ht="15" customHeight="1" x14ac:dyDescent="0.2">
      <c r="B463" t="str" cm="1">
        <f t="array" ref="B463">_xll.PBD(C463,"Name","","USD","","")</f>
        <v>Multigrain</v>
      </c>
      <c r="C463" t="s">
        <v>998</v>
      </c>
      <c r="D463" t="str" cm="1">
        <f t="array" ref="D463">_xll.PBD(C463,"HQ Country","","USD","","")</f>
        <v>Brazil</v>
      </c>
      <c r="E463" t="str" cm="1">
        <f t="array" ref="E463">_xll.PBD(C463,"Website","","USD","","")</f>
        <v>www.multigrain.com.br</v>
      </c>
      <c r="F463" t="s">
        <v>2400</v>
      </c>
      <c r="H463" t="s">
        <v>222</v>
      </c>
      <c r="I463" s="12" t="e" cm="1">
        <f t="array" ref="I463">_xll.PBD(C463,"Employees Count","","USD","","")</f>
        <v>#N/A</v>
      </c>
      <c r="J463" s="12" t="e" cm="1">
        <f t="array" ref="J463">_xll.PBF(C463,"Business Revenue","TTM","07-Jul-2025","","USD","","")</f>
        <v>#N/A</v>
      </c>
      <c r="K463" s="12" t="e" cm="1">
        <f t="array" ref="K463">_xll.PBF(C463,"EBITDA","TTM","07-Jul-2025","","USD","","")</f>
        <v>#N/A</v>
      </c>
      <c r="L463" s="13"/>
    </row>
    <row r="464" spans="2:12" ht="15" customHeight="1" x14ac:dyDescent="0.2">
      <c r="B464" t="str" cm="1">
        <f t="array" ref="B464">_xll.PBD(C464,"Name","","USD","","")</f>
        <v>Multilaser Industrial</v>
      </c>
      <c r="C464" t="s">
        <v>999</v>
      </c>
      <c r="D464" t="str" cm="1">
        <f t="array" ref="D464">_xll.PBD(C464,"HQ Country","","USD","","")</f>
        <v>Brazil</v>
      </c>
      <c r="E464" t="str" cm="1">
        <f t="array" ref="E464">_xll.PBD(C464,"Website","","USD","","")</f>
        <v>www.multilaser.com.br</v>
      </c>
      <c r="F464" t="s">
        <v>2401</v>
      </c>
      <c r="H464" t="s">
        <v>222</v>
      </c>
      <c r="I464" s="12" cm="1">
        <f t="array" ref="I464">_xll.PBD(C464,"Employees Count","","USD","","")</f>
        <v>5000</v>
      </c>
      <c r="J464" s="12" cm="1">
        <f t="array" ref="J464">_xll.PBF(C464,"Business Revenue","TTM","07-Jul-2025","","USD","","")</f>
        <v>816467669.29281008</v>
      </c>
      <c r="K464" s="12" cm="1">
        <f t="array" ref="K464">_xll.PBF(C464,"EBITDA","TTM","07-Jul-2025","","USD","","")</f>
        <v>-2314969.8349939995</v>
      </c>
      <c r="L464" s="13"/>
    </row>
    <row r="465" spans="2:12" ht="15" customHeight="1" x14ac:dyDescent="0.2">
      <c r="B465" t="str" cm="1">
        <f t="array" ref="B465">_xll.PBD(C465,"Name","","USD","","")</f>
        <v>Multilog</v>
      </c>
      <c r="C465" t="s">
        <v>1000</v>
      </c>
      <c r="D465" t="str" cm="1">
        <f t="array" ref="D465">_xll.PBD(C465,"HQ Country","","USD","","")</f>
        <v>Brazil</v>
      </c>
      <c r="E465" t="str" cm="1">
        <f t="array" ref="E465">_xll.PBD(C465,"Website","","USD","","")</f>
        <v>www.multilog.com.br</v>
      </c>
      <c r="F465" t="s">
        <v>2402</v>
      </c>
      <c r="H465" t="s">
        <v>222</v>
      </c>
      <c r="I465" s="12" t="e" cm="1">
        <f t="array" ref="I465">_xll.PBD(C465,"Employees Count","","USD","","")</f>
        <v>#N/A</v>
      </c>
      <c r="J465" s="12" cm="1">
        <f t="array" ref="J465">_xll.PBF(C465,"Business Revenue","TTM","07-Jul-2025","","USD","","")</f>
        <v>278372153.87670344</v>
      </c>
      <c r="K465" s="12" t="e" cm="1">
        <f t="array" ref="K465">_xll.PBF(C465,"EBITDA","TTM","07-Jul-2025","","USD","","")</f>
        <v>#N/A</v>
      </c>
      <c r="L465" s="13"/>
    </row>
    <row r="466" spans="2:12" ht="15" customHeight="1" x14ac:dyDescent="0.2">
      <c r="B466" t="str" cm="1">
        <f t="array" ref="B466">_xll.PBD(C466,"Name","","USD","","")</f>
        <v>Multiplan Empreendimentos Imobiliários</v>
      </c>
      <c r="C466" t="s">
        <v>1001</v>
      </c>
      <c r="D466" t="str" cm="1">
        <f t="array" ref="D466">_xll.PBD(C466,"HQ Country","","USD","","")</f>
        <v>Brazil</v>
      </c>
      <c r="E466" t="str" cm="1">
        <f t="array" ref="E466">_xll.PBD(C466,"Website","","USD","","")</f>
        <v>ri.multiplan.com.br</v>
      </c>
      <c r="F466" t="s">
        <v>1870</v>
      </c>
      <c r="H466" t="s">
        <v>222</v>
      </c>
      <c r="I466" s="12" cm="1">
        <f t="array" ref="I466">_xll.PBD(C466,"Employees Count","","USD","","")</f>
        <v>481</v>
      </c>
      <c r="J466" s="12" cm="1">
        <f t="array" ref="J466">_xll.PBF(C466,"Business Revenue","TTM","07-Jul-2025","","USD","","")</f>
        <v>485590836.73142803</v>
      </c>
      <c r="K466" s="12" cm="1">
        <f t="array" ref="K466">_xll.PBF(C466,"EBITDA","TTM","07-Jul-2025","","USD","","")</f>
        <v>354101155.65057898</v>
      </c>
      <c r="L466" s="13"/>
    </row>
    <row r="467" spans="2:12" ht="15" customHeight="1" x14ac:dyDescent="0.2">
      <c r="B467" t="str" cm="1">
        <f t="array" ref="B467">_xll.PBD(C467,"Name","","USD","","")</f>
        <v>MWM International Motores</v>
      </c>
      <c r="C467" t="s">
        <v>1002</v>
      </c>
      <c r="D467" t="str" cm="1">
        <f t="array" ref="D467">_xll.PBD(C467,"HQ Country","","USD","","")</f>
        <v>Brazil</v>
      </c>
      <c r="E467" t="str" cm="1">
        <f t="array" ref="E467">_xll.PBD(C467,"Website","","USD","","")</f>
        <v>www.mwm.com.br</v>
      </c>
      <c r="F467" t="s">
        <v>2403</v>
      </c>
      <c r="H467" t="s">
        <v>222</v>
      </c>
      <c r="I467" s="12" cm="1">
        <f t="array" ref="I467">_xll.PBD(C467,"Employees Count","","USD","","")</f>
        <v>1181</v>
      </c>
      <c r="J467" s="12" t="e" cm="1">
        <f t="array" ref="J467">_xll.PBF(C467,"Business Revenue","TTM","07-Jul-2025","","USD","","")</f>
        <v>#N/A</v>
      </c>
      <c r="K467" s="12" t="e" cm="1">
        <f t="array" ref="K467">_xll.PBF(C467,"EBITDA","TTM","07-Jul-2025","","USD","","")</f>
        <v>#N/A</v>
      </c>
      <c r="L467" s="13"/>
    </row>
    <row r="468" spans="2:12" ht="15" customHeight="1" x14ac:dyDescent="0.2">
      <c r="B468" t="str" cm="1">
        <f t="array" ref="B468">_xll.PBD(C468,"Name","","USD","","")</f>
        <v>Natura Cosmeticos</v>
      </c>
      <c r="C468" t="s">
        <v>1005</v>
      </c>
      <c r="D468" t="str" cm="1">
        <f t="array" ref="D468">_xll.PBD(C468,"HQ Country","","USD","","")</f>
        <v>Brazil</v>
      </c>
      <c r="E468" t="str" cm="1">
        <f t="array" ref="E468">_xll.PBD(C468,"Website","","USD","","")</f>
        <v>www.natura.com.br</v>
      </c>
      <c r="F468" t="s">
        <v>2405</v>
      </c>
      <c r="H468" t="s">
        <v>222</v>
      </c>
      <c r="I468" s="12" cm="1">
        <f t="array" ref="I468">_xll.PBD(C468,"Employees Count","","USD","","")</f>
        <v>1247</v>
      </c>
      <c r="J468" s="12" t="e" cm="1">
        <f t="array" ref="J468">_xll.PBF(C468,"Business Revenue","TTM","07-Jul-2025","","USD","","")</f>
        <v>#N/A</v>
      </c>
      <c r="K468" s="12" t="e" cm="1">
        <f t="array" ref="K468">_xll.PBF(C468,"EBITDA","TTM","07-Jul-2025","","USD","","")</f>
        <v>#N/A</v>
      </c>
      <c r="L468" s="13"/>
    </row>
    <row r="469" spans="2:12" ht="15" customHeight="1" x14ac:dyDescent="0.2">
      <c r="B469" t="str" cm="1">
        <f t="array" ref="B469">_xll.PBD(C469,"Name","","USD","","")</f>
        <v>Natura &amp; Co Holding</v>
      </c>
      <c r="C469" t="s">
        <v>1004</v>
      </c>
      <c r="D469" t="str" cm="1">
        <f t="array" ref="D469">_xll.PBD(C469,"HQ Country","","USD","","")</f>
        <v>Brazil</v>
      </c>
      <c r="E469" t="str" cm="1">
        <f t="array" ref="E469">_xll.PBD(C469,"Website","","USD","","")</f>
        <v>www.naturaeco.com</v>
      </c>
      <c r="F469" t="s">
        <v>2404</v>
      </c>
      <c r="H469" t="s">
        <v>222</v>
      </c>
      <c r="I469" s="12" t="e" cm="1">
        <f t="array" ref="I469">_xll.PBD(C469,"Employees Count","","USD","","")</f>
        <v>#N/A</v>
      </c>
      <c r="J469" s="12" cm="1">
        <f t="array" ref="J469">_xll.PBF(C469,"Business Revenue","TTM","07-Jul-2025","","USD","","")</f>
        <v>5522584593.6979609</v>
      </c>
      <c r="K469" s="12" cm="1">
        <f t="array" ref="K469">_xll.PBF(C469,"EBITDA","TTM","07-Jul-2025","","USD","","")</f>
        <v>322549495.30911398</v>
      </c>
      <c r="L469" s="13"/>
    </row>
    <row r="470" spans="2:12" ht="15" customHeight="1" x14ac:dyDescent="0.2">
      <c r="B470" t="str" cm="1">
        <f t="array" ref="B470">_xll.PBD(C470,"Name","","USD","","")</f>
        <v>NEC (Japan)</v>
      </c>
      <c r="C470" t="s">
        <v>371</v>
      </c>
      <c r="D470" t="str" cm="1">
        <f t="array" ref="D470">_xll.PBD(C470,"HQ Country","","USD","","")</f>
        <v>Japan</v>
      </c>
      <c r="E470" t="str" cm="1">
        <f t="array" ref="E470">_xll.PBD(C470,"Website","","USD","","")</f>
        <v>www.nec.com</v>
      </c>
      <c r="F470" t="s">
        <v>2005</v>
      </c>
      <c r="H470" t="s">
        <v>222</v>
      </c>
      <c r="I470" s="12" cm="1">
        <f t="array" ref="I470">_xll.PBD(C470,"Employees Count","","USD","","")</f>
        <v>104194</v>
      </c>
      <c r="J470" s="12" cm="1">
        <f t="array" ref="J470">_xll.PBF(C470,"Business Revenue","TTM","07-Jul-2025","","USD","","")</f>
        <v>22450839957.414001</v>
      </c>
      <c r="K470" s="12" cm="1">
        <f t="array" ref="K470">_xll.PBF(C470,"EBITDA","TTM","07-Jul-2025","","USD","","")</f>
        <v>2654879269.0139999</v>
      </c>
      <c r="L470" s="13"/>
    </row>
    <row r="471" spans="2:12" ht="15" customHeight="1" x14ac:dyDescent="0.2">
      <c r="B471" t="str" cm="1">
        <f t="array" ref="B471">_xll.PBD(C471,"Name","","USD","","")</f>
        <v>Neobpo (Sao Paulo)</v>
      </c>
      <c r="C471" t="s">
        <v>1006</v>
      </c>
      <c r="D471" t="str" cm="1">
        <f t="array" ref="D471">_xll.PBD(C471,"HQ Country","","USD","","")</f>
        <v>Brazil</v>
      </c>
      <c r="E471" t="str" cm="1">
        <f t="array" ref="E471">_xll.PBD(C471,"Website","","USD","","")</f>
        <v>www.neobpo.com.br</v>
      </c>
      <c r="F471" t="s">
        <v>2406</v>
      </c>
      <c r="H471" t="s">
        <v>222</v>
      </c>
      <c r="I471" s="12" cm="1">
        <f t="array" ref="I471">_xll.PBD(C471,"Employees Count","","USD","","")</f>
        <v>9000</v>
      </c>
      <c r="J471" s="12" t="e" cm="1">
        <f t="array" ref="J471">_xll.PBF(C471,"Business Revenue","TTM","07-Jul-2025","","USD","","")</f>
        <v>#N/A</v>
      </c>
      <c r="K471" s="12" cm="1">
        <f t="array" ref="K471">_xll.PBF(C471,"EBITDA","TTM","07-Jul-2025","","USD","","")</f>
        <v>61000000</v>
      </c>
      <c r="L471" s="13"/>
    </row>
    <row r="472" spans="2:12" ht="15" customHeight="1" x14ac:dyDescent="0.2">
      <c r="B472" t="str" cm="1">
        <f t="array" ref="B472">_xll.PBD(C472,"Name","","USD","","")</f>
        <v>San Marino Ônibus e Implementos</v>
      </c>
      <c r="C472" t="s">
        <v>1082</v>
      </c>
      <c r="D472" t="str" cm="1">
        <f t="array" ref="D472">_xll.PBD(C472,"HQ Country","","USD","","")</f>
        <v>Brazil</v>
      </c>
      <c r="E472" t="str" cm="1">
        <f t="array" ref="E472">_xll.PBD(C472,"Website","","USD","","")</f>
        <v>www.neobus.com.br</v>
      </c>
      <c r="F472" t="s">
        <v>2474</v>
      </c>
      <c r="H472" t="s">
        <v>222</v>
      </c>
      <c r="I472" s="12" cm="1">
        <f t="array" ref="I472">_xll.PBD(C472,"Employees Count","","USD","","")</f>
        <v>16027</v>
      </c>
      <c r="J472" s="12" cm="1">
        <f t="array" ref="J472">_xll.PBF(C472,"Business Revenue","TTM","07-Jul-2025","","USD","","")</f>
        <v>1735964141.4850662</v>
      </c>
      <c r="K472" s="12" cm="1">
        <f t="array" ref="K472">_xll.PBF(C472,"EBITDA","TTM","07-Jul-2025","","USD","","")</f>
        <v>319891144.81233603</v>
      </c>
      <c r="L472" s="13"/>
    </row>
    <row r="473" spans="2:12" ht="15" customHeight="1" x14ac:dyDescent="0.2">
      <c r="B473" t="str" cm="1">
        <f t="array" ref="B473">_xll.PBD(C473,"Name","","USD","","")</f>
        <v>Neoenergia</v>
      </c>
      <c r="C473" t="s">
        <v>1007</v>
      </c>
      <c r="D473" t="str" cm="1">
        <f t="array" ref="D473">_xll.PBD(C473,"HQ Country","","USD","","")</f>
        <v>Brazil</v>
      </c>
      <c r="E473" t="str" cm="1">
        <f t="array" ref="E473">_xll.PBD(C473,"Website","","USD","","")</f>
        <v>www.neoenergia.com</v>
      </c>
      <c r="F473" t="s">
        <v>2407</v>
      </c>
      <c r="H473" t="s">
        <v>222</v>
      </c>
      <c r="I473" s="12" cm="1">
        <f t="array" ref="I473">_xll.PBD(C473,"Employees Count","","USD","","")</f>
        <v>15058</v>
      </c>
      <c r="J473" s="12" cm="1">
        <f t="array" ref="J473">_xll.PBF(C473,"Business Revenue","TTM","07-Jul-2025","","USD","","")</f>
        <v>14752545112.496</v>
      </c>
      <c r="K473" s="12" cm="1">
        <f t="array" ref="K473">_xll.PBF(C473,"EBITDA","TTM","07-Jul-2025","","USD","","")</f>
        <v>2119770039.7060001</v>
      </c>
      <c r="L473" s="13"/>
    </row>
    <row r="474" spans="2:12" ht="15" customHeight="1" x14ac:dyDescent="0.2">
      <c r="B474" t="str" cm="1">
        <f t="array" ref="B474">_xll.PBD(C474,"Name","","USD","","")</f>
        <v>Net Servicos De Comunicacao</v>
      </c>
      <c r="C474" t="s">
        <v>1008</v>
      </c>
      <c r="D474" t="str" cm="1">
        <f t="array" ref="D474">_xll.PBD(C474,"HQ Country","","USD","","")</f>
        <v>Brazil</v>
      </c>
      <c r="E474" t="str" cm="1">
        <f t="array" ref="E474">_xll.PBD(C474,"Website","","USD","","")</f>
        <v>www.net.com.br</v>
      </c>
      <c r="F474" t="s">
        <v>2408</v>
      </c>
      <c r="H474" t="s">
        <v>222</v>
      </c>
      <c r="I474" s="12" cm="1">
        <f t="array" ref="I474">_xll.PBD(C474,"Employees Count","","USD","","")</f>
        <v>15441</v>
      </c>
      <c r="J474" s="12" t="e" cm="1">
        <f t="array" ref="J474">_xll.PBF(C474,"Business Revenue","TTM","07-Jul-2025","","USD","","")</f>
        <v>#N/A</v>
      </c>
      <c r="K474" s="12" t="e" cm="1">
        <f t="array" ref="K474">_xll.PBF(C474,"EBITDA","TTM","07-Jul-2025","","USD","","")</f>
        <v>#N/A</v>
      </c>
      <c r="L474" s="13"/>
    </row>
    <row r="475" spans="2:12" ht="15" customHeight="1" x14ac:dyDescent="0.2">
      <c r="B475" t="str" cm="1">
        <f t="array" ref="B475">_xll.PBD(C475,"Name","","USD","","")</f>
        <v>NS2.com Internet</v>
      </c>
      <c r="C475" t="s">
        <v>1015</v>
      </c>
      <c r="D475" t="str" cm="1">
        <f t="array" ref="D475">_xll.PBD(C475,"HQ Country","","USD","","")</f>
        <v>Brazil</v>
      </c>
      <c r="E475" t="str" cm="1">
        <f t="array" ref="E475">_xll.PBD(C475,"Website","","USD","","")</f>
        <v>www.netshoes.com.br</v>
      </c>
      <c r="F475" t="s">
        <v>2414</v>
      </c>
      <c r="H475" t="s">
        <v>222</v>
      </c>
      <c r="I475" s="12" cm="1">
        <f t="array" ref="I475">_xll.PBD(C475,"Employees Count","","USD","","")</f>
        <v>2429</v>
      </c>
      <c r="J475" s="12" t="e" cm="1">
        <f t="array" ref="J475">_xll.PBF(C475,"Business Revenue","TTM","07-Jul-2025","","USD","","")</f>
        <v>#N/A</v>
      </c>
      <c r="K475" s="12" t="e" cm="1">
        <f t="array" ref="K475">_xll.PBF(C475,"EBITDA","TTM","07-Jul-2025","","USD","","")</f>
        <v>#N/A</v>
      </c>
      <c r="L475" s="13"/>
    </row>
    <row r="476" spans="2:12" ht="15" customHeight="1" x14ac:dyDescent="0.2">
      <c r="B476" t="str" cm="1">
        <f t="array" ref="B476">_xll.PBD(C476,"Name","","USD","","")</f>
        <v>Nextel Brazil</v>
      </c>
      <c r="C476" t="s">
        <v>1009</v>
      </c>
      <c r="D476" t="str" cm="1">
        <f t="array" ref="D476">_xll.PBD(C476,"HQ Country","","USD","","")</f>
        <v>Brazil</v>
      </c>
      <c r="E476" t="str" cm="1">
        <f t="array" ref="E476">_xll.PBD(C476,"Website","","USD","","")</f>
        <v>www.nextel.com.br</v>
      </c>
      <c r="F476" t="s">
        <v>2409</v>
      </c>
      <c r="H476" t="s">
        <v>222</v>
      </c>
      <c r="I476" s="12" t="e" cm="1">
        <f t="array" ref="I476">_xll.PBD(C476,"Employees Count","","USD","","")</f>
        <v>#N/A</v>
      </c>
      <c r="J476" s="12" t="e" cm="1">
        <f t="array" ref="J476">_xll.PBF(C476,"Business Revenue","TTM","07-Jul-2025","","USD","","")</f>
        <v>#N/A</v>
      </c>
      <c r="K476" s="12" t="e" cm="1">
        <f t="array" ref="K476">_xll.PBF(C476,"EBITDA","TTM","07-Jul-2025","","USD","","")</f>
        <v>#N/A</v>
      </c>
      <c r="L476" s="13"/>
    </row>
    <row r="477" spans="2:12" ht="15" customHeight="1" x14ac:dyDescent="0.2">
      <c r="B477" t="str" cm="1">
        <f t="array" ref="B477">_xll.PBD(C477,"Name","","USD","","")</f>
        <v>Nihon Kohden</v>
      </c>
      <c r="C477" t="s">
        <v>310</v>
      </c>
      <c r="D477" t="str" cm="1">
        <f t="array" ref="D477">_xll.PBD(C477,"HQ Country","","USD","","")</f>
        <v>Japan</v>
      </c>
      <c r="E477" t="str" cm="1">
        <f t="array" ref="E477">_xll.PBD(C477,"Website","","USD","","")</f>
        <v>www.nihonkohden.co.jp</v>
      </c>
      <c r="F477" t="s">
        <v>1837</v>
      </c>
      <c r="G477" s="9" t="s">
        <v>320</v>
      </c>
      <c r="H477" t="s">
        <v>222</v>
      </c>
      <c r="I477" s="12" cm="1">
        <f t="array" ref="I477">_xll.PBD(C477,"Employees Count","","USD","","")</f>
        <v>6628</v>
      </c>
      <c r="J477" s="12" cm="1">
        <f t="array" ref="J477">_xll.PBF(C477,"Business Revenue","TTM","07-Jul-2025","","USD","","")</f>
        <v>1478329239.4560001</v>
      </c>
      <c r="K477" s="12" cm="1">
        <f t="array" ref="K477">_xll.PBF(C477,"EBITDA","TTM","07-Jul-2025","","USD","","")</f>
        <v>167071455.14399999</v>
      </c>
      <c r="L477" s="13"/>
    </row>
    <row r="478" spans="2:12" ht="15" customHeight="1" x14ac:dyDescent="0.2">
      <c r="B478" t="str" cm="1">
        <f t="array" ref="B478">_xll.PBD(C478,"Name","","USD","","")</f>
        <v>Nortox</v>
      </c>
      <c r="C478" t="s">
        <v>1011</v>
      </c>
      <c r="D478" t="str" cm="1">
        <f t="array" ref="D478">_xll.PBD(C478,"HQ Country","","USD","","")</f>
        <v>Brazil</v>
      </c>
      <c r="E478" t="str" cm="1">
        <f t="array" ref="E478">_xll.PBD(C478,"Website","","USD","","")</f>
        <v>www.nortox.com.br</v>
      </c>
      <c r="F478" t="s">
        <v>2410</v>
      </c>
      <c r="H478" t="s">
        <v>222</v>
      </c>
      <c r="I478" s="12" cm="1">
        <f t="array" ref="I478">_xll.PBD(C478,"Employees Count","","USD","","")</f>
        <v>332</v>
      </c>
      <c r="J478" s="12" t="e" cm="1">
        <f t="array" ref="J478">_xll.PBF(C478,"Business Revenue","TTM","07-Jul-2025","","USD","","")</f>
        <v>#N/A</v>
      </c>
      <c r="K478" s="12" t="e" cm="1">
        <f t="array" ref="K478">_xll.PBF(C478,"EBITDA","TTM","07-Jul-2025","","USD","","")</f>
        <v>#N/A</v>
      </c>
      <c r="L478" s="13"/>
    </row>
    <row r="479" spans="2:12" ht="15" customHeight="1" x14ac:dyDescent="0.2">
      <c r="B479" t="str" cm="1">
        <f t="array" ref="B479">_xll.PBD(C479,"Name","","USD","","")</f>
        <v>BCO Nossa Caixa</v>
      </c>
      <c r="C479" t="s">
        <v>663</v>
      </c>
      <c r="D479" t="str" cm="1">
        <f t="array" ref="D479">_xll.PBD(C479,"HQ Country","","USD","","")</f>
        <v>Brazil</v>
      </c>
      <c r="E479" t="str" cm="1">
        <f t="array" ref="E479">_xll.PBD(C479,"Website","","USD","","")</f>
        <v>www.nossacaixa.com.br</v>
      </c>
      <c r="F479" t="s">
        <v>2103</v>
      </c>
      <c r="H479" t="s">
        <v>222</v>
      </c>
      <c r="I479" s="12" cm="1">
        <f t="array" ref="I479">_xll.PBD(C479,"Employees Count","","USD","","")</f>
        <v>14446</v>
      </c>
      <c r="J479" s="12" t="e" cm="1">
        <f t="array" ref="J479">_xll.PBF(C479,"Business Revenue","TTM","07-Jul-2025","","USD","","")</f>
        <v>#N/A</v>
      </c>
      <c r="K479" s="12" t="e" cm="1">
        <f t="array" ref="K479">_xll.PBF(C479,"EBITDA","TTM","07-Jul-2025","","USD","","")</f>
        <v>#N/A</v>
      </c>
      <c r="L479" s="13"/>
    </row>
    <row r="480" spans="2:12" ht="15" customHeight="1" x14ac:dyDescent="0.2">
      <c r="B480" t="str" cm="1">
        <f t="array" ref="B480">_xll.PBD(C480,"Name","","USD","","")</f>
        <v>NovaAgri</v>
      </c>
      <c r="C480" t="s">
        <v>1013</v>
      </c>
      <c r="D480" t="str" cm="1">
        <f t="array" ref="D480">_xll.PBD(C480,"HQ Country","","USD","","")</f>
        <v>Brazil</v>
      </c>
      <c r="E480" t="str" cm="1">
        <f t="array" ref="E480">_xll.PBD(C480,"Website","","USD","","")</f>
        <v>www.novaagri.com.br</v>
      </c>
      <c r="F480" t="s">
        <v>2412</v>
      </c>
      <c r="H480" t="s">
        <v>222</v>
      </c>
      <c r="I480" s="12" cm="1">
        <f t="array" ref="I480">_xll.PBD(C480,"Employees Count","","USD","","")</f>
        <v>348</v>
      </c>
      <c r="J480" s="12" t="e" cm="1">
        <f t="array" ref="J480">_xll.PBF(C480,"Business Revenue","TTM","07-Jul-2025","","USD","","")</f>
        <v>#N/A</v>
      </c>
      <c r="K480" s="12" t="e" cm="1">
        <f t="array" ref="K480">_xll.PBF(C480,"EBITDA","TTM","07-Jul-2025","","USD","","")</f>
        <v>#N/A</v>
      </c>
      <c r="L480" s="13"/>
    </row>
    <row r="481" spans="2:12" ht="15" customHeight="1" x14ac:dyDescent="0.2">
      <c r="B481" t="str" cm="1">
        <f t="array" ref="B481">_xll.PBD(C481,"Name","","USD","","")</f>
        <v>Nova Energia</v>
      </c>
      <c r="C481" t="s">
        <v>1012</v>
      </c>
      <c r="D481" t="str" cm="1">
        <f t="array" ref="D481">_xll.PBD(C481,"HQ Country","","USD","","")</f>
        <v>Brazil</v>
      </c>
      <c r="E481" t="str" cm="1">
        <f t="array" ref="E481">_xll.PBD(C481,"Website","","USD","","")</f>
        <v>www.novaenergia.com.br</v>
      </c>
      <c r="F481" t="s">
        <v>2411</v>
      </c>
      <c r="H481" t="s">
        <v>222</v>
      </c>
      <c r="I481" s="12" cm="1">
        <f t="array" ref="I481">_xll.PBD(C481,"Employees Count","","USD","","")</f>
        <v>16</v>
      </c>
      <c r="J481" s="12" t="e" cm="1">
        <f t="array" ref="J481">_xll.PBF(C481,"Business Revenue","TTM","07-Jul-2025","","USD","","")</f>
        <v>#N/A</v>
      </c>
      <c r="K481" s="12" t="e" cm="1">
        <f t="array" ref="K481">_xll.PBF(C481,"EBITDA","TTM","07-Jul-2025","","USD","","")</f>
        <v>#N/A</v>
      </c>
      <c r="L481" s="13"/>
    </row>
    <row r="482" spans="2:12" ht="15" customHeight="1" x14ac:dyDescent="0.2">
      <c r="B482" t="str" cm="1">
        <f t="array" ref="B482">_xll.PBD(C482,"Name","","USD","","")</f>
        <v>Novo Atacarejo</v>
      </c>
      <c r="C482" t="s">
        <v>1014</v>
      </c>
      <c r="D482" t="str" cm="1">
        <f t="array" ref="D482">_xll.PBD(C482,"HQ Country","","USD","","")</f>
        <v>Brazil</v>
      </c>
      <c r="E482" t="str" cm="1">
        <f t="array" ref="E482">_xll.PBD(C482,"Website","","USD","","")</f>
        <v>www.novoatacarejo.com</v>
      </c>
      <c r="F482" t="s">
        <v>2413</v>
      </c>
      <c r="H482" t="s">
        <v>222</v>
      </c>
      <c r="I482" s="12" t="e" cm="1">
        <f t="array" ref="I482">_xll.PBD(C482,"Employees Count","","USD","","")</f>
        <v>#N/A</v>
      </c>
      <c r="J482" s="12" t="e" cm="1">
        <f t="array" ref="J482">_xll.PBF(C482,"Business Revenue","TTM","07-Jul-2025","","USD","","")</f>
        <v>#N/A</v>
      </c>
      <c r="K482" s="12" t="e" cm="1">
        <f t="array" ref="K482">_xll.PBF(C482,"EBITDA","TTM","07-Jul-2025","","USD","","")</f>
        <v>#N/A</v>
      </c>
      <c r="L482" s="13"/>
    </row>
    <row r="483" spans="2:12" ht="15" customHeight="1" x14ac:dyDescent="0.2">
      <c r="B483" t="str" cm="1">
        <f t="array" ref="B483">_xll.PBD(C483,"Name","","USD","","")</f>
        <v>Banco de Brasília</v>
      </c>
      <c r="C483" t="s">
        <v>646</v>
      </c>
      <c r="D483" t="str" cm="1">
        <f t="array" ref="D483">_xll.PBD(C483,"HQ Country","","USD","","")</f>
        <v>Brazil</v>
      </c>
      <c r="E483" t="str" cm="1">
        <f t="array" ref="E483">_xll.PBD(C483,"Website","","USD","","")</f>
        <v>novo.brb.com.br</v>
      </c>
      <c r="F483" t="s">
        <v>2094</v>
      </c>
      <c r="H483" t="s">
        <v>222</v>
      </c>
      <c r="I483" s="12" cm="1">
        <f t="array" ref="I483">_xll.PBD(C483,"Employees Count","","USD","","")</f>
        <v>4492</v>
      </c>
      <c r="J483" s="12" t="e" cm="1">
        <f t="array" ref="J483">_xll.PBF(C483,"Business Revenue","TTM","07-Jul-2025","","USD","","")</f>
        <v>#N/A</v>
      </c>
      <c r="K483" s="12" t="e" cm="1">
        <f t="array" ref="K483">_xll.PBF(C483,"EBITDA","TTM","07-Jul-2025","","USD","","")</f>
        <v>#N/A</v>
      </c>
      <c r="L483" s="13"/>
    </row>
    <row r="484" spans="2:12" ht="15" customHeight="1" x14ac:dyDescent="0.2">
      <c r="B484" t="str" cm="1">
        <f t="array" ref="B484">_xll.PBD(C484,"Name","","USD","","")</f>
        <v>NSX Enterprise</v>
      </c>
      <c r="C484" t="s">
        <v>1016</v>
      </c>
      <c r="D484" t="str" cm="1">
        <f t="array" ref="D484">_xll.PBD(C484,"HQ Country","","USD","","")</f>
        <v>Brazil</v>
      </c>
      <c r="E484" t="str" cm="1">
        <f t="array" ref="E484">_xll.PBD(C484,"Website","","USD","","")</f>
        <v>www.nsx.bet</v>
      </c>
      <c r="F484" t="s">
        <v>2415</v>
      </c>
      <c r="H484" t="s">
        <v>222</v>
      </c>
      <c r="I484" s="12" cm="1">
        <f t="array" ref="I484">_xll.PBD(C484,"Employees Count","","USD","","")</f>
        <v>203</v>
      </c>
      <c r="J484" s="12" t="e" cm="1">
        <f t="array" ref="J484">_xll.PBF(C484,"Business Revenue","TTM","07-Jul-2025","","USD","","")</f>
        <v>#N/A</v>
      </c>
      <c r="K484" s="12" cm="1">
        <f t="array" ref="K484">_xll.PBF(C484,"EBITDA","TTM","07-Jul-2025","","USD","","")</f>
        <v>34000000</v>
      </c>
      <c r="L484" s="13"/>
    </row>
    <row r="485" spans="2:12" ht="15" customHeight="1" x14ac:dyDescent="0.2">
      <c r="B485" t="str" cm="1">
        <f t="array" ref="B485">_xll.PBD(C485,"Name","","USD","","")</f>
        <v>NTT Data Group</v>
      </c>
      <c r="C485" t="s">
        <v>372</v>
      </c>
      <c r="D485" t="str" cm="1">
        <f t="array" ref="D485">_xll.PBD(C485,"HQ Country","","USD","","")</f>
        <v>Japan</v>
      </c>
      <c r="E485" t="str" cm="1">
        <f t="array" ref="E485">_xll.PBD(C485,"Website","","USD","","")</f>
        <v>www.nttdata.com</v>
      </c>
      <c r="F485" t="s">
        <v>2006</v>
      </c>
      <c r="H485" t="s">
        <v>222</v>
      </c>
      <c r="I485" s="12" cm="1">
        <f t="array" ref="I485">_xll.PBD(C485,"Employees Count","","USD","","")</f>
        <v>207939</v>
      </c>
      <c r="J485" s="12" cm="1">
        <f t="array" ref="J485">_xll.PBF(C485,"Business Revenue","TTM","07-Jul-2025","","USD","","")</f>
        <v>30420704485.674</v>
      </c>
      <c r="K485" s="12" cm="1">
        <f t="array" ref="K485">_xll.PBF(C485,"EBITDA","TTM","07-Jul-2025","","USD","","")</f>
        <v>4521205665.4860001</v>
      </c>
      <c r="L485" s="13"/>
    </row>
    <row r="486" spans="2:12" ht="15" customHeight="1" x14ac:dyDescent="0.2">
      <c r="B486" t="str" cm="1">
        <f t="array" ref="B486">_xll.PBD(C486,"Name","","USD","","")</f>
        <v>Nu Holdings</v>
      </c>
      <c r="C486" t="s">
        <v>1017</v>
      </c>
      <c r="D486" t="str" cm="1">
        <f t="array" ref="D486">_xll.PBD(C486,"HQ Country","","USD","","")</f>
        <v>Brazil</v>
      </c>
      <c r="E486" t="str" cm="1">
        <f t="array" ref="E486">_xll.PBD(C486,"Website","","USD","","")</f>
        <v>www.nubank.com.br</v>
      </c>
      <c r="F486" t="s">
        <v>2416</v>
      </c>
      <c r="H486" t="s">
        <v>222</v>
      </c>
      <c r="I486" s="12" cm="1">
        <f t="array" ref="I486">_xll.PBD(C486,"Employees Count","","USD","","")</f>
        <v>8716</v>
      </c>
      <c r="J486" s="12" t="e" cm="1">
        <f t="array" ref="J486">_xll.PBF(C486,"Business Revenue","TTM","07-Jul-2025","","USD","","")</f>
        <v>#N/A</v>
      </c>
      <c r="K486" s="12" t="e" cm="1">
        <f t="array" ref="K486">_xll.PBF(C486,"EBITDA","TTM","07-Jul-2025","","USD","","")</f>
        <v>#N/A</v>
      </c>
      <c r="L486" s="13"/>
    </row>
    <row r="487" spans="2:12" ht="15" customHeight="1" x14ac:dyDescent="0.2">
      <c r="B487" t="str" cm="1">
        <f t="array" ref="B487">_xll.PBD(C487,"Name","","USD","","")</f>
        <v>Oakberry</v>
      </c>
      <c r="C487" t="s">
        <v>1019</v>
      </c>
      <c r="D487" t="str" cm="1">
        <f t="array" ref="D487">_xll.PBD(C487,"HQ Country","","USD","","")</f>
        <v>Brazil</v>
      </c>
      <c r="E487" t="str" cm="1">
        <f t="array" ref="E487">_xll.PBD(C487,"Website","","USD","","")</f>
        <v>www.oakberry.com</v>
      </c>
      <c r="F487" t="s">
        <v>2418</v>
      </c>
      <c r="H487" t="s">
        <v>222</v>
      </c>
      <c r="I487" s="12" cm="1">
        <f t="array" ref="I487">_xll.PBD(C487,"Employees Count","","USD","","")</f>
        <v>494</v>
      </c>
      <c r="J487" s="12" t="e" cm="1">
        <f t="array" ref="J487">_xll.PBF(C487,"Business Revenue","TTM","07-Jul-2025","","USD","","")</f>
        <v>#N/A</v>
      </c>
      <c r="K487" s="12" t="e" cm="1">
        <f t="array" ref="K487">_xll.PBF(C487,"EBITDA","TTM","07-Jul-2025","","USD","","")</f>
        <v>#N/A</v>
      </c>
      <c r="L487" s="13"/>
    </row>
    <row r="488" spans="2:12" ht="15" customHeight="1" x14ac:dyDescent="0.2">
      <c r="B488" t="str" cm="1">
        <f t="array" ref="B488">_xll.PBD(C488,"Name","","USD","","")</f>
        <v>Oba Hortifruti</v>
      </c>
      <c r="C488" t="s">
        <v>1020</v>
      </c>
      <c r="D488" t="str" cm="1">
        <f t="array" ref="D488">_xll.PBD(C488,"HQ Country","","USD","","")</f>
        <v>Brazil</v>
      </c>
      <c r="E488" t="str" cm="1">
        <f t="array" ref="E488">_xll.PBD(C488,"Website","","USD","","")</f>
        <v>www.obahortifruti.com.br</v>
      </c>
      <c r="F488" t="s">
        <v>2419</v>
      </c>
      <c r="H488" t="s">
        <v>222</v>
      </c>
      <c r="I488" s="12" cm="1">
        <f t="array" ref="I488">_xll.PBD(C488,"Employees Count","","USD","","")</f>
        <v>5500</v>
      </c>
      <c r="J488" s="12" t="e" cm="1">
        <f t="array" ref="J488">_xll.PBF(C488,"Business Revenue","TTM","07-Jul-2025","","USD","","")</f>
        <v>#N/A</v>
      </c>
      <c r="K488" s="12" t="e" cm="1">
        <f t="array" ref="K488">_xll.PBF(C488,"EBITDA","TTM","07-Jul-2025","","USD","","")</f>
        <v>#N/A</v>
      </c>
      <c r="L488" s="13"/>
    </row>
    <row r="489" spans="2:12" ht="15" customHeight="1" x14ac:dyDescent="0.2">
      <c r="B489" t="str" cm="1">
        <f t="array" ref="B489">_xll.PBD(C489,"Name","","USD","","")</f>
        <v>OceanPact</v>
      </c>
      <c r="C489" t="s">
        <v>1021</v>
      </c>
      <c r="D489" t="str" cm="1">
        <f t="array" ref="D489">_xll.PBD(C489,"HQ Country","","USD","","")</f>
        <v>Brazil</v>
      </c>
      <c r="E489" t="str" cm="1">
        <f t="array" ref="E489">_xll.PBD(C489,"Website","","USD","","")</f>
        <v>www.oceanpact.com</v>
      </c>
      <c r="F489" t="s">
        <v>2420</v>
      </c>
      <c r="H489" t="s">
        <v>222</v>
      </c>
      <c r="I489" s="12" cm="1">
        <f t="array" ref="I489">_xll.PBD(C489,"Employees Count","","USD","","")</f>
        <v>2162</v>
      </c>
      <c r="J489" s="12" cm="1">
        <f t="array" ref="J489">_xll.PBF(C489,"Business Revenue","TTM","07-Jul-2025","","USD","","")</f>
        <v>337109868.36037302</v>
      </c>
      <c r="K489" s="12" cm="1">
        <f t="array" ref="K489">_xll.PBF(C489,"EBITDA","TTM","07-Jul-2025","","USD","","")</f>
        <v>85633580.266436011</v>
      </c>
      <c r="L489" s="13"/>
    </row>
    <row r="490" spans="2:12" ht="15" customHeight="1" x14ac:dyDescent="0.2">
      <c r="B490" t="str" cm="1">
        <f t="array" ref="B490">_xll.PBD(C490,"Name","","USD","","")</f>
        <v>Ocyan (Rio de Janeiro)</v>
      </c>
      <c r="C490" t="s">
        <v>1022</v>
      </c>
      <c r="D490" t="str" cm="1">
        <f t="array" ref="D490">_xll.PBD(C490,"HQ Country","","USD","","")</f>
        <v>Brazil</v>
      </c>
      <c r="E490" t="str" cm="1">
        <f t="array" ref="E490">_xll.PBD(C490,"Website","","USD","","")</f>
        <v>www.ocyan-sa.com</v>
      </c>
      <c r="F490" t="s">
        <v>1906</v>
      </c>
      <c r="H490" t="s">
        <v>222</v>
      </c>
      <c r="I490" s="12" cm="1">
        <f t="array" ref="I490">_xll.PBD(C490,"Employees Count","","USD","","")</f>
        <v>3000</v>
      </c>
      <c r="J490" s="12" t="e" cm="1">
        <f t="array" ref="J490">_xll.PBF(C490,"Business Revenue","TTM","07-Jul-2025","","USD","","")</f>
        <v>#N/A</v>
      </c>
      <c r="K490" s="12" t="e" cm="1">
        <f t="array" ref="K490">_xll.PBF(C490,"EBITDA","TTM","07-Jul-2025","","USD","","")</f>
        <v>#N/A</v>
      </c>
      <c r="L490" s="13"/>
    </row>
    <row r="491" spans="2:12" ht="15" customHeight="1" x14ac:dyDescent="0.2">
      <c r="B491" t="str" cm="1">
        <f t="array" ref="B491">_xll.PBD(C491,"Name","","USD","","")</f>
        <v>Odontoprev</v>
      </c>
      <c r="C491" t="s">
        <v>439</v>
      </c>
      <c r="D491" t="str" cm="1">
        <f t="array" ref="D491">_xll.PBD(C491,"HQ Country","","USD","","")</f>
        <v>Brazil</v>
      </c>
      <c r="E491" t="str" cm="1">
        <f t="array" ref="E491">_xll.PBD(C491,"Website","","USD","","")</f>
        <v>www.odontoprev.com.br</v>
      </c>
      <c r="F491" t="s">
        <v>2421</v>
      </c>
      <c r="H491" t="s">
        <v>222</v>
      </c>
      <c r="I491" s="12" cm="1">
        <f t="array" ref="I491">_xll.PBD(C491,"Employees Count","","USD","","")</f>
        <v>1927</v>
      </c>
      <c r="J491" s="12" cm="1">
        <f t="array" ref="J491">_xll.PBF(C491,"Business Revenue","TTM","07-Jul-2025","","USD","","")</f>
        <v>414727611.77778798</v>
      </c>
      <c r="K491" s="12" cm="1">
        <f t="array" ref="K491">_xll.PBF(C491,"EBITDA","TTM","07-Jul-2025","","USD","","")</f>
        <v>211957947.056279</v>
      </c>
      <c r="L491" s="13"/>
    </row>
    <row r="492" spans="2:12" ht="15" customHeight="1" x14ac:dyDescent="0.2">
      <c r="B492" t="str" cm="1">
        <f t="array" ref="B492">_xll.PBD(C492,"Name","","USD","","")</f>
        <v>OESA Comércio e Representações</v>
      </c>
      <c r="C492" t="s">
        <v>1023</v>
      </c>
      <c r="D492" t="str" cm="1">
        <f t="array" ref="D492">_xll.PBD(C492,"HQ Country","","USD","","")</f>
        <v>Brazil</v>
      </c>
      <c r="E492" t="str" cm="1">
        <f t="array" ref="E492">_xll.PBD(C492,"Website","","USD","","")</f>
        <v>www.oesa.com.br</v>
      </c>
      <c r="F492" t="s">
        <v>2422</v>
      </c>
      <c r="H492" t="s">
        <v>222</v>
      </c>
      <c r="I492" s="12" cm="1">
        <f t="array" ref="I492">_xll.PBD(C492,"Employees Count","","USD","","")</f>
        <v>266</v>
      </c>
      <c r="J492" s="12" t="e" cm="1">
        <f t="array" ref="J492">_xll.PBF(C492,"Business Revenue","TTM","07-Jul-2025","","USD","","")</f>
        <v>#N/A</v>
      </c>
      <c r="K492" s="12" t="e" cm="1">
        <f t="array" ref="K492">_xll.PBF(C492,"EBITDA","TTM","07-Jul-2025","","USD","","")</f>
        <v>#N/A</v>
      </c>
      <c r="L492" s="13"/>
    </row>
    <row r="493" spans="2:12" ht="15" customHeight="1" x14ac:dyDescent="0.2">
      <c r="B493" t="str" cm="1">
        <f t="array" ref="B493">_xll.PBD(C493,"Name","","USD","","")</f>
        <v>Oi Telecommunications</v>
      </c>
      <c r="C493" t="s">
        <v>1024</v>
      </c>
      <c r="D493" t="str" cm="1">
        <f t="array" ref="D493">_xll.PBD(C493,"HQ Country","","USD","","")</f>
        <v>Brazil</v>
      </c>
      <c r="E493" t="str" cm="1">
        <f t="array" ref="E493">_xll.PBD(C493,"Website","","USD","","")</f>
        <v>www.oi.com.br</v>
      </c>
      <c r="F493" t="s">
        <v>2423</v>
      </c>
      <c r="H493" t="s">
        <v>222</v>
      </c>
      <c r="I493" s="12" cm="1">
        <f t="array" ref="I493">_xll.PBD(C493,"Employees Count","","USD","","")</f>
        <v>140000</v>
      </c>
      <c r="J493" s="12" cm="1">
        <f t="array" ref="J493">_xll.PBF(C493,"Business Revenue","TTM","07-Jul-2025","","USD","","")</f>
        <v>308700639.75984001</v>
      </c>
      <c r="K493" s="12" cm="1">
        <f t="array" ref="K493">_xll.PBF(C493,"EBITDA","TTM","07-Jul-2025","","USD","","")</f>
        <v>2726246542.36166</v>
      </c>
      <c r="L493" s="13"/>
    </row>
    <row r="494" spans="2:12" ht="15" customHeight="1" x14ac:dyDescent="0.2">
      <c r="B494" t="str" cm="1">
        <f t="array" ref="B494">_xll.PBD(C494,"Name","","USD","","")</f>
        <v>ONCOPROD DIST PROD HOSP ONCOLOGICOS</v>
      </c>
      <c r="C494" t="s">
        <v>440</v>
      </c>
      <c r="D494" t="str" cm="1">
        <f t="array" ref="D494">_xll.PBD(C494,"HQ Country","","USD","","")</f>
        <v>Brazil</v>
      </c>
      <c r="E494" t="str" cm="1">
        <f t="array" ref="E494">_xll.PBD(C494,"Website","","USD","","")</f>
        <v>www.oncoprod.com</v>
      </c>
      <c r="F494" t="s">
        <v>2424</v>
      </c>
      <c r="H494" t="s">
        <v>222</v>
      </c>
      <c r="I494" s="12" cm="1">
        <f t="array" ref="I494">_xll.PBD(C494,"Employees Count","","USD","","")</f>
        <v>643</v>
      </c>
      <c r="J494" s="12" t="e" cm="1">
        <f t="array" ref="J494">_xll.PBF(C494,"Business Revenue","TTM","07-Jul-2025","","USD","","")</f>
        <v>#N/A</v>
      </c>
      <c r="K494" s="12" t="e" cm="1">
        <f t="array" ref="K494">_xll.PBF(C494,"EBITDA","TTM","07-Jul-2025","","USD","","")</f>
        <v>#N/A</v>
      </c>
      <c r="L494" s="13"/>
    </row>
    <row r="495" spans="2:12" ht="15" customHeight="1" x14ac:dyDescent="0.2">
      <c r="B495" t="str" cm="1">
        <f t="array" ref="B495">_xll.PBD(C495,"Name","","USD","","")</f>
        <v>Onfly</v>
      </c>
      <c r="C495" t="s">
        <v>1025</v>
      </c>
      <c r="D495" t="str" cm="1">
        <f t="array" ref="D495">_xll.PBD(C495,"HQ Country","","USD","","")</f>
        <v>Brazil</v>
      </c>
      <c r="E495" t="str" cm="1">
        <f t="array" ref="E495">_xll.PBD(C495,"Website","","USD","","")</f>
        <v>www.onfly.com.br</v>
      </c>
      <c r="F495" t="s">
        <v>2425</v>
      </c>
      <c r="H495" t="s">
        <v>222</v>
      </c>
      <c r="I495" s="12" cm="1">
        <f t="array" ref="I495">_xll.PBD(C495,"Employees Count","","USD","","")</f>
        <v>550</v>
      </c>
      <c r="J495" s="12" t="e" cm="1">
        <f t="array" ref="J495">_xll.PBF(C495,"Business Revenue","TTM","07-Jul-2025","","USD","","")</f>
        <v>#N/A</v>
      </c>
      <c r="K495" s="12" t="e" cm="1">
        <f t="array" ref="K495">_xll.PBF(C495,"EBITDA","TTM","07-Jul-2025","","USD","","")</f>
        <v>#N/A</v>
      </c>
      <c r="L495" s="13"/>
    </row>
    <row r="496" spans="2:12" ht="15" customHeight="1" x14ac:dyDescent="0.2">
      <c r="B496" t="str" cm="1">
        <f t="array" ref="B496">_xll.PBD(C496,"Name","","USD","","")</f>
        <v>Orsegups</v>
      </c>
      <c r="C496" t="s">
        <v>391</v>
      </c>
      <c r="D496" t="e" cm="1">
        <f t="array" ref="D496">_xll.PBD(C496,"HQ Country","","USD","","")</f>
        <v>#N/A</v>
      </c>
      <c r="E496" t="str" cm="1">
        <f t="array" ref="E496">_xll.PBD(C496,"Website","","USD","","")</f>
        <v>www.orsegups.com.br</v>
      </c>
      <c r="F496" t="s">
        <v>2024</v>
      </c>
      <c r="H496" t="s">
        <v>222</v>
      </c>
      <c r="I496" s="12" t="e" cm="1">
        <f t="array" ref="I496">_xll.PBD(C496,"Employees Count","","USD","","")</f>
        <v>#N/A</v>
      </c>
      <c r="J496" s="12" t="e" cm="1">
        <f t="array" ref="J496">_xll.PBF(C496,"Business Revenue","TTM","07-Jul-2025","","USD","","")</f>
        <v>#N/A</v>
      </c>
      <c r="K496" s="12" t="e" cm="1">
        <f t="array" ref="K496">_xll.PBF(C496,"EBITDA","TTM","07-Jul-2025","","USD","","")</f>
        <v>#N/A</v>
      </c>
      <c r="L496" s="13"/>
    </row>
    <row r="497" spans="2:12" ht="15" customHeight="1" x14ac:dyDescent="0.2">
      <c r="B497" t="str" cm="1">
        <f t="array" ref="B497">_xll.PBD(C497,"Name","","USD","","")</f>
        <v>Osklen</v>
      </c>
      <c r="C497" t="s">
        <v>1028</v>
      </c>
      <c r="D497" t="str" cm="1">
        <f t="array" ref="D497">_xll.PBD(C497,"HQ Country","","USD","","")</f>
        <v>Brazil</v>
      </c>
      <c r="E497" t="str" cm="1">
        <f t="array" ref="E497">_xll.PBD(C497,"Website","","USD","","")</f>
        <v>www.osklen.com.br</v>
      </c>
      <c r="F497" t="s">
        <v>2426</v>
      </c>
      <c r="H497" t="s">
        <v>222</v>
      </c>
      <c r="I497" s="12" cm="1">
        <f t="array" ref="I497">_xll.PBD(C497,"Employees Count","","USD","","")</f>
        <v>1107</v>
      </c>
      <c r="J497" s="12" t="e" cm="1">
        <f t="array" ref="J497">_xll.PBF(C497,"Business Revenue","TTM","07-Jul-2025","","USD","","")</f>
        <v>#N/A</v>
      </c>
      <c r="K497" s="12" t="e" cm="1">
        <f t="array" ref="K497">_xll.PBF(C497,"EBITDA","TTM","07-Jul-2025","","USD","","")</f>
        <v>#N/A</v>
      </c>
      <c r="L497" s="13"/>
    </row>
    <row r="498" spans="2:12" ht="15" customHeight="1" x14ac:dyDescent="0.2">
      <c r="B498" t="str" cm="1">
        <f t="array" ref="B498">_xll.PBD(C498,"Name","","USD","","")</f>
        <v>Owens &amp; Minor</v>
      </c>
      <c r="C498" t="s">
        <v>311</v>
      </c>
      <c r="D498" t="str" cm="1">
        <f t="array" ref="D498">_xll.PBD(C498,"HQ Country","","USD","","")</f>
        <v>United States</v>
      </c>
      <c r="E498" t="str" cm="1">
        <f t="array" ref="E498">_xll.PBD(C498,"Website","","USD","","")</f>
        <v>www.owens-minor.com</v>
      </c>
      <c r="F498" t="s">
        <v>1981</v>
      </c>
      <c r="G498" s="9" t="s">
        <v>321</v>
      </c>
      <c r="H498" t="s">
        <v>281</v>
      </c>
      <c r="I498" s="12" cm="1">
        <f t="array" ref="I498">_xll.PBD(C498,"Employees Count","","USD","","")</f>
        <v>13500</v>
      </c>
      <c r="J498" s="12" cm="1">
        <f t="array" ref="J498">_xll.PBF(C498,"Business Revenue","TTM","07-Jul-2025","","USD","","")</f>
        <v>10720252000</v>
      </c>
      <c r="K498" s="12" cm="1">
        <f t="array" ref="K498">_xll.PBF(C498,"EBITDA","TTM","07-Jul-2025","","USD","","")</f>
        <v>28623000</v>
      </c>
      <c r="L498" s="13"/>
    </row>
    <row r="499" spans="2:12" ht="15" customHeight="1" x14ac:dyDescent="0.2">
      <c r="B499" t="str" cm="1">
        <f t="array" ref="B499">_xll.PBD(C499,"Name","","USD","","")</f>
        <v>Oxiteno</v>
      </c>
      <c r="C499" t="s">
        <v>1029</v>
      </c>
      <c r="D499" t="str" cm="1">
        <f t="array" ref="D499">_xll.PBD(C499,"HQ Country","","USD","","")</f>
        <v>Brazil</v>
      </c>
      <c r="E499" t="str" cm="1">
        <f t="array" ref="E499">_xll.PBD(C499,"Website","","USD","","")</f>
        <v>www.oxiteno.com</v>
      </c>
      <c r="F499" t="s">
        <v>2427</v>
      </c>
      <c r="H499" t="s">
        <v>222</v>
      </c>
      <c r="I499" s="12" cm="1">
        <f t="array" ref="I499">_xll.PBD(C499,"Employees Count","","USD","","")</f>
        <v>1869</v>
      </c>
      <c r="J499" s="12" t="e" cm="1">
        <f t="array" ref="J499">_xll.PBF(C499,"Business Revenue","TTM","07-Jul-2025","","USD","","")</f>
        <v>#N/A</v>
      </c>
      <c r="K499" s="12" t="e" cm="1">
        <f t="array" ref="K499">_xll.PBF(C499,"EBITDA","TTM","07-Jul-2025","","USD","","")</f>
        <v>#N/A</v>
      </c>
      <c r="L499" s="13"/>
    </row>
    <row r="500" spans="2:12" ht="15" customHeight="1" x14ac:dyDescent="0.2">
      <c r="B500" t="str" cm="1">
        <f t="array" ref="B500">_xll.PBD(C500,"Name","","USD","","")</f>
        <v>PagSeguro Digital</v>
      </c>
      <c r="C500" t="s">
        <v>1030</v>
      </c>
      <c r="D500" t="str" cm="1">
        <f t="array" ref="D500">_xll.PBD(C500,"HQ Country","","USD","","")</f>
        <v>Brazil</v>
      </c>
      <c r="E500" t="str" cm="1">
        <f t="array" ref="E500">_xll.PBD(C500,"Website","","USD","","")</f>
        <v>www.investors.pagbank.com</v>
      </c>
      <c r="F500" t="s">
        <v>1871</v>
      </c>
      <c r="H500" t="s">
        <v>222</v>
      </c>
      <c r="I500" s="12" cm="1">
        <f t="array" ref="I500">_xll.PBD(C500,"Employees Count","","USD","","")</f>
        <v>8595</v>
      </c>
      <c r="J500" s="12" cm="1">
        <f t="array" ref="J500">_xll.PBF(C500,"Business Revenue","TTM","07-Jul-2025","","USD","","")</f>
        <v>3356079697.8947463</v>
      </c>
      <c r="K500" s="12" cm="1">
        <f t="array" ref="K500">_xll.PBF(C500,"EBITDA","TTM","07-Jul-2025","","USD","","")</f>
        <v>1361320878.91047</v>
      </c>
      <c r="L500" s="13"/>
    </row>
    <row r="501" spans="2:12" ht="15" customHeight="1" x14ac:dyDescent="0.2">
      <c r="B501" t="str" cm="1">
        <f t="array" ref="B501">_xll.PBD(C501,"Name","","USD","","")</f>
        <v>Empreendimentos Pague Menos</v>
      </c>
      <c r="C501" t="s">
        <v>422</v>
      </c>
      <c r="D501" t="str" cm="1">
        <f t="array" ref="D501">_xll.PBD(C501,"HQ Country","","USD","","")</f>
        <v>Brazil</v>
      </c>
      <c r="E501" t="str" cm="1">
        <f t="array" ref="E501">_xll.PBD(C501,"Website","","USD","","")</f>
        <v>www.paguemenos.com.br</v>
      </c>
      <c r="F501" t="s">
        <v>2236</v>
      </c>
      <c r="H501" t="s">
        <v>222</v>
      </c>
      <c r="I501" s="12" cm="1">
        <f t="array" ref="I501">_xll.PBD(C501,"Employees Count","","USD","","")</f>
        <v>26261</v>
      </c>
      <c r="J501" s="12" cm="1">
        <f t="array" ref="J501">_xll.PBF(C501,"Business Revenue","TTM","07-Jul-2025","","USD","","")</f>
        <v>2511076169.4772701</v>
      </c>
      <c r="K501" s="12" cm="1">
        <f t="array" ref="K501">_xll.PBF(C501,"EBITDA","TTM","07-Jul-2025","","USD","","")</f>
        <v>173728708.31633502</v>
      </c>
      <c r="L501" s="13"/>
    </row>
    <row r="502" spans="2:12" ht="15" customHeight="1" x14ac:dyDescent="0.2">
      <c r="B502" t="str" cm="1">
        <f t="array" ref="B502">_xll.PBD(C502,"Name","","USD","","")</f>
        <v>S.E. Palmeiras</v>
      </c>
      <c r="C502" t="s">
        <v>1079</v>
      </c>
      <c r="D502" t="str" cm="1">
        <f t="array" ref="D502">_xll.PBD(C502,"HQ Country","","USD","","")</f>
        <v>Brazil</v>
      </c>
      <c r="E502" t="str" cm="1">
        <f t="array" ref="E502">_xll.PBD(C502,"Website","","USD","","")</f>
        <v>palmeiras.com.br</v>
      </c>
      <c r="F502" t="s">
        <v>2470</v>
      </c>
      <c r="H502" t="s">
        <v>222</v>
      </c>
      <c r="I502" s="12" cm="1">
        <f t="array" ref="I502">_xll.PBD(C502,"Employees Count","","USD","","")</f>
        <v>501</v>
      </c>
      <c r="J502" s="12" t="e" cm="1">
        <f t="array" ref="J502">_xll.PBF(C502,"Business Revenue","TTM","07-Jul-2025","","USD","","")</f>
        <v>#N/A</v>
      </c>
      <c r="K502" s="12" t="e" cm="1">
        <f t="array" ref="K502">_xll.PBF(C502,"EBITDA","TTM","07-Jul-2025","","USD","","")</f>
        <v>#N/A</v>
      </c>
      <c r="L502" s="13"/>
    </row>
    <row r="503" spans="2:12" ht="15" customHeight="1" x14ac:dyDescent="0.2">
      <c r="B503" t="str" cm="1">
        <f t="array" ref="B503">_xll.PBD(C503,"Name","","USD","","")</f>
        <v>Panatlantica</v>
      </c>
      <c r="C503" t="s">
        <v>1031</v>
      </c>
      <c r="D503" t="str" cm="1">
        <f t="array" ref="D503">_xll.PBD(C503,"HQ Country","","USD","","")</f>
        <v>Brazil</v>
      </c>
      <c r="E503" t="str" cm="1">
        <f t="array" ref="E503">_xll.PBD(C503,"Website","","USD","","")</f>
        <v>www.panatlantica.com.br</v>
      </c>
      <c r="F503" t="s">
        <v>2428</v>
      </c>
      <c r="H503" t="s">
        <v>222</v>
      </c>
      <c r="I503" s="12" t="e" cm="1">
        <f t="array" ref="I503">_xll.PBD(C503,"Employees Count","","USD","","")</f>
        <v>#N/A</v>
      </c>
      <c r="J503" s="12" cm="1">
        <f t="array" ref="J503">_xll.PBF(C503,"Business Revenue","TTM","07-Jul-2025","","USD","","")</f>
        <v>506068050.58773392</v>
      </c>
      <c r="K503" s="12" cm="1">
        <f t="array" ref="K503">_xll.PBF(C503,"EBITDA","TTM","07-Jul-2025","","USD","","")</f>
        <v>26611166.167968001</v>
      </c>
      <c r="L503" s="13"/>
    </row>
    <row r="504" spans="2:12" ht="15" customHeight="1" x14ac:dyDescent="0.2">
      <c r="B504" t="str" cm="1">
        <f t="array" ref="B504">_xll.PBD(C504,"Name","","USD","","")</f>
        <v>Panpharma Participacoes</v>
      </c>
      <c r="C504" t="s">
        <v>441</v>
      </c>
      <c r="D504" t="str" cm="1">
        <f t="array" ref="D504">_xll.PBD(C504,"HQ Country","","USD","","")</f>
        <v>Brazil</v>
      </c>
      <c r="E504" t="str" cm="1">
        <f t="array" ref="E504">_xll.PBD(C504,"Website","","USD","","")</f>
        <v>www.panpharma.com.br</v>
      </c>
      <c r="F504" t="s">
        <v>2429</v>
      </c>
      <c r="H504" t="s">
        <v>222</v>
      </c>
      <c r="I504" s="12" cm="1">
        <f t="array" ref="I504">_xll.PBD(C504,"Employees Count","","USD","","")</f>
        <v>600</v>
      </c>
      <c r="J504" s="12" t="e" cm="1">
        <f t="array" ref="J504">_xll.PBF(C504,"Business Revenue","TTM","07-Jul-2025","","USD","","")</f>
        <v>#N/A</v>
      </c>
      <c r="K504" s="12" t="e" cm="1">
        <f t="array" ref="K504">_xll.PBF(C504,"EBITDA","TTM","07-Jul-2025","","USD","","")</f>
        <v>#N/A</v>
      </c>
      <c r="L504" s="13"/>
    </row>
    <row r="505" spans="2:12" ht="15" customHeight="1" x14ac:dyDescent="0.2">
      <c r="B505" t="str" cm="1">
        <f t="array" ref="B505">_xll.PBD(C505,"Name","","USD","","")</f>
        <v>Parmalat Brasil Industria de Alimentos</v>
      </c>
      <c r="C505" t="s">
        <v>1032</v>
      </c>
      <c r="D505" t="str" cm="1">
        <f t="array" ref="D505">_xll.PBD(C505,"HQ Country","","USD","","")</f>
        <v>Brazil</v>
      </c>
      <c r="E505" t="str" cm="1">
        <f t="array" ref="E505">_xll.PBD(C505,"Website","","USD","","")</f>
        <v>www.parmalat.com.br</v>
      </c>
      <c r="F505" t="s">
        <v>2430</v>
      </c>
      <c r="H505" t="s">
        <v>222</v>
      </c>
      <c r="I505" s="12" t="e" cm="1">
        <f t="array" ref="I505">_xll.PBD(C505,"Employees Count","","USD","","")</f>
        <v>#N/A</v>
      </c>
      <c r="J505" s="12" t="e" cm="1">
        <f t="array" ref="J505">_xll.PBF(C505,"Business Revenue","TTM","07-Jul-2025","","USD","","")</f>
        <v>#N/A</v>
      </c>
      <c r="K505" s="12" t="e" cm="1">
        <f t="array" ref="K505">_xll.PBF(C505,"EBITDA","TTM","07-Jul-2025","","USD","","")</f>
        <v>#N/A</v>
      </c>
      <c r="L505" s="13"/>
    </row>
    <row r="506" spans="2:12" ht="15" customHeight="1" x14ac:dyDescent="0.2">
      <c r="B506" t="str" cm="1">
        <f t="array" ref="B506">_xll.PBD(C506,"Name","","USD","","")</f>
        <v>Paschoalotto</v>
      </c>
      <c r="C506" t="s">
        <v>1033</v>
      </c>
      <c r="D506" t="str" cm="1">
        <f t="array" ref="D506">_xll.PBD(C506,"HQ Country","","USD","","")</f>
        <v>Brazil</v>
      </c>
      <c r="E506" t="str" cm="1">
        <f t="array" ref="E506">_xll.PBD(C506,"Website","","USD","","")</f>
        <v>www.paschoalotto.com.br</v>
      </c>
      <c r="F506" t="s">
        <v>2431</v>
      </c>
      <c r="H506" t="s">
        <v>222</v>
      </c>
      <c r="I506" s="12" cm="1">
        <f t="array" ref="I506">_xll.PBD(C506,"Employees Count","","USD","","")</f>
        <v>15000</v>
      </c>
      <c r="J506" s="12" t="e" cm="1">
        <f t="array" ref="J506">_xll.PBF(C506,"Business Revenue","TTM","07-Jul-2025","","USD","","")</f>
        <v>#N/A</v>
      </c>
      <c r="K506" s="12" t="e" cm="1">
        <f t="array" ref="K506">_xll.PBF(C506,"EBITDA","TTM","07-Jul-2025","","USD","","")</f>
        <v>#N/A</v>
      </c>
      <c r="L506" s="13"/>
    </row>
    <row r="507" spans="2:12" ht="15" customHeight="1" x14ac:dyDescent="0.2">
      <c r="B507" t="str" cm="1">
        <f t="array" ref="B507">_xll.PBD(C507,"Name","","USD","","")</f>
        <v>Pellegrino Distribuidora De Autopeças</v>
      </c>
      <c r="C507" t="s">
        <v>1036</v>
      </c>
      <c r="D507" t="str" cm="1">
        <f t="array" ref="D507">_xll.PBD(C507,"HQ Country","","USD","","")</f>
        <v>Brazil</v>
      </c>
      <c r="E507" t="str" cm="1">
        <f t="array" ref="E507">_xll.PBD(C507,"Website","","USD","","")</f>
        <v>www.pellegrino.com.br</v>
      </c>
      <c r="F507" t="s">
        <v>2433</v>
      </c>
      <c r="H507" t="s">
        <v>222</v>
      </c>
      <c r="I507" s="12" t="e" cm="1">
        <f t="array" ref="I507">_xll.PBD(C507,"Employees Count","","USD","","")</f>
        <v>#N/A</v>
      </c>
      <c r="J507" s="12" t="e" cm="1">
        <f t="array" ref="J507">_xll.PBF(C507,"Business Revenue","TTM","07-Jul-2025","","USD","","")</f>
        <v>#N/A</v>
      </c>
      <c r="K507" s="12" t="e" cm="1">
        <f t="array" ref="K507">_xll.PBF(C507,"EBITDA","TTM","07-Jul-2025","","USD","","")</f>
        <v>#N/A</v>
      </c>
      <c r="L507" s="13"/>
    </row>
    <row r="508" spans="2:12" ht="15" customHeight="1" x14ac:dyDescent="0.2">
      <c r="B508" t="str" cm="1">
        <f t="array" ref="B508">_xll.PBD(C508,"Name","","USD","","")</f>
        <v>PetLove</v>
      </c>
      <c r="C508" t="s">
        <v>1039</v>
      </c>
      <c r="D508" t="str" cm="1">
        <f t="array" ref="D508">_xll.PBD(C508,"HQ Country","","USD","","")</f>
        <v>Brazil</v>
      </c>
      <c r="E508" t="str" cm="1">
        <f t="array" ref="E508">_xll.PBD(C508,"Website","","USD","","")</f>
        <v>www.petlove.com.br</v>
      </c>
      <c r="F508" t="s">
        <v>2435</v>
      </c>
      <c r="H508" t="s">
        <v>222</v>
      </c>
      <c r="I508" s="12" cm="1">
        <f t="array" ref="I508">_xll.PBD(C508,"Employees Count","","USD","","")</f>
        <v>1980</v>
      </c>
      <c r="J508" s="12" t="e" cm="1">
        <f t="array" ref="J508">_xll.PBF(C508,"Business Revenue","TTM","07-Jul-2025","","USD","","")</f>
        <v>#N/A</v>
      </c>
      <c r="K508" s="12" t="e" cm="1">
        <f t="array" ref="K508">_xll.PBF(C508,"EBITDA","TTM","07-Jul-2025","","USD","","")</f>
        <v>#N/A</v>
      </c>
      <c r="L508" s="13"/>
    </row>
    <row r="509" spans="2:12" ht="15" customHeight="1" x14ac:dyDescent="0.2">
      <c r="B509" t="str" cm="1">
        <f t="array" ref="B509">_xll.PBD(C509,"Name","","USD","","")</f>
        <v>Petróleo Brasileiro</v>
      </c>
      <c r="C509" t="s">
        <v>1040</v>
      </c>
      <c r="D509" t="str" cm="1">
        <f t="array" ref="D509">_xll.PBD(C509,"HQ Country","","USD","","")</f>
        <v>Brazil</v>
      </c>
      <c r="E509" t="str" cm="1">
        <f t="array" ref="E509">_xll.PBD(C509,"Website","","USD","","")</f>
        <v>www.petrobras.com.br</v>
      </c>
      <c r="F509" t="s">
        <v>2436</v>
      </c>
      <c r="H509" t="s">
        <v>222</v>
      </c>
      <c r="I509" s="12" cm="1">
        <f t="array" ref="I509">_xll.PBD(C509,"Employees Count","","USD","","")</f>
        <v>41778</v>
      </c>
      <c r="J509" s="12" cm="1">
        <f t="array" ref="J509">_xll.PBF(C509,"Business Revenue","TTM","07-Jul-2025","","USD","","")</f>
        <v>91435000000</v>
      </c>
      <c r="K509" s="12" cm="1">
        <f t="array" ref="K509">_xll.PBF(C509,"EBITDA","TTM","07-Jul-2025","","USD","","")</f>
        <v>29605000000</v>
      </c>
      <c r="L509" s="13"/>
    </row>
    <row r="510" spans="2:12" ht="15" customHeight="1" x14ac:dyDescent="0.2">
      <c r="B510" t="str" cm="1">
        <f t="array" ref="B510">_xll.PBD(C510,"Name","","USD","","")</f>
        <v>LANXESS Elastômeros do Brasil</v>
      </c>
      <c r="C510" t="s">
        <v>939</v>
      </c>
      <c r="D510" t="str" cm="1">
        <f t="array" ref="D510">_xll.PBD(C510,"HQ Country","","USD","","")</f>
        <v>Brazil</v>
      </c>
      <c r="E510" t="str" cm="1">
        <f t="array" ref="E510">_xll.PBD(C510,"Website","","USD","","")</f>
        <v>www.petroflex.com.br</v>
      </c>
      <c r="F510" t="s">
        <v>2348</v>
      </c>
      <c r="H510" t="s">
        <v>222</v>
      </c>
      <c r="I510" s="12" t="e" cm="1">
        <f t="array" ref="I510">_xll.PBD(C510,"Employees Count","","USD","","")</f>
        <v>#N/A</v>
      </c>
      <c r="J510" s="12" t="e" cm="1">
        <f t="array" ref="J510">_xll.PBF(C510,"Business Revenue","TTM","07-Jul-2025","","USD","","")</f>
        <v>#N/A</v>
      </c>
      <c r="K510" s="12" t="e" cm="1">
        <f t="array" ref="K510">_xll.PBF(C510,"EBITDA","TTM","07-Jul-2025","","USD","","")</f>
        <v>#N/A</v>
      </c>
      <c r="L510" s="13"/>
    </row>
    <row r="511" spans="2:12" ht="15" customHeight="1" x14ac:dyDescent="0.2">
      <c r="B511" t="str" cm="1">
        <f t="array" ref="B511">_xll.PBD(C511,"Name","","USD","","")</f>
        <v>PetroRecôncavo</v>
      </c>
      <c r="C511" t="s">
        <v>1042</v>
      </c>
      <c r="D511" t="str" cm="1">
        <f t="array" ref="D511">_xll.PBD(C511,"HQ Country","","USD","","")</f>
        <v>Brazil</v>
      </c>
      <c r="E511" t="str" cm="1">
        <f t="array" ref="E511">_xll.PBD(C511,"Website","","USD","","")</f>
        <v>www.petroreconcavo.com.br</v>
      </c>
      <c r="F511" t="s">
        <v>2438</v>
      </c>
      <c r="H511" t="s">
        <v>222</v>
      </c>
      <c r="I511" s="12" cm="1">
        <f t="array" ref="I511">_xll.PBD(C511,"Employees Count","","USD","","")</f>
        <v>1215</v>
      </c>
      <c r="J511" s="12" cm="1">
        <f t="array" ref="J511">_xll.PBF(C511,"Business Revenue","TTM","07-Jul-2025","","USD","","")</f>
        <v>732212954.73360002</v>
      </c>
      <c r="K511" s="12" cm="1">
        <f t="array" ref="K511">_xll.PBF(C511,"EBITDA","TTM","07-Jul-2025","","USD","","")</f>
        <v>251143949.75633901</v>
      </c>
      <c r="L511" s="13"/>
    </row>
    <row r="512" spans="2:12" ht="15" customHeight="1" x14ac:dyDescent="0.2">
      <c r="B512" t="str" cm="1">
        <f t="array" ref="B512">_xll.PBD(C512,"Name","","USD","","")</f>
        <v>Pet Center Comércio e Participações</v>
      </c>
      <c r="C512" t="s">
        <v>1038</v>
      </c>
      <c r="D512" t="str" cm="1">
        <f t="array" ref="D512">_xll.PBD(C512,"HQ Country","","USD","","")</f>
        <v>Brazil</v>
      </c>
      <c r="E512" t="str" cm="1">
        <f t="array" ref="E512">_xll.PBD(C512,"Website","","USD","","")</f>
        <v>www.petz.com.br</v>
      </c>
      <c r="F512" t="s">
        <v>2434</v>
      </c>
      <c r="H512" t="s">
        <v>222</v>
      </c>
      <c r="I512" s="12" cm="1">
        <f t="array" ref="I512">_xll.PBD(C512,"Employees Count","","USD","","")</f>
        <v>3833</v>
      </c>
      <c r="J512" s="12" cm="1">
        <f t="array" ref="J512">_xll.PBF(C512,"Business Revenue","TTM","07-Jul-2025","","USD","","")</f>
        <v>740139780.26535594</v>
      </c>
      <c r="K512" s="12" cm="1">
        <f t="array" ref="K512">_xll.PBF(C512,"EBITDA","TTM","07-Jul-2025","","USD","","")</f>
        <v>73823552.915056005</v>
      </c>
      <c r="L512" s="13"/>
    </row>
    <row r="513" spans="2:15" ht="15" customHeight="1" x14ac:dyDescent="0.2">
      <c r="B513" t="str" cm="1">
        <f t="array" ref="B513">_xll.PBD(C513,"Name","","USD","","")</f>
        <v>Pitney Bowes Semco</v>
      </c>
      <c r="C513" t="s">
        <v>1044</v>
      </c>
      <c r="D513" t="str" cm="1">
        <f t="array" ref="D513">_xll.PBD(C513,"HQ Country","","USD","","")</f>
        <v>Brazil</v>
      </c>
      <c r="E513" t="str" cm="1">
        <f t="array" ref="E513">_xll.PBD(C513,"Website","","USD","","")</f>
        <v>www.pitneybowes.com.br</v>
      </c>
      <c r="F513" t="s">
        <v>2439</v>
      </c>
      <c r="H513" t="s">
        <v>222</v>
      </c>
      <c r="I513" s="12" cm="1">
        <f t="array" ref="I513">_xll.PBD(C513,"Employees Count","","USD","","")</f>
        <v>200</v>
      </c>
      <c r="J513" s="12" t="e" cm="1">
        <f t="array" ref="J513">_xll.PBF(C513,"Business Revenue","TTM","07-Jul-2025","","USD","","")</f>
        <v>#N/A</v>
      </c>
      <c r="K513" s="12" t="e" cm="1">
        <f t="array" ref="K513">_xll.PBF(C513,"EBITDA","TTM","07-Jul-2025","","USD","","")</f>
        <v>#N/A</v>
      </c>
      <c r="L513" s="13"/>
    </row>
    <row r="514" spans="2:15" ht="15" customHeight="1" x14ac:dyDescent="0.2">
      <c r="B514" t="str" cm="1">
        <f t="array" ref="B514">_xll.PBD(C514,"Name","","USD","","")</f>
        <v>Pixeon</v>
      </c>
      <c r="C514" t="s">
        <v>216</v>
      </c>
      <c r="D514" t="str" cm="1">
        <f t="array" ref="D514">_xll.PBD(C514,"HQ Country","","USD","","")</f>
        <v>Brazil</v>
      </c>
      <c r="E514" t="str" cm="1">
        <f t="array" ref="E514">_xll.PBD(C514,"Website","","USD","","")</f>
        <v>www.pixeon.com</v>
      </c>
      <c r="F514" t="s">
        <v>1957</v>
      </c>
      <c r="H514" t="s">
        <v>222</v>
      </c>
      <c r="I514" s="12" cm="1">
        <f t="array" ref="I514">_xll.PBD(C514,"Employees Count","","USD","","")</f>
        <v>461</v>
      </c>
      <c r="J514" s="12" t="e" cm="1">
        <f t="array" ref="J514">_xll.PBF(C514,"Business Revenue","TTM","07-Jul-2025","","USD","","")</f>
        <v>#N/A</v>
      </c>
      <c r="K514" s="12" t="e" cm="1">
        <f t="array" ref="K514">_xll.PBF(C514,"EBITDA","TTM","07-Jul-2025","","USD","","")</f>
        <v>#N/A</v>
      </c>
      <c r="L514" s="13"/>
      <c r="M514" t="s">
        <v>252</v>
      </c>
      <c r="N514" t="s">
        <v>227</v>
      </c>
      <c r="O514" t="s">
        <v>253</v>
      </c>
    </row>
    <row r="515" spans="2:15" ht="15" customHeight="1" x14ac:dyDescent="0.2">
      <c r="B515" t="str" cm="1">
        <f t="array" ref="B515">_xll.PBD(C515,"Name","","USD","","")</f>
        <v>Plano &amp; Plano Desenvolvimento Imobiliário</v>
      </c>
      <c r="C515" t="s">
        <v>1045</v>
      </c>
      <c r="D515" t="str" cm="1">
        <f t="array" ref="D515">_xll.PBD(C515,"HQ Country","","USD","","")</f>
        <v>Brazil</v>
      </c>
      <c r="E515" t="str" cm="1">
        <f t="array" ref="E515">_xll.PBD(C515,"Website","","USD","","")</f>
        <v>www.planoeplano.com.br</v>
      </c>
      <c r="F515" t="s">
        <v>2440</v>
      </c>
      <c r="H515" t="s">
        <v>222</v>
      </c>
      <c r="I515" s="12" cm="1">
        <f t="array" ref="I515">_xll.PBD(C515,"Employees Count","","USD","","")</f>
        <v>48</v>
      </c>
      <c r="J515" s="12" cm="1">
        <f t="array" ref="J515">_xll.PBF(C515,"Business Revenue","TTM","07-Jul-2025","","USD","","")</f>
        <v>495445042.45541501</v>
      </c>
      <c r="K515" s="12" cm="1">
        <f t="array" ref="K515">_xll.PBF(C515,"EBITDA","TTM","07-Jul-2025","","USD","","")</f>
        <v>97367118.326078996</v>
      </c>
      <c r="L515" s="13"/>
    </row>
    <row r="516" spans="2:15" ht="15" customHeight="1" x14ac:dyDescent="0.2">
      <c r="B516" t="str" cm="1">
        <f t="array" ref="B516">_xll.PBD(C516,"Name","","USD","","")</f>
        <v>Planvale</v>
      </c>
      <c r="C516" t="s">
        <v>1046</v>
      </c>
      <c r="D516" t="str" cm="1">
        <f t="array" ref="D516">_xll.PBD(C516,"HQ Country","","USD","","")</f>
        <v>Brazil</v>
      </c>
      <c r="E516" t="str" cm="1">
        <f t="array" ref="E516">_xll.PBD(C516,"Website","","USD","","")</f>
        <v>www.planvale.com.br</v>
      </c>
      <c r="F516" t="s">
        <v>2441</v>
      </c>
      <c r="H516" t="s">
        <v>222</v>
      </c>
      <c r="I516" s="12" t="e" cm="1">
        <f t="array" ref="I516">_xll.PBD(C516,"Employees Count","","USD","","")</f>
        <v>#N/A</v>
      </c>
      <c r="J516" s="12" t="e" cm="1">
        <f t="array" ref="J516">_xll.PBF(C516,"Business Revenue","TTM","07-Jul-2025","","USD","","")</f>
        <v>#N/A</v>
      </c>
      <c r="K516" s="12" t="e" cm="1">
        <f t="array" ref="K516">_xll.PBF(C516,"EBITDA","TTM","07-Jul-2025","","USD","","")</f>
        <v>#N/A</v>
      </c>
      <c r="L516" s="13"/>
    </row>
    <row r="517" spans="2:15" ht="15" customHeight="1" x14ac:dyDescent="0.2">
      <c r="B517" t="str" cm="1">
        <f t="array" ref="B517">_xll.PBD(C517,"Name","","USD","","")</f>
        <v>Plascar Participações Industriais</v>
      </c>
      <c r="C517" t="s">
        <v>1047</v>
      </c>
      <c r="D517" t="str" cm="1">
        <f t="array" ref="D517">_xll.PBD(C517,"HQ Country","","USD","","")</f>
        <v>Brazil</v>
      </c>
      <c r="E517" t="str" cm="1">
        <f t="array" ref="E517">_xll.PBD(C517,"Website","","USD","","")</f>
        <v>www.plascar.com.br</v>
      </c>
      <c r="F517" t="s">
        <v>2442</v>
      </c>
      <c r="H517" t="s">
        <v>222</v>
      </c>
      <c r="I517" s="12" cm="1">
        <f t="array" ref="I517">_xll.PBD(C517,"Employees Count","","USD","","")</f>
        <v>3098</v>
      </c>
      <c r="J517" s="12" cm="1">
        <f t="array" ref="J517">_xll.PBF(C517,"Business Revenue","TTM","07-Jul-2025","","USD","","")</f>
        <v>256916413.775572</v>
      </c>
      <c r="K517" s="12" cm="1">
        <f t="array" ref="K517">_xll.PBF(C517,"EBITDA","TTM","07-Jul-2025","","USD","","")</f>
        <v>-3429532.169768</v>
      </c>
      <c r="L517" s="13"/>
    </row>
    <row r="518" spans="2:15" ht="15" customHeight="1" x14ac:dyDescent="0.2">
      <c r="B518" t="str" cm="1">
        <f t="array" ref="B518">_xll.PBD(C518,"Name","","USD","","")</f>
        <v>Playcenter</v>
      </c>
      <c r="C518" t="s">
        <v>1048</v>
      </c>
      <c r="D518" t="str" cm="1">
        <f t="array" ref="D518">_xll.PBD(C518,"HQ Country","","USD","","")</f>
        <v>Brazil</v>
      </c>
      <c r="E518" t="str" cm="1">
        <f t="array" ref="E518">_xll.PBD(C518,"Website","","USD","","")</f>
        <v>www.playcenter.com.br</v>
      </c>
      <c r="F518" t="s">
        <v>2443</v>
      </c>
      <c r="H518" t="s">
        <v>222</v>
      </c>
      <c r="I518" s="12" t="e" cm="1">
        <f t="array" ref="I518">_xll.PBD(C518,"Employees Count","","USD","","")</f>
        <v>#N/A</v>
      </c>
      <c r="J518" s="12" t="e" cm="1">
        <f t="array" ref="J518">_xll.PBF(C518,"Business Revenue","TTM","07-Jul-2025","","USD","","")</f>
        <v>#N/A</v>
      </c>
      <c r="K518" s="12" t="e" cm="1">
        <f t="array" ref="K518">_xll.PBF(C518,"EBITDA","TTM","07-Jul-2025","","USD","","")</f>
        <v>#N/A</v>
      </c>
      <c r="L518" s="13"/>
    </row>
    <row r="519" spans="2:15" ht="15" customHeight="1" x14ac:dyDescent="0.2">
      <c r="B519" t="str" cm="1">
        <f t="array" ref="B519">_xll.PBD(C519,"Name","","USD","","")</f>
        <v>Plurix</v>
      </c>
      <c r="C519" t="s">
        <v>1049</v>
      </c>
      <c r="D519" t="str" cm="1">
        <f t="array" ref="D519">_xll.PBD(C519,"HQ Country","","USD","","")</f>
        <v>Brazil</v>
      </c>
      <c r="E519" t="str" cm="1">
        <f t="array" ref="E519">_xll.PBD(C519,"Website","","USD","","")</f>
        <v>www.plurix.com</v>
      </c>
      <c r="F519" t="s">
        <v>2444</v>
      </c>
      <c r="H519" t="s">
        <v>222</v>
      </c>
      <c r="I519" s="12" t="e" cm="1">
        <f t="array" ref="I519">_xll.PBD(C519,"Employees Count","","USD","","")</f>
        <v>#N/A</v>
      </c>
      <c r="J519" s="12" cm="1">
        <f t="array" ref="J519">_xll.PBF(C519,"Business Revenue","TTM","07-Jul-2025","","USD","","")</f>
        <v>1744465497.6273413</v>
      </c>
      <c r="K519" s="12" t="e" cm="1">
        <f t="array" ref="K519">_xll.PBF(C519,"EBITDA","TTM","07-Jul-2025","","USD","","")</f>
        <v>#N/A</v>
      </c>
      <c r="L519" s="13"/>
    </row>
    <row r="520" spans="2:15" ht="15" customHeight="1" x14ac:dyDescent="0.2">
      <c r="B520" t="str" cm="1">
        <f t="array" ref="B520">_xll.PBD(C520,"Name","","USD","","")</f>
        <v>Policard</v>
      </c>
      <c r="C520" t="s">
        <v>1050</v>
      </c>
      <c r="D520" t="str" cm="1">
        <f t="array" ref="D520">_xll.PBD(C520,"HQ Country","","USD","","")</f>
        <v>Brazil</v>
      </c>
      <c r="E520" t="str" cm="1">
        <f t="array" ref="E520">_xll.PBD(C520,"Website","","USD","","")</f>
        <v>www.policard.com.br</v>
      </c>
      <c r="F520" t="s">
        <v>2445</v>
      </c>
      <c r="H520" t="s">
        <v>222</v>
      </c>
      <c r="I520" s="12" cm="1">
        <f t="array" ref="I520">_xll.PBD(C520,"Employees Count","","USD","","")</f>
        <v>330</v>
      </c>
      <c r="J520" s="12" t="e" cm="1">
        <f t="array" ref="J520">_xll.PBF(C520,"Business Revenue","TTM","07-Jul-2025","","USD","","")</f>
        <v>#N/A</v>
      </c>
      <c r="K520" s="12" t="e" cm="1">
        <f t="array" ref="K520">_xll.PBF(C520,"EBITDA","TTM","07-Jul-2025","","USD","","")</f>
        <v>#N/A</v>
      </c>
      <c r="L520" s="13"/>
    </row>
    <row r="521" spans="2:15" ht="15" customHeight="1" x14ac:dyDescent="0.2">
      <c r="B521" t="str" cm="1">
        <f t="array" ref="B521">_xll.PBD(C521,"Name","","USD","","")</f>
        <v>Polishop</v>
      </c>
      <c r="C521" t="s">
        <v>1051</v>
      </c>
      <c r="D521" t="str" cm="1">
        <f t="array" ref="D521">_xll.PBD(C521,"HQ Country","","USD","","")</f>
        <v>Brazil</v>
      </c>
      <c r="E521" t="str" cm="1">
        <f t="array" ref="E521">_xll.PBD(C521,"Website","","USD","","")</f>
        <v>www.polishop.com.br</v>
      </c>
      <c r="F521" t="s">
        <v>2446</v>
      </c>
      <c r="H521" t="s">
        <v>222</v>
      </c>
      <c r="I521" s="12" cm="1">
        <f t="array" ref="I521">_xll.PBD(C521,"Employees Count","","USD","","")</f>
        <v>1500</v>
      </c>
      <c r="J521" s="12" t="e" cm="1">
        <f t="array" ref="J521">_xll.PBF(C521,"Business Revenue","TTM","07-Jul-2025","","USD","","")</f>
        <v>#N/A</v>
      </c>
      <c r="K521" s="12" t="e" cm="1">
        <f t="array" ref="K521">_xll.PBF(C521,"EBITDA","TTM","07-Jul-2025","","USD","","")</f>
        <v>#N/A</v>
      </c>
      <c r="L521" s="13"/>
    </row>
    <row r="522" spans="2:15" ht="15" customHeight="1" x14ac:dyDescent="0.2">
      <c r="B522" t="str" cm="1">
        <f t="array" ref="B522">_xll.PBD(C522,"Name","","USD","","")</f>
        <v>Politec Tecnologia da Informação</v>
      </c>
      <c r="C522" t="s">
        <v>1052</v>
      </c>
      <c r="D522" t="str" cm="1">
        <f t="array" ref="D522">_xll.PBD(C522,"HQ Country","","USD","","")</f>
        <v>Brazil</v>
      </c>
      <c r="E522" t="str" cm="1">
        <f t="array" ref="E522">_xll.PBD(C522,"Website","","USD","","")</f>
        <v>www.politec.com.br</v>
      </c>
      <c r="F522" t="s">
        <v>2447</v>
      </c>
      <c r="H522" t="s">
        <v>222</v>
      </c>
      <c r="I522" s="12" cm="1">
        <f t="array" ref="I522">_xll.PBD(C522,"Employees Count","","USD","","")</f>
        <v>5000</v>
      </c>
      <c r="J522" s="12" t="e" cm="1">
        <f t="array" ref="J522">_xll.PBF(C522,"Business Revenue","TTM","07-Jul-2025","","USD","","")</f>
        <v>#N/A</v>
      </c>
      <c r="K522" s="12" t="e" cm="1">
        <f t="array" ref="K522">_xll.PBF(C522,"EBITDA","TTM","07-Jul-2025","","USD","","")</f>
        <v>#N/A</v>
      </c>
      <c r="L522" s="13"/>
    </row>
    <row r="523" spans="2:15" ht="15" customHeight="1" x14ac:dyDescent="0.2">
      <c r="B523" t="str" cm="1">
        <f t="array" ref="B523">_xll.PBD(C523,"Name","","USD","","")</f>
        <v>PBG (Tijucas)</v>
      </c>
      <c r="C523" t="s">
        <v>1035</v>
      </c>
      <c r="D523" t="str" cm="1">
        <f t="array" ref="D523">_xll.PBD(C523,"HQ Country","","USD","","")</f>
        <v>Brazil</v>
      </c>
      <c r="E523" t="str" cm="1">
        <f t="array" ref="E523">_xll.PBD(C523,"Website","","USD","","")</f>
        <v>www.portobello.com.br</v>
      </c>
      <c r="F523" t="s">
        <v>2432</v>
      </c>
      <c r="H523" t="s">
        <v>222</v>
      </c>
      <c r="I523" s="12" cm="1">
        <f t="array" ref="I523">_xll.PBD(C523,"Employees Count","","USD","","")</f>
        <v>3541</v>
      </c>
      <c r="J523" s="12" cm="1">
        <f t="array" ref="J523">_xll.PBF(C523,"Business Revenue","TTM","07-Jul-2025","","USD","","")</f>
        <v>587103457.27933502</v>
      </c>
      <c r="K523" s="12" cm="1">
        <f t="array" ref="K523">_xll.PBF(C523,"EBITDA","TTM","07-Jul-2025","","USD","","")</f>
        <v>40371093.428022005</v>
      </c>
      <c r="L523" s="13"/>
    </row>
    <row r="524" spans="2:15" ht="15" customHeight="1" x14ac:dyDescent="0.2">
      <c r="B524" t="str" cm="1">
        <f t="array" ref="B524">_xll.PBD(C524,"Name","","USD","","")</f>
        <v>Positivo Tecnologia</v>
      </c>
      <c r="C524" t="s">
        <v>1055</v>
      </c>
      <c r="D524" t="str" cm="1">
        <f t="array" ref="D524">_xll.PBD(C524,"HQ Country","","USD","","")</f>
        <v>Brazil</v>
      </c>
      <c r="E524" t="str" cm="1">
        <f t="array" ref="E524">_xll.PBD(C524,"Website","","USD","","")</f>
        <v>www.positivotecnologia.com.br</v>
      </c>
      <c r="F524" t="s">
        <v>2448</v>
      </c>
      <c r="H524" t="s">
        <v>222</v>
      </c>
      <c r="I524" s="12" cm="1">
        <f t="array" ref="I524">_xll.PBD(C524,"Employees Count","","USD","","")</f>
        <v>4000</v>
      </c>
      <c r="J524" s="12" cm="1">
        <f t="array" ref="J524">_xll.PBF(C524,"Business Revenue","TTM","07-Jul-2025","","USD","","")</f>
        <v>705670413.22651005</v>
      </c>
      <c r="K524" s="12" cm="1">
        <f t="array" ref="K524">_xll.PBF(C524,"EBITDA","TTM","07-Jul-2025","","USD","","")</f>
        <v>44543845.256309003</v>
      </c>
      <c r="L524" s="13"/>
    </row>
    <row r="525" spans="2:15" ht="15" customHeight="1" x14ac:dyDescent="0.2">
      <c r="B525" t="str" cm="1">
        <f t="array" ref="B525">_xll.PBD(C525,"Name","","USD","","")</f>
        <v>Petroquimica Uniao</v>
      </c>
      <c r="C525" t="s">
        <v>1041</v>
      </c>
      <c r="D525" t="str" cm="1">
        <f t="array" ref="D525">_xll.PBD(C525,"HQ Country","","USD","","")</f>
        <v>Brazil</v>
      </c>
      <c r="E525" t="str" cm="1">
        <f t="array" ref="E525">_xll.PBD(C525,"Website","","USD","","")</f>
        <v>www.pqu.com.br</v>
      </c>
      <c r="F525" t="s">
        <v>2437</v>
      </c>
      <c r="H525" t="s">
        <v>222</v>
      </c>
      <c r="I525" s="12" t="e" cm="1">
        <f t="array" ref="I525">_xll.PBD(C525,"Employees Count","","USD","","")</f>
        <v>#N/A</v>
      </c>
      <c r="J525" s="12" t="e" cm="1">
        <f t="array" ref="J525">_xll.PBF(C525,"Business Revenue","TTM","07-Jul-2025","","USD","","")</f>
        <v>#N/A</v>
      </c>
      <c r="K525" s="12" t="e" cm="1">
        <f t="array" ref="K525">_xll.PBF(C525,"EBITDA","TTM","07-Jul-2025","","USD","","")</f>
        <v>#N/A</v>
      </c>
      <c r="L525" s="13"/>
    </row>
    <row r="526" spans="2:15" ht="15" customHeight="1" x14ac:dyDescent="0.2">
      <c r="B526" t="str" cm="1">
        <f t="array" ref="B526">_xll.PBD(C526,"Name","","USD","","")</f>
        <v>Presidio</v>
      </c>
      <c r="C526" t="s">
        <v>373</v>
      </c>
      <c r="D526" t="str" cm="1">
        <f t="array" ref="D526">_xll.PBD(C526,"HQ Country","","USD","","")</f>
        <v>United States</v>
      </c>
      <c r="E526" t="str" cm="1">
        <f t="array" ref="E526">_xll.PBD(C526,"Website","","USD","","")</f>
        <v>www.presidio.com</v>
      </c>
      <c r="F526" t="s">
        <v>2007</v>
      </c>
      <c r="H526" t="s">
        <v>222</v>
      </c>
      <c r="I526" s="12" cm="1">
        <f t="array" ref="I526">_xll.PBD(C526,"Employees Count","","USD","","")</f>
        <v>4126</v>
      </c>
      <c r="J526" s="12" t="e" cm="1">
        <f t="array" ref="J526">_xll.PBF(C526,"Business Revenue","TTM","07-Jul-2025","","USD","","")</f>
        <v>#N/A</v>
      </c>
      <c r="K526" s="12" t="e" cm="1">
        <f t="array" ref="K526">_xll.PBF(C526,"EBITDA","TTM","07-Jul-2025","","USD","","")</f>
        <v>#N/A</v>
      </c>
      <c r="L526" s="13"/>
    </row>
    <row r="527" spans="2:15" ht="15" customHeight="1" x14ac:dyDescent="0.2">
      <c r="B527" t="str" cm="1">
        <f t="array" ref="B527">_xll.PBD(C527,"Name","","USD","","")</f>
        <v>Priner Servicos Industriais</v>
      </c>
      <c r="C527" t="s">
        <v>1056</v>
      </c>
      <c r="D527" t="str" cm="1">
        <f t="array" ref="D527">_xll.PBD(C527,"HQ Country","","USD","","")</f>
        <v>Brazil</v>
      </c>
      <c r="E527" t="str" cm="1">
        <f t="array" ref="E527">_xll.PBD(C527,"Website","","USD","","")</f>
        <v>www.priner.com.br</v>
      </c>
      <c r="F527" t="s">
        <v>2449</v>
      </c>
      <c r="H527" t="s">
        <v>222</v>
      </c>
      <c r="I527" s="12" cm="1">
        <f t="array" ref="I527">_xll.PBD(C527,"Employees Count","","USD","","")</f>
        <v>6994</v>
      </c>
      <c r="J527" s="12" cm="1">
        <f t="array" ref="J527">_xll.PBF(C527,"Business Revenue","TTM","07-Jul-2025","","USD","","")</f>
        <v>243278965.30385903</v>
      </c>
      <c r="K527" s="12" cm="1">
        <f t="array" ref="K527">_xll.PBF(C527,"EBITDA","TTM","07-Jul-2025","","USD","","")</f>
        <v>27542584.253935002</v>
      </c>
      <c r="L527" s="13"/>
    </row>
    <row r="528" spans="2:15" ht="15" customHeight="1" x14ac:dyDescent="0.2">
      <c r="B528" t="str" cm="1">
        <f t="array" ref="B528">_xll.PBD(C528,"Name","","USD","","")</f>
        <v>Prio</v>
      </c>
      <c r="C528" t="s">
        <v>1057</v>
      </c>
      <c r="D528" t="str" cm="1">
        <f t="array" ref="D528">_xll.PBD(C528,"HQ Country","","USD","","")</f>
        <v>Brazil</v>
      </c>
      <c r="E528" t="str" cm="1">
        <f t="array" ref="E528">_xll.PBD(C528,"Website","","USD","","")</f>
        <v>www.prio3.com.br</v>
      </c>
      <c r="F528" t="s">
        <v>2450</v>
      </c>
      <c r="H528" t="s">
        <v>222</v>
      </c>
      <c r="I528" s="12" cm="1">
        <f t="array" ref="I528">_xll.PBD(C528,"Employees Count","","USD","","")</f>
        <v>211</v>
      </c>
      <c r="J528" s="12" cm="1">
        <f t="array" ref="J528">_xll.PBF(C528,"Business Revenue","TTM","07-Jul-2025","","USD","","")</f>
        <v>2948386224.7254434</v>
      </c>
      <c r="K528" s="12" cm="1">
        <f t="array" ref="K528">_xll.PBF(C528,"EBITDA","TTM","07-Jul-2025","","USD","","")</f>
        <v>1790114274.4771862</v>
      </c>
      <c r="L528" s="13"/>
    </row>
    <row r="529" spans="2:12" ht="15" customHeight="1" x14ac:dyDescent="0.2">
      <c r="B529" t="str" cm="1">
        <f t="array" ref="B529">_xll.PBD(C529,"Name","","USD","","")</f>
        <v>Prodama</v>
      </c>
      <c r="C529" t="s">
        <v>1059</v>
      </c>
      <c r="D529" t="str" cm="1">
        <f t="array" ref="D529">_xll.PBD(C529,"HQ Country","","USD","","")</f>
        <v>Brazil</v>
      </c>
      <c r="E529" t="str" cm="1">
        <f t="array" ref="E529">_xll.PBD(C529,"Website","","USD","","")</f>
        <v>www.prodama.com.br</v>
      </c>
      <c r="F529" t="s">
        <v>2452</v>
      </c>
      <c r="H529" t="s">
        <v>222</v>
      </c>
      <c r="I529" s="12" t="e" cm="1">
        <f t="array" ref="I529">_xll.PBD(C529,"Employees Count","","USD","","")</f>
        <v>#N/A</v>
      </c>
      <c r="J529" s="12" t="e" cm="1">
        <f t="array" ref="J529">_xll.PBF(C529,"Business Revenue","TTM","07-Jul-2025","","USD","","")</f>
        <v>#N/A</v>
      </c>
      <c r="K529" s="12" t="e" cm="1">
        <f t="array" ref="K529">_xll.PBF(C529,"EBITDA","TTM","07-Jul-2025","","USD","","")</f>
        <v>#N/A</v>
      </c>
      <c r="L529" s="13"/>
    </row>
    <row r="530" spans="2:12" ht="15" customHeight="1" x14ac:dyDescent="0.2">
      <c r="B530" t="str" cm="1">
        <f t="array" ref="B530">_xll.PBD(C530,"Name","","USD","","")</f>
        <v>Compass Minerals América do Sul</v>
      </c>
      <c r="C530" t="s">
        <v>753</v>
      </c>
      <c r="D530" t="str" cm="1">
        <f t="array" ref="D530">_xll.PBD(C530,"HQ Country","","USD","","")</f>
        <v>Brazil</v>
      </c>
      <c r="E530" t="str" cm="1">
        <f t="array" ref="E530">_xll.PBD(C530,"Website","","USD","","")</f>
        <v>www.produquimica.com.br</v>
      </c>
      <c r="F530" t="s">
        <v>2175</v>
      </c>
      <c r="H530" t="s">
        <v>222</v>
      </c>
      <c r="I530" s="12" cm="1">
        <f t="array" ref="I530">_xll.PBD(C530,"Employees Count","","USD","","")</f>
        <v>1400</v>
      </c>
      <c r="J530" s="12" t="e" cm="1">
        <f t="array" ref="J530">_xll.PBF(C530,"Business Revenue","TTM","07-Jul-2025","","USD","","")</f>
        <v>#N/A</v>
      </c>
      <c r="K530" s="12" t="e" cm="1">
        <f t="array" ref="K530">_xll.PBF(C530,"EBITDA","TTM","07-Jul-2025","","USD","","")</f>
        <v>#N/A</v>
      </c>
      <c r="L530" s="13"/>
    </row>
    <row r="531" spans="2:12" ht="15" customHeight="1" x14ac:dyDescent="0.2">
      <c r="B531" t="str" cm="1">
        <f t="array" ref="B531">_xll.PBD(C531,"Name","","USD","","")</f>
        <v>Coniexpress SA Indústrias Alimentícias</v>
      </c>
      <c r="C531" t="s">
        <v>756</v>
      </c>
      <c r="D531" t="str" cm="1">
        <f t="array" ref="D531">_xll.PBD(C531,"HQ Country","","USD","","")</f>
        <v>Brazil</v>
      </c>
      <c r="E531" t="str" cm="1">
        <f t="array" ref="E531">_xll.PBD(C531,"Website","","USD","","")</f>
        <v>www.produtosquero.com.br</v>
      </c>
      <c r="F531" t="s">
        <v>2176</v>
      </c>
      <c r="H531" t="s">
        <v>222</v>
      </c>
      <c r="I531" s="12" t="e" cm="1">
        <f t="array" ref="I531">_xll.PBD(C531,"Employees Count","","USD","","")</f>
        <v>#N/A</v>
      </c>
      <c r="J531" s="12" t="e" cm="1">
        <f t="array" ref="J531">_xll.PBF(C531,"Business Revenue","TTM","07-Jul-2025","","USD","","")</f>
        <v>#N/A</v>
      </c>
      <c r="K531" s="12" t="e" cm="1">
        <f t="array" ref="K531">_xll.PBF(C531,"EBITDA","TTM","07-Jul-2025","","USD","","")</f>
        <v>#N/A</v>
      </c>
      <c r="L531" s="13"/>
    </row>
    <row r="532" spans="2:12" ht="15" customHeight="1" x14ac:dyDescent="0.2">
      <c r="B532" t="str" cm="1">
        <f t="array" ref="B532">_xll.PBD(C532,"Name","","USD","","")</f>
        <v>Profarma Distribuidora de Produtos Farmacêuticos</v>
      </c>
      <c r="C532" t="s">
        <v>442</v>
      </c>
      <c r="D532" t="str" cm="1">
        <f t="array" ref="D532">_xll.PBD(C532,"HQ Country","","USD","","")</f>
        <v>Brazil</v>
      </c>
      <c r="E532" t="str" cm="1">
        <f t="array" ref="E532">_xll.PBD(C532,"Website","","USD","","")</f>
        <v>www.profarma.com.br</v>
      </c>
      <c r="F532" t="s">
        <v>2453</v>
      </c>
      <c r="H532" t="s">
        <v>222</v>
      </c>
      <c r="I532" s="12" cm="1">
        <f t="array" ref="I532">_xll.PBD(C532,"Employees Count","","USD","","")</f>
        <v>7077</v>
      </c>
      <c r="J532" s="12" cm="1">
        <f t="array" ref="J532">_xll.PBF(C532,"Business Revenue","TTM","07-Jul-2025","","USD","","")</f>
        <v>2196453816.2196832</v>
      </c>
      <c r="K532" s="12" cm="1">
        <f t="array" ref="K532">_xll.PBF(C532,"EBITDA","TTM","07-Jul-2025","","USD","","")</f>
        <v>71141776.486331999</v>
      </c>
      <c r="L532" s="13"/>
    </row>
    <row r="533" spans="2:12" ht="15" customHeight="1" x14ac:dyDescent="0.2">
      <c r="B533" t="str" cm="1">
        <f t="array" ref="B533">_xll.PBD(C533,"Name","","USD","","")</f>
        <v>Pro Safety</v>
      </c>
      <c r="C533" t="s">
        <v>1058</v>
      </c>
      <c r="D533" t="str" cm="1">
        <f t="array" ref="D533">_xll.PBD(C533,"HQ Country","","USD","","")</f>
        <v>Brazil</v>
      </c>
      <c r="E533" t="str" cm="1">
        <f t="array" ref="E533">_xll.PBD(C533,"Website","","USD","","")</f>
        <v>www.prosafety.com.br</v>
      </c>
      <c r="F533" t="s">
        <v>2451</v>
      </c>
      <c r="H533" t="s">
        <v>222</v>
      </c>
      <c r="I533" s="12" cm="1">
        <f t="array" ref="I533">_xll.PBD(C533,"Employees Count","","USD","","")</f>
        <v>140</v>
      </c>
      <c r="J533" s="12" t="e" cm="1">
        <f t="array" ref="J533">_xll.PBF(C533,"Business Revenue","TTM","07-Jul-2025","","USD","","")</f>
        <v>#N/A</v>
      </c>
      <c r="K533" s="12" t="e" cm="1">
        <f t="array" ref="K533">_xll.PBF(C533,"EBITDA","TTM","07-Jul-2025","","USD","","")</f>
        <v>#N/A</v>
      </c>
      <c r="L533" s="13"/>
    </row>
    <row r="534" spans="2:12" ht="15" customHeight="1" x14ac:dyDescent="0.2">
      <c r="B534" t="str" cm="1">
        <f t="array" ref="B534">_xll.PBD(C534,"Name","","USD","","")</f>
        <v>Prosegur Compañia de Seguridad</v>
      </c>
      <c r="C534" t="s">
        <v>389</v>
      </c>
      <c r="D534" t="str" cm="1">
        <f t="array" ref="D534">_xll.PBD(C534,"HQ Country","","USD","","")</f>
        <v>Spain</v>
      </c>
      <c r="E534" t="str" cm="1">
        <f t="array" ref="E534">_xll.PBD(C534,"Website","","USD","","")</f>
        <v>www.prosegur.es</v>
      </c>
      <c r="F534" t="s">
        <v>1842</v>
      </c>
      <c r="H534" t="s">
        <v>222</v>
      </c>
      <c r="I534" s="12" cm="1">
        <f t="array" ref="I534">_xll.PBD(C534,"Employees Count","","USD","","")</f>
        <v>161416</v>
      </c>
      <c r="J534" s="12" t="e" cm="1">
        <f t="array" ref="J534">_xll.PBF(C534,"Business Revenue","TTM","07-Jul-2025","","USD","","")</f>
        <v>#N/A</v>
      </c>
      <c r="K534" s="12" t="e" cm="1">
        <f t="array" ref="K534">_xll.PBF(C534,"EBITDA","TTM","07-Jul-2025","","USD","","")</f>
        <v>#N/A</v>
      </c>
      <c r="L534" s="13"/>
    </row>
    <row r="535" spans="2:12" ht="15" customHeight="1" x14ac:dyDescent="0.2">
      <c r="B535" t="str" cm="1">
        <f t="array" ref="B535">_xll.PBD(C535,"Name","","USD","","")</f>
        <v>Companhia Providencia Industria E Comercio</v>
      </c>
      <c r="C535" t="s">
        <v>750</v>
      </c>
      <c r="D535" t="str" cm="1">
        <f t="array" ref="D535">_xll.PBD(C535,"HQ Country","","USD","","")</f>
        <v>Brazil</v>
      </c>
      <c r="E535" t="str" cm="1">
        <f t="array" ref="E535">_xll.PBD(C535,"Website","","USD","","")</f>
        <v>www.providencia.com.br</v>
      </c>
      <c r="F535" t="s">
        <v>2172</v>
      </c>
      <c r="H535" t="s">
        <v>222</v>
      </c>
      <c r="I535" s="12" cm="1">
        <f t="array" ref="I535">_xll.PBD(C535,"Employees Count","","USD","","")</f>
        <v>742</v>
      </c>
      <c r="J535" s="12" t="e" cm="1">
        <f t="array" ref="J535">_xll.PBF(C535,"Business Revenue","TTM","07-Jul-2025","","USD","","")</f>
        <v>#N/A</v>
      </c>
      <c r="K535" s="12" t="e" cm="1">
        <f t="array" ref="K535">_xll.PBF(C535,"EBITDA","TTM","07-Jul-2025","","USD","","")</f>
        <v>#N/A</v>
      </c>
      <c r="L535" s="13"/>
    </row>
    <row r="536" spans="2:12" ht="15" customHeight="1" x14ac:dyDescent="0.2">
      <c r="B536" t="str" cm="1">
        <f t="array" ref="B536">_xll.PBD(C536,"Name","","USD","","")</f>
        <v>PS Zamprogna</v>
      </c>
      <c r="C536" t="s">
        <v>1061</v>
      </c>
      <c r="D536" t="str" cm="1">
        <f t="array" ref="D536">_xll.PBD(C536,"HQ Country","","USD","","")</f>
        <v>Brazil</v>
      </c>
      <c r="E536" t="str" cm="1">
        <f t="array" ref="E536">_xll.PBD(C536,"Website","","USD","","")</f>
        <v>www.pszamprogna.com.br</v>
      </c>
      <c r="F536" t="s">
        <v>2455</v>
      </c>
      <c r="H536" t="s">
        <v>222</v>
      </c>
      <c r="I536" s="12" t="e" cm="1">
        <f t="array" ref="I536">_xll.PBD(C536,"Employees Count","","USD","","")</f>
        <v>#N/A</v>
      </c>
      <c r="J536" s="12" t="e" cm="1">
        <f t="array" ref="J536">_xll.PBF(C536,"Business Revenue","TTM","07-Jul-2025","","USD","","")</f>
        <v>#N/A</v>
      </c>
      <c r="K536" s="12" t="e" cm="1">
        <f t="array" ref="K536">_xll.PBF(C536,"EBITDA","TTM","07-Jul-2025","","USD","","")</f>
        <v>#N/A</v>
      </c>
      <c r="L536" s="13"/>
    </row>
    <row r="537" spans="2:12" ht="15" customHeight="1" x14ac:dyDescent="0.2">
      <c r="B537" t="str" cm="1">
        <f t="array" ref="B537">_xll.PBD(C537,"Name","","USD","","")</f>
        <v>Puket</v>
      </c>
      <c r="C537" t="s">
        <v>1062</v>
      </c>
      <c r="D537" t="str" cm="1">
        <f t="array" ref="D537">_xll.PBD(C537,"HQ Country","","USD","","")</f>
        <v>Brazil</v>
      </c>
      <c r="E537" t="str" cm="1">
        <f t="array" ref="E537">_xll.PBD(C537,"Website","","USD","","")</f>
        <v>www.puket.com.br</v>
      </c>
      <c r="F537" t="s">
        <v>2456</v>
      </c>
      <c r="H537" t="s">
        <v>222</v>
      </c>
      <c r="I537" s="12" t="e" cm="1">
        <f t="array" ref="I537">_xll.PBD(C537,"Employees Count","","USD","","")</f>
        <v>#N/A</v>
      </c>
      <c r="J537" s="12" t="e" cm="1">
        <f t="array" ref="J537">_xll.PBF(C537,"Business Revenue","TTM","07-Jul-2025","","USD","","")</f>
        <v>#N/A</v>
      </c>
      <c r="K537" s="12" t="e" cm="1">
        <f t="array" ref="K537">_xll.PBF(C537,"EBITDA","TTM","07-Jul-2025","","USD","","")</f>
        <v>#N/A</v>
      </c>
      <c r="L537" s="13"/>
    </row>
    <row r="538" spans="2:12" ht="15" customHeight="1" x14ac:dyDescent="0.2">
      <c r="B538" t="str" cm="1">
        <f t="array" ref="B538">_xll.PBD(C538,"Name","","USD","","")</f>
        <v>Puras do Brasil</v>
      </c>
      <c r="C538" t="s">
        <v>1063</v>
      </c>
      <c r="D538" t="str" cm="1">
        <f t="array" ref="D538">_xll.PBD(C538,"HQ Country","","USD","","")</f>
        <v>Brazil</v>
      </c>
      <c r="E538" t="str" cm="1">
        <f t="array" ref="E538">_xll.PBD(C538,"Website","","USD","","")</f>
        <v>www.puras.com.br</v>
      </c>
      <c r="F538" t="s">
        <v>2457</v>
      </c>
      <c r="H538" t="s">
        <v>222</v>
      </c>
      <c r="I538" s="12" cm="1">
        <f t="array" ref="I538">_xll.PBD(C538,"Employees Count","","USD","","")</f>
        <v>22000</v>
      </c>
      <c r="J538" s="12" t="e" cm="1">
        <f t="array" ref="J538">_xll.PBF(C538,"Business Revenue","TTM","07-Jul-2025","","USD","","")</f>
        <v>#N/A</v>
      </c>
      <c r="K538" s="12" t="e" cm="1">
        <f t="array" ref="K538">_xll.PBF(C538,"EBITDA","TTM","07-Jul-2025","","USD","","")</f>
        <v>#N/A</v>
      </c>
      <c r="L538" s="13"/>
    </row>
    <row r="539" spans="2:12" ht="15" customHeight="1" x14ac:dyDescent="0.2">
      <c r="B539" t="str" cm="1">
        <f t="array" ref="B539">_xll.PBD(C539,"Name","","USD","","")</f>
        <v>Qualicorp Consultoria e Corretora de Seguros</v>
      </c>
      <c r="C539" t="s">
        <v>443</v>
      </c>
      <c r="D539" t="str" cm="1">
        <f t="array" ref="D539">_xll.PBD(C539,"HQ Country","","USD","","")</f>
        <v>Brazil</v>
      </c>
      <c r="E539" t="str" cm="1">
        <f t="array" ref="E539">_xll.PBD(C539,"Website","","USD","","")</f>
        <v>www.qualicorp.com.br</v>
      </c>
      <c r="F539" t="s">
        <v>2458</v>
      </c>
      <c r="H539" t="s">
        <v>222</v>
      </c>
      <c r="I539" s="12" cm="1">
        <f t="array" ref="I539">_xll.PBD(C539,"Employees Count","","USD","","")</f>
        <v>1558</v>
      </c>
      <c r="J539" s="12" cm="1">
        <f t="array" ref="J539">_xll.PBF(C539,"Business Revenue","TTM","07-Jul-2025","","USD","","")</f>
        <v>282765604.18498302</v>
      </c>
      <c r="K539" s="12" cm="1">
        <f t="array" ref="K539">_xll.PBF(C539,"EBITDA","TTM","07-Jul-2025","","USD","","")</f>
        <v>84819119.806716993</v>
      </c>
      <c r="L539" s="13"/>
    </row>
    <row r="540" spans="2:12" ht="15" customHeight="1" x14ac:dyDescent="0.2">
      <c r="B540" t="str" cm="1">
        <f t="array" ref="B540">_xll.PBD(C540,"Name","","USD","","")</f>
        <v>Lojas Quero-Quero</v>
      </c>
      <c r="C540" t="s">
        <v>953</v>
      </c>
      <c r="D540" t="str" cm="1">
        <f t="array" ref="D540">_xll.PBD(C540,"HQ Country","","USD","","")</f>
        <v>Brazil</v>
      </c>
      <c r="E540" t="str" cm="1">
        <f t="array" ref="E540">_xll.PBD(C540,"Website","","USD","","")</f>
        <v>www.queroquero.com.br</v>
      </c>
      <c r="F540" t="s">
        <v>2360</v>
      </c>
      <c r="H540" t="s">
        <v>222</v>
      </c>
      <c r="I540" s="12" cm="1">
        <f t="array" ref="I540">_xll.PBD(C540,"Employees Count","","USD","","")</f>
        <v>7800</v>
      </c>
      <c r="J540" s="12" cm="1">
        <f t="array" ref="J540">_xll.PBF(C540,"Business Revenue","TTM","07-Jul-2025","","USD","","")</f>
        <v>578055163.11892307</v>
      </c>
      <c r="K540" s="12" cm="1">
        <f t="array" ref="K540">_xll.PBF(C540,"EBITDA","TTM","07-Jul-2025","","USD","","")</f>
        <v>20979347.341382001</v>
      </c>
      <c r="L540" s="13"/>
    </row>
    <row r="541" spans="2:12" ht="15" customHeight="1" x14ac:dyDescent="0.2">
      <c r="B541" t="str" cm="1">
        <f t="array" ref="B541">_xll.PBD(C541,"Name","","USD","","")</f>
        <v>Randoncorp</v>
      </c>
      <c r="C541" t="s">
        <v>1065</v>
      </c>
      <c r="D541" t="str" cm="1">
        <f t="array" ref="D541">_xll.PBD(C541,"HQ Country","","USD","","")</f>
        <v>Brazil</v>
      </c>
      <c r="E541" t="str" cm="1">
        <f t="array" ref="E541">_xll.PBD(C541,"Website","","USD","","")</f>
        <v>www.randoncorp.com</v>
      </c>
      <c r="F541" t="s">
        <v>2459</v>
      </c>
      <c r="H541" t="s">
        <v>222</v>
      </c>
      <c r="I541" s="12" cm="1">
        <f t="array" ref="I541">_xll.PBD(C541,"Employees Count","","USD","","")</f>
        <v>16727</v>
      </c>
      <c r="J541" s="12" cm="1">
        <f t="array" ref="J541">_xll.PBF(C541,"Business Revenue","TTM","07-Jul-2025","","USD","","")</f>
        <v>2448291117.0737009</v>
      </c>
      <c r="K541" s="12" cm="1">
        <f t="array" ref="K541">_xll.PBF(C541,"EBITDA","TTM","07-Jul-2025","","USD","","")</f>
        <v>304362431.170766</v>
      </c>
      <c r="L541" s="13"/>
    </row>
    <row r="542" spans="2:12" ht="15" customHeight="1" x14ac:dyDescent="0.2">
      <c r="B542" t="str" cm="1">
        <f t="array" ref="B542">_xll.PBD(C542,"Name","","USD","","")</f>
        <v>Rapidão Cometa</v>
      </c>
      <c r="C542" t="s">
        <v>1066</v>
      </c>
      <c r="D542" t="str" cm="1">
        <f t="array" ref="D542">_xll.PBD(C542,"HQ Country","","USD","","")</f>
        <v>Brazil</v>
      </c>
      <c r="E542" t="str" cm="1">
        <f t="array" ref="E542">_xll.PBD(C542,"Website","","USD","","")</f>
        <v>www.rapidaocometa.com.br</v>
      </c>
      <c r="F542" t="s">
        <v>2460</v>
      </c>
      <c r="H542" t="s">
        <v>222</v>
      </c>
      <c r="I542" s="12" t="e" cm="1">
        <f t="array" ref="I542">_xll.PBD(C542,"Employees Count","","USD","","")</f>
        <v>#N/A</v>
      </c>
      <c r="J542" s="12" t="e" cm="1">
        <f t="array" ref="J542">_xll.PBF(C542,"Business Revenue","TTM","07-Jul-2025","","USD","","")</f>
        <v>#N/A</v>
      </c>
      <c r="K542" s="12" t="e" cm="1">
        <f t="array" ref="K542">_xll.PBF(C542,"EBITDA","TTM","07-Jul-2025","","USD","","")</f>
        <v>#N/A</v>
      </c>
      <c r="L542" s="13"/>
    </row>
    <row r="543" spans="2:12" ht="15" customHeight="1" x14ac:dyDescent="0.2">
      <c r="B543" t="str" cm="1">
        <f t="array" ref="B543">_xll.PBD(C543,"Name","","USD","","")</f>
        <v>Raia Drogasil</v>
      </c>
      <c r="C543" t="s">
        <v>294</v>
      </c>
      <c r="D543" t="str" cm="1">
        <f t="array" ref="D543">_xll.PBD(C543,"HQ Country","","USD","","")</f>
        <v>Brazil</v>
      </c>
      <c r="E543" t="str" cm="1">
        <f t="array" ref="E543">_xll.PBD(C543,"Website","","USD","","")</f>
        <v>rdsaude.com.br</v>
      </c>
      <c r="F543" t="s">
        <v>1975</v>
      </c>
      <c r="G543" s="9" t="s">
        <v>298</v>
      </c>
      <c r="H543" t="s">
        <v>222</v>
      </c>
      <c r="I543" s="12" cm="1">
        <f t="array" ref="I543">_xll.PBD(C543,"Employees Count","","USD","","")</f>
        <v>66275</v>
      </c>
      <c r="J543" s="12" cm="1">
        <f t="array" ref="J543">_xll.PBF(C543,"Business Revenue","TTM","07-Jul-2025","","USD","","")</f>
        <v>7629079088.2023439</v>
      </c>
      <c r="K543" s="12" cm="1">
        <f t="array" ref="K543">_xll.PBF(C543,"EBITDA","TTM","07-Jul-2025","","USD","","")</f>
        <v>550084777.85378206</v>
      </c>
      <c r="L543" s="13"/>
    </row>
    <row r="544" spans="2:12" ht="15" customHeight="1" x14ac:dyDescent="0.2">
      <c r="B544" t="str" cm="1">
        <f t="array" ref="B544">_xll.PBD(C544,"Name","","USD","","")</f>
        <v>RecargaPay Instituição de Pagamento</v>
      </c>
      <c r="C544" t="s">
        <v>1067</v>
      </c>
      <c r="D544" t="str" cm="1">
        <f t="array" ref="D544">_xll.PBD(C544,"HQ Country","","USD","","")</f>
        <v>Brazil</v>
      </c>
      <c r="E544" t="str" cm="1">
        <f t="array" ref="E544">_xll.PBD(C544,"Website","","USD","","")</f>
        <v>www.recargapay.com.br</v>
      </c>
      <c r="F544" t="s">
        <v>2461</v>
      </c>
      <c r="H544" t="s">
        <v>222</v>
      </c>
      <c r="I544" s="12" cm="1">
        <f t="array" ref="I544">_xll.PBD(C544,"Employees Count","","USD","","")</f>
        <v>654</v>
      </c>
      <c r="J544" s="12" t="e" cm="1">
        <f t="array" ref="J544">_xll.PBF(C544,"Business Revenue","TTM","07-Jul-2025","","USD","","")</f>
        <v>#N/A</v>
      </c>
      <c r="K544" s="12" t="e" cm="1">
        <f t="array" ref="K544">_xll.PBF(C544,"EBITDA","TTM","07-Jul-2025","","USD","","")</f>
        <v>#N/A</v>
      </c>
      <c r="L544" s="13"/>
    </row>
    <row r="545" spans="2:12" ht="15" customHeight="1" x14ac:dyDescent="0.2">
      <c r="B545" t="str" cm="1">
        <f t="array" ref="B545">_xll.PBD(C545,"Name","","USD","","")</f>
        <v>Rede D'Or São Luiz</v>
      </c>
      <c r="C545" t="s">
        <v>217</v>
      </c>
      <c r="D545" t="str" cm="1">
        <f t="array" ref="D545">_xll.PBD(C545,"HQ Country","","USD","","")</f>
        <v>Brazil</v>
      </c>
      <c r="E545" t="str" cm="1">
        <f t="array" ref="E545">_xll.PBD(C545,"Website","","USD","","")</f>
        <v>www.rededorsaoluiz.com.br</v>
      </c>
      <c r="F545" t="s">
        <v>1958</v>
      </c>
      <c r="G545" s="9" t="s">
        <v>330</v>
      </c>
      <c r="H545" t="s">
        <v>222</v>
      </c>
      <c r="I545" s="12" cm="1">
        <f t="array" ref="I545">_xll.PBD(C545,"Employees Count","","USD","","")</f>
        <v>16128</v>
      </c>
      <c r="J545" s="12" cm="1">
        <f t="array" ref="J545">_xll.PBF(C545,"Business Revenue","TTM","07-Jul-2025","","USD","","")</f>
        <v>9912299569.6315498</v>
      </c>
      <c r="K545" s="12" cm="1">
        <f t="array" ref="K545">_xll.PBF(C545,"EBITDA","TTM","07-Jul-2025","","USD","","")</f>
        <v>998456036.10027301</v>
      </c>
      <c r="L545" s="13"/>
    </row>
    <row r="546" spans="2:12" ht="15" customHeight="1" x14ac:dyDescent="0.2">
      <c r="B546" t="str" cm="1">
        <f t="array" ref="B546">_xll.PBD(C546,"Name","","USD","","")</f>
        <v>Frango Assado</v>
      </c>
      <c r="C546" t="s">
        <v>850</v>
      </c>
      <c r="D546" t="str" cm="1">
        <f t="array" ref="D546">_xll.PBD(C546,"HQ Country","","USD","","")</f>
        <v>Brazil</v>
      </c>
      <c r="E546" t="str" cm="1">
        <f t="array" ref="E546">_xll.PBD(C546,"Website","","USD","","")</f>
        <v>www.redefrangoassado.com.br</v>
      </c>
      <c r="F546" t="s">
        <v>2268</v>
      </c>
      <c r="H546" t="s">
        <v>222</v>
      </c>
      <c r="I546" s="12" t="e" cm="1">
        <f t="array" ref="I546">_xll.PBD(C546,"Employees Count","","USD","","")</f>
        <v>#N/A</v>
      </c>
      <c r="J546" s="12" t="e" cm="1">
        <f t="array" ref="J546">_xll.PBF(C546,"Business Revenue","TTM","07-Jul-2025","","USD","","")</f>
        <v>#N/A</v>
      </c>
      <c r="K546" s="12" t="e" cm="1">
        <f t="array" ref="K546">_xll.PBF(C546,"EBITDA","TTM","07-Jul-2025","","USD","","")</f>
        <v>#N/A</v>
      </c>
      <c r="L546" s="13"/>
    </row>
    <row r="547" spans="2:12" ht="15" customHeight="1" x14ac:dyDescent="0.2">
      <c r="B547" t="str" cm="1">
        <f t="array" ref="B547">_xll.PBD(C547,"Name","","USD","","")</f>
        <v>Refinaria De Petroleos</v>
      </c>
      <c r="C547" t="s">
        <v>1069</v>
      </c>
      <c r="D547" t="str" cm="1">
        <f t="array" ref="D547">_xll.PBD(C547,"HQ Country","","USD","","")</f>
        <v>Brazil</v>
      </c>
      <c r="E547" t="str" cm="1">
        <f t="array" ref="E547">_xll.PBD(C547,"Website","","USD","","")</f>
        <v>www.refinariademanguinhos.com</v>
      </c>
      <c r="F547" t="s">
        <v>2463</v>
      </c>
      <c r="H547" t="s">
        <v>222</v>
      </c>
      <c r="I547" s="12" t="e" cm="1">
        <f t="array" ref="I547">_xll.PBD(C547,"Employees Count","","USD","","")</f>
        <v>#N/A</v>
      </c>
      <c r="J547" s="12" cm="1">
        <f t="array" ref="J547">_xll.PBF(C547,"Business Revenue","TTM","07-Jul-2025","","USD","","")</f>
        <v>2156456657.482872</v>
      </c>
      <c r="K547" s="12" cm="1">
        <f t="array" ref="K547">_xll.PBF(C547,"EBITDA","TTM","07-Jul-2025","","USD","","")</f>
        <v>-166808574.67854801</v>
      </c>
      <c r="L547" s="13"/>
    </row>
    <row r="548" spans="2:12" ht="15" customHeight="1" x14ac:dyDescent="0.2">
      <c r="B548" t="str" cm="1">
        <f t="array" ref="B548">_xll.PBD(C548,"Name","","USD","","")</f>
        <v>Repom</v>
      </c>
      <c r="C548" t="s">
        <v>1072</v>
      </c>
      <c r="D548" t="str" cm="1">
        <f t="array" ref="D548">_xll.PBD(C548,"HQ Country","","USD","","")</f>
        <v>Brazil</v>
      </c>
      <c r="E548" t="str" cm="1">
        <f t="array" ref="E548">_xll.PBD(C548,"Website","","USD","","")</f>
        <v>www.repom.com.br</v>
      </c>
      <c r="F548" t="s">
        <v>2465</v>
      </c>
      <c r="H548" t="s">
        <v>222</v>
      </c>
      <c r="I548" s="12" cm="1">
        <f t="array" ref="I548">_xll.PBD(C548,"Employees Count","","USD","","")</f>
        <v>218</v>
      </c>
      <c r="J548" s="12" t="e" cm="1">
        <f t="array" ref="J548">_xll.PBF(C548,"Business Revenue","TTM","07-Jul-2025","","USD","","")</f>
        <v>#N/A</v>
      </c>
      <c r="K548" s="12" t="e" cm="1">
        <f t="array" ref="K548">_xll.PBF(C548,"EBITDA","TTM","07-Jul-2025","","USD","","")</f>
        <v>#N/A</v>
      </c>
      <c r="L548" s="13"/>
    </row>
    <row r="549" spans="2:12" ht="15" customHeight="1" x14ac:dyDescent="0.2">
      <c r="B549" t="str" cm="1">
        <f t="array" ref="B549">_xll.PBD(C549,"Name","","USD","","")</f>
        <v>Ambipar Emergency Response</v>
      </c>
      <c r="C549" t="s">
        <v>613</v>
      </c>
      <c r="D549" t="str" cm="1">
        <f t="array" ref="D549">_xll.PBD(C549,"HQ Country","","USD","","")</f>
        <v>Brazil</v>
      </c>
      <c r="E549" t="str" cm="1">
        <f t="array" ref="E549">_xll.PBD(C549,"Website","","USD","","")</f>
        <v>ir-response.ambipar.com</v>
      </c>
      <c r="F549" t="s">
        <v>1885</v>
      </c>
      <c r="H549" t="s">
        <v>222</v>
      </c>
      <c r="I549" s="22" cm="1">
        <f t="array" ref="I549">_xll.PBD(C549,"Employees Count","","USD","","")</f>
        <v>7400</v>
      </c>
      <c r="J549" s="22" cm="1">
        <f t="array" ref="J549">_xll.PBF(C549,"Business Revenue","TTM","07-Jul-2025","","USD","","")</f>
        <v>602850531.12271202</v>
      </c>
      <c r="K549" s="22" cm="1">
        <f t="array" ref="K549">_xll.PBF(C549,"EBITDA","TTM","07-Jul-2025","","USD","","")</f>
        <v>128730604.47719599</v>
      </c>
      <c r="L549" s="23"/>
    </row>
    <row r="550" spans="2:12" ht="15" customHeight="1" x14ac:dyDescent="0.2">
      <c r="B550" t="str" cm="1">
        <f t="array" ref="B550">_xll.PBD(C550,"Name","","USD","","")</f>
        <v>Guararapes Confeccoes</v>
      </c>
      <c r="C550" t="s">
        <v>896</v>
      </c>
      <c r="D550" t="str" cm="1">
        <f t="array" ref="D550">_xll.PBD(C550,"HQ Country","","USD","","")</f>
        <v>Brazil</v>
      </c>
      <c r="E550" t="str" cm="1">
        <f t="array" ref="E550">_xll.PBD(C550,"Website","","USD","","")</f>
        <v>ri.riachuelo.com.br</v>
      </c>
      <c r="F550" t="s">
        <v>1865</v>
      </c>
      <c r="H550" t="s">
        <v>222</v>
      </c>
      <c r="I550" s="12" cm="1">
        <f t="array" ref="I550">_xll.PBD(C550,"Employees Count","","USD","","")</f>
        <v>25627</v>
      </c>
      <c r="J550" s="12" cm="1">
        <f t="array" ref="J550">_xll.PBF(C550,"Business Revenue","TTM","07-Jul-2025","","USD","","")</f>
        <v>2320327499.448246</v>
      </c>
      <c r="K550" s="12" cm="1">
        <f t="array" ref="K550">_xll.PBF(C550,"EBITDA","TTM","07-Jul-2025","","USD","","")</f>
        <v>285378716.77299905</v>
      </c>
      <c r="L550" s="13"/>
    </row>
    <row r="551" spans="2:12" ht="15" customHeight="1" x14ac:dyDescent="0.2">
      <c r="B551" t="str" cm="1">
        <f t="array" ref="B551">_xll.PBD(C551,"Name","","USD","","")</f>
        <v>Rodobens</v>
      </c>
      <c r="C551" t="s">
        <v>1074</v>
      </c>
      <c r="D551" t="str" cm="1">
        <f t="array" ref="D551">_xll.PBD(C551,"HQ Country","","USD","","")</f>
        <v>Brazil</v>
      </c>
      <c r="E551" t="str" cm="1">
        <f t="array" ref="E551">_xll.PBD(C551,"Website","","USD","","")</f>
        <v>www.rodobens.com.br</v>
      </c>
      <c r="F551" t="s">
        <v>2466</v>
      </c>
      <c r="H551" t="s">
        <v>222</v>
      </c>
      <c r="I551" s="12" t="e" cm="1">
        <f t="array" ref="I551">_xll.PBD(C551,"Employees Count","","USD","","")</f>
        <v>#N/A</v>
      </c>
      <c r="J551" s="12" cm="1">
        <f t="array" ref="J551">_xll.PBF(C551,"Business Revenue","TTM","07-Jul-2025","","USD","","")</f>
        <v>1094778481.2039158</v>
      </c>
      <c r="K551" s="12" cm="1">
        <f t="array" ref="K551">_xll.PBF(C551,"EBITDA","TTM","07-Jul-2025","","USD","","")</f>
        <v>98435919.701683998</v>
      </c>
      <c r="L551" s="13"/>
    </row>
    <row r="552" spans="2:12" ht="15" customHeight="1" x14ac:dyDescent="0.2">
      <c r="B552" t="str" cm="1">
        <f t="array" ref="B552">_xll.PBD(C552,"Name","","USD","","")</f>
        <v>Rodoil Distribuidora de Combustiveis</v>
      </c>
      <c r="C552" t="s">
        <v>1075</v>
      </c>
      <c r="D552" t="str" cm="1">
        <f t="array" ref="D552">_xll.PBD(C552,"HQ Country","","USD","","")</f>
        <v>Brazil</v>
      </c>
      <c r="E552" t="str" cm="1">
        <f t="array" ref="E552">_xll.PBD(C552,"Website","","USD","","")</f>
        <v>www.rodoil.com.br</v>
      </c>
      <c r="F552" t="s">
        <v>2467</v>
      </c>
      <c r="H552" t="s">
        <v>222</v>
      </c>
      <c r="I552" s="12" cm="1">
        <f t="array" ref="I552">_xll.PBD(C552,"Employees Count","","USD","","")</f>
        <v>203</v>
      </c>
      <c r="J552" s="12" t="e" cm="1">
        <f t="array" ref="J552">_xll.PBF(C552,"Business Revenue","TTM","07-Jul-2025","","USD","","")</f>
        <v>#N/A</v>
      </c>
      <c r="K552" s="12" t="e" cm="1">
        <f t="array" ref="K552">_xll.PBF(C552,"EBITDA","TTM","07-Jul-2025","","USD","","")</f>
        <v>#N/A</v>
      </c>
      <c r="L552" s="13"/>
    </row>
    <row r="553" spans="2:12" ht="15" customHeight="1" x14ac:dyDescent="0.2">
      <c r="B553" t="str" cm="1">
        <f t="array" ref="B553">_xll.PBD(C553,"Name","","USD","","")</f>
        <v>Industrias Romi</v>
      </c>
      <c r="C553" t="s">
        <v>910</v>
      </c>
      <c r="D553" t="str" cm="1">
        <f t="array" ref="D553">_xll.PBD(C553,"HQ Country","","USD","","")</f>
        <v>Brazil</v>
      </c>
      <c r="E553" t="str" cm="1">
        <f t="array" ref="E553">_xll.PBD(C553,"Website","","USD","","")</f>
        <v>www.romi.com</v>
      </c>
      <c r="F553" t="s">
        <v>2318</v>
      </c>
      <c r="H553" t="s">
        <v>222</v>
      </c>
      <c r="I553" s="12" cm="1">
        <f t="array" ref="I553">_xll.PBD(C553,"Employees Count","","USD","","")</f>
        <v>2758</v>
      </c>
      <c r="J553" s="12" cm="1">
        <f t="array" ref="J553">_xll.PBF(C553,"Business Revenue","TTM","07-Jul-2025","","USD","","")</f>
        <v>230048658.011004</v>
      </c>
      <c r="K553" s="12" cm="1">
        <f t="array" ref="K553">_xll.PBF(C553,"EBITDA","TTM","07-Jul-2025","","USD","","")</f>
        <v>30177425.286316998</v>
      </c>
      <c r="L553" s="13"/>
    </row>
    <row r="554" spans="2:12" ht="15" customHeight="1" x14ac:dyDescent="0.2">
      <c r="B554" t="str" cm="1">
        <f t="array" ref="B554">_xll.PBD(C554,"Name","","USD","","")</f>
        <v>Rontan Group</v>
      </c>
      <c r="C554" t="s">
        <v>1076</v>
      </c>
      <c r="D554" t="str" cm="1">
        <f t="array" ref="D554">_xll.PBD(C554,"HQ Country","","USD","","")</f>
        <v>Brazil</v>
      </c>
      <c r="E554" t="str" cm="1">
        <f t="array" ref="E554">_xll.PBD(C554,"Website","","USD","","")</f>
        <v>www.rontan.com.br</v>
      </c>
      <c r="F554" t="s">
        <v>2468</v>
      </c>
      <c r="H554" t="s">
        <v>222</v>
      </c>
      <c r="I554" s="12" cm="1">
        <f t="array" ref="I554">_xll.PBD(C554,"Employees Count","","USD","","")</f>
        <v>1200</v>
      </c>
      <c r="J554" s="12" t="e" cm="1">
        <f t="array" ref="J554">_xll.PBF(C554,"Business Revenue","TTM","07-Jul-2025","","USD","","")</f>
        <v>#N/A</v>
      </c>
      <c r="K554" s="12" t="e" cm="1">
        <f t="array" ref="K554">_xll.PBF(C554,"EBITDA","TTM","07-Jul-2025","","USD","","")</f>
        <v>#N/A</v>
      </c>
      <c r="L554" s="13"/>
    </row>
    <row r="555" spans="2:12" ht="15" customHeight="1" x14ac:dyDescent="0.2">
      <c r="B555" t="str" cm="1">
        <f t="array" ref="B555">_xll.PBD(C555,"Name","","USD","","")</f>
        <v>América Latina Logística</v>
      </c>
      <c r="C555" t="s">
        <v>615</v>
      </c>
      <c r="D555" t="str" cm="1">
        <f t="array" ref="D555">_xll.PBD(C555,"HQ Country","","USD","","")</f>
        <v>Brazil</v>
      </c>
      <c r="E555" t="str" cm="1">
        <f t="array" ref="E555">_xll.PBD(C555,"Website","","USD","","")</f>
        <v>www.rumoall.com</v>
      </c>
      <c r="F555" t="s">
        <v>2069</v>
      </c>
      <c r="H555" t="s">
        <v>222</v>
      </c>
      <c r="I555" s="12" cm="1">
        <f t="array" ref="I555">_xll.PBD(C555,"Employees Count","","USD","","")</f>
        <v>11258</v>
      </c>
      <c r="J555" s="12" t="e" cm="1">
        <f t="array" ref="J555">_xll.PBF(C555,"Business Revenue","TTM","07-Jul-2025","","USD","","")</f>
        <v>#N/A</v>
      </c>
      <c r="K555" s="12" t="e" cm="1">
        <f t="array" ref="K555">_xll.PBF(C555,"EBITDA","TTM","07-Jul-2025","","USD","","")</f>
        <v>#N/A</v>
      </c>
      <c r="L555" s="13"/>
    </row>
    <row r="556" spans="2:12" ht="15" customHeight="1" x14ac:dyDescent="0.2">
      <c r="B556" t="str" cm="1">
        <f t="array" ref="B556">_xll.PBD(C556,"Name","","USD","","")</f>
        <v>All-America Latina Logistica Malha Norte</v>
      </c>
      <c r="C556" t="s">
        <v>606</v>
      </c>
      <c r="D556" t="str" cm="1">
        <f t="array" ref="D556">_xll.PBD(C556,"HQ Country","","USD","","")</f>
        <v>Brazil</v>
      </c>
      <c r="E556" t="str" cm="1">
        <f t="array" ref="E556">_xll.PBD(C556,"Website","","USD","","")</f>
        <v>www.ri.rumolog.com</v>
      </c>
      <c r="F556" t="s">
        <v>1844</v>
      </c>
      <c r="H556" t="s">
        <v>222</v>
      </c>
      <c r="I556" s="12" t="e" cm="1">
        <f t="array" ref="I556">_xll.PBD(C556,"Employees Count","","USD","","")</f>
        <v>#N/A</v>
      </c>
      <c r="J556" s="12" cm="1">
        <f t="array" ref="J556">_xll.PBF(C556,"Business Revenue","TTM","07-Jul-2025","","USD","","")</f>
        <v>1421377764.8320851</v>
      </c>
      <c r="K556" s="12" cm="1">
        <f t="array" ref="K556">_xll.PBF(C556,"EBITDA","TTM","07-Jul-2025","","USD","","")</f>
        <v>569364141.57652903</v>
      </c>
      <c r="L556" s="13"/>
    </row>
    <row r="557" spans="2:12" ht="15" customHeight="1" x14ac:dyDescent="0.2">
      <c r="B557" t="str" cm="1">
        <f t="array" ref="B557">_xll.PBD(C557,"Name","","USD","","")</f>
        <v>Rumo</v>
      </c>
      <c r="C557" t="s">
        <v>1077</v>
      </c>
      <c r="D557" t="str" cm="1">
        <f t="array" ref="D557">_xll.PBD(C557,"HQ Country","","USD","","")</f>
        <v>Brazil</v>
      </c>
      <c r="E557" t="str" cm="1">
        <f t="array" ref="E557">_xll.PBD(C557,"Website","","USD","","")</f>
        <v>www.rumolog.com</v>
      </c>
      <c r="F557" t="s">
        <v>1844</v>
      </c>
      <c r="H557" t="s">
        <v>222</v>
      </c>
      <c r="I557" s="12" cm="1">
        <f t="array" ref="I557">_xll.PBD(C557,"Employees Count","","USD","","")</f>
        <v>9102</v>
      </c>
      <c r="J557" s="12" cm="1">
        <f t="array" ref="J557">_xll.PBF(C557,"Business Revenue","TTM","07-Jul-2025","","USD","","")</f>
        <v>2572840519.3016462</v>
      </c>
      <c r="K557" s="12" cm="1">
        <f t="array" ref="K557">_xll.PBF(C557,"EBITDA","TTM","07-Jul-2025","","USD","","")</f>
        <v>855205033.04731297</v>
      </c>
      <c r="L557" s="13"/>
    </row>
    <row r="558" spans="2:12" ht="15" customHeight="1" x14ac:dyDescent="0.2">
      <c r="B558" t="str" cm="1">
        <f t="array" ref="B558">_xll.PBD(C558,"Name","","USD","","")</f>
        <v>Rural Brasil</v>
      </c>
      <c r="C558" t="s">
        <v>1078</v>
      </c>
      <c r="D558" t="str" cm="1">
        <f t="array" ref="D558">_xll.PBD(C558,"HQ Country","","USD","","")</f>
        <v>Brazil</v>
      </c>
      <c r="E558" t="str" cm="1">
        <f t="array" ref="E558">_xll.PBD(C558,"Website","","USD","","")</f>
        <v>www.ruralbrasil.com</v>
      </c>
      <c r="F558" t="s">
        <v>2469</v>
      </c>
      <c r="H558" t="s">
        <v>222</v>
      </c>
      <c r="I558" s="12" cm="1">
        <f t="array" ref="I558">_xll.PBD(C558,"Employees Count","","USD","","")</f>
        <v>632</v>
      </c>
      <c r="J558" s="12" t="e" cm="1">
        <f t="array" ref="J558">_xll.PBF(C558,"Business Revenue","TTM","07-Jul-2025","","USD","","")</f>
        <v>#N/A</v>
      </c>
      <c r="K558" s="12" t="e" cm="1">
        <f t="array" ref="K558">_xll.PBF(C558,"EBITDA","TTM","07-Jul-2025","","USD","","")</f>
        <v>#N/A</v>
      </c>
      <c r="L558" s="13"/>
    </row>
    <row r="559" spans="2:12" ht="15" customHeight="1" x14ac:dyDescent="0.2">
      <c r="B559" t="str" cm="1">
        <f t="array" ref="B559">_xll.PBD(C559,"Name","","USD","","")</f>
        <v>RWS Holdings</v>
      </c>
      <c r="C559" t="s">
        <v>374</v>
      </c>
      <c r="D559" t="str" cm="1">
        <f t="array" ref="D559">_xll.PBD(C559,"HQ Country","","USD","","")</f>
        <v>United Kingdom</v>
      </c>
      <c r="E559" t="str" cm="1">
        <f t="array" ref="E559">_xll.PBD(C559,"Website","","USD","","")</f>
        <v>www.rws.com</v>
      </c>
      <c r="F559" t="s">
        <v>2008</v>
      </c>
      <c r="H559" t="s">
        <v>222</v>
      </c>
      <c r="I559" s="12" cm="1">
        <f t="array" ref="I559">_xll.PBD(C559,"Employees Count","","USD","","")</f>
        <v>9059</v>
      </c>
      <c r="J559" s="12" cm="1">
        <f t="array" ref="J559">_xll.PBF(C559,"Business Revenue","TTM","07-Jul-2025","","USD","","")</f>
        <v>908314096.93560004</v>
      </c>
      <c r="K559" s="12" cm="1">
        <f t="array" ref="K559">_xll.PBF(C559,"EBITDA","TTM","07-Jul-2025","","USD","","")</f>
        <v>135826244.48699999</v>
      </c>
      <c r="L559" s="13"/>
    </row>
    <row r="560" spans="2:12" ht="15" customHeight="1" x14ac:dyDescent="0.2">
      <c r="B560" t="str" cm="1">
        <f t="array" ref="B560">_xll.PBD(C560,"Name","","USD","","")</f>
        <v>Companhia De Saneamento Basico Do Estado De Sao Paulo</v>
      </c>
      <c r="C560" t="s">
        <v>744</v>
      </c>
      <c r="D560" t="str" cm="1">
        <f t="array" ref="D560">_xll.PBD(C560,"HQ Country","","USD","","")</f>
        <v>Brazil</v>
      </c>
      <c r="E560" t="str" cm="1">
        <f t="array" ref="E560">_xll.PBD(C560,"Website","","USD","","")</f>
        <v>ri.sabesp.com.br</v>
      </c>
      <c r="F560" t="s">
        <v>1855</v>
      </c>
      <c r="H560" t="s">
        <v>222</v>
      </c>
      <c r="I560" s="12" cm="1">
        <f t="array" ref="I560">_xll.PBD(C560,"Employees Count","","USD","","")</f>
        <v>10512</v>
      </c>
      <c r="J560" s="12" cm="1">
        <f t="array" ref="J560">_xll.PBF(C560,"Business Revenue","TTM","07-Jul-2025","","USD","","")</f>
        <v>5589847584.4425354</v>
      </c>
      <c r="K560" s="12" cm="1">
        <f t="array" ref="K560">_xll.PBF(C560,"EBITDA","TTM","07-Jul-2025","","USD","","")</f>
        <v>3312230560.4197798</v>
      </c>
      <c r="L560" s="13"/>
    </row>
    <row r="561" spans="2:15" ht="15" customHeight="1" x14ac:dyDescent="0.2">
      <c r="B561" t="str" cm="1">
        <f t="array" ref="B561">_xll.PBD(C561,"Name","","USD","","")</f>
        <v>Sadia</v>
      </c>
      <c r="C561" t="s">
        <v>1080</v>
      </c>
      <c r="D561" t="str" cm="1">
        <f t="array" ref="D561">_xll.PBD(C561,"HQ Country","","USD","","")</f>
        <v>Brazil</v>
      </c>
      <c r="E561" t="str" cm="1">
        <f t="array" ref="E561">_xll.PBD(C561,"Website","","USD","","")</f>
        <v>www.sadia-life.com</v>
      </c>
      <c r="F561" t="s">
        <v>2471</v>
      </c>
      <c r="H561" t="s">
        <v>222</v>
      </c>
      <c r="I561" s="12" cm="1">
        <f t="array" ref="I561">_xll.PBD(C561,"Employees Count","","USD","","")</f>
        <v>60580</v>
      </c>
      <c r="J561" s="12" t="e" cm="1">
        <f t="array" ref="J561">_xll.PBF(C561,"Business Revenue","TTM","07-Jul-2025","","USD","","")</f>
        <v>#N/A</v>
      </c>
      <c r="K561" s="12" t="e" cm="1">
        <f t="array" ref="K561">_xll.PBF(C561,"EBITDA","TTM","07-Jul-2025","","USD","","")</f>
        <v>#N/A</v>
      </c>
      <c r="L561" s="13"/>
    </row>
    <row r="562" spans="2:15" ht="15" customHeight="1" x14ac:dyDescent="0.2">
      <c r="B562" t="str" cm="1">
        <f t="array" ref="B562">_xll.PBD(C562,"Name","","USD","","")</f>
        <v>Sage Group</v>
      </c>
      <c r="C562" t="s">
        <v>218</v>
      </c>
      <c r="D562" t="str" cm="1">
        <f t="array" ref="D562">_xll.PBD(C562,"HQ Country","","USD","","")</f>
        <v>United Kingdom</v>
      </c>
      <c r="E562" t="str" cm="1">
        <f t="array" ref="E562">_xll.PBD(C562,"Website","","USD","","")</f>
        <v>www.sage.com</v>
      </c>
      <c r="F562" t="s">
        <v>1959</v>
      </c>
      <c r="H562" t="s">
        <v>281</v>
      </c>
      <c r="I562" s="12" cm="1">
        <f t="array" ref="I562">_xll.PBD(C562,"Employees Count","","USD","","")</f>
        <v>10789</v>
      </c>
      <c r="J562" s="12" cm="1">
        <f t="array" ref="J562">_xll.PBF(C562,"Business Revenue","TTM","07-Jul-2025","","USD","","")</f>
        <v>3088931118.756</v>
      </c>
      <c r="K562" s="12" cm="1">
        <f t="array" ref="K562">_xll.PBF(C562,"EBITDA","TTM","07-Jul-2025","","USD","","")</f>
        <v>743537094.23399997</v>
      </c>
      <c r="L562" s="13"/>
      <c r="M562" s="9" t="s">
        <v>254</v>
      </c>
      <c r="N562" s="9" t="s">
        <v>255</v>
      </c>
      <c r="O562" s="11" t="s">
        <v>256</v>
      </c>
    </row>
    <row r="563" spans="2:15" ht="15" customHeight="1" x14ac:dyDescent="0.2">
      <c r="B563" t="str" cm="1">
        <f t="array" ref="B563">_xll.PBD(C563,"Name","","USD","","")</f>
        <v>Sanepar</v>
      </c>
      <c r="C563" t="s">
        <v>1083</v>
      </c>
      <c r="D563" t="str" cm="1">
        <f t="array" ref="D563">_xll.PBD(C563,"HQ Country","","USD","","")</f>
        <v>Brazil</v>
      </c>
      <c r="E563" t="str" cm="1">
        <f t="array" ref="E563">_xll.PBD(C563,"Website","","USD","","")</f>
        <v>www.sanepar.com.br</v>
      </c>
      <c r="F563" t="s">
        <v>2475</v>
      </c>
      <c r="H563" t="s">
        <v>222</v>
      </c>
      <c r="I563" s="12" cm="1">
        <f t="array" ref="I563">_xll.PBD(C563,"Employees Count","","USD","","")</f>
        <v>5977</v>
      </c>
      <c r="J563" s="12" cm="1">
        <f t="array" ref="J563">_xll.PBF(C563,"Business Revenue","TTM","07-Jul-2025","","USD","","")</f>
        <v>1332177870.0575771</v>
      </c>
      <c r="K563" s="12" cm="1">
        <f t="array" ref="K563">_xll.PBF(C563,"EBITDA","TTM","07-Jul-2025","","USD","","")</f>
        <v>277126004.25998801</v>
      </c>
      <c r="L563" s="13"/>
    </row>
    <row r="564" spans="2:15" ht="15" customHeight="1" x14ac:dyDescent="0.2">
      <c r="B564" t="str" cm="1">
        <f t="array" ref="B564">_xll.PBD(C564,"Name","","USD","","")</f>
        <v>Sankhya Gestão de Negócios</v>
      </c>
      <c r="C564" t="s">
        <v>269</v>
      </c>
      <c r="D564" t="str" cm="1">
        <f t="array" ref="D564">_xll.PBD(C564,"HQ Country","","USD","","")</f>
        <v>Brazil</v>
      </c>
      <c r="E564" t="str" cm="1">
        <f t="array" ref="E564">_xll.PBD(C564,"Website","","USD","","")</f>
        <v>www.sankhya.com.br</v>
      </c>
      <c r="F564" t="s">
        <v>1960</v>
      </c>
      <c r="H564" t="s">
        <v>222</v>
      </c>
      <c r="I564" s="12" cm="1">
        <f t="array" ref="I564">_xll.PBD(C564,"Employees Count","","USD","","")</f>
        <v>2000</v>
      </c>
      <c r="J564" s="12" t="e" cm="1">
        <f t="array" ref="J564">_xll.PBF(C564,"Business Revenue","TTM","07-Jul-2025","","USD","","")</f>
        <v>#N/A</v>
      </c>
      <c r="K564" s="12" t="e" cm="1">
        <f t="array" ref="K564">_xll.PBF(C564,"EBITDA","TTM","07-Jul-2025","","USD","","")</f>
        <v>#N/A</v>
      </c>
      <c r="L564" s="13"/>
      <c r="M564" s="9" t="s">
        <v>257</v>
      </c>
      <c r="N564" s="9" t="s">
        <v>224</v>
      </c>
      <c r="O564" s="11" t="s">
        <v>258</v>
      </c>
    </row>
    <row r="565" spans="2:15" ht="15" customHeight="1" x14ac:dyDescent="0.2">
      <c r="B565" t="str" cm="1">
        <f t="array" ref="B565">_xll.PBD(C565,"Name","","USD","","")</f>
        <v>Banco Santander Brasil</v>
      </c>
      <c r="C565" t="s">
        <v>652</v>
      </c>
      <c r="D565" t="str" cm="1">
        <f t="array" ref="D565">_xll.PBD(C565,"HQ Country","","USD","","")</f>
        <v>Brazil</v>
      </c>
      <c r="E565" t="str" cm="1">
        <f t="array" ref="E565">_xll.PBD(C565,"Website","","USD","","")</f>
        <v>www.santander.com.br</v>
      </c>
      <c r="F565" t="s">
        <v>2098</v>
      </c>
      <c r="H565" t="s">
        <v>222</v>
      </c>
      <c r="I565" s="12" cm="1">
        <f t="array" ref="I565">_xll.PBD(C565,"Employees Count","","USD","","")</f>
        <v>55303</v>
      </c>
      <c r="J565" s="12" t="e" cm="1">
        <f t="array" ref="J565">_xll.PBF(C565,"Business Revenue","TTM","07-Jul-2025","","USD","","")</f>
        <v>#N/A</v>
      </c>
      <c r="K565" s="12" t="e" cm="1">
        <f t="array" ref="K565">_xll.PBF(C565,"EBITDA","TTM","07-Jul-2025","","USD","","")</f>
        <v>#N/A</v>
      </c>
      <c r="L565" s="13"/>
    </row>
    <row r="566" spans="2:15" ht="15" customHeight="1" x14ac:dyDescent="0.2">
      <c r="B566" t="str" cm="1">
        <f t="array" ref="B566">_xll.PBD(C566,"Name","","USD","","")</f>
        <v>Santos Brasil Participacoes</v>
      </c>
      <c r="C566" t="s">
        <v>1084</v>
      </c>
      <c r="D566" t="str" cm="1">
        <f t="array" ref="D566">_xll.PBD(C566,"HQ Country","","USD","","")</f>
        <v>Brazil</v>
      </c>
      <c r="E566" t="str" cm="1">
        <f t="array" ref="E566">_xll.PBD(C566,"Website","","USD","","")</f>
        <v>www.santosbrasil.com.br</v>
      </c>
      <c r="F566" t="s">
        <v>2476</v>
      </c>
      <c r="H566" t="s">
        <v>222</v>
      </c>
      <c r="I566" s="12" cm="1">
        <f t="array" ref="I566">_xll.PBD(C566,"Employees Count","","USD","","")</f>
        <v>3703</v>
      </c>
      <c r="J566" s="12" cm="1">
        <f t="array" ref="J566">_xll.PBF(C566,"Business Revenue","TTM","07-Jul-2025","","USD","","")</f>
        <v>599554212.10505903</v>
      </c>
      <c r="K566" s="12" cm="1">
        <f t="array" ref="K566">_xll.PBF(C566,"EBITDA","TTM","07-Jul-2025","","USD","","")</f>
        <v>276431228.34628499</v>
      </c>
      <c r="L566" s="13"/>
    </row>
    <row r="567" spans="2:15" ht="15" customHeight="1" x14ac:dyDescent="0.2">
      <c r="B567" t="str" cm="1">
        <f t="array" ref="B567">_xll.PBD(C567,"Name","","USD","","")</f>
        <v>Grupo São Francisco</v>
      </c>
      <c r="C567" t="s">
        <v>432</v>
      </c>
      <c r="D567" t="str" cm="1">
        <f t="array" ref="D567">_xll.PBD(C567,"HQ Country","","USD","","")</f>
        <v>Brazil</v>
      </c>
      <c r="E567" t="str" cm="1">
        <f t="array" ref="E567">_xll.PBD(C567,"Website","","USD","","")</f>
        <v>www.saofrancisco.com.br</v>
      </c>
      <c r="F567" t="s">
        <v>2302</v>
      </c>
      <c r="H567" t="s">
        <v>222</v>
      </c>
      <c r="I567" s="12" t="e" cm="1">
        <f t="array" ref="I567">_xll.PBD(C567,"Employees Count","","USD","","")</f>
        <v>#N/A</v>
      </c>
      <c r="J567" s="12" t="e" cm="1">
        <f t="array" ref="J567">_xll.PBF(C567,"Business Revenue","TTM","07-Jul-2025","","USD","","")</f>
        <v>#N/A</v>
      </c>
      <c r="K567" s="12" t="e" cm="1">
        <f t="array" ref="K567">_xll.PBF(C567,"EBITDA","TTM","07-Jul-2025","","USD","","")</f>
        <v>#N/A</v>
      </c>
      <c r="L567" s="13"/>
    </row>
    <row r="568" spans="2:15" ht="15" customHeight="1" x14ac:dyDescent="0.2">
      <c r="B568" t="str" cm="1">
        <f t="array" ref="B568">_xll.PBD(C568,"Name","","USD","","")</f>
        <v>Sao Martinho</v>
      </c>
      <c r="C568" t="s">
        <v>1085</v>
      </c>
      <c r="D568" t="str" cm="1">
        <f t="array" ref="D568">_xll.PBD(C568,"HQ Country","","USD","","")</f>
        <v>Brazil</v>
      </c>
      <c r="E568" t="str" cm="1">
        <f t="array" ref="E568">_xll.PBD(C568,"Website","","USD","","")</f>
        <v>www.saomartinho.com.br</v>
      </c>
      <c r="F568" t="s">
        <v>2477</v>
      </c>
      <c r="H568" t="s">
        <v>222</v>
      </c>
      <c r="I568" s="12" t="e" cm="1">
        <f t="array" ref="I568">_xll.PBD(C568,"Employees Count","","USD","","")</f>
        <v>#N/A</v>
      </c>
      <c r="J568" s="12" cm="1">
        <f t="array" ref="J568">_xll.PBF(C568,"Business Revenue","TTM","07-Jul-2025","","USD","","")</f>
        <v>1390679925.4930022</v>
      </c>
      <c r="K568" s="12" cm="1">
        <f t="array" ref="K568">_xll.PBF(C568,"EBITDA","TTM","07-Jul-2025","","USD","","")</f>
        <v>370645763.11726099</v>
      </c>
      <c r="L568" s="13"/>
    </row>
    <row r="569" spans="2:15" ht="15" customHeight="1" x14ac:dyDescent="0.2">
      <c r="B569" t="str" cm="1">
        <f t="array" ref="B569">_xll.PBD(C569,"Name","","USD","","")</f>
        <v>SAP</v>
      </c>
      <c r="C569" t="s">
        <v>219</v>
      </c>
      <c r="D569" t="str" cm="1">
        <f t="array" ref="D569">_xll.PBD(C569,"HQ Country","","USD","","")</f>
        <v>Germany</v>
      </c>
      <c r="E569" t="str" cm="1">
        <f t="array" ref="E569">_xll.PBD(C569,"Website","","USD","","")</f>
        <v>www.sap.com</v>
      </c>
      <c r="F569" t="s">
        <v>1961</v>
      </c>
      <c r="H569" t="s">
        <v>222</v>
      </c>
      <c r="I569" s="12" cm="1">
        <f t="array" ref="I569">_xll.PBD(C569,"Employees Count","","USD","","")</f>
        <v>109000</v>
      </c>
      <c r="J569" s="12" cm="1">
        <f t="array" ref="J569">_xll.PBF(C569,"Business Revenue","TTM","07-Jul-2025","","USD","","")</f>
        <v>37732547527.067993</v>
      </c>
      <c r="K569" s="12" cm="1">
        <f t="array" ref="K569">_xll.PBF(C569,"EBITDA","TTM","07-Jul-2025","","USD","","")</f>
        <v>9619657981.4519978</v>
      </c>
      <c r="L569" s="13"/>
      <c r="M569" t="s">
        <v>259</v>
      </c>
      <c r="N569" t="s">
        <v>260</v>
      </c>
      <c r="O569" t="s">
        <v>261</v>
      </c>
    </row>
    <row r="570" spans="2:15" ht="15" customHeight="1" x14ac:dyDescent="0.2">
      <c r="B570" t="str" cm="1">
        <f t="array" ref="B570">_xll.PBD(C570,"Name","","USD","","")</f>
        <v>Sapore</v>
      </c>
      <c r="C570" t="s">
        <v>402</v>
      </c>
      <c r="D570" t="str" cm="1">
        <f t="array" ref="D570">_xll.PBD(C570,"HQ Country","","USD","","")</f>
        <v>Brazil</v>
      </c>
      <c r="E570" t="str" cm="1">
        <f t="array" ref="E570">_xll.PBD(C570,"Website","","USD","","")</f>
        <v>www.sapore.com.br</v>
      </c>
      <c r="F570" t="s">
        <v>2033</v>
      </c>
      <c r="G570" s="9" t="s">
        <v>403</v>
      </c>
      <c r="H570" t="s">
        <v>222</v>
      </c>
      <c r="I570" s="12" cm="1">
        <f t="array" ref="I570">_xll.PBD(C570,"Employees Count","","USD","","")</f>
        <v>16000</v>
      </c>
      <c r="J570" s="12" t="e" cm="1">
        <f t="array" ref="J570">_xll.PBF(C570,"Business Revenue","TTM","07-Jul-2025","","USD","","")</f>
        <v>#N/A</v>
      </c>
      <c r="K570" s="12" t="e" cm="1">
        <f t="array" ref="K570">_xll.PBF(C570,"EBITDA","TTM","07-Jul-2025","","USD","","")</f>
        <v>#N/A</v>
      </c>
      <c r="L570" s="13"/>
    </row>
    <row r="571" spans="2:15" ht="15" customHeight="1" x14ac:dyDescent="0.2">
      <c r="B571" t="str" cm="1">
        <f t="array" ref="B571">_xll.PBD(C571,"Name","","USD","","")</f>
        <v>Sistema Brasileiro de Televisão</v>
      </c>
      <c r="C571" t="s">
        <v>1097</v>
      </c>
      <c r="D571" t="str" cm="1">
        <f t="array" ref="D571">_xll.PBD(C571,"HQ Country","","USD","","")</f>
        <v>Brazil</v>
      </c>
      <c r="E571" t="str" cm="1">
        <f t="array" ref="E571">_xll.PBD(C571,"Website","","USD","","")</f>
        <v>www.sbt.com.br</v>
      </c>
      <c r="F571" t="s">
        <v>2487</v>
      </c>
      <c r="H571" t="s">
        <v>222</v>
      </c>
      <c r="I571" s="12" cm="1">
        <f t="array" ref="I571">_xll.PBD(C571,"Employees Count","","USD","","")</f>
        <v>65</v>
      </c>
      <c r="J571" s="12" t="e" cm="1">
        <f t="array" ref="J571">_xll.PBF(C571,"Business Revenue","TTM","07-Jul-2025","","USD","","")</f>
        <v>#N/A</v>
      </c>
      <c r="K571" s="12" t="e" cm="1">
        <f t="array" ref="K571">_xll.PBF(C571,"EBITDA","TTM","07-Jul-2025","","USD","","")</f>
        <v>#N/A</v>
      </c>
      <c r="L571" s="13"/>
    </row>
    <row r="572" spans="2:15" ht="15" customHeight="1" x14ac:dyDescent="0.2">
      <c r="B572" t="str" cm="1">
        <f t="array" ref="B572">_xll.PBD(C572,"Name","","USD","","")</f>
        <v>Scala Data Centers</v>
      </c>
      <c r="C572" t="s">
        <v>394</v>
      </c>
      <c r="D572" t="str" cm="1">
        <f t="array" ref="D572">_xll.PBD(C572,"HQ Country","","USD","","")</f>
        <v>Brazil</v>
      </c>
      <c r="E572" t="str" cm="1">
        <f t="array" ref="E572">_xll.PBD(C572,"Website","","USD","","")</f>
        <v>www.scaladatacenters.com</v>
      </c>
      <c r="F572" t="s">
        <v>2027</v>
      </c>
      <c r="H572" t="s">
        <v>222</v>
      </c>
      <c r="I572" s="12" cm="1">
        <f t="array" ref="I572">_xll.PBD(C572,"Employees Count","","USD","","")</f>
        <v>1100</v>
      </c>
      <c r="J572" s="12" t="e" cm="1">
        <f t="array" ref="J572">_xll.PBF(C572,"Business Revenue","TTM","07-Jul-2025","","USD","","")</f>
        <v>#N/A</v>
      </c>
      <c r="K572" s="12" t="e" cm="1">
        <f t="array" ref="K572">_xll.PBF(C572,"EBITDA","TTM","07-Jul-2025","","USD","","")</f>
        <v>#N/A</v>
      </c>
      <c r="L572" s="13"/>
    </row>
    <row r="573" spans="2:15" ht="15" customHeight="1" x14ac:dyDescent="0.2">
      <c r="B573" t="str" cm="1">
        <f t="array" ref="B573">_xll.PBD(C573,"Name","","USD","","")</f>
        <v>Scheffer Participações</v>
      </c>
      <c r="C573" t="s">
        <v>1086</v>
      </c>
      <c r="D573" t="str" cm="1">
        <f t="array" ref="D573">_xll.PBD(C573,"HQ Country","","USD","","")</f>
        <v>Brazil</v>
      </c>
      <c r="E573" t="str" cm="1">
        <f t="array" ref="E573">_xll.PBD(C573,"Website","","USD","","")</f>
        <v>www.scheffer.agr.br</v>
      </c>
      <c r="F573" t="s">
        <v>2478</v>
      </c>
      <c r="H573" t="s">
        <v>222</v>
      </c>
      <c r="I573" s="12" t="e" cm="1">
        <f t="array" ref="I573">_xll.PBD(C573,"Employees Count","","USD","","")</f>
        <v>#N/A</v>
      </c>
      <c r="J573" s="12" t="e" cm="1">
        <f t="array" ref="J573">_xll.PBF(C573,"Business Revenue","TTM","07-Jul-2025","","USD","","")</f>
        <v>#N/A</v>
      </c>
      <c r="K573" s="12" t="e" cm="1">
        <f t="array" ref="K573">_xll.PBF(C573,"EBITDA","TTM","07-Jul-2025","","USD","","")</f>
        <v>#N/A</v>
      </c>
      <c r="L573" s="13"/>
    </row>
    <row r="574" spans="2:15" ht="15" customHeight="1" x14ac:dyDescent="0.2">
      <c r="B574" t="str" cm="1">
        <f t="array" ref="B574">_xll.PBD(C574,"Name","","USD","","")</f>
        <v>Franklin Electric Indústria de Motobombas</v>
      </c>
      <c r="C574" t="s">
        <v>851</v>
      </c>
      <c r="D574" t="str" cm="1">
        <f t="array" ref="D574">_xll.PBD(C574,"HQ Country","","USD","","")</f>
        <v>Brazil</v>
      </c>
      <c r="E574" t="str" cm="1">
        <f t="array" ref="E574">_xll.PBD(C574,"Website","","USD","","")</f>
        <v>www.schneider.ind.br</v>
      </c>
      <c r="F574" t="s">
        <v>1898</v>
      </c>
      <c r="H574" t="s">
        <v>222</v>
      </c>
      <c r="I574" s="12" cm="1">
        <f t="array" ref="I574">_xll.PBD(C574,"Employees Count","","USD","","")</f>
        <v>280</v>
      </c>
      <c r="J574" s="12" t="e" cm="1">
        <f t="array" ref="J574">_xll.PBF(C574,"Business Revenue","TTM","07-Jul-2025","","USD","","")</f>
        <v>#N/A</v>
      </c>
      <c r="K574" s="12" t="e" cm="1">
        <f t="array" ref="K574">_xll.PBF(C574,"EBITDA","TTM","07-Jul-2025","","USD","","")</f>
        <v>#N/A</v>
      </c>
      <c r="L574" s="13"/>
    </row>
    <row r="575" spans="2:15" ht="15" customHeight="1" x14ac:dyDescent="0.2">
      <c r="B575" t="str" cm="1">
        <f t="array" ref="B575">_xll.PBD(C575,"Name","","USD","","")</f>
        <v>Schulz (Brazil)</v>
      </c>
      <c r="C575" t="s">
        <v>1087</v>
      </c>
      <c r="D575" t="str" cm="1">
        <f t="array" ref="D575">_xll.PBD(C575,"HQ Country","","USD","","")</f>
        <v>Brazil</v>
      </c>
      <c r="E575" t="str" cm="1">
        <f t="array" ref="E575">_xll.PBD(C575,"Website","","USD","","")</f>
        <v>www.schulzsa.com</v>
      </c>
      <c r="F575" t="s">
        <v>2479</v>
      </c>
      <c r="H575" t="s">
        <v>222</v>
      </c>
      <c r="I575" s="12" cm="1">
        <f t="array" ref="I575">_xll.PBD(C575,"Employees Count","","USD","","")</f>
        <v>3699</v>
      </c>
      <c r="J575" s="12" cm="1">
        <f t="array" ref="J575">_xll.PBF(C575,"Business Revenue","TTM","07-Jul-2025","","USD","","")</f>
        <v>387672314.60406101</v>
      </c>
      <c r="K575" s="12" cm="1">
        <f t="array" ref="K575">_xll.PBF(C575,"EBITDA","TTM","07-Jul-2025","","USD","","")</f>
        <v>68957711.623542994</v>
      </c>
      <c r="L575" s="13"/>
    </row>
    <row r="576" spans="2:15" ht="15" customHeight="1" x14ac:dyDescent="0.2">
      <c r="B576" t="str" cm="1">
        <f t="array" ref="B576">_xll.PBD(C576,"Name","","USD","","")</f>
        <v>Seara</v>
      </c>
      <c r="C576" t="s">
        <v>1088</v>
      </c>
      <c r="D576" t="str" cm="1">
        <f t="array" ref="D576">_xll.PBD(C576,"HQ Country","","USD","","")</f>
        <v>Brazil</v>
      </c>
      <c r="E576" t="str" cm="1">
        <f t="array" ref="E576">_xll.PBD(C576,"Website","","USD","","")</f>
        <v>www.seara.com.br</v>
      </c>
      <c r="F576" t="s">
        <v>2480</v>
      </c>
      <c r="H576" t="s">
        <v>222</v>
      </c>
      <c r="I576" s="12" cm="1">
        <f t="array" ref="I576">_xll.PBD(C576,"Employees Count","","USD","","")</f>
        <v>60000</v>
      </c>
      <c r="J576" s="12" t="e" cm="1">
        <f t="array" ref="J576">_xll.PBF(C576,"Business Revenue","TTM","07-Jul-2025","","USD","","")</f>
        <v>#N/A</v>
      </c>
      <c r="K576" s="12" cm="1">
        <f t="array" ref="K576">_xll.PBF(C576,"EBITDA","TTM","07-Jul-2025","","USD","","")</f>
        <v>1558884061.7095392</v>
      </c>
      <c r="L576" s="13"/>
    </row>
    <row r="577" spans="2:15" ht="15" customHeight="1" x14ac:dyDescent="0.2">
      <c r="B577" t="str" cm="1">
        <f t="array" ref="B577">_xll.PBD(C577,"Name","","USD","","")</f>
        <v>It'sSeg</v>
      </c>
      <c r="C577" t="s">
        <v>918</v>
      </c>
      <c r="D577" t="str" cm="1">
        <f t="array" ref="D577">_xll.PBD(C577,"HQ Country","","USD","","")</f>
        <v>Brazil</v>
      </c>
      <c r="E577" t="str" cm="1">
        <f t="array" ref="E577">_xll.PBD(C577,"Website","","USD","","")</f>
        <v>segurosinteligentes.com.br</v>
      </c>
      <c r="F577" t="s">
        <v>2327</v>
      </c>
      <c r="H577" t="s">
        <v>222</v>
      </c>
      <c r="I577" s="12" cm="1">
        <f t="array" ref="I577">_xll.PBD(C577,"Employees Count","","USD","","")</f>
        <v>408</v>
      </c>
      <c r="J577" s="12" t="e" cm="1">
        <f t="array" ref="J577">_xll.PBF(C577,"Business Revenue","TTM","07-Jul-2025","","USD","","")</f>
        <v>#N/A</v>
      </c>
      <c r="K577" s="12" t="e" cm="1">
        <f t="array" ref="K577">_xll.PBF(C577,"EBITDA","TTM","07-Jul-2025","","USD","","")</f>
        <v>#N/A</v>
      </c>
      <c r="L577" s="13"/>
    </row>
    <row r="578" spans="2:15" ht="15" customHeight="1" x14ac:dyDescent="0.2">
      <c r="B578" t="str" cm="1">
        <f t="array" ref="B578">_xll.PBD(C578,"Name","","USD","","")</f>
        <v>Selbetti Tecnologia</v>
      </c>
      <c r="C578" t="s">
        <v>375</v>
      </c>
      <c r="D578" t="str" cm="1">
        <f t="array" ref="D578">_xll.PBD(C578,"HQ Country","","USD","","")</f>
        <v>Brazil</v>
      </c>
      <c r="E578" t="str" cm="1">
        <f t="array" ref="E578">_xll.PBD(C578,"Website","","USD","","")</f>
        <v>www.selbetti.com.br</v>
      </c>
      <c r="F578" t="s">
        <v>2009</v>
      </c>
      <c r="H578" t="s">
        <v>222</v>
      </c>
      <c r="I578" s="12" t="e" cm="1">
        <f t="array" ref="I578">_xll.PBD(C578,"Employees Count","","USD","","")</f>
        <v>#N/A</v>
      </c>
      <c r="J578" s="12" t="e" cm="1">
        <f t="array" ref="J578">_xll.PBF(C578,"Business Revenue","TTM","07-Jul-2025","","USD","","")</f>
        <v>#N/A</v>
      </c>
      <c r="K578" s="12" t="e" cm="1">
        <f t="array" ref="K578">_xll.PBF(C578,"EBITDA","TTM","07-Jul-2025","","USD","","")</f>
        <v>#N/A</v>
      </c>
      <c r="L578" s="13"/>
    </row>
    <row r="579" spans="2:15" ht="15" customHeight="1" x14ac:dyDescent="0.2">
      <c r="B579" t="str" cm="1">
        <f t="array" ref="B579">_xll.PBD(C579,"Name","","USD","","")</f>
        <v>Serviços e Tecnologia de Pagamentos</v>
      </c>
      <c r="C579" t="s">
        <v>1094</v>
      </c>
      <c r="D579" t="str" cm="1">
        <f t="array" ref="D579">_xll.PBD(C579,"HQ Country","","USD","","")</f>
        <v>Brazil</v>
      </c>
      <c r="E579" t="str" cm="1">
        <f t="array" ref="E579">_xll.PBD(C579,"Website","","USD","","")</f>
        <v>www.semparar.com.br</v>
      </c>
      <c r="F579" t="s">
        <v>2485</v>
      </c>
      <c r="H579" t="s">
        <v>222</v>
      </c>
      <c r="I579" s="12" cm="1">
        <f t="array" ref="I579">_xll.PBD(C579,"Employees Count","","USD","","")</f>
        <v>2200</v>
      </c>
      <c r="J579" s="12" t="e" cm="1">
        <f t="array" ref="J579">_xll.PBF(C579,"Business Revenue","TTM","07-Jul-2025","","USD","","")</f>
        <v>#N/A</v>
      </c>
      <c r="K579" s="12" t="e" cm="1">
        <f t="array" ref="K579">_xll.PBF(C579,"EBITDA","TTM","07-Jul-2025","","USD","","")</f>
        <v>#N/A</v>
      </c>
      <c r="L579" s="13"/>
    </row>
    <row r="580" spans="2:15" ht="15" customHeight="1" x14ac:dyDescent="0.2">
      <c r="B580" t="str" cm="1">
        <f t="array" ref="B580">_xll.PBD(C580,"Name","","USD","","")</f>
        <v>Senior Sistemas</v>
      </c>
      <c r="C580" t="s">
        <v>220</v>
      </c>
      <c r="D580" t="str" cm="1">
        <f t="array" ref="D580">_xll.PBD(C580,"HQ Country","","USD","","")</f>
        <v>Brazil</v>
      </c>
      <c r="E580" t="str" cm="1">
        <f t="array" ref="E580">_xll.PBD(C580,"Website","","USD","","")</f>
        <v>www.senior.com.br</v>
      </c>
      <c r="F580" t="s">
        <v>1962</v>
      </c>
      <c r="H580" t="s">
        <v>222</v>
      </c>
      <c r="I580" s="12" cm="1">
        <f t="array" ref="I580">_xll.PBD(C580,"Employees Count","","USD","","")</f>
        <v>3000</v>
      </c>
      <c r="J580" s="12" t="e" cm="1">
        <f t="array" ref="J580">_xll.PBF(C580,"Business Revenue","TTM","07-Jul-2025","","USD","","")</f>
        <v>#N/A</v>
      </c>
      <c r="K580" s="12" cm="1">
        <f t="array" ref="K580">_xll.PBF(C580,"EBITDA","TTM","07-Jul-2025","","USD","","")</f>
        <v>51220476.313313425</v>
      </c>
      <c r="L580" s="13"/>
      <c r="M580" t="s">
        <v>262</v>
      </c>
      <c r="N580" t="s">
        <v>224</v>
      </c>
      <c r="O580" t="s">
        <v>263</v>
      </c>
    </row>
    <row r="581" spans="2:15" ht="15" customHeight="1" x14ac:dyDescent="0.2">
      <c r="B581" t="str" cm="1">
        <f t="array" ref="B581">_xll.PBD(C581,"Name","","USD","","")</f>
        <v>Sepac</v>
      </c>
      <c r="C581" t="s">
        <v>1090</v>
      </c>
      <c r="D581" t="str" cm="1">
        <f t="array" ref="D581">_xll.PBD(C581,"HQ Country","","USD","","")</f>
        <v>Brazil</v>
      </c>
      <c r="E581" t="str" cm="1">
        <f t="array" ref="E581">_xll.PBD(C581,"Website","","USD","","")</f>
        <v>www.sepac.com.br</v>
      </c>
      <c r="F581" t="s">
        <v>2482</v>
      </c>
      <c r="H581" t="s">
        <v>222</v>
      </c>
      <c r="I581" s="12" t="e" cm="1">
        <f t="array" ref="I581">_xll.PBD(C581,"Employees Count","","USD","","")</f>
        <v>#N/A</v>
      </c>
      <c r="J581" s="12" t="e" cm="1">
        <f t="array" ref="J581">_xll.PBF(C581,"Business Revenue","TTM","07-Jul-2025","","USD","","")</f>
        <v>#N/A</v>
      </c>
      <c r="K581" s="12" t="e" cm="1">
        <f t="array" ref="K581">_xll.PBF(C581,"EBITDA","TTM","07-Jul-2025","","USD","","")</f>
        <v>#N/A</v>
      </c>
      <c r="L581" s="13"/>
    </row>
    <row r="582" spans="2:15" ht="15" customHeight="1" x14ac:dyDescent="0.2">
      <c r="B582" t="str" cm="1">
        <f t="array" ref="B582">_xll.PBD(C582,"Name","","USD","","")</f>
        <v>Ser Educacional</v>
      </c>
      <c r="C582" t="s">
        <v>1091</v>
      </c>
      <c r="D582" t="str" cm="1">
        <f t="array" ref="D582">_xll.PBD(C582,"HQ Country","","USD","","")</f>
        <v>Brazil</v>
      </c>
      <c r="E582" t="str" cm="1">
        <f t="array" ref="E582">_xll.PBD(C582,"Website","","USD","","")</f>
        <v>www.sereducacional.com</v>
      </c>
      <c r="F582" t="s">
        <v>2483</v>
      </c>
      <c r="H582" t="s">
        <v>222</v>
      </c>
      <c r="I582" s="12" cm="1">
        <f t="array" ref="I582">_xll.PBD(C582,"Employees Count","","USD","","")</f>
        <v>7100</v>
      </c>
      <c r="J582" s="12" cm="1">
        <f t="array" ref="J582">_xll.PBF(C582,"Business Revenue","TTM","07-Jul-2025","","USD","","")</f>
        <v>809720453.01115799</v>
      </c>
      <c r="K582" s="12" cm="1">
        <f t="array" ref="K582">_xll.PBF(C582,"EBITDA","TTM","07-Jul-2025","","USD","","")</f>
        <v>83394838.088725999</v>
      </c>
      <c r="L582" s="13"/>
    </row>
    <row r="583" spans="2:15" ht="15" customHeight="1" x14ac:dyDescent="0.2">
      <c r="B583" t="str" cm="1">
        <f t="array" ref="B583">_xll.PBD(C583,"Name","","USD","","")</f>
        <v>Sertrading</v>
      </c>
      <c r="C583" t="s">
        <v>1093</v>
      </c>
      <c r="D583" t="str" cm="1">
        <f t="array" ref="D583">_xll.PBD(C583,"HQ Country","","USD","","")</f>
        <v>Brazil</v>
      </c>
      <c r="E583" t="str" cm="1">
        <f t="array" ref="E583">_xll.PBD(C583,"Website","","USD","","")</f>
        <v>www.sertrading.com</v>
      </c>
      <c r="F583" t="s">
        <v>2484</v>
      </c>
      <c r="H583" t="s">
        <v>222</v>
      </c>
      <c r="I583" s="12" cm="1">
        <f t="array" ref="I583">_xll.PBD(C583,"Employees Count","","USD","","")</f>
        <v>389</v>
      </c>
      <c r="J583" s="12" t="e" cm="1">
        <f t="array" ref="J583">_xll.PBF(C583,"Business Revenue","TTM","07-Jul-2025","","USD","","")</f>
        <v>#N/A</v>
      </c>
      <c r="K583" s="12" t="e" cm="1">
        <f t="array" ref="K583">_xll.PBF(C583,"EBITDA","TTM","07-Jul-2025","","USD","","")</f>
        <v>#N/A</v>
      </c>
      <c r="L583" s="13"/>
    </row>
    <row r="584" spans="2:15" ht="15" customHeight="1" x14ac:dyDescent="0.2">
      <c r="B584" t="str" cm="1">
        <f t="array" ref="B584">_xll.PBD(C584,"Name","","USD","","")</f>
        <v>Siemens Healthineers</v>
      </c>
      <c r="C584" t="s">
        <v>221</v>
      </c>
      <c r="D584" t="str" cm="1">
        <f t="array" ref="D584">_xll.PBD(C584,"HQ Country","","USD","","")</f>
        <v>Germany</v>
      </c>
      <c r="E584" t="str" cm="1">
        <f t="array" ref="E584">_xll.PBD(C584,"Website","","USD","","")</f>
        <v>www.siemens-healthineers.com</v>
      </c>
      <c r="F584" t="s">
        <v>1963</v>
      </c>
      <c r="H584" t="s">
        <v>222</v>
      </c>
      <c r="I584" s="12" cm="1">
        <f t="array" ref="I584">_xll.PBD(C584,"Employees Count","","USD","","")</f>
        <v>73000</v>
      </c>
      <c r="J584" s="12" cm="1">
        <f t="array" ref="J584">_xll.PBF(C584,"Business Revenue","TTM","07-Jul-2025","","USD","","")</f>
        <v>24844073726.675999</v>
      </c>
      <c r="K584" s="12" cm="1">
        <f t="array" ref="K584">_xll.PBF(C584,"EBITDA","TTM","07-Jul-2025","","USD","","")</f>
        <v>4684765922.448</v>
      </c>
      <c r="L584" s="13"/>
      <c r="M584" t="s">
        <v>264</v>
      </c>
      <c r="N584" t="s">
        <v>265</v>
      </c>
      <c r="O584" t="s">
        <v>266</v>
      </c>
    </row>
    <row r="585" spans="2:15" ht="15" customHeight="1" x14ac:dyDescent="0.2">
      <c r="B585" t="str" cm="1">
        <f t="array" ref="B585">_xll.PBD(C585,"Name","","USD","","")</f>
        <v>Simpar</v>
      </c>
      <c r="C585" t="s">
        <v>1095</v>
      </c>
      <c r="D585" t="str" cm="1">
        <f t="array" ref="D585">_xll.PBD(C585,"HQ Country","","USD","","")</f>
        <v>Brazil</v>
      </c>
      <c r="E585" t="str" cm="1">
        <f t="array" ref="E585">_xll.PBD(C585,"Website","","USD","","")</f>
        <v>ri.simpar.com.br</v>
      </c>
      <c r="F585" t="s">
        <v>1872</v>
      </c>
      <c r="H585" t="s">
        <v>222</v>
      </c>
      <c r="I585" s="12" cm="1">
        <f t="array" ref="I585">_xll.PBD(C585,"Employees Count","","USD","","")</f>
        <v>57000</v>
      </c>
      <c r="J585" s="12" cm="1">
        <f t="array" ref="J585">_xll.PBF(C585,"Business Revenue","TTM","07-Jul-2025","","USD","","")</f>
        <v>7936793220.9675674</v>
      </c>
      <c r="K585" s="12" cm="1">
        <f t="array" ref="K585">_xll.PBF(C585,"EBITDA","TTM","07-Jul-2025","","USD","","")</f>
        <v>1983995936.8409829</v>
      </c>
      <c r="L585" s="13"/>
    </row>
    <row r="586" spans="2:15" ht="15" customHeight="1" x14ac:dyDescent="0.2">
      <c r="B586" t="str" cm="1">
        <f t="array" ref="B586">_xll.PBD(C586,"Name","","USD","","")</f>
        <v>Simpress Comercio Locacao e Servicos</v>
      </c>
      <c r="C586" t="s">
        <v>395</v>
      </c>
      <c r="D586" t="str" cm="1">
        <f t="array" ref="D586">_xll.PBD(C586,"HQ Country","","USD","","")</f>
        <v>Brazil</v>
      </c>
      <c r="E586" t="str" cm="1">
        <f t="array" ref="E586">_xll.PBD(C586,"Website","","USD","","")</f>
        <v>www.simpress.com.br</v>
      </c>
      <c r="F586" t="s">
        <v>2028</v>
      </c>
      <c r="H586" t="s">
        <v>222</v>
      </c>
      <c r="I586" s="12" cm="1">
        <f t="array" ref="I586">_xll.PBD(C586,"Employees Count","","USD","","")</f>
        <v>2400</v>
      </c>
      <c r="J586" s="12" t="e" cm="1">
        <f t="array" ref="J586">_xll.PBF(C586,"Business Revenue","TTM","07-Jul-2025","","USD","","")</f>
        <v>#N/A</v>
      </c>
      <c r="K586" s="12" t="e" cm="1">
        <f t="array" ref="K586">_xll.PBF(C586,"EBITDA","TTM","07-Jul-2025","","USD","","")</f>
        <v>#N/A</v>
      </c>
      <c r="L586" s="13"/>
    </row>
    <row r="587" spans="2:15" ht="15" customHeight="1" x14ac:dyDescent="0.2">
      <c r="B587" t="str" cm="1">
        <f t="array" ref="B587">_xll.PBD(C587,"Name","","USD","","")</f>
        <v>Sistema Positivo de Ensino</v>
      </c>
      <c r="C587" t="s">
        <v>1098</v>
      </c>
      <c r="D587" t="str" cm="1">
        <f t="array" ref="D587">_xll.PBD(C587,"HQ Country","","USD","","")</f>
        <v>Brazil</v>
      </c>
      <c r="E587" t="str" cm="1">
        <f t="array" ref="E587">_xll.PBD(C587,"Website","","USD","","")</f>
        <v>www.sistemapositivo.com.br</v>
      </c>
      <c r="F587" t="s">
        <v>2488</v>
      </c>
      <c r="H587" t="s">
        <v>222</v>
      </c>
      <c r="I587" s="12" cm="1">
        <f t="array" ref="I587">_xll.PBD(C587,"Employees Count","","USD","","")</f>
        <v>88</v>
      </c>
      <c r="J587" s="12" t="e" cm="1">
        <f t="array" ref="J587">_xll.PBF(C587,"Business Revenue","TTM","07-Jul-2025","","USD","","")</f>
        <v>#N/A</v>
      </c>
      <c r="K587" s="12" t="e" cm="1">
        <f t="array" ref="K587">_xll.PBF(C587,"EBITDA","TTM","07-Jul-2025","","USD","","")</f>
        <v>#N/A</v>
      </c>
      <c r="L587" s="13"/>
    </row>
    <row r="588" spans="2:15" ht="15" customHeight="1" x14ac:dyDescent="0.2">
      <c r="B588" t="str" cm="1">
        <f t="array" ref="B588">_xll.PBD(C588,"Name","","USD","","")</f>
        <v>Getnet Adquirencia E Servicos Para Meios De Pagamento</v>
      </c>
      <c r="C588" t="s">
        <v>862</v>
      </c>
      <c r="D588" t="str" cm="1">
        <f t="array" ref="D588">_xll.PBD(C588,"HQ Country","","USD","","")</f>
        <v>Brazil</v>
      </c>
      <c r="E588" t="str" cm="1">
        <f t="array" ref="E588">_xll.PBD(C588,"Website","","USD","","")</f>
        <v>www.site.getnet.com.br</v>
      </c>
      <c r="F588" t="s">
        <v>2277</v>
      </c>
      <c r="H588" t="s">
        <v>222</v>
      </c>
      <c r="I588" s="12" cm="1">
        <f t="array" ref="I588">_xll.PBD(C588,"Employees Count","","USD","","")</f>
        <v>1363</v>
      </c>
      <c r="J588" s="12" t="e" cm="1">
        <f t="array" ref="J588">_xll.PBF(C588,"Business Revenue","TTM","07-Jul-2025","","USD","","")</f>
        <v>#N/A</v>
      </c>
      <c r="K588" s="12" t="e" cm="1">
        <f t="array" ref="K588">_xll.PBF(C588,"EBITDA","TTM","07-Jul-2025","","USD","","")</f>
        <v>#N/A</v>
      </c>
      <c r="L588" s="13"/>
    </row>
    <row r="589" spans="2:15" ht="15" customHeight="1" x14ac:dyDescent="0.2">
      <c r="B589" t="str" cm="1">
        <f t="array" ref="B589">_xll.PBD(C589,"Name","","USD","","")</f>
        <v>Cargill Bioenergia</v>
      </c>
      <c r="C589" t="s">
        <v>705</v>
      </c>
      <c r="D589" t="str" cm="1">
        <f t="array" ref="D589">_xll.PBD(C589,"HQ Country","","USD","","")</f>
        <v>Brazil</v>
      </c>
      <c r="E589" t="str" cm="1">
        <f t="array" ref="E589">_xll.PBD(C589,"Website","","USD","","")</f>
        <v>www.sjcbioenergia.com.br</v>
      </c>
      <c r="F589" t="s">
        <v>2136</v>
      </c>
      <c r="H589" t="s">
        <v>222</v>
      </c>
      <c r="I589" s="12" cm="1">
        <f t="array" ref="I589">_xll.PBD(C589,"Employees Count","","USD","","")</f>
        <v>2197</v>
      </c>
      <c r="J589" s="12" t="e" cm="1">
        <f t="array" ref="J589">_xll.PBF(C589,"Business Revenue","TTM","07-Jul-2025","","USD","","")</f>
        <v>#N/A</v>
      </c>
      <c r="K589" s="12" t="e" cm="1">
        <f t="array" ref="K589">_xll.PBF(C589,"EBITDA","TTM","07-Jul-2025","","USD","","")</f>
        <v>#N/A</v>
      </c>
      <c r="L589" s="13"/>
    </row>
    <row r="590" spans="2:15" ht="15" customHeight="1" x14ac:dyDescent="0.2">
      <c r="B590" t="str" cm="1">
        <f t="array" ref="B590">_xll.PBD(C590,"Name","","USD","","")</f>
        <v>SLC Agricola</v>
      </c>
      <c r="C590" t="s">
        <v>1099</v>
      </c>
      <c r="D590" t="str" cm="1">
        <f t="array" ref="D590">_xll.PBD(C590,"HQ Country","","USD","","")</f>
        <v>Brazil</v>
      </c>
      <c r="E590" t="str" cm="1">
        <f t="array" ref="E590">_xll.PBD(C590,"Website","","USD","","")</f>
        <v>www.slcagricola.com.br</v>
      </c>
      <c r="F590" t="s">
        <v>2489</v>
      </c>
      <c r="H590" t="s">
        <v>222</v>
      </c>
      <c r="I590" s="12" cm="1">
        <f t="array" ref="I590">_xll.PBD(C590,"Employees Count","","USD","","")</f>
        <v>6067</v>
      </c>
      <c r="J590" s="12" cm="1">
        <f t="array" ref="J590">_xll.PBF(C590,"Business Revenue","TTM","07-Jul-2025","","USD","","")</f>
        <v>1551416270.79249</v>
      </c>
      <c r="K590" s="12" cm="1">
        <f t="array" ref="K590">_xll.PBF(C590,"EBITDA","TTM","07-Jul-2025","","USD","","")</f>
        <v>442112219.555062</v>
      </c>
      <c r="L590" s="13"/>
    </row>
    <row r="591" spans="2:15" ht="15" customHeight="1" x14ac:dyDescent="0.2">
      <c r="B591" t="str" cm="1">
        <f t="array" ref="B591">_xll.PBD(C591,"Name","","USD","","")</f>
        <v>Smartfit Escola de Ginástica e Dança</v>
      </c>
      <c r="C591" t="s">
        <v>1101</v>
      </c>
      <c r="D591" t="str" cm="1">
        <f t="array" ref="D591">_xll.PBD(C591,"HQ Country","","USD","","")</f>
        <v>Brazil</v>
      </c>
      <c r="E591" t="str" cm="1">
        <f t="array" ref="E591">_xll.PBD(C591,"Website","","USD","","")</f>
        <v>www.smartfit.com.br</v>
      </c>
      <c r="F591" t="s">
        <v>2491</v>
      </c>
      <c r="H591" t="s">
        <v>222</v>
      </c>
      <c r="I591" s="12" cm="1">
        <f t="array" ref="I591">_xll.PBD(C591,"Employees Count","","USD","","")</f>
        <v>4331</v>
      </c>
      <c r="J591" s="12" cm="1">
        <f t="array" ref="J591">_xll.PBF(C591,"Business Revenue","TTM","07-Jul-2025","","USD","","")</f>
        <v>1078935522.5018921</v>
      </c>
      <c r="K591" s="12" cm="1">
        <f t="array" ref="K591">_xll.PBF(C591,"EBITDA","TTM","07-Jul-2025","","USD","","")</f>
        <v>531750423.358953</v>
      </c>
      <c r="L591" s="13"/>
    </row>
    <row r="592" spans="2:15" ht="15" customHeight="1" x14ac:dyDescent="0.2">
      <c r="B592" t="str" cm="1">
        <f t="array" ref="B592">_xll.PBD(C592,"Name","","USD","","")</f>
        <v>Smollan Group</v>
      </c>
      <c r="C592" t="s">
        <v>399</v>
      </c>
      <c r="D592" t="str" cm="1">
        <f t="array" ref="D592">_xll.PBD(C592,"HQ Country","","USD","","")</f>
        <v>South Africa</v>
      </c>
      <c r="E592" t="str" cm="1">
        <f t="array" ref="E592">_xll.PBD(C592,"Website","","USD","","")</f>
        <v>www.smollan.com</v>
      </c>
      <c r="F592" t="s">
        <v>2031</v>
      </c>
      <c r="G592" s="9" t="s">
        <v>405</v>
      </c>
      <c r="H592" t="s">
        <v>222</v>
      </c>
      <c r="I592" s="12" cm="1">
        <f t="array" ref="I592">_xll.PBD(C592,"Employees Count","","USD","","")</f>
        <v>80000</v>
      </c>
      <c r="J592" s="12" t="e" cm="1">
        <f t="array" ref="J592">_xll.PBF(C592,"Business Revenue","TTM","07-Jul-2025","","USD","","")</f>
        <v>#N/A</v>
      </c>
      <c r="K592" s="12" t="e" cm="1">
        <f t="array" ref="K592">_xll.PBF(C592,"EBITDA","TTM","07-Jul-2025","","USD","","")</f>
        <v>#N/A</v>
      </c>
      <c r="L592" s="13"/>
    </row>
    <row r="593" spans="2:16" ht="15" customHeight="1" x14ac:dyDescent="0.2">
      <c r="B593" t="str" cm="1">
        <f t="array" ref="B593">_xll.PBD(C593,"Name","","USD","","")</f>
        <v>Solar Coca-Cola</v>
      </c>
      <c r="C593" t="s">
        <v>1102</v>
      </c>
      <c r="D593" t="str" cm="1">
        <f t="array" ref="D593">_xll.PBD(C593,"HQ Country","","USD","","")</f>
        <v>Brazil</v>
      </c>
      <c r="E593" t="str" cm="1">
        <f t="array" ref="E593">_xll.PBD(C593,"Website","","USD","","")</f>
        <v>www.solarbr.com.br</v>
      </c>
      <c r="F593" t="s">
        <v>2492</v>
      </c>
      <c r="H593" t="s">
        <v>222</v>
      </c>
      <c r="I593" s="12" cm="1">
        <f t="array" ref="I593">_xll.PBD(C593,"Employees Count","","USD","","")</f>
        <v>16929</v>
      </c>
      <c r="J593" s="12" t="e" cm="1">
        <f t="array" ref="J593">_xll.PBF(C593,"Business Revenue","TTM","07-Jul-2025","","USD","","")</f>
        <v>#N/A</v>
      </c>
      <c r="K593" s="12" t="e" cm="1">
        <f t="array" ref="K593">_xll.PBF(C593,"EBITDA","TTM","07-Jul-2025","","USD","","")</f>
        <v>#N/A</v>
      </c>
      <c r="L593" s="13"/>
    </row>
    <row r="594" spans="2:16" ht="15" customHeight="1" x14ac:dyDescent="0.2">
      <c r="B594" t="str" cm="1">
        <f t="array" ref="B594">_xll.PBD(C594,"Name","","USD","","")</f>
        <v>Solventum</v>
      </c>
      <c r="C594" t="s">
        <v>267</v>
      </c>
      <c r="D594" t="str" cm="1">
        <f t="array" ref="D594">_xll.PBD(C594,"HQ Country","","USD","","")</f>
        <v>United States</v>
      </c>
      <c r="E594" t="str" cm="1">
        <f t="array" ref="E594">_xll.PBD(C594,"Website","","USD","","")</f>
        <v>www.solventum.com</v>
      </c>
      <c r="F594" t="s">
        <v>1964</v>
      </c>
      <c r="H594" t="s">
        <v>222</v>
      </c>
      <c r="I594" s="12" cm="1">
        <f t="array" ref="I594">_xll.PBD(C594,"Employees Count","","USD","","")</f>
        <v>22000</v>
      </c>
      <c r="J594" s="12" cm="1">
        <f t="array" ref="J594">_xll.PBF(C594,"Business Revenue","TTM","07-Jul-2025","","USD","","")</f>
        <v>8308000000</v>
      </c>
      <c r="K594" s="12" cm="1">
        <f t="array" ref="K594">_xll.PBF(C594,"EBITDA","TTM","07-Jul-2025","","USD","","")</f>
        <v>1291000000</v>
      </c>
      <c r="L594" s="13"/>
      <c r="M594" t="s">
        <v>274</v>
      </c>
      <c r="N594" t="s">
        <v>272</v>
      </c>
      <c r="O594" t="s">
        <v>271</v>
      </c>
      <c r="P594" t="s">
        <v>273</v>
      </c>
    </row>
    <row r="595" spans="2:16" ht="15" customHeight="1" x14ac:dyDescent="0.2">
      <c r="B595" t="str" cm="1">
        <f t="array" ref="B595">_xll.PBD(C595,"Name","","USD","","")</f>
        <v>Grupo De Moda Soma</v>
      </c>
      <c r="C595" t="s">
        <v>883</v>
      </c>
      <c r="D595" t="str" cm="1">
        <f t="array" ref="D595">_xll.PBD(C595,"HQ Country","","USD","","")</f>
        <v>Brazil</v>
      </c>
      <c r="E595" t="str" cm="1">
        <f t="array" ref="E595">_xll.PBD(C595,"Website","","USD","","")</f>
        <v>www.somagrupo.com.br</v>
      </c>
      <c r="F595" t="s">
        <v>2295</v>
      </c>
      <c r="H595" t="s">
        <v>222</v>
      </c>
      <c r="I595" s="12" cm="1">
        <f t="array" ref="I595">_xll.PBD(C595,"Employees Count","","USD","","")</f>
        <v>14000</v>
      </c>
      <c r="J595" s="12" cm="1">
        <f t="array" ref="J595">_xll.PBF(C595,"Business Revenue","TTM","07-Jul-2025","","USD","","")</f>
        <v>1226045834.1240561</v>
      </c>
      <c r="K595" s="12" cm="1">
        <f t="array" ref="K595">_xll.PBF(C595,"EBITDA","TTM","07-Jul-2025","","USD","","")</f>
        <v>-453518985.35323602</v>
      </c>
      <c r="L595" s="13"/>
    </row>
    <row r="596" spans="2:16" ht="15" customHeight="1" x14ac:dyDescent="0.2">
      <c r="B596" t="str" cm="1">
        <f t="array" ref="B596">_xll.PBD(C596,"Name","","USD","","")</f>
        <v>Somos Educação</v>
      </c>
      <c r="C596" t="s">
        <v>1103</v>
      </c>
      <c r="D596" t="str" cm="1">
        <f t="array" ref="D596">_xll.PBD(C596,"HQ Country","","USD","","")</f>
        <v>Brazil</v>
      </c>
      <c r="E596" t="str" cm="1">
        <f t="array" ref="E596">_xll.PBD(C596,"Website","","USD","","")</f>
        <v>somoseducacao.com.br</v>
      </c>
      <c r="F596" t="s">
        <v>2493</v>
      </c>
      <c r="H596" t="s">
        <v>222</v>
      </c>
      <c r="I596" s="12" cm="1">
        <f t="array" ref="I596">_xll.PBD(C596,"Employees Count","","USD","","")</f>
        <v>1001</v>
      </c>
      <c r="J596" s="12" t="e" cm="1">
        <f t="array" ref="J596">_xll.PBF(C596,"Business Revenue","TTM","07-Jul-2025","","USD","","")</f>
        <v>#N/A</v>
      </c>
      <c r="K596" s="12" t="e" cm="1">
        <f t="array" ref="K596">_xll.PBF(C596,"EBITDA","TTM","07-Jul-2025","","USD","","")</f>
        <v>#N/A</v>
      </c>
      <c r="L596" s="13"/>
    </row>
    <row r="597" spans="2:16" ht="15" customHeight="1" x14ac:dyDescent="0.2">
      <c r="B597" t="str" cm="1">
        <f t="array" ref="B597">_xll.PBD(C597,"Name","","USD","","")</f>
        <v>Sotreq</v>
      </c>
      <c r="C597" t="s">
        <v>1104</v>
      </c>
      <c r="D597" t="str" cm="1">
        <f t="array" ref="D597">_xll.PBD(C597,"HQ Country","","USD","","")</f>
        <v>Brazil</v>
      </c>
      <c r="E597" t="str" cm="1">
        <f t="array" ref="E597">_xll.PBD(C597,"Website","","USD","","")</f>
        <v>sotreq.com.br</v>
      </c>
      <c r="F597" t="s">
        <v>2494</v>
      </c>
      <c r="H597" t="s">
        <v>222</v>
      </c>
      <c r="I597" s="12" t="e" cm="1">
        <f t="array" ref="I597">_xll.PBD(C597,"Employees Count","","USD","","")</f>
        <v>#N/A</v>
      </c>
      <c r="J597" s="12" t="e" cm="1">
        <f t="array" ref="J597">_xll.PBF(C597,"Business Revenue","TTM","07-Jul-2025","","USD","","")</f>
        <v>#N/A</v>
      </c>
      <c r="K597" s="12" t="e" cm="1">
        <f t="array" ref="K597">_xll.PBF(C597,"EBITDA","TTM","07-Jul-2025","","USD","","")</f>
        <v>#N/A</v>
      </c>
      <c r="L597" s="13"/>
    </row>
    <row r="598" spans="2:16" ht="15" customHeight="1" x14ac:dyDescent="0.2">
      <c r="B598" t="str" cm="1">
        <f t="array" ref="B598">_xll.PBD(C598,"Name","","USD","","")</f>
        <v>Spaipa</v>
      </c>
      <c r="C598" t="s">
        <v>1105</v>
      </c>
      <c r="D598" t="str" cm="1">
        <f t="array" ref="D598">_xll.PBD(C598,"HQ Country","","USD","","")</f>
        <v>Brazil</v>
      </c>
      <c r="E598" t="str" cm="1">
        <f t="array" ref="E598">_xll.PBD(C598,"Website","","USD","","")</f>
        <v>www.spaipa.com.br</v>
      </c>
      <c r="F598" t="s">
        <v>2495</v>
      </c>
      <c r="H598" t="s">
        <v>222</v>
      </c>
      <c r="I598" s="12" cm="1">
        <f t="array" ref="I598">_xll.PBD(C598,"Employees Count","","USD","","")</f>
        <v>6000</v>
      </c>
      <c r="J598" s="12" t="e" cm="1">
        <f t="array" ref="J598">_xll.PBF(C598,"Business Revenue","TTM","07-Jul-2025","","USD","","")</f>
        <v>#N/A</v>
      </c>
      <c r="K598" s="12" t="e" cm="1">
        <f t="array" ref="K598">_xll.PBF(C598,"EBITDA","TTM","07-Jul-2025","","USD","","")</f>
        <v>#N/A</v>
      </c>
      <c r="L598" s="13"/>
    </row>
    <row r="599" spans="2:16" ht="15" customHeight="1" x14ac:dyDescent="0.2">
      <c r="B599" t="str" cm="1">
        <f t="array" ref="B599">_xll.PBD(C599,"Name","","USD","","")</f>
        <v>Serena Energia</v>
      </c>
      <c r="C599" t="s">
        <v>1092</v>
      </c>
      <c r="D599" t="str" cm="1">
        <f t="array" ref="D599">_xll.PBD(C599,"HQ Country","","USD","","")</f>
        <v>Brazil</v>
      </c>
      <c r="E599" t="str" cm="1">
        <f t="array" ref="E599">_xll.PBD(C599,"Website","","USD","","")</f>
        <v>www.srna.co</v>
      </c>
      <c r="F599" t="s">
        <v>1907</v>
      </c>
      <c r="H599" t="s">
        <v>222</v>
      </c>
      <c r="I599" s="12" cm="1">
        <f t="array" ref="I599">_xll.PBD(C599,"Employees Count","","USD","","")</f>
        <v>133</v>
      </c>
      <c r="J599" s="12" cm="1">
        <f t="array" ref="J599">_xll.PBF(C599,"Business Revenue","TTM","07-Jul-2025","","USD","","")</f>
        <v>918595097.955073</v>
      </c>
      <c r="K599" s="12" cm="1">
        <f t="array" ref="K599">_xll.PBF(C599,"EBITDA","TTM","07-Jul-2025","","USD","","")</f>
        <v>341181636.35295904</v>
      </c>
      <c r="L599" s="13"/>
    </row>
    <row r="600" spans="2:16" ht="15" customHeight="1" x14ac:dyDescent="0.2">
      <c r="B600" t="str" cm="1">
        <f t="array" ref="B600">_xll.PBD(C600,"Name","","USD","","")</f>
        <v>Stara - Evolução Constante</v>
      </c>
      <c r="C600" t="s">
        <v>1106</v>
      </c>
      <c r="D600" t="str" cm="1">
        <f t="array" ref="D600">_xll.PBD(C600,"HQ Country","","USD","","")</f>
        <v>Brazil</v>
      </c>
      <c r="E600" t="str" cm="1">
        <f t="array" ref="E600">_xll.PBD(C600,"Website","","USD","","")</f>
        <v>www.stara.com.br</v>
      </c>
      <c r="F600" t="s">
        <v>2496</v>
      </c>
      <c r="H600" t="s">
        <v>222</v>
      </c>
      <c r="I600" s="12" cm="1">
        <f t="array" ref="I600">_xll.PBD(C600,"Employees Count","","USD","","")</f>
        <v>3416</v>
      </c>
      <c r="J600" s="12" t="e" cm="1">
        <f t="array" ref="J600">_xll.PBF(C600,"Business Revenue","TTM","07-Jul-2025","","USD","","")</f>
        <v>#N/A</v>
      </c>
      <c r="K600" s="12" t="e" cm="1">
        <f t="array" ref="K600">_xll.PBF(C600,"EBITDA","TTM","07-Jul-2025","","USD","","")</f>
        <v>#N/A</v>
      </c>
      <c r="L600" s="13"/>
    </row>
    <row r="601" spans="2:16" ht="15" customHeight="1" x14ac:dyDescent="0.2">
      <c r="B601" t="str" cm="1">
        <f t="array" ref="B601">_xll.PBD(C601,"Name","","USD","","")</f>
        <v>Informática y Tecnología Stefanini</v>
      </c>
      <c r="C601" t="s">
        <v>376</v>
      </c>
      <c r="D601" t="str" cm="1">
        <f t="array" ref="D601">_xll.PBD(C601,"HQ Country","","USD","","")</f>
        <v>Brazil</v>
      </c>
      <c r="E601" t="str" cm="1">
        <f t="array" ref="E601">_xll.PBD(C601,"Website","","USD","","")</f>
        <v>www.stefanini.com</v>
      </c>
      <c r="F601" t="s">
        <v>2010</v>
      </c>
      <c r="H601" t="s">
        <v>222</v>
      </c>
      <c r="I601" s="12" cm="1">
        <f t="array" ref="I601">_xll.PBD(C601,"Employees Count","","USD","","")</f>
        <v>35000</v>
      </c>
      <c r="J601" s="12" cm="1">
        <f t="array" ref="J601">_xll.PBF(C601,"Business Revenue","TTM","07-Jul-2025","","USD","","")</f>
        <v>1547840858.7421083</v>
      </c>
      <c r="K601" s="12" t="e" cm="1">
        <f t="array" ref="K601">_xll.PBF(C601,"EBITDA","TTM","07-Jul-2025","","USD","","")</f>
        <v>#N/A</v>
      </c>
      <c r="L601" s="13"/>
    </row>
    <row r="602" spans="2:16" ht="15" customHeight="1" x14ac:dyDescent="0.2">
      <c r="B602" t="str" cm="1">
        <f t="array" ref="B602">_xll.PBD(C602,"Name","","USD","","")</f>
        <v>Steris</v>
      </c>
      <c r="C602" t="s">
        <v>312</v>
      </c>
      <c r="D602" t="str" cm="1">
        <f t="array" ref="D602">_xll.PBD(C602,"HQ Country","","USD","","")</f>
        <v>Ireland</v>
      </c>
      <c r="E602" t="str" cm="1">
        <f t="array" ref="E602">_xll.PBD(C602,"Website","","USD","","")</f>
        <v>www.steris.com</v>
      </c>
      <c r="F602" t="s">
        <v>1982</v>
      </c>
      <c r="G602" s="9" t="s">
        <v>322</v>
      </c>
      <c r="H602" t="s">
        <v>222</v>
      </c>
      <c r="I602" s="12" cm="1">
        <f t="array" ref="I602">_xll.PBD(C602,"Employees Count","","USD","","")</f>
        <v>17787</v>
      </c>
      <c r="J602" s="12" cm="1">
        <f t="array" ref="J602">_xll.PBF(C602,"Business Revenue","TTM","07-Jul-2025","","USD","","")</f>
        <v>5459515000</v>
      </c>
      <c r="K602" s="12" cm="1">
        <f t="array" ref="K602">_xll.PBF(C602,"EBITDA","TTM","07-Jul-2025","","USD","","")</f>
        <v>1350281000</v>
      </c>
      <c r="L602" s="13"/>
    </row>
    <row r="603" spans="2:16" ht="15" customHeight="1" x14ac:dyDescent="0.2">
      <c r="B603" t="str" cm="1">
        <f t="array" ref="B603">_xll.PBD(C603,"Name","","USD","","")</f>
        <v>Stima Energia</v>
      </c>
      <c r="C603" t="s">
        <v>1107</v>
      </c>
      <c r="D603" t="str" cm="1">
        <f t="array" ref="D603">_xll.PBD(C603,"HQ Country","","USD","","")</f>
        <v>Brazil</v>
      </c>
      <c r="E603" t="str" cm="1">
        <f t="array" ref="E603">_xll.PBD(C603,"Website","","USD","","")</f>
        <v>www.stimaenergia.com.br</v>
      </c>
      <c r="F603" t="s">
        <v>2497</v>
      </c>
      <c r="H603" t="s">
        <v>222</v>
      </c>
      <c r="I603" s="12" cm="1">
        <f t="array" ref="I603">_xll.PBD(C603,"Employees Count","","USD","","")</f>
        <v>15</v>
      </c>
      <c r="J603" s="12" t="e" cm="1">
        <f t="array" ref="J603">_xll.PBF(C603,"Business Revenue","TTM","07-Jul-2025","","USD","","")</f>
        <v>#N/A</v>
      </c>
      <c r="K603" s="12" t="e" cm="1">
        <f t="array" ref="K603">_xll.PBF(C603,"EBITDA","TTM","07-Jul-2025","","USD","","")</f>
        <v>#N/A</v>
      </c>
      <c r="L603" s="13"/>
    </row>
    <row r="604" spans="2:16" ht="15" customHeight="1" x14ac:dyDescent="0.2">
      <c r="B604" t="str" cm="1">
        <f t="array" ref="B604">_xll.PBD(C604,"Name","","USD","","")</f>
        <v>Stone Pagamentos</v>
      </c>
      <c r="C604" t="s">
        <v>1108</v>
      </c>
      <c r="D604" t="str" cm="1">
        <f t="array" ref="D604">_xll.PBD(C604,"HQ Country","","USD","","")</f>
        <v>Brazil</v>
      </c>
      <c r="E604" t="str" cm="1">
        <f t="array" ref="E604">_xll.PBD(C604,"Website","","USD","","")</f>
        <v>www.stoneco.com.br</v>
      </c>
      <c r="F604" t="s">
        <v>2498</v>
      </c>
      <c r="H604" t="s">
        <v>222</v>
      </c>
      <c r="I604" s="12" cm="1">
        <f t="array" ref="I604">_xll.PBD(C604,"Employees Count","","USD","","")</f>
        <v>16793</v>
      </c>
      <c r="J604" s="12" cm="1">
        <f t="array" ref="J604">_xll.PBF(C604,"Business Revenue","TTM","07-Jul-2025","","USD","","")</f>
        <v>2363793293.280396</v>
      </c>
      <c r="K604" s="12" cm="1">
        <f t="array" ref="K604">_xll.PBF(C604,"EBITDA","TTM","07-Jul-2025","","USD","","")</f>
        <v>142389523.66444901</v>
      </c>
      <c r="L604" s="13"/>
    </row>
    <row r="605" spans="2:16" ht="15" customHeight="1" x14ac:dyDescent="0.2">
      <c r="B605" t="str" cm="1">
        <f t="array" ref="B605">_xll.PBD(C605,"Name","","USD","","")</f>
        <v>Stryker</v>
      </c>
      <c r="C605" t="s">
        <v>301</v>
      </c>
      <c r="D605" t="str" cm="1">
        <f t="array" ref="D605">_xll.PBD(C605,"HQ Country","","USD","","")</f>
        <v>United States</v>
      </c>
      <c r="E605" t="str" cm="1">
        <f t="array" ref="E605">_xll.PBD(C605,"Website","","USD","","")</f>
        <v>www.stryker.com</v>
      </c>
      <c r="F605" t="s">
        <v>1976</v>
      </c>
      <c r="G605" s="9" t="s">
        <v>304</v>
      </c>
      <c r="H605" t="s">
        <v>222</v>
      </c>
      <c r="I605" s="12" cm="1">
        <f t="array" ref="I605">_xll.PBD(C605,"Employees Count","","USD","","")</f>
        <v>53000</v>
      </c>
      <c r="J605" s="12" cm="1">
        <f t="array" ref="J605">_xll.PBF(C605,"Business Revenue","TTM","07-Jul-2025","","USD","","")</f>
        <v>23218000000</v>
      </c>
      <c r="K605" s="12" cm="1">
        <f t="array" ref="K605">_xll.PBF(C605,"EBITDA","TTM","07-Jul-2025","","USD","","")</f>
        <v>4791000000</v>
      </c>
      <c r="L605" s="13"/>
    </row>
    <row r="606" spans="2:16" ht="15" customHeight="1" x14ac:dyDescent="0.2">
      <c r="B606" t="str" cm="1">
        <f t="array" ref="B606">_xll.PBD(C606,"Name","","USD","","")</f>
        <v>SulAmérica</v>
      </c>
      <c r="C606" t="s">
        <v>1109</v>
      </c>
      <c r="D606" t="str" cm="1">
        <f t="array" ref="D606">_xll.PBD(C606,"HQ Country","","USD","","")</f>
        <v>Brazil</v>
      </c>
      <c r="E606" t="str" cm="1">
        <f t="array" ref="E606">_xll.PBD(C606,"Website","","USD","","")</f>
        <v>www.ri.sulamerica.com.br</v>
      </c>
      <c r="F606" t="s">
        <v>1908</v>
      </c>
      <c r="H606" t="s">
        <v>222</v>
      </c>
      <c r="I606" s="12" cm="1">
        <f t="array" ref="I606">_xll.PBD(C606,"Employees Count","","USD","","")</f>
        <v>6330</v>
      </c>
      <c r="J606" s="12" t="e" cm="1">
        <f t="array" ref="J606">_xll.PBF(C606,"Business Revenue","TTM","07-Jul-2025","","USD","","")</f>
        <v>#N/A</v>
      </c>
      <c r="K606" s="12" t="e" cm="1">
        <f t="array" ref="K606">_xll.PBF(C606,"EBITDA","TTM","07-Jul-2025","","USD","","")</f>
        <v>#N/A</v>
      </c>
      <c r="L606" s="13"/>
    </row>
    <row r="607" spans="2:16" ht="15" customHeight="1" x14ac:dyDescent="0.2">
      <c r="B607" t="str" cm="1">
        <f t="array" ref="B607">_xll.PBD(C607,"Name","","USD","","")</f>
        <v>SuperBAC BioTechnology Solutions</v>
      </c>
      <c r="C607" t="s">
        <v>445</v>
      </c>
      <c r="D607" t="str" cm="1">
        <f t="array" ref="D607">_xll.PBD(C607,"HQ Country","","USD","","")</f>
        <v>Brazil</v>
      </c>
      <c r="E607" t="str" cm="1">
        <f t="array" ref="E607">_xll.PBD(C607,"Website","","USD","","")</f>
        <v>www.superbac.com.br</v>
      </c>
      <c r="F607" t="s">
        <v>2499</v>
      </c>
      <c r="H607" t="s">
        <v>222</v>
      </c>
      <c r="I607" s="12" cm="1">
        <f t="array" ref="I607">_xll.PBD(C607,"Employees Count","","USD","","")</f>
        <v>500</v>
      </c>
      <c r="J607" s="12" t="e" cm="1">
        <f t="array" ref="J607">_xll.PBF(C607,"Business Revenue","TTM","07-Jul-2025","","USD","","")</f>
        <v>#N/A</v>
      </c>
      <c r="K607" s="12" t="e" cm="1">
        <f t="array" ref="K607">_xll.PBF(C607,"EBITDA","TTM","07-Jul-2025","","USD","","")</f>
        <v>#N/A</v>
      </c>
      <c r="L607" s="13"/>
    </row>
    <row r="608" spans="2:16" ht="15" customHeight="1" x14ac:dyDescent="0.2">
      <c r="B608" t="str" cm="1">
        <f t="array" ref="B608">_xll.PBD(C608,"Name","","USD","","")</f>
        <v>Muffato Group</v>
      </c>
      <c r="C608" t="s">
        <v>997</v>
      </c>
      <c r="D608" t="str" cm="1">
        <f t="array" ref="D608">_xll.PBD(C608,"HQ Country","","USD","","")</f>
        <v>Brazil</v>
      </c>
      <c r="E608" t="str" cm="1">
        <f t="array" ref="E608">_xll.PBD(C608,"Website","","USD","","")</f>
        <v>www.supermuffato.com.br</v>
      </c>
      <c r="F608" t="s">
        <v>2399</v>
      </c>
      <c r="H608" t="s">
        <v>222</v>
      </c>
      <c r="I608" s="12" t="e" cm="1">
        <f t="array" ref="I608">_xll.PBD(C608,"Employees Count","","USD","","")</f>
        <v>#N/A</v>
      </c>
      <c r="J608" s="12" t="e" cm="1">
        <f t="array" ref="J608">_xll.PBF(C608,"Business Revenue","TTM","07-Jul-2025","","USD","","")</f>
        <v>#N/A</v>
      </c>
      <c r="K608" s="12" t="e" cm="1">
        <f t="array" ref="K608">_xll.PBF(C608,"EBITDA","TTM","07-Jul-2025","","USD","","")</f>
        <v>#N/A</v>
      </c>
      <c r="L608" s="13"/>
    </row>
    <row r="609" spans="2:12" ht="15" customHeight="1" x14ac:dyDescent="0.2">
      <c r="B609" t="str" cm="1">
        <f t="array" ref="B609">_xll.PBD(C609,"Name","","USD","","")</f>
        <v>Superpão</v>
      </c>
      <c r="C609" t="s">
        <v>1110</v>
      </c>
      <c r="D609" t="str" cm="1">
        <f t="array" ref="D609">_xll.PBD(C609,"HQ Country","","USD","","")</f>
        <v>Brazil</v>
      </c>
      <c r="E609" t="str" cm="1">
        <f t="array" ref="E609">_xll.PBD(C609,"Website","","USD","","")</f>
        <v>loja.superpao.com.br</v>
      </c>
      <c r="F609" t="s">
        <v>1909</v>
      </c>
      <c r="H609" t="s">
        <v>222</v>
      </c>
      <c r="I609" s="12" cm="1">
        <f t="array" ref="I609">_xll.PBD(C609,"Employees Count","","USD","","")</f>
        <v>1395</v>
      </c>
      <c r="J609" s="12" t="e" cm="1">
        <f t="array" ref="J609">_xll.PBF(C609,"Business Revenue","TTM","07-Jul-2025","","USD","","")</f>
        <v>#N/A</v>
      </c>
      <c r="K609" s="12" t="e" cm="1">
        <f t="array" ref="K609">_xll.PBF(C609,"EBITDA","TTM","07-Jul-2025","","USD","","")</f>
        <v>#N/A</v>
      </c>
      <c r="L609" s="13"/>
    </row>
    <row r="610" spans="2:12" ht="15" customHeight="1" x14ac:dyDescent="0.2">
      <c r="B610" t="str" cm="1">
        <f t="array" ref="B610">_xll.PBD(C610,"Name","","USD","","")</f>
        <v>Supley</v>
      </c>
      <c r="C610" t="s">
        <v>1111</v>
      </c>
      <c r="D610" t="str" cm="1">
        <f t="array" ref="D610">_xll.PBD(C610,"HQ Country","","USD","","")</f>
        <v>Brazil</v>
      </c>
      <c r="E610" t="str" cm="1">
        <f t="array" ref="E610">_xll.PBD(C610,"Website","","USD","","")</f>
        <v>www.supley.com.br</v>
      </c>
      <c r="F610" t="s">
        <v>2500</v>
      </c>
      <c r="H610" t="s">
        <v>222</v>
      </c>
      <c r="I610" s="12" t="e" cm="1">
        <f t="array" ref="I610">_xll.PBD(C610,"Employees Count","","USD","","")</f>
        <v>#N/A</v>
      </c>
      <c r="J610" s="12" t="e" cm="1">
        <f t="array" ref="J610">_xll.PBF(C610,"Business Revenue","TTM","07-Jul-2025","","USD","","")</f>
        <v>#N/A</v>
      </c>
      <c r="K610" s="12" t="e" cm="1">
        <f t="array" ref="K610">_xll.PBF(C610,"EBITDA","TTM","07-Jul-2025","","USD","","")</f>
        <v>#N/A</v>
      </c>
      <c r="L610" s="13"/>
    </row>
    <row r="611" spans="2:12" ht="15" customHeight="1" x14ac:dyDescent="0.2">
      <c r="B611" t="str" cm="1">
        <f t="array" ref="B611">_xll.PBD(C611,"Name","","USD","","")</f>
        <v>Surf (Telecommunications Service Providers)</v>
      </c>
      <c r="C611" t="s">
        <v>1112</v>
      </c>
      <c r="D611" t="str" cm="1">
        <f t="array" ref="D611">_xll.PBD(C611,"HQ Country","","USD","","")</f>
        <v>Brazil</v>
      </c>
      <c r="E611" t="str" cm="1">
        <f t="array" ref="E611">_xll.PBD(C611,"Website","","USD","","")</f>
        <v>www.surf.com.br</v>
      </c>
      <c r="F611" t="s">
        <v>2501</v>
      </c>
      <c r="H611" t="s">
        <v>222</v>
      </c>
      <c r="I611" s="12" cm="1">
        <f t="array" ref="I611">_xll.PBD(C611,"Employees Count","","USD","","")</f>
        <v>219</v>
      </c>
      <c r="J611" s="12" t="e" cm="1">
        <f t="array" ref="J611">_xll.PBF(C611,"Business Revenue","TTM","07-Jul-2025","","USD","","")</f>
        <v>#N/A</v>
      </c>
      <c r="K611" s="12" t="e" cm="1">
        <f t="array" ref="K611">_xll.PBF(C611,"EBITDA","TTM","07-Jul-2025","","USD","","")</f>
        <v>#N/A</v>
      </c>
      <c r="L611" s="13"/>
    </row>
    <row r="612" spans="2:12" ht="15" customHeight="1" x14ac:dyDescent="0.2">
      <c r="B612" t="str" cm="1">
        <f t="array" ref="B612">_xll.PBD(C612,"Name","","USD","","")</f>
        <v>Suspensys Sistemas Automotivos</v>
      </c>
      <c r="C612" t="s">
        <v>1113</v>
      </c>
      <c r="D612" t="str" cm="1">
        <f t="array" ref="D612">_xll.PBD(C612,"HQ Country","","USD","","")</f>
        <v>Brazil</v>
      </c>
      <c r="E612" t="str" cm="1">
        <f t="array" ref="E612">_xll.PBD(C612,"Website","","USD","","")</f>
        <v>www.suspensys.com.br</v>
      </c>
      <c r="F612" t="s">
        <v>2502</v>
      </c>
      <c r="H612" t="s">
        <v>222</v>
      </c>
      <c r="I612" s="12" cm="1">
        <f t="array" ref="I612">_xll.PBD(C612,"Employees Count","","USD","","")</f>
        <v>583</v>
      </c>
      <c r="J612" s="12" t="e" cm="1">
        <f t="array" ref="J612">_xll.PBF(C612,"Business Revenue","TTM","07-Jul-2025","","USD","","")</f>
        <v>#N/A</v>
      </c>
      <c r="K612" s="12" t="e" cm="1">
        <f t="array" ref="K612">_xll.PBF(C612,"EBITDA","TTM","07-Jul-2025","","USD","","")</f>
        <v>#N/A</v>
      </c>
      <c r="L612" s="13"/>
    </row>
    <row r="613" spans="2:12" ht="15" customHeight="1" x14ac:dyDescent="0.2">
      <c r="B613" t="str" cm="1">
        <f t="array" ref="B613">_xll.PBD(C613,"Name","","USD","","")</f>
        <v>Suvinil</v>
      </c>
      <c r="C613" t="s">
        <v>1114</v>
      </c>
      <c r="D613" t="str" cm="1">
        <f t="array" ref="D613">_xll.PBD(C613,"HQ Country","","USD","","")</f>
        <v>Brazil</v>
      </c>
      <c r="E613" t="str" cm="1">
        <f t="array" ref="E613">_xll.PBD(C613,"Website","","USD","","")</f>
        <v>www.suvinil.com.br</v>
      </c>
      <c r="F613" t="s">
        <v>2503</v>
      </c>
      <c r="H613" t="s">
        <v>222</v>
      </c>
      <c r="I613" s="12" cm="1">
        <f t="array" ref="I613">_xll.PBD(C613,"Employees Count","","USD","","")</f>
        <v>1000</v>
      </c>
      <c r="J613" s="12" cm="1">
        <f t="array" ref="J613">_xll.PBF(C613,"Business Revenue","TTM","07-Jul-2025","","USD","","")</f>
        <v>525000000</v>
      </c>
      <c r="K613" s="12" t="e" cm="1">
        <f t="array" ref="K613">_xll.PBF(C613,"EBITDA","TTM","07-Jul-2025","","USD","","")</f>
        <v>#N/A</v>
      </c>
      <c r="L613" s="13"/>
    </row>
    <row r="614" spans="2:12" ht="15" customHeight="1" x14ac:dyDescent="0.2">
      <c r="B614" t="str" cm="1">
        <f t="array" ref="B614">_xll.PBD(C614,"Name","","USD","","")</f>
        <v>Suzano</v>
      </c>
      <c r="C614" t="s">
        <v>1115</v>
      </c>
      <c r="D614" t="str" cm="1">
        <f t="array" ref="D614">_xll.PBD(C614,"HQ Country","","USD","","")</f>
        <v>Brazil</v>
      </c>
      <c r="E614" t="str" cm="1">
        <f t="array" ref="E614">_xll.PBD(C614,"Website","","USD","","")</f>
        <v>www.suzano.com.br</v>
      </c>
      <c r="F614" t="s">
        <v>2504</v>
      </c>
      <c r="H614" t="s">
        <v>222</v>
      </c>
      <c r="I614" s="12" cm="1">
        <f t="array" ref="I614">_xll.PBD(C614,"Employees Count","","USD","","")</f>
        <v>23980</v>
      </c>
      <c r="J614" s="12" cm="1">
        <f t="array" ref="J614">_xll.PBF(C614,"Business Revenue","TTM","07-Jul-2025","","USD","","")</f>
        <v>9665204056.5054035</v>
      </c>
      <c r="K614" s="12" cm="1">
        <f t="array" ref="K614">_xll.PBF(C614,"EBITDA","TTM","07-Jul-2025","","USD","","")</f>
        <v>1988597023.986485</v>
      </c>
      <c r="L614" s="13"/>
    </row>
    <row r="615" spans="2:12" ht="15" customHeight="1" x14ac:dyDescent="0.2">
      <c r="B615" t="str" cm="1">
        <f t="array" ref="B615">_xll.PBD(C615,"Name","","USD","","")</f>
        <v>Suzano Holding</v>
      </c>
      <c r="C615" t="s">
        <v>1116</v>
      </c>
      <c r="D615" t="str" cm="1">
        <f t="array" ref="D615">_xll.PBD(C615,"HQ Country","","USD","","")</f>
        <v>Brazil</v>
      </c>
      <c r="E615" t="str" cm="1">
        <f t="array" ref="E615">_xll.PBD(C615,"Website","","USD","","")</f>
        <v>www.suzanoholding.com</v>
      </c>
      <c r="F615" t="s">
        <v>2505</v>
      </c>
      <c r="H615" t="s">
        <v>222</v>
      </c>
      <c r="I615" s="12" cm="1">
        <f t="array" ref="I615">_xll.PBD(C615,"Employees Count","","USD","","")</f>
        <v>3862</v>
      </c>
      <c r="J615" s="12" cm="1">
        <f t="array" ref="J615">_xll.PBF(C615,"Business Revenue","TTM","07-Jul-2025","","USD","","")</f>
        <v>9665297916.2609844</v>
      </c>
      <c r="K615" s="12" cm="1">
        <f t="array" ref="K615">_xll.PBF(C615,"EBITDA","TTM","07-Jul-2025","","USD","","")</f>
        <v>2361709856.0493021</v>
      </c>
      <c r="L615" s="13"/>
    </row>
    <row r="616" spans="2:12" ht="15" customHeight="1" x14ac:dyDescent="0.2">
      <c r="B616" t="str" cm="1">
        <f t="array" ref="B616">_xll.PBD(C616,"Name","","USD","","")</f>
        <v>SYN Prop E Tech</v>
      </c>
      <c r="C616" t="s">
        <v>1117</v>
      </c>
      <c r="D616" t="str" cm="1">
        <f t="array" ref="D616">_xll.PBD(C616,"HQ Country","","USD","","")</f>
        <v>Brazil</v>
      </c>
      <c r="E616" t="str" cm="1">
        <f t="array" ref="E616">_xll.PBD(C616,"Website","","USD","","")</f>
        <v>www.syn.com.br</v>
      </c>
      <c r="F616" t="s">
        <v>2506</v>
      </c>
      <c r="H616" t="s">
        <v>222</v>
      </c>
      <c r="I616" s="12" t="e" cm="1">
        <f t="array" ref="I616">_xll.PBD(C616,"Employees Count","","USD","","")</f>
        <v>#N/A</v>
      </c>
      <c r="J616" s="12" cm="1">
        <f t="array" ref="J616">_xll.PBF(C616,"Business Revenue","TTM","07-Jul-2025","","USD","","")</f>
        <v>249420990.97931701</v>
      </c>
      <c r="K616" s="12" cm="1">
        <f t="array" ref="K616">_xll.PBF(C616,"EBITDA","TTM","07-Jul-2025","","USD","","")</f>
        <v>176936681.59437099</v>
      </c>
      <c r="L616" s="13"/>
    </row>
    <row r="617" spans="2:12" ht="15" customHeight="1" x14ac:dyDescent="0.2">
      <c r="B617" t="str" cm="1">
        <f t="array" ref="B617">_xll.PBD(C617,"Name","","USD","","")</f>
        <v>Transmissora Alianca de Energia Eletrica</v>
      </c>
      <c r="C617" t="s">
        <v>1147</v>
      </c>
      <c r="D617" t="str" cm="1">
        <f t="array" ref="D617">_xll.PBD(C617,"HQ Country","","USD","","")</f>
        <v>Brazil</v>
      </c>
      <c r="E617" t="str" cm="1">
        <f t="array" ref="E617">_xll.PBD(C617,"Website","","USD","","")</f>
        <v>institucional.taesa.com.br</v>
      </c>
      <c r="F617" t="s">
        <v>1875</v>
      </c>
      <c r="H617" t="s">
        <v>222</v>
      </c>
      <c r="I617" s="12" cm="1">
        <f t="array" ref="I617">_xll.PBD(C617,"Employees Count","","USD","","")</f>
        <v>854</v>
      </c>
      <c r="J617" s="12" cm="1">
        <f t="array" ref="J617">_xll.PBF(C617,"Business Revenue","TTM","07-Jul-2025","","USD","","")</f>
        <v>769244457.50336909</v>
      </c>
      <c r="K617" s="12" cm="1">
        <f t="array" ref="K617">_xll.PBF(C617,"EBITDA","TTM","07-Jul-2025","","USD","","")</f>
        <v>476565161.525397</v>
      </c>
      <c r="L617" s="13"/>
    </row>
    <row r="618" spans="2:12" ht="15" customHeight="1" x14ac:dyDescent="0.2">
      <c r="B618" t="str" cm="1">
        <f t="array" ref="B618">_xll.PBD(C618,"Name","","USD","","")</f>
        <v>Tam SA</v>
      </c>
      <c r="C618" t="s">
        <v>1118</v>
      </c>
      <c r="D618" t="str" cm="1">
        <f t="array" ref="D618">_xll.PBD(C618,"HQ Country","","USD","","")</f>
        <v>Brazil</v>
      </c>
      <c r="E618" t="str" cm="1">
        <f t="array" ref="E618">_xll.PBD(C618,"Website","","USD","","")</f>
        <v>www.tam.com.br</v>
      </c>
      <c r="F618" t="s">
        <v>2507</v>
      </c>
      <c r="H618" t="s">
        <v>222</v>
      </c>
      <c r="I618" s="12" cm="1">
        <f t="array" ref="I618">_xll.PBD(C618,"Employees Count","","USD","","")</f>
        <v>29961</v>
      </c>
      <c r="J618" s="12" t="e" cm="1">
        <f t="array" ref="J618">_xll.PBF(C618,"Business Revenue","TTM","07-Jul-2025","","USD","","")</f>
        <v>#N/A</v>
      </c>
      <c r="K618" s="12" t="e" cm="1">
        <f t="array" ref="K618">_xll.PBF(C618,"EBITDA","TTM","07-Jul-2025","","USD","","")</f>
        <v>#N/A</v>
      </c>
      <c r="L618" s="13"/>
    </row>
    <row r="619" spans="2:12" ht="15" customHeight="1" x14ac:dyDescent="0.2">
      <c r="B619" t="str" cm="1">
        <f t="array" ref="B619">_xll.PBD(C619,"Name","","USD","","")</f>
        <v>Tangara Importadora e Exportadora</v>
      </c>
      <c r="C619" t="s">
        <v>1119</v>
      </c>
      <c r="D619" t="str" cm="1">
        <f t="array" ref="D619">_xll.PBD(C619,"HQ Country","","USD","","")</f>
        <v>Brazil</v>
      </c>
      <c r="E619" t="str" cm="1">
        <f t="array" ref="E619">_xll.PBD(C619,"Website","","USD","","")</f>
        <v>www.tangarafoods.com.br</v>
      </c>
      <c r="F619" t="s">
        <v>2508</v>
      </c>
      <c r="H619" t="s">
        <v>222</v>
      </c>
      <c r="I619" s="12" t="e" cm="1">
        <f t="array" ref="I619">_xll.PBD(C619,"Employees Count","","USD","","")</f>
        <v>#N/A</v>
      </c>
      <c r="J619" s="12" t="e" cm="1">
        <f t="array" ref="J619">_xll.PBF(C619,"Business Revenue","TTM","07-Jul-2025","","USD","","")</f>
        <v>#N/A</v>
      </c>
      <c r="K619" s="12" t="e" cm="1">
        <f t="array" ref="K619">_xll.PBF(C619,"EBITDA","TTM","07-Jul-2025","","USD","","")</f>
        <v>#N/A</v>
      </c>
      <c r="L619" s="13"/>
    </row>
    <row r="620" spans="2:12" ht="15" customHeight="1" x14ac:dyDescent="0.2">
      <c r="B620" t="str" cm="1">
        <f t="array" ref="B620">_xll.PBD(C620,"Name","","USD","","")</f>
        <v>Targus Energia</v>
      </c>
      <c r="C620" t="s">
        <v>1120</v>
      </c>
      <c r="D620" t="str" cm="1">
        <f t="array" ref="D620">_xll.PBD(C620,"HQ Country","","USD","","")</f>
        <v>Brazil</v>
      </c>
      <c r="E620" t="str" cm="1">
        <f t="array" ref="E620">_xll.PBD(C620,"Website","","USD","","")</f>
        <v>www.targusenergia.com.br</v>
      </c>
      <c r="F620" t="s">
        <v>2509</v>
      </c>
      <c r="H620" t="s">
        <v>222</v>
      </c>
      <c r="I620" s="12" t="e" cm="1">
        <f t="array" ref="I620">_xll.PBD(C620,"Employees Count","","USD","","")</f>
        <v>#N/A</v>
      </c>
      <c r="J620" s="12" t="e" cm="1">
        <f t="array" ref="J620">_xll.PBF(C620,"Business Revenue","TTM","07-Jul-2025","","USD","","")</f>
        <v>#N/A</v>
      </c>
      <c r="K620" s="12" t="e" cm="1">
        <f t="array" ref="K620">_xll.PBF(C620,"EBITDA","TTM","07-Jul-2025","","USD","","")</f>
        <v>#N/A</v>
      </c>
      <c r="L620" s="13"/>
    </row>
    <row r="621" spans="2:12" ht="15" customHeight="1" x14ac:dyDescent="0.2">
      <c r="B621" t="str" cm="1">
        <f t="array" ref="B621">_xll.PBD(C621,"Name","","USD","","")</f>
        <v>Taurus Armas</v>
      </c>
      <c r="C621" t="s">
        <v>1121</v>
      </c>
      <c r="D621" t="str" cm="1">
        <f t="array" ref="D621">_xll.PBD(C621,"HQ Country","","USD","","")</f>
        <v>Brazil</v>
      </c>
      <c r="E621" t="str" cm="1">
        <f t="array" ref="E621">_xll.PBD(C621,"Website","","USD","","")</f>
        <v>www.taurusarmas.com.br</v>
      </c>
      <c r="F621" t="s">
        <v>2510</v>
      </c>
      <c r="H621" t="s">
        <v>222</v>
      </c>
      <c r="I621" s="12" cm="1">
        <f t="array" ref="I621">_xll.PBD(C621,"Employees Count","","USD","","")</f>
        <v>15000</v>
      </c>
      <c r="J621" s="12" cm="1">
        <f t="array" ref="J621">_xll.PBF(C621,"Business Revenue","TTM","07-Jul-2025","","USD","","")</f>
        <v>331024657.22387201</v>
      </c>
      <c r="K621" s="12" cm="1">
        <f t="array" ref="K621">_xll.PBF(C621,"EBITDA","TTM","07-Jul-2025","","USD","","")</f>
        <v>24438266.341644999</v>
      </c>
      <c r="L621" s="13"/>
    </row>
    <row r="622" spans="2:12" ht="15" customHeight="1" x14ac:dyDescent="0.2">
      <c r="B622" t="str" cm="1">
        <f t="array" ref="B622">_xll.PBD(C622,"Name","","USD","","")</f>
        <v>Transportadora Brasileira Gasoduto Bolívia</v>
      </c>
      <c r="C622" t="s">
        <v>1148</v>
      </c>
      <c r="D622" t="str" cm="1">
        <f t="array" ref="D622">_xll.PBD(C622,"HQ Country","","USD","","")</f>
        <v>Brazil</v>
      </c>
      <c r="E622" t="str" cm="1">
        <f t="array" ref="E622">_xll.PBD(C622,"Website","","USD","","")</f>
        <v>www.tbg.com.br</v>
      </c>
      <c r="F622" t="s">
        <v>2532</v>
      </c>
      <c r="H622" t="s">
        <v>222</v>
      </c>
      <c r="I622" s="12" cm="1">
        <f t="array" ref="I622">_xll.PBD(C622,"Employees Count","","USD","","")</f>
        <v>412</v>
      </c>
      <c r="J622" s="12" t="e" cm="1">
        <f t="array" ref="J622">_xll.PBF(C622,"Business Revenue","TTM","07-Jul-2025","","USD","","")</f>
        <v>#N/A</v>
      </c>
      <c r="K622" s="12" t="e" cm="1">
        <f t="array" ref="K622">_xll.PBF(C622,"EBITDA","TTM","07-Jul-2025","","USD","","")</f>
        <v>#N/A</v>
      </c>
      <c r="L622" s="13"/>
    </row>
    <row r="623" spans="2:12" ht="15" customHeight="1" x14ac:dyDescent="0.2">
      <c r="B623" t="str" cm="1">
        <f t="array" ref="B623">_xll.PBD(C623,"Name","","USD","","")</f>
        <v>Tele Centro Oeste Celular Participações</v>
      </c>
      <c r="C623" t="s">
        <v>1125</v>
      </c>
      <c r="D623" t="str" cm="1">
        <f t="array" ref="D623">_xll.PBD(C623,"HQ Country","","USD","","")</f>
        <v>Brazil</v>
      </c>
      <c r="E623" t="str" cm="1">
        <f t="array" ref="E623">_xll.PBD(C623,"Website","","USD","","")</f>
        <v>www.tco.net.br</v>
      </c>
      <c r="F623" t="s">
        <v>2513</v>
      </c>
      <c r="H623" t="s">
        <v>222</v>
      </c>
      <c r="I623" s="12" cm="1">
        <f t="array" ref="I623">_xll.PBD(C623,"Employees Count","","USD","","")</f>
        <v>1357</v>
      </c>
      <c r="J623" s="12" t="e" cm="1">
        <f t="array" ref="J623">_xll.PBF(C623,"Business Revenue","TTM","07-Jul-2025","","USD","","")</f>
        <v>#N/A</v>
      </c>
      <c r="K623" s="12" t="e" cm="1">
        <f t="array" ref="K623">_xll.PBF(C623,"EBITDA","TTM","07-Jul-2025","","USD","","")</f>
        <v>#N/A</v>
      </c>
      <c r="L623" s="13"/>
    </row>
    <row r="624" spans="2:12" ht="15" customHeight="1" x14ac:dyDescent="0.2">
      <c r="B624" t="str" cm="1">
        <f t="array" ref="B624">_xll.PBD(C624,"Name","","USD","","")</f>
        <v>Terminal de Conteineres de Paranagua</v>
      </c>
      <c r="C624" t="s">
        <v>1132</v>
      </c>
      <c r="D624" t="str" cm="1">
        <f t="array" ref="D624">_xll.PBD(C624,"HQ Country","","USD","","")</f>
        <v>Brazil</v>
      </c>
      <c r="E624" t="str" cm="1">
        <f t="array" ref="E624">_xll.PBD(C624,"Website","","USD","","")</f>
        <v>www.tcp.com.br</v>
      </c>
      <c r="F624" t="s">
        <v>2519</v>
      </c>
      <c r="H624" t="s">
        <v>222</v>
      </c>
      <c r="I624" s="12" cm="1">
        <f t="array" ref="I624">_xll.PBD(C624,"Employees Count","","USD","","")</f>
        <v>501</v>
      </c>
      <c r="J624" s="12" t="e" cm="1">
        <f t="array" ref="J624">_xll.PBF(C624,"Business Revenue","TTM","07-Jul-2025","","USD","","")</f>
        <v>#N/A</v>
      </c>
      <c r="K624" s="12" t="e" cm="1">
        <f t="array" ref="K624">_xll.PBF(C624,"EBITDA","TTM","07-Jul-2025","","USD","","")</f>
        <v>#N/A</v>
      </c>
      <c r="L624" s="13"/>
    </row>
    <row r="625" spans="2:12" ht="15" customHeight="1" x14ac:dyDescent="0.2">
      <c r="B625" t="str" cm="1">
        <f t="array" ref="B625">_xll.PBD(C625,"Name","","USD","","")</f>
        <v>Tata Consultancy Services</v>
      </c>
      <c r="C625" t="s">
        <v>377</v>
      </c>
      <c r="D625" t="str" cm="1">
        <f t="array" ref="D625">_xll.PBD(C625,"HQ Country","","USD","","")</f>
        <v>India</v>
      </c>
      <c r="E625" t="str" cm="1">
        <f t="array" ref="E625">_xll.PBD(C625,"Website","","USD","","")</f>
        <v>www.tcs.com</v>
      </c>
      <c r="F625" t="s">
        <v>2011</v>
      </c>
      <c r="H625" t="s">
        <v>222</v>
      </c>
      <c r="I625" s="12" cm="1">
        <f t="array" ref="I625">_xll.PBD(C625,"Employees Count","","USD","","")</f>
        <v>607979</v>
      </c>
      <c r="J625" s="12" cm="1">
        <f t="array" ref="J625">_xll.PBF(C625,"Business Revenue","TTM","07-Jul-2025","","USD","","")</f>
        <v>30196617980.16</v>
      </c>
      <c r="K625" s="12" cm="1">
        <f t="array" ref="K625">_xll.PBF(C625,"EBITDA","TTM","07-Jul-2025","","USD","","")</f>
        <v>8050846672.3199997</v>
      </c>
      <c r="L625" s="13"/>
    </row>
    <row r="626" spans="2:12" ht="15" customHeight="1" x14ac:dyDescent="0.2">
      <c r="B626" t="str" cm="1">
        <f t="array" ref="B626">_xll.PBD(C626,"Name","","USD","","")</f>
        <v>Tec Agro</v>
      </c>
      <c r="C626" t="s">
        <v>1122</v>
      </c>
      <c r="D626" t="str" cm="1">
        <f t="array" ref="D626">_xll.PBD(C626,"HQ Country","","USD","","")</f>
        <v>Brazil</v>
      </c>
      <c r="E626" t="str" cm="1">
        <f t="array" ref="E626">_xll.PBD(C626,"Website","","USD","","")</f>
        <v>www.tecagro.com</v>
      </c>
      <c r="F626" t="s">
        <v>2511</v>
      </c>
      <c r="H626" t="s">
        <v>222</v>
      </c>
      <c r="I626" s="12" cm="1">
        <f t="array" ref="I626">_xll.PBD(C626,"Employees Count","","USD","","")</f>
        <v>500</v>
      </c>
      <c r="J626" s="12" t="e" cm="1">
        <f t="array" ref="J626">_xll.PBF(C626,"Business Revenue","TTM","07-Jul-2025","","USD","","")</f>
        <v>#N/A</v>
      </c>
      <c r="K626" s="12" t="e" cm="1">
        <f t="array" ref="K626">_xll.PBF(C626,"EBITDA","TTM","07-Jul-2025","","USD","","")</f>
        <v>#N/A</v>
      </c>
      <c r="L626" s="13"/>
    </row>
    <row r="627" spans="2:12" ht="15" customHeight="1" x14ac:dyDescent="0.2">
      <c r="B627" t="str" cm="1">
        <f t="array" ref="B627">_xll.PBD(C627,"Name","","USD","","")</f>
        <v>Tech Mahindra</v>
      </c>
      <c r="C627" t="s">
        <v>378</v>
      </c>
      <c r="D627" t="str" cm="1">
        <f t="array" ref="D627">_xll.PBD(C627,"HQ Country","","USD","","")</f>
        <v>India</v>
      </c>
      <c r="E627" t="str" cm="1">
        <f t="array" ref="E627">_xll.PBD(C627,"Website","","USD","","")</f>
        <v>www.techmahindra.com</v>
      </c>
      <c r="F627" t="s">
        <v>2012</v>
      </c>
      <c r="H627" t="s">
        <v>222</v>
      </c>
      <c r="I627" s="12" cm="1">
        <f t="array" ref="I627">_xll.PBD(C627,"Employees Count","","USD","","")</f>
        <v>119343</v>
      </c>
      <c r="J627" s="12" cm="1">
        <f t="array" ref="J627">_xll.PBF(C627,"Business Revenue","TTM","07-Jul-2025","","USD","","")</f>
        <v>6000082326.7200003</v>
      </c>
      <c r="K627" s="12" cm="1">
        <f t="array" ref="K627">_xll.PBF(C627,"EBITDA","TTM","07-Jul-2025","","USD","","")</f>
        <v>902525540.60800004</v>
      </c>
      <c r="L627" s="13"/>
    </row>
    <row r="628" spans="2:12" ht="15" customHeight="1" x14ac:dyDescent="0.2">
      <c r="B628" t="str" cm="1">
        <f t="array" ref="B628">_xll.PBD(C628,"Name","","USD","","")</f>
        <v>Tegma Gestão Logística</v>
      </c>
      <c r="C628" t="s">
        <v>1123</v>
      </c>
      <c r="D628" t="str" cm="1">
        <f t="array" ref="D628">_xll.PBD(C628,"HQ Country","","USD","","")</f>
        <v>Brazil</v>
      </c>
      <c r="E628" t="str" cm="1">
        <f t="array" ref="E628">_xll.PBD(C628,"Website","","USD","","")</f>
        <v>www.tegma.com.br</v>
      </c>
      <c r="F628" t="s">
        <v>2512</v>
      </c>
      <c r="H628" t="s">
        <v>222</v>
      </c>
      <c r="I628" s="12" cm="1">
        <f t="array" ref="I628">_xll.PBD(C628,"Employees Count","","USD","","")</f>
        <v>1486</v>
      </c>
      <c r="J628" s="12" cm="1">
        <f t="array" ref="J628">_xll.PBF(C628,"Business Revenue","TTM","07-Jul-2025","","USD","","")</f>
        <v>426035486.05026102</v>
      </c>
      <c r="K628" s="12" cm="1">
        <f t="array" ref="K628">_xll.PBF(C628,"EBITDA","TTM","07-Jul-2025","","USD","","")</f>
        <v>80084456.158964992</v>
      </c>
      <c r="L628" s="13"/>
    </row>
    <row r="629" spans="2:12" ht="15" customHeight="1" x14ac:dyDescent="0.2">
      <c r="B629" t="str" cm="1">
        <f t="array" ref="B629">_xll.PBD(C629,"Name","","USD","","")</f>
        <v>Tegra Incorporadora</v>
      </c>
      <c r="C629" t="s">
        <v>1124</v>
      </c>
      <c r="D629" t="str" cm="1">
        <f t="array" ref="D629">_xll.PBD(C629,"HQ Country","","USD","","")</f>
        <v>Brazil</v>
      </c>
      <c r="E629" t="str" cm="1">
        <f t="array" ref="E629">_xll.PBD(C629,"Website","","USD","","")</f>
        <v>ri.tegraincorporadora.com.br</v>
      </c>
      <c r="F629" t="s">
        <v>1873</v>
      </c>
      <c r="H629" t="s">
        <v>222</v>
      </c>
      <c r="I629" s="12" t="e" cm="1">
        <f t="array" ref="I629">_xll.PBD(C629,"Employees Count","","USD","","")</f>
        <v>#N/A</v>
      </c>
      <c r="J629" s="12" cm="1">
        <f t="array" ref="J629">_xll.PBF(C629,"Business Revenue","TTM","07-Jul-2025","","USD","","")</f>
        <v>213986172.66644305</v>
      </c>
      <c r="K629" s="12" cm="1">
        <f t="array" ref="K629">_xll.PBF(C629,"EBITDA","TTM","07-Jul-2025","","USD","","")</f>
        <v>8534113.677751001</v>
      </c>
      <c r="L629" s="13"/>
    </row>
    <row r="630" spans="2:12" ht="15" customHeight="1" x14ac:dyDescent="0.2">
      <c r="B630" t="str" cm="1">
        <f t="array" ref="B630">_xll.PBD(C630,"Name","","USD","","")</f>
        <v>Telefonica Brasil</v>
      </c>
      <c r="C630" t="s">
        <v>1127</v>
      </c>
      <c r="D630" t="str" cm="1">
        <f t="array" ref="D630">_xll.PBD(C630,"HQ Country","","USD","","")</f>
        <v>Brazil</v>
      </c>
      <c r="E630" t="str" cm="1">
        <f t="array" ref="E630">_xll.PBD(C630,"Website","","USD","","")</f>
        <v>www.telefonica.com.br</v>
      </c>
      <c r="F630" t="s">
        <v>2514</v>
      </c>
      <c r="H630" t="s">
        <v>222</v>
      </c>
      <c r="I630" s="12" cm="1">
        <f t="array" ref="I630">_xll.PBD(C630,"Employees Count","","USD","","")</f>
        <v>35986</v>
      </c>
      <c r="J630" s="12" cm="1">
        <f t="array" ref="J630">_xll.PBF(C630,"Business Revenue","TTM","07-Jul-2025","","USD","","")</f>
        <v>12949789870.253887</v>
      </c>
      <c r="K630" s="12" cm="1">
        <f t="array" ref="K630">_xll.PBF(C630,"EBITDA","TTM","07-Jul-2025","","USD","","")</f>
        <v>3639631978.6269798</v>
      </c>
      <c r="L630" s="13"/>
    </row>
    <row r="631" spans="2:12" ht="15" customHeight="1" x14ac:dyDescent="0.2">
      <c r="B631" t="str" cm="1">
        <f t="array" ref="B631">_xll.PBD(C631,"Name","","USD","","")</f>
        <v>Telefónica Tech</v>
      </c>
      <c r="C631" t="s">
        <v>379</v>
      </c>
      <c r="D631" t="str" cm="1">
        <f t="array" ref="D631">_xll.PBD(C631,"HQ Country","","USD","","")</f>
        <v>Spain</v>
      </c>
      <c r="E631" t="str" cm="1">
        <f t="array" ref="E631">_xll.PBD(C631,"Website","","USD","","")</f>
        <v>www.telefonicatech.com</v>
      </c>
      <c r="F631" t="s">
        <v>2013</v>
      </c>
      <c r="H631" t="s">
        <v>222</v>
      </c>
      <c r="I631" s="12" cm="1">
        <f t="array" ref="I631">_xll.PBD(C631,"Employees Count","","USD","","")</f>
        <v>2000</v>
      </c>
      <c r="J631" s="12" t="e" cm="1">
        <f t="array" ref="J631">_xll.PBF(C631,"Business Revenue","TTM","07-Jul-2025","","USD","","")</f>
        <v>#N/A</v>
      </c>
      <c r="K631" s="12" t="e" cm="1">
        <f t="array" ref="K631">_xll.PBF(C631,"EBITDA","TTM","07-Jul-2025","","USD","","")</f>
        <v>#N/A</v>
      </c>
      <c r="L631" s="13"/>
    </row>
    <row r="632" spans="2:12" ht="15" customHeight="1" x14ac:dyDescent="0.2">
      <c r="B632" t="str" cm="1">
        <f t="array" ref="B632">_xll.PBD(C632,"Name","","USD","","")</f>
        <v>Telemar Participacoes</v>
      </c>
      <c r="C632" t="s">
        <v>1128</v>
      </c>
      <c r="D632" t="str" cm="1">
        <f t="array" ref="D632">_xll.PBD(C632,"HQ Country","","USD","","")</f>
        <v>Brazil</v>
      </c>
      <c r="E632" t="str" cm="1">
        <f t="array" ref="E632">_xll.PBD(C632,"Website","","USD","","")</f>
        <v>www.telemar.com.br</v>
      </c>
      <c r="F632" t="s">
        <v>2515</v>
      </c>
      <c r="H632" t="s">
        <v>222</v>
      </c>
      <c r="I632" s="12" cm="1">
        <f t="array" ref="I632">_xll.PBD(C632,"Employees Count","","USD","","")</f>
        <v>28465</v>
      </c>
      <c r="J632" s="12" t="e" cm="1">
        <f t="array" ref="J632">_xll.PBF(C632,"Business Revenue","TTM","07-Jul-2025","","USD","","")</f>
        <v>#N/A</v>
      </c>
      <c r="K632" s="12" t="e" cm="1">
        <f t="array" ref="K632">_xll.PBF(C632,"EBITDA","TTM","07-Jul-2025","","USD","","")</f>
        <v>#N/A</v>
      </c>
      <c r="L632" s="13"/>
    </row>
    <row r="633" spans="2:12" ht="15" customHeight="1" x14ac:dyDescent="0.2">
      <c r="B633" t="str" cm="1">
        <f t="array" ref="B633">_xll.PBD(C633,"Name","","USD","","")</f>
        <v>Telemig Celular Participacoes</v>
      </c>
      <c r="C633" t="s">
        <v>1129</v>
      </c>
      <c r="D633" t="str" cm="1">
        <f t="array" ref="D633">_xll.PBD(C633,"HQ Country","","USD","","")</f>
        <v>Brazil</v>
      </c>
      <c r="E633" t="str" cm="1">
        <f t="array" ref="E633">_xll.PBD(C633,"Website","","USD","","")</f>
        <v>www.telemigcelular.com.br</v>
      </c>
      <c r="F633" t="s">
        <v>2516</v>
      </c>
      <c r="H633" t="s">
        <v>222</v>
      </c>
      <c r="I633" s="12" cm="1">
        <f t="array" ref="I633">_xll.PBD(C633,"Employees Count","","USD","","")</f>
        <v>2560</v>
      </c>
      <c r="J633" s="12" t="e" cm="1">
        <f t="array" ref="J633">_xll.PBF(C633,"Business Revenue","TTM","07-Jul-2025","","USD","","")</f>
        <v>#N/A</v>
      </c>
      <c r="K633" s="12" t="e" cm="1">
        <f t="array" ref="K633">_xll.PBF(C633,"EBITDA","TTM","07-Jul-2025","","USD","","")</f>
        <v>#N/A</v>
      </c>
      <c r="L633" s="13"/>
    </row>
    <row r="634" spans="2:12" ht="15" customHeight="1" x14ac:dyDescent="0.2">
      <c r="B634" t="str" cm="1">
        <f t="array" ref="B634">_xll.PBD(C634,"Name","","USD","","")</f>
        <v>USS Solucoes Gerenciadas</v>
      </c>
      <c r="C634" t="s">
        <v>1170</v>
      </c>
      <c r="D634" t="str" cm="1">
        <f t="array" ref="D634">_xll.PBD(C634,"HQ Country","","USD","","")</f>
        <v>Brazil</v>
      </c>
      <c r="E634" t="str" cm="1">
        <f t="array" ref="E634">_xll.PBD(C634,"Website","","USD","","")</f>
        <v>www.tempo.com.vc</v>
      </c>
      <c r="F634" t="s">
        <v>2553</v>
      </c>
      <c r="H634" t="s">
        <v>222</v>
      </c>
      <c r="I634" s="12" cm="1">
        <f t="array" ref="I634">_xll.PBD(C634,"Employees Count","","USD","","")</f>
        <v>2700</v>
      </c>
      <c r="J634" s="12" t="e" cm="1">
        <f t="array" ref="J634">_xll.PBF(C634,"Business Revenue","TTM","07-Jul-2025","","USD","","")</f>
        <v>#N/A</v>
      </c>
      <c r="K634" s="12" t="e" cm="1">
        <f t="array" ref="K634">_xll.PBF(C634,"EBITDA","TTM","07-Jul-2025","","USD","","")</f>
        <v>#N/A</v>
      </c>
      <c r="L634" s="13"/>
    </row>
    <row r="635" spans="2:12" ht="15" customHeight="1" x14ac:dyDescent="0.2">
      <c r="B635" t="str" cm="1">
        <f t="array" ref="B635">_xll.PBD(C635,"Name","","USD","","")</f>
        <v>Construtora Tenda</v>
      </c>
      <c r="C635" t="s">
        <v>760</v>
      </c>
      <c r="D635" t="str" cm="1">
        <f t="array" ref="D635">_xll.PBD(C635,"HQ Country","","USD","","")</f>
        <v>Brazil</v>
      </c>
      <c r="E635" t="str" cm="1">
        <f t="array" ref="E635">_xll.PBD(C635,"Website","","USD","","")</f>
        <v>www.tenda.com</v>
      </c>
      <c r="F635" t="s">
        <v>2180</v>
      </c>
      <c r="H635" t="s">
        <v>222</v>
      </c>
      <c r="I635" s="12" cm="1">
        <f t="array" ref="I635">_xll.PBD(C635,"Employees Count","","USD","","")</f>
        <v>6287</v>
      </c>
      <c r="J635" s="12" cm="1">
        <f t="array" ref="J635">_xll.PBF(C635,"Business Revenue","TTM","07-Jul-2025","","USD","","")</f>
        <v>636520707.64373302</v>
      </c>
      <c r="K635" s="12" cm="1">
        <f t="array" ref="K635">_xll.PBF(C635,"EBITDA","TTM","07-Jul-2025","","USD","","")</f>
        <v>74143685.746896997</v>
      </c>
      <c r="L635" s="13"/>
    </row>
    <row r="636" spans="2:12" ht="15" customHeight="1" x14ac:dyDescent="0.2">
      <c r="B636" t="str" cm="1">
        <f t="array" ref="B636">_xll.PBD(C636,"Name","","USD","","")</f>
        <v>Tenda Atacado</v>
      </c>
      <c r="C636" t="s">
        <v>1130</v>
      </c>
      <c r="D636" t="str" cm="1">
        <f t="array" ref="D636">_xll.PBD(C636,"HQ Country","","USD","","")</f>
        <v>Brazil</v>
      </c>
      <c r="E636" t="str" cm="1">
        <f t="array" ref="E636">_xll.PBD(C636,"Website","","USD","","")</f>
        <v>tendaatacado.com.br</v>
      </c>
      <c r="F636" t="s">
        <v>2517</v>
      </c>
      <c r="H636" t="s">
        <v>222</v>
      </c>
      <c r="I636" s="12" cm="1">
        <f t="array" ref="I636">_xll.PBD(C636,"Employees Count","","USD","","")</f>
        <v>5679</v>
      </c>
      <c r="J636" s="12" cm="1">
        <f t="array" ref="J636">_xll.PBF(C636,"Business Revenue","TTM","07-Jul-2025","","USD","","")</f>
        <v>1373302625.7917368</v>
      </c>
      <c r="K636" s="12" t="e" cm="1">
        <f t="array" ref="K636">_xll.PBF(C636,"EBITDA","TTM","07-Jul-2025","","USD","","")</f>
        <v>#N/A</v>
      </c>
      <c r="L636" s="13"/>
    </row>
    <row r="637" spans="2:12" ht="15" customHeight="1" x14ac:dyDescent="0.2">
      <c r="B637" t="str" cm="1">
        <f t="array" ref="B637">_xll.PBD(C637,"Name","","USD","","")</f>
        <v>Tereos Internacional</v>
      </c>
      <c r="C637" t="s">
        <v>1131</v>
      </c>
      <c r="D637" t="str" cm="1">
        <f t="array" ref="D637">_xll.PBD(C637,"HQ Country","","USD","","")</f>
        <v>Brazil</v>
      </c>
      <c r="E637" t="str" cm="1">
        <f t="array" ref="E637">_xll.PBD(C637,"Website","","USD","","")</f>
        <v>www.tereosinternacional.com.br</v>
      </c>
      <c r="F637" t="s">
        <v>2518</v>
      </c>
      <c r="H637" t="s">
        <v>222</v>
      </c>
      <c r="I637" s="12" cm="1">
        <f t="array" ref="I637">_xll.PBD(C637,"Employees Count","","USD","","")</f>
        <v>16106</v>
      </c>
      <c r="J637" s="12" t="e" cm="1">
        <f t="array" ref="J637">_xll.PBF(C637,"Business Revenue","TTM","07-Jul-2025","","USD","","")</f>
        <v>#N/A</v>
      </c>
      <c r="K637" s="12" t="e" cm="1">
        <f t="array" ref="K637">_xll.PBF(C637,"EBITDA","TTM","07-Jul-2025","","USD","","")</f>
        <v>#N/A</v>
      </c>
      <c r="L637" s="13"/>
    </row>
    <row r="638" spans="2:12" ht="15" customHeight="1" x14ac:dyDescent="0.2">
      <c r="B638" t="str" cm="1">
        <f t="array" ref="B638">_xll.PBD(C638,"Name","","USD","","")</f>
        <v>Terna Construtora</v>
      </c>
      <c r="C638" t="s">
        <v>1133</v>
      </c>
      <c r="D638" t="str" cm="1">
        <f t="array" ref="D638">_xll.PBD(C638,"HQ Country","","USD","","")</f>
        <v>Brazil</v>
      </c>
      <c r="E638" t="str" cm="1">
        <f t="array" ref="E638">_xll.PBD(C638,"Website","","USD","","")</f>
        <v>www.terna.com.br</v>
      </c>
      <c r="F638" t="s">
        <v>2520</v>
      </c>
      <c r="H638" t="s">
        <v>222</v>
      </c>
      <c r="I638" s="12" t="e" cm="1">
        <f t="array" ref="I638">_xll.PBD(C638,"Employees Count","","USD","","")</f>
        <v>#N/A</v>
      </c>
      <c r="J638" s="12" t="e" cm="1">
        <f t="array" ref="J638">_xll.PBF(C638,"Business Revenue","TTM","07-Jul-2025","","USD","","")</f>
        <v>#N/A</v>
      </c>
      <c r="K638" s="12" t="e" cm="1">
        <f t="array" ref="K638">_xll.PBF(C638,"EBITDA","TTM","07-Jul-2025","","USD","","")</f>
        <v>#N/A</v>
      </c>
      <c r="L638" s="13"/>
    </row>
    <row r="639" spans="2:12" ht="15" customHeight="1" x14ac:dyDescent="0.2">
      <c r="B639" t="str" cm="1">
        <f t="array" ref="B639">_xll.PBD(C639,"Name","","USD","","")</f>
        <v>Ternium Brasil</v>
      </c>
      <c r="C639" t="s">
        <v>1134</v>
      </c>
      <c r="D639" t="str" cm="1">
        <f t="array" ref="D639">_xll.PBD(C639,"HQ Country","","USD","","")</f>
        <v>Brazil</v>
      </c>
      <c r="E639" t="str" cm="1">
        <f t="array" ref="E639">_xll.PBD(C639,"Website","","USD","","")</f>
        <v>www.thyssenkrupp-csa.com.br</v>
      </c>
      <c r="F639" t="s">
        <v>2521</v>
      </c>
      <c r="H639" t="s">
        <v>222</v>
      </c>
      <c r="I639" s="12" t="e" cm="1">
        <f t="array" ref="I639">_xll.PBD(C639,"Employees Count","","USD","","")</f>
        <v>#N/A</v>
      </c>
      <c r="J639" s="12" t="e" cm="1">
        <f t="array" ref="J639">_xll.PBF(C639,"Business Revenue","TTM","07-Jul-2025","","USD","","")</f>
        <v>#N/A</v>
      </c>
      <c r="K639" s="12" t="e" cm="1">
        <f t="array" ref="K639">_xll.PBF(C639,"EBITDA","TTM","07-Jul-2025","","USD","","")</f>
        <v>#N/A</v>
      </c>
      <c r="L639" s="13"/>
    </row>
    <row r="640" spans="2:12" ht="15" customHeight="1" x14ac:dyDescent="0.2">
      <c r="B640" t="str" cm="1">
        <f t="array" ref="B640">_xll.PBD(C640,"Name","","USD","","")</f>
        <v>Ticket Servicos</v>
      </c>
      <c r="C640" t="s">
        <v>1136</v>
      </c>
      <c r="D640" t="str" cm="1">
        <f t="array" ref="D640">_xll.PBD(C640,"HQ Country","","USD","","")</f>
        <v>Brazil</v>
      </c>
      <c r="E640" t="str" cm="1">
        <f t="array" ref="E640">_xll.PBD(C640,"Website","","USD","","")</f>
        <v>www.ticket.com.br</v>
      </c>
      <c r="F640" t="s">
        <v>2522</v>
      </c>
      <c r="H640" t="s">
        <v>222</v>
      </c>
      <c r="I640" s="12" t="e" cm="1">
        <f t="array" ref="I640">_xll.PBD(C640,"Employees Count","","USD","","")</f>
        <v>#N/A</v>
      </c>
      <c r="J640" s="12" t="e" cm="1">
        <f t="array" ref="J640">_xll.PBF(C640,"Business Revenue","TTM","07-Jul-2025","","USD","","")</f>
        <v>#N/A</v>
      </c>
      <c r="K640" s="12" t="e" cm="1">
        <f t="array" ref="K640">_xll.PBF(C640,"EBITDA","TTM","07-Jul-2025","","USD","","")</f>
        <v>#N/A</v>
      </c>
      <c r="L640" s="13"/>
    </row>
    <row r="641" spans="2:16" ht="15" customHeight="1" x14ac:dyDescent="0.2">
      <c r="B641" t="str" cm="1">
        <f t="array" ref="B641">_xll.PBD(C641,"Name","","USD","","")</f>
        <v>Tijoá Participações e Investimentos</v>
      </c>
      <c r="C641" t="s">
        <v>1137</v>
      </c>
      <c r="D641" t="str" cm="1">
        <f t="array" ref="D641">_xll.PBD(C641,"HQ Country","","USD","","")</f>
        <v>Brazil</v>
      </c>
      <c r="E641" t="str" cm="1">
        <f t="array" ref="E641">_xll.PBD(C641,"Website","","USD","","")</f>
        <v>www.tijoa.com</v>
      </c>
      <c r="F641" t="s">
        <v>2523</v>
      </c>
      <c r="H641" t="s">
        <v>222</v>
      </c>
      <c r="I641" s="12" cm="1">
        <f t="array" ref="I641">_xll.PBD(C641,"Employees Count","","USD","","")</f>
        <v>62</v>
      </c>
      <c r="J641" s="12" t="e" cm="1">
        <f t="array" ref="J641">_xll.PBF(C641,"Business Revenue","TTM","07-Jul-2025","","USD","","")</f>
        <v>#N/A</v>
      </c>
      <c r="K641" s="12" t="e" cm="1">
        <f t="array" ref="K641">_xll.PBF(C641,"EBITDA","TTM","07-Jul-2025","","USD","","")</f>
        <v>#N/A</v>
      </c>
      <c r="L641" s="13"/>
    </row>
    <row r="642" spans="2:16" ht="15" customHeight="1" x14ac:dyDescent="0.2">
      <c r="B642" t="str" cm="1">
        <f t="array" ref="B642">_xll.PBD(C642,"Name","","USD","","")</f>
        <v>Tim Participacoes</v>
      </c>
      <c r="C642" t="s">
        <v>1138</v>
      </c>
      <c r="D642" t="str" cm="1">
        <f t="array" ref="D642">_xll.PBD(C642,"HQ Country","","USD","","")</f>
        <v>Brazil</v>
      </c>
      <c r="E642" t="str" cm="1">
        <f t="array" ref="E642">_xll.PBD(C642,"Website","","USD","","")</f>
        <v>ri.tim.com.br</v>
      </c>
      <c r="F642" t="s">
        <v>1874</v>
      </c>
      <c r="H642" t="s">
        <v>222</v>
      </c>
      <c r="I642" s="12" cm="1">
        <f t="array" ref="I642">_xll.PBD(C642,"Employees Count","","USD","","")</f>
        <v>9127</v>
      </c>
      <c r="J642" s="12" cm="1">
        <f t="array" ref="J642">_xll.PBF(C642,"Business Revenue","TTM","07-Jul-2025","","USD","","")</f>
        <v>5662145323.2487612</v>
      </c>
      <c r="K642" s="12" cm="1">
        <f t="array" ref="K642">_xll.PBF(C642,"EBITDA","TTM","07-Jul-2025","","USD","","")</f>
        <v>2212872861.77425</v>
      </c>
      <c r="L642" s="13"/>
    </row>
    <row r="643" spans="2:16" ht="15" customHeight="1" x14ac:dyDescent="0.2">
      <c r="B643" t="str" cm="1">
        <f t="array" ref="B643">_xll.PBD(C643,"Name","","USD","","")</f>
        <v>Tirolez</v>
      </c>
      <c r="C643" t="s">
        <v>1139</v>
      </c>
      <c r="D643" t="str" cm="1">
        <f t="array" ref="D643">_xll.PBD(C643,"HQ Country","","USD","","")</f>
        <v>Brazil</v>
      </c>
      <c r="E643" t="str" cm="1">
        <f t="array" ref="E643">_xll.PBD(C643,"Website","","USD","","")</f>
        <v>www.tirolez.com.br</v>
      </c>
      <c r="F643" t="s">
        <v>2524</v>
      </c>
      <c r="H643" t="s">
        <v>222</v>
      </c>
      <c r="I643" s="12" cm="1">
        <f t="array" ref="I643">_xll.PBD(C643,"Employees Count","","USD","","")</f>
        <v>988</v>
      </c>
      <c r="J643" s="12" t="e" cm="1">
        <f t="array" ref="J643">_xll.PBF(C643,"Business Revenue","TTM","07-Jul-2025","","USD","","")</f>
        <v>#N/A</v>
      </c>
      <c r="K643" s="12" t="e" cm="1">
        <f t="array" ref="K643">_xll.PBF(C643,"EBITDA","TTM","07-Jul-2025","","USD","","")</f>
        <v>#N/A</v>
      </c>
      <c r="L643" s="13"/>
    </row>
    <row r="644" spans="2:16" ht="15" customHeight="1" x14ac:dyDescent="0.2">
      <c r="B644" t="str" cm="1">
        <f t="array" ref="B644">_xll.PBD(C644,"Name","","USD","","")</f>
        <v>TIVIT</v>
      </c>
      <c r="C644" t="s">
        <v>380</v>
      </c>
      <c r="D644" t="str" cm="1">
        <f t="array" ref="D644">_xll.PBD(C644,"HQ Country","","USD","","")</f>
        <v>Brazil</v>
      </c>
      <c r="E644" t="str" cm="1">
        <f t="array" ref="E644">_xll.PBD(C644,"Website","","USD","","")</f>
        <v>www.tivit.com</v>
      </c>
      <c r="F644" t="s">
        <v>2014</v>
      </c>
      <c r="H644" t="s">
        <v>222</v>
      </c>
      <c r="I644" s="12" cm="1">
        <f t="array" ref="I644">_xll.PBD(C644,"Employees Count","","USD","","")</f>
        <v>5800</v>
      </c>
      <c r="J644" s="12" t="e" cm="1">
        <f t="array" ref="J644">_xll.PBF(C644,"Business Revenue","TTM","07-Jul-2025","","USD","","")</f>
        <v>#N/A</v>
      </c>
      <c r="K644" s="12" t="e" cm="1">
        <f t="array" ref="K644">_xll.PBF(C644,"EBITDA","TTM","07-Jul-2025","","USD","","")</f>
        <v>#N/A</v>
      </c>
      <c r="L644" s="13"/>
    </row>
    <row r="645" spans="2:16" ht="15" customHeight="1" x14ac:dyDescent="0.2">
      <c r="B645" t="str" cm="1">
        <f t="array" ref="B645">_xll.PBD(C645,"Name","","USD","","")</f>
        <v>TMov</v>
      </c>
      <c r="C645" t="s">
        <v>1140</v>
      </c>
      <c r="D645" t="str" cm="1">
        <f t="array" ref="D645">_xll.PBD(C645,"HQ Country","","USD","","")</f>
        <v>Brazil</v>
      </c>
      <c r="E645" t="str" cm="1">
        <f t="array" ref="E645">_xll.PBD(C645,"Website","","USD","","")</f>
        <v>www.tmov.com.br</v>
      </c>
      <c r="F645" t="s">
        <v>2525</v>
      </c>
      <c r="H645" t="s">
        <v>222</v>
      </c>
      <c r="I645" s="12" cm="1">
        <f t="array" ref="I645">_xll.PBD(C645,"Employees Count","","USD","","")</f>
        <v>341</v>
      </c>
      <c r="J645" s="12" t="e" cm="1">
        <f t="array" ref="J645">_xll.PBF(C645,"Business Revenue","TTM","07-Jul-2025","","USD","","")</f>
        <v>#N/A</v>
      </c>
      <c r="K645" s="12" t="e" cm="1">
        <f t="array" ref="K645">_xll.PBF(C645,"EBITDA","TTM","07-Jul-2025","","USD","","")</f>
        <v>#N/A</v>
      </c>
      <c r="L645" s="13"/>
    </row>
    <row r="646" spans="2:16" ht="15" customHeight="1" x14ac:dyDescent="0.2">
      <c r="B646" t="str" cm="1">
        <f t="array" ref="B646">_xll.PBD(C646,"Name","","USD","","")</f>
        <v>Tok &amp; Stok</v>
      </c>
      <c r="C646" t="s">
        <v>1141</v>
      </c>
      <c r="D646" t="str" cm="1">
        <f t="array" ref="D646">_xll.PBD(C646,"HQ Country","","USD","","")</f>
        <v>Brazil</v>
      </c>
      <c r="E646" t="str" cm="1">
        <f t="array" ref="E646">_xll.PBD(C646,"Website","","USD","","")</f>
        <v>www.tokstok.com.br</v>
      </c>
      <c r="F646" t="s">
        <v>2526</v>
      </c>
      <c r="H646" t="s">
        <v>222</v>
      </c>
      <c r="I646" s="12" cm="1">
        <f t="array" ref="I646">_xll.PBD(C646,"Employees Count","","USD","","")</f>
        <v>3137</v>
      </c>
      <c r="J646" s="12" t="e" cm="1">
        <f t="array" ref="J646">_xll.PBF(C646,"Business Revenue","TTM","07-Jul-2025","","USD","","")</f>
        <v>#N/A</v>
      </c>
      <c r="K646" s="12" t="e" cm="1">
        <f t="array" ref="K646">_xll.PBF(C646,"EBITDA","TTM","07-Jul-2025","","USD","","")</f>
        <v>#N/A</v>
      </c>
      <c r="L646" s="13"/>
    </row>
    <row r="647" spans="2:16" ht="15" customHeight="1" x14ac:dyDescent="0.2">
      <c r="B647" t="str" cm="1">
        <f t="array" ref="B647">_xll.PBD(C647,"Name","","USD","","")</f>
        <v>Topaz (Financial Software)</v>
      </c>
      <c r="C647" t="s">
        <v>1142</v>
      </c>
      <c r="D647" t="str" cm="1">
        <f t="array" ref="D647">_xll.PBD(C647,"HQ Country","","USD","","")</f>
        <v>Brazil</v>
      </c>
      <c r="E647" t="str" cm="1">
        <f t="array" ref="E647">_xll.PBD(C647,"Website","","USD","","")</f>
        <v>www.topazevolution.com</v>
      </c>
      <c r="F647" t="s">
        <v>2527</v>
      </c>
      <c r="H647" t="s">
        <v>222</v>
      </c>
      <c r="I647" s="12" cm="1">
        <f t="array" ref="I647">_xll.PBD(C647,"Employees Count","","USD","","")</f>
        <v>425</v>
      </c>
      <c r="J647" s="12" t="e" cm="1">
        <f t="array" ref="J647">_xll.PBF(C647,"Business Revenue","TTM","07-Jul-2025","","USD","","")</f>
        <v>#N/A</v>
      </c>
      <c r="K647" s="12" t="e" cm="1">
        <f t="array" ref="K647">_xll.PBF(C647,"EBITDA","TTM","07-Jul-2025","","USD","","")</f>
        <v>#N/A</v>
      </c>
      <c r="L647" s="13"/>
    </row>
    <row r="648" spans="2:16" ht="15" customHeight="1" x14ac:dyDescent="0.2">
      <c r="B648" t="str" cm="1">
        <f t="array" ref="B648">_xll.PBD(C648,"Name","","USD","","")</f>
        <v>Tortuga Companhia Zootécnica Agrária</v>
      </c>
      <c r="C648" t="s">
        <v>1143</v>
      </c>
      <c r="D648" t="str" cm="1">
        <f t="array" ref="D648">_xll.PBD(C648,"HQ Country","","USD","","")</f>
        <v>Brazil</v>
      </c>
      <c r="E648" t="str" cm="1">
        <f t="array" ref="E648">_xll.PBD(C648,"Website","","USD","","")</f>
        <v>www.tortuga.com.br</v>
      </c>
      <c r="F648" t="s">
        <v>2528</v>
      </c>
      <c r="H648" t="s">
        <v>222</v>
      </c>
      <c r="I648" s="12" cm="1">
        <f t="array" ref="I648">_xll.PBD(C648,"Employees Count","","USD","","")</f>
        <v>1200</v>
      </c>
      <c r="J648" s="12" t="e" cm="1">
        <f t="array" ref="J648">_xll.PBF(C648,"Business Revenue","TTM","07-Jul-2025","","USD","","")</f>
        <v>#N/A</v>
      </c>
      <c r="K648" s="12" t="e" cm="1">
        <f t="array" ref="K648">_xll.PBF(C648,"EBITDA","TTM","07-Jul-2025","","USD","","")</f>
        <v>#N/A</v>
      </c>
      <c r="L648" s="13"/>
    </row>
    <row r="649" spans="2:16" ht="15" customHeight="1" x14ac:dyDescent="0.2">
      <c r="B649" t="str" cm="1">
        <f t="array" ref="B649">_xll.PBD(C649,"Name","","USD","","")</f>
        <v>Total Alimentos</v>
      </c>
      <c r="C649" t="s">
        <v>1144</v>
      </c>
      <c r="D649" t="str" cm="1">
        <f t="array" ref="D649">_xll.PBD(C649,"HQ Country","","USD","","")</f>
        <v>Brazil</v>
      </c>
      <c r="E649" t="str" cm="1">
        <f t="array" ref="E649">_xll.PBD(C649,"Website","","USD","","")</f>
        <v>www.totalalimentos.com.br</v>
      </c>
      <c r="F649" t="s">
        <v>2529</v>
      </c>
      <c r="H649" t="s">
        <v>222</v>
      </c>
      <c r="I649" s="12" cm="1">
        <f t="array" ref="I649">_xll.PBD(C649,"Employees Count","","USD","","")</f>
        <v>1400</v>
      </c>
      <c r="J649" s="12" t="e" cm="1">
        <f t="array" ref="J649">_xll.PBF(C649,"Business Revenue","TTM","07-Jul-2025","","USD","","")</f>
        <v>#N/A</v>
      </c>
      <c r="K649" s="12" t="e" cm="1">
        <f t="array" ref="K649">_xll.PBF(C649,"EBITDA","TTM","07-Jul-2025","","USD","","")</f>
        <v>#N/A</v>
      </c>
      <c r="L649" s="13"/>
    </row>
    <row r="650" spans="2:16" ht="15" customHeight="1" x14ac:dyDescent="0.2">
      <c r="B650" t="str" cm="1">
        <f t="array" ref="B650">_xll.PBD(C650,"Name","","USD","","")</f>
        <v>Total Express</v>
      </c>
      <c r="C650" t="s">
        <v>1145</v>
      </c>
      <c r="D650" t="str" cm="1">
        <f t="array" ref="D650">_xll.PBD(C650,"HQ Country","","USD","","")</f>
        <v>Brazil</v>
      </c>
      <c r="E650" t="str" cm="1">
        <f t="array" ref="E650">_xll.PBD(C650,"Website","","USD","","")</f>
        <v>www.totalexpress.com.br</v>
      </c>
      <c r="F650" t="s">
        <v>2530</v>
      </c>
      <c r="H650" t="s">
        <v>222</v>
      </c>
      <c r="I650" s="12" t="e" cm="1">
        <f t="array" ref="I650">_xll.PBD(C650,"Employees Count","","USD","","")</f>
        <v>#N/A</v>
      </c>
      <c r="J650" s="12" t="e" cm="1">
        <f t="array" ref="J650">_xll.PBF(C650,"Business Revenue","TTM","07-Jul-2025","","USD","","")</f>
        <v>#N/A</v>
      </c>
      <c r="K650" s="12" t="e" cm="1">
        <f t="array" ref="K650">_xll.PBF(C650,"EBITDA","TTM","07-Jul-2025","","USD","","")</f>
        <v>#N/A</v>
      </c>
      <c r="L650" s="13"/>
    </row>
    <row r="651" spans="2:16" ht="15" customHeight="1" x14ac:dyDescent="0.2">
      <c r="B651" t="str" cm="1">
        <f t="array" ref="B651">_xll.PBD(C651,"Name","","USD","","")</f>
        <v>Totvs</v>
      </c>
      <c r="C651" t="s">
        <v>268</v>
      </c>
      <c r="D651" t="str" cm="1">
        <f t="array" ref="D651">_xll.PBD(C651,"HQ Country","","USD","","")</f>
        <v>Brazil</v>
      </c>
      <c r="E651" t="str" cm="1">
        <f t="array" ref="E651">_xll.PBD(C651,"Website","","USD","","")</f>
        <v>www.totvs.com</v>
      </c>
      <c r="F651" t="s">
        <v>1965</v>
      </c>
      <c r="H651" t="s">
        <v>222</v>
      </c>
      <c r="I651" s="12" cm="1">
        <f t="array" ref="I651">_xll.PBD(C651,"Employees Count","","USD","","")</f>
        <v>10000</v>
      </c>
      <c r="J651" s="12" cm="1">
        <f t="array" ref="J651">_xll.PBF(C651,"Business Revenue","TTM","07-Jul-2025","","USD","","")</f>
        <v>1097608092.700418</v>
      </c>
      <c r="K651" s="12" cm="1">
        <f t="array" ref="K651">_xll.PBF(C651,"EBITDA","TTM","07-Jul-2025","","USD","","")</f>
        <v>252328862.38229799</v>
      </c>
      <c r="L651" s="13"/>
      <c r="M651" t="s">
        <v>276</v>
      </c>
      <c r="N651" t="s">
        <v>224</v>
      </c>
      <c r="O651" t="s">
        <v>275</v>
      </c>
      <c r="P651" t="s">
        <v>277</v>
      </c>
    </row>
    <row r="652" spans="2:16" ht="15" customHeight="1" x14ac:dyDescent="0.2">
      <c r="B652" t="str" cm="1">
        <f t="array" ref="B652">_xll.PBD(C652,"Name","","USD","","")</f>
        <v>Teleperformance</v>
      </c>
      <c r="C652" t="s">
        <v>396</v>
      </c>
      <c r="D652" t="str" cm="1">
        <f t="array" ref="D652">_xll.PBD(C652,"HQ Country","","USD","","")</f>
        <v>France</v>
      </c>
      <c r="E652" t="str" cm="1">
        <f t="array" ref="E652">_xll.PBD(C652,"Website","","USD","","")</f>
        <v>www.tp.com</v>
      </c>
      <c r="F652" t="s">
        <v>2029</v>
      </c>
      <c r="H652" t="s">
        <v>222</v>
      </c>
      <c r="I652" s="12" cm="1">
        <f t="array" ref="I652">_xll.PBD(C652,"Employees Count","","USD","","")</f>
        <v>489488</v>
      </c>
      <c r="J652" s="12" cm="1">
        <f t="array" ref="J652">_xll.PBF(C652,"Business Revenue","TTM","07-Jul-2025","","USD","","")</f>
        <v>11123976064.92</v>
      </c>
      <c r="K652" s="12" cm="1">
        <f t="array" ref="K652">_xll.PBF(C652,"EBITDA","TTM","07-Jul-2025","","USD","","")</f>
        <v>2033263718.4809999</v>
      </c>
      <c r="L652" s="13"/>
    </row>
    <row r="653" spans="2:16" ht="15" customHeight="1" x14ac:dyDescent="0.2">
      <c r="B653" t="str" cm="1">
        <f t="array" ref="B653">_xll.PBD(C653,"Name","","USD","","")</f>
        <v>Trackage</v>
      </c>
      <c r="C653" t="s">
        <v>1146</v>
      </c>
      <c r="D653" t="str" cm="1">
        <f t="array" ref="D653">_xll.PBD(C653,"HQ Country","","USD","","")</f>
        <v>Brazil</v>
      </c>
      <c r="E653" t="str" cm="1">
        <f t="array" ref="E653">_xll.PBD(C653,"Website","","USD","","")</f>
        <v>www.trackage.com.br</v>
      </c>
      <c r="F653" t="s">
        <v>2531</v>
      </c>
      <c r="H653" t="s">
        <v>222</v>
      </c>
      <c r="I653" s="12" cm="1">
        <f t="array" ref="I653">_xll.PBD(C653,"Employees Count","","USD","","")</f>
        <v>29</v>
      </c>
      <c r="J653" s="12" t="e" cm="1">
        <f t="array" ref="J653">_xll.PBF(C653,"Business Revenue","TTM","07-Jul-2025","","USD","","")</f>
        <v>#N/A</v>
      </c>
      <c r="K653" s="12" t="e" cm="1">
        <f t="array" ref="K653">_xll.PBF(C653,"EBITDA","TTM","07-Jul-2025","","USD","","")</f>
        <v>#N/A</v>
      </c>
      <c r="L653" s="13"/>
    </row>
    <row r="654" spans="2:16" ht="15" customHeight="1" x14ac:dyDescent="0.2">
      <c r="B654" t="str" cm="1">
        <f t="array" ref="B654">_xll.PBD(C654,"Name","","USD","","")</f>
        <v>Trevo Lacteos</v>
      </c>
      <c r="C654" t="s">
        <v>1150</v>
      </c>
      <c r="D654" t="str" cm="1">
        <f t="array" ref="D654">_xll.PBD(C654,"HQ Country","","USD","","")</f>
        <v>Brazil</v>
      </c>
      <c r="E654" t="str" cm="1">
        <f t="array" ref="E654">_xll.PBD(C654,"Website","","USD","","")</f>
        <v>www.trevolacteos.com.br</v>
      </c>
      <c r="F654" t="s">
        <v>2534</v>
      </c>
      <c r="H654" t="s">
        <v>222</v>
      </c>
      <c r="I654" s="12" cm="1">
        <f t="array" ref="I654">_xll.PBD(C654,"Employees Count","","USD","","")</f>
        <v>275</v>
      </c>
      <c r="J654" s="12" t="e" cm="1">
        <f t="array" ref="J654">_xll.PBF(C654,"Business Revenue","TTM","07-Jul-2025","","USD","","")</f>
        <v>#N/A</v>
      </c>
      <c r="K654" s="12" t="e" cm="1">
        <f t="array" ref="K654">_xll.PBF(C654,"EBITDA","TTM","07-Jul-2025","","USD","","")</f>
        <v>#N/A</v>
      </c>
      <c r="L654" s="13"/>
    </row>
    <row r="655" spans="2:16" ht="15" customHeight="1" x14ac:dyDescent="0.2">
      <c r="B655" t="str" cm="1">
        <f t="array" ref="B655">_xll.PBD(C655,"Name","","USD","","")</f>
        <v>Trisul</v>
      </c>
      <c r="C655" t="s">
        <v>1151</v>
      </c>
      <c r="D655" t="str" cm="1">
        <f t="array" ref="D655">_xll.PBD(C655,"HQ Country","","USD","","")</f>
        <v>Brazil</v>
      </c>
      <c r="E655" t="str" cm="1">
        <f t="array" ref="E655">_xll.PBD(C655,"Website","","USD","","")</f>
        <v>ri.trisul-sa.com.br</v>
      </c>
      <c r="F655" t="s">
        <v>1876</v>
      </c>
      <c r="H655" t="s">
        <v>222</v>
      </c>
      <c r="I655" s="12" cm="1">
        <f t="array" ref="I655">_xll.PBD(C655,"Employees Count","","USD","","")</f>
        <v>377</v>
      </c>
      <c r="J655" s="12" cm="1">
        <f t="array" ref="J655">_xll.PBF(C655,"Business Revenue","TTM","07-Jul-2025","","USD","","")</f>
        <v>241514864.96414399</v>
      </c>
      <c r="K655" s="12" cm="1">
        <f t="array" ref="K655">_xll.PBF(C655,"EBITDA","TTM","07-Jul-2025","","USD","","")</f>
        <v>45348688.207865998</v>
      </c>
      <c r="L655" s="13"/>
    </row>
    <row r="656" spans="2:16" ht="15" customHeight="1" x14ac:dyDescent="0.2">
      <c r="B656" t="str" cm="1">
        <f t="array" ref="B656">_xll.PBD(C656,"Name","","USD","","")</f>
        <v>Triunfo Participações E Investimentos</v>
      </c>
      <c r="C656" t="s">
        <v>1152</v>
      </c>
      <c r="D656" t="str" cm="1">
        <f t="array" ref="D656">_xll.PBD(C656,"HQ Country","","USD","","")</f>
        <v>Brazil</v>
      </c>
      <c r="E656" t="str" cm="1">
        <f t="array" ref="E656">_xll.PBD(C656,"Website","","USD","","")</f>
        <v>www.triunfo.com</v>
      </c>
      <c r="F656" t="s">
        <v>2535</v>
      </c>
      <c r="H656" t="s">
        <v>222</v>
      </c>
      <c r="I656" s="12" cm="1">
        <f t="array" ref="I656">_xll.PBD(C656,"Employees Count","","USD","","")</f>
        <v>3380</v>
      </c>
      <c r="J656" s="12" cm="1">
        <f t="array" ref="J656">_xll.PBF(C656,"Business Revenue","TTM","07-Jul-2025","","USD","","")</f>
        <v>248732626.73772201</v>
      </c>
      <c r="K656" s="12" cm="1">
        <f t="array" ref="K656">_xll.PBF(C656,"EBITDA","TTM","07-Jul-2025","","USD","","")</f>
        <v>47538096.130745001</v>
      </c>
      <c r="L656" s="13"/>
    </row>
    <row r="657" spans="2:12" ht="15" customHeight="1" x14ac:dyDescent="0.2">
      <c r="B657" t="str" cm="1">
        <f t="array" ref="B657">_xll.PBD(C657,"Name","","USD","","")</f>
        <v>Tuper</v>
      </c>
      <c r="C657" t="s">
        <v>1153</v>
      </c>
      <c r="D657" t="str" cm="1">
        <f t="array" ref="D657">_xll.PBD(C657,"HQ Country","","USD","","")</f>
        <v>Brazil</v>
      </c>
      <c r="E657" t="str" cm="1">
        <f t="array" ref="E657">_xll.PBD(C657,"Website","","USD","","")</f>
        <v>www.tuper.com.br</v>
      </c>
      <c r="F657" t="s">
        <v>2536</v>
      </c>
      <c r="H657" t="s">
        <v>222</v>
      </c>
      <c r="I657" s="12" cm="1">
        <f t="array" ref="I657">_xll.PBD(C657,"Employees Count","","USD","","")</f>
        <v>1143</v>
      </c>
      <c r="J657" s="12" t="e" cm="1">
        <f t="array" ref="J657">_xll.PBF(C657,"Business Revenue","TTM","07-Jul-2025","","USD","","")</f>
        <v>#N/A</v>
      </c>
      <c r="K657" s="12" t="e" cm="1">
        <f t="array" ref="K657">_xll.PBF(C657,"EBITDA","TTM","07-Jul-2025","","USD","","")</f>
        <v>#N/A</v>
      </c>
      <c r="L657" s="13"/>
    </row>
    <row r="658" spans="2:12" ht="15" customHeight="1" x14ac:dyDescent="0.2">
      <c r="B658" t="str" cm="1">
        <f t="array" ref="B658">_xll.PBD(C658,"Name","","USD","","")</f>
        <v>Tupy</v>
      </c>
      <c r="C658" t="s">
        <v>1154</v>
      </c>
      <c r="D658" t="str" cm="1">
        <f t="array" ref="D658">_xll.PBD(C658,"HQ Country","","USD","","")</f>
        <v>Brazil</v>
      </c>
      <c r="E658" t="str" cm="1">
        <f t="array" ref="E658">_xll.PBD(C658,"Website","","USD","","")</f>
        <v>www.tupy.com.br</v>
      </c>
      <c r="F658" t="s">
        <v>2537</v>
      </c>
      <c r="H658" t="s">
        <v>222</v>
      </c>
      <c r="I658" s="12" cm="1">
        <f t="array" ref="I658">_xll.PBD(C658,"Employees Count","","USD","","")</f>
        <v>19000</v>
      </c>
      <c r="J658" s="12" cm="1">
        <f t="array" ref="J658">_xll.PBF(C658,"Business Revenue","TTM","07-Jul-2025","","USD","","")</f>
        <v>2125133759.6283481</v>
      </c>
      <c r="K658" s="12" cm="1">
        <f t="array" ref="K658">_xll.PBF(C658,"EBITDA","TTM","07-Jul-2025","","USD","","")</f>
        <v>147049384.47094101</v>
      </c>
      <c r="L658" s="13"/>
    </row>
    <row r="659" spans="2:12" ht="15" customHeight="1" x14ac:dyDescent="0.2">
      <c r="B659" t="str" cm="1">
        <f t="array" ref="B659">_xll.PBD(C659,"Name","","USD","","")</f>
        <v>Tyson do Brasil Alimentos</v>
      </c>
      <c r="C659" t="s">
        <v>1155</v>
      </c>
      <c r="D659" t="str" cm="1">
        <f t="array" ref="D659">_xll.PBD(C659,"HQ Country","","USD","","")</f>
        <v>Brazil</v>
      </c>
      <c r="E659" t="str" cm="1">
        <f t="array" ref="E659">_xll.PBD(C659,"Website","","USD","","")</f>
        <v>www.tysondobrasil.com.br</v>
      </c>
      <c r="F659" t="s">
        <v>2538</v>
      </c>
      <c r="H659" t="s">
        <v>222</v>
      </c>
      <c r="I659" s="12" cm="1">
        <f t="array" ref="I659">_xll.PBD(C659,"Employees Count","","USD","","")</f>
        <v>5000</v>
      </c>
      <c r="J659" s="12" t="e" cm="1">
        <f t="array" ref="J659">_xll.PBF(C659,"Business Revenue","TTM","07-Jul-2025","","USD","","")</f>
        <v>#N/A</v>
      </c>
      <c r="K659" s="12" t="e" cm="1">
        <f t="array" ref="K659">_xll.PBF(C659,"EBITDA","TTM","07-Jul-2025","","USD","","")</f>
        <v>#N/A</v>
      </c>
      <c r="L659" s="13"/>
    </row>
    <row r="660" spans="2:12" ht="15" customHeight="1" x14ac:dyDescent="0.2">
      <c r="B660" t="str" cm="1">
        <f t="array" ref="B660">_xll.PBD(C660,"Name","","USD","","")</f>
        <v>UAB Motors Participações</v>
      </c>
      <c r="C660" t="s">
        <v>1156</v>
      </c>
      <c r="D660" t="str" cm="1">
        <f t="array" ref="D660">_xll.PBD(C660,"HQ Country","","USD","","")</f>
        <v>Brazil</v>
      </c>
      <c r="E660" t="str" cm="1">
        <f t="array" ref="E660">_xll.PBD(C660,"Website","","USD","","")</f>
        <v>www.uabmotors.com.br</v>
      </c>
      <c r="F660" t="s">
        <v>2539</v>
      </c>
      <c r="H660" t="s">
        <v>222</v>
      </c>
      <c r="I660" s="12" cm="1">
        <f t="array" ref="I660">_xll.PBD(C660,"Employees Count","","USD","","")</f>
        <v>1001</v>
      </c>
      <c r="J660" s="12" t="e" cm="1">
        <f t="array" ref="J660">_xll.PBF(C660,"Business Revenue","TTM","07-Jul-2025","","USD","","")</f>
        <v>#N/A</v>
      </c>
      <c r="K660" s="12" t="e" cm="1">
        <f t="array" ref="K660">_xll.PBF(C660,"EBITDA","TTM","07-Jul-2025","","USD","","")</f>
        <v>#N/A</v>
      </c>
      <c r="L660" s="13"/>
    </row>
    <row r="661" spans="2:12" ht="15" customHeight="1" x14ac:dyDescent="0.2">
      <c r="B661" t="str" cm="1">
        <f t="array" ref="B661">_xll.PBD(C661,"Name","","USD","","")</f>
        <v>Ultrapar Participacoes</v>
      </c>
      <c r="C661" t="s">
        <v>1157</v>
      </c>
      <c r="D661" t="str" cm="1">
        <f t="array" ref="D661">_xll.PBD(C661,"HQ Country","","USD","","")</f>
        <v>Brazil</v>
      </c>
      <c r="E661" t="str" cm="1">
        <f t="array" ref="E661">_xll.PBD(C661,"Website","","USD","","")</f>
        <v>www.ultra.com.br</v>
      </c>
      <c r="F661" t="s">
        <v>2540</v>
      </c>
      <c r="H661" t="s">
        <v>222</v>
      </c>
      <c r="I661" s="12" cm="1">
        <f t="array" ref="I661">_xll.PBD(C661,"Employees Count","","USD","","")</f>
        <v>9999</v>
      </c>
      <c r="J661" s="12" cm="1">
        <f t="array" ref="J661">_xll.PBF(C661,"Business Revenue","TTM","07-Jul-2025","","USD","","")</f>
        <v>23821194372.728867</v>
      </c>
      <c r="K661" s="12" cm="1">
        <f t="array" ref="K661">_xll.PBF(C661,"EBITDA","TTM","07-Jul-2025","","USD","","")</f>
        <v>1045985405.2328711</v>
      </c>
      <c r="L661" s="13"/>
    </row>
    <row r="662" spans="2:12" ht="15" customHeight="1" x14ac:dyDescent="0.2">
      <c r="B662" t="str" cm="1">
        <f t="array" ref="B662">_xll.PBD(C662,"Name","","USD","","")</f>
        <v>União Química Farmacêutica Nacional</v>
      </c>
      <c r="C662" t="s">
        <v>447</v>
      </c>
      <c r="D662" t="str" cm="1">
        <f t="array" ref="D662">_xll.PBD(C662,"HQ Country","","USD","","")</f>
        <v>Brazil</v>
      </c>
      <c r="E662" t="str" cm="1">
        <f t="array" ref="E662">_xll.PBD(C662,"Website","","USD","","")</f>
        <v>www.uniaoquimica.com.br</v>
      </c>
      <c r="F662" t="s">
        <v>2542</v>
      </c>
      <c r="H662" t="s">
        <v>222</v>
      </c>
      <c r="I662" s="12" cm="1">
        <f t="array" ref="I662">_xll.PBD(C662,"Employees Count","","USD","","")</f>
        <v>5374</v>
      </c>
      <c r="J662" s="12" t="e" cm="1">
        <f t="array" ref="J662">_xll.PBF(C662,"Business Revenue","TTM","07-Jul-2025","","USD","","")</f>
        <v>#N/A</v>
      </c>
      <c r="K662" s="12" t="e" cm="1">
        <f t="array" ref="K662">_xll.PBF(C662,"EBITDA","TTM","07-Jul-2025","","USD","","")</f>
        <v>#N/A</v>
      </c>
      <c r="L662" s="13"/>
    </row>
    <row r="663" spans="2:12" ht="15" customHeight="1" x14ac:dyDescent="0.2">
      <c r="B663" t="str" cm="1">
        <f t="array" ref="B663">_xll.PBD(C663,"Name","","USD","","")</f>
        <v>Unibanco Holdings</v>
      </c>
      <c r="C663" t="s">
        <v>1159</v>
      </c>
      <c r="D663" t="str" cm="1">
        <f t="array" ref="D663">_xll.PBD(C663,"HQ Country","","USD","","")</f>
        <v>Brazil</v>
      </c>
      <c r="E663" t="str" cm="1">
        <f t="array" ref="E663">_xll.PBD(C663,"Website","","USD","","")</f>
        <v>www.unibanco.com.br</v>
      </c>
      <c r="F663" t="s">
        <v>2543</v>
      </c>
      <c r="H663" t="s">
        <v>222</v>
      </c>
      <c r="I663" s="12" cm="1">
        <f t="array" ref="I663">_xll.PBD(C663,"Employees Count","","USD","","")</f>
        <v>34215</v>
      </c>
      <c r="J663" s="12" t="e" cm="1">
        <f t="array" ref="J663">_xll.PBF(C663,"Business Revenue","TTM","07-Jul-2025","","USD","","")</f>
        <v>#N/A</v>
      </c>
      <c r="K663" s="12" t="e" cm="1">
        <f t="array" ref="K663">_xll.PBF(C663,"EBITDA","TTM","07-Jul-2025","","USD","","")</f>
        <v>#N/A</v>
      </c>
      <c r="L663" s="13"/>
    </row>
    <row r="664" spans="2:12" ht="15" customHeight="1" x14ac:dyDescent="0.2">
      <c r="B664" t="str" cm="1">
        <f t="array" ref="B664">_xll.PBD(C664,"Name","","USD","","")</f>
        <v>UnidaSul</v>
      </c>
      <c r="C664" t="s">
        <v>1162</v>
      </c>
      <c r="D664" t="str" cm="1">
        <f t="array" ref="D664">_xll.PBD(C664,"HQ Country","","USD","","")</f>
        <v>Brazil</v>
      </c>
      <c r="E664" t="str" cm="1">
        <f t="array" ref="E664">_xll.PBD(C664,"Website","","USD","","")</f>
        <v>www.unidasul.com.br</v>
      </c>
      <c r="F664" t="s">
        <v>2545</v>
      </c>
      <c r="H664" t="s">
        <v>222</v>
      </c>
      <c r="I664" s="12" cm="1">
        <f t="array" ref="I664">_xll.PBD(C664,"Employees Count","","USD","","")</f>
        <v>7000</v>
      </c>
      <c r="J664" s="12" t="e" cm="1">
        <f t="array" ref="J664">_xll.PBF(C664,"Business Revenue","TTM","07-Jul-2025","","USD","","")</f>
        <v>#N/A</v>
      </c>
      <c r="K664" s="12" t="e" cm="1">
        <f t="array" ref="K664">_xll.PBF(C664,"EBITDA","TTM","07-Jul-2025","","USD","","")</f>
        <v>#N/A</v>
      </c>
      <c r="L664" s="13"/>
    </row>
    <row r="665" spans="2:12" ht="15" customHeight="1" x14ac:dyDescent="0.2">
      <c r="B665" t="str" cm="1">
        <f t="array" ref="B665">_xll.PBD(C665,"Name","","USD","","")</f>
        <v>Unifique Telecomunicacoes</v>
      </c>
      <c r="C665" t="s">
        <v>381</v>
      </c>
      <c r="D665" t="str" cm="1">
        <f t="array" ref="D665">_xll.PBD(C665,"HQ Country","","USD","","")</f>
        <v>Brazil</v>
      </c>
      <c r="E665" t="str" cm="1">
        <f t="array" ref="E665">_xll.PBD(C665,"Website","","USD","","")</f>
        <v>unifique.com.br</v>
      </c>
      <c r="F665" t="s">
        <v>2015</v>
      </c>
      <c r="H665" t="s">
        <v>222</v>
      </c>
      <c r="I665" s="12" cm="1">
        <f t="array" ref="I665">_xll.PBD(C665,"Employees Count","","USD","","")</f>
        <v>2764</v>
      </c>
      <c r="J665" s="12" cm="1">
        <f t="array" ref="J665">_xll.PBF(C665,"Business Revenue","TTM","07-Jul-2025","","USD","","")</f>
        <v>226453312.876443</v>
      </c>
      <c r="K665" s="12" cm="1">
        <f t="array" ref="K665">_xll.PBF(C665,"EBITDA","TTM","07-Jul-2025","","USD","","")</f>
        <v>88396832.842981011</v>
      </c>
      <c r="L665" s="13"/>
    </row>
    <row r="666" spans="2:12" ht="15" customHeight="1" x14ac:dyDescent="0.2">
      <c r="B666" t="str" cm="1">
        <f t="array" ref="B666">_xll.PBD(C666,"Name","","USD","","")</f>
        <v>Unimed Porto Alegre</v>
      </c>
      <c r="C666" t="s">
        <v>448</v>
      </c>
      <c r="D666" t="str" cm="1">
        <f t="array" ref="D666">_xll.PBD(C666,"HQ Country","","USD","","")</f>
        <v>Brazil</v>
      </c>
      <c r="E666" t="str" cm="1">
        <f t="array" ref="E666">_xll.PBD(C666,"Website","","USD","","")</f>
        <v>www.unimed.coop.br</v>
      </c>
      <c r="F666" t="s">
        <v>2547</v>
      </c>
      <c r="H666" t="s">
        <v>222</v>
      </c>
      <c r="I666" s="12" cm="1">
        <f t="array" ref="I666">_xll.PBD(C666,"Employees Count","","USD","","")</f>
        <v>2101</v>
      </c>
      <c r="J666" s="12" t="e" cm="1">
        <f t="array" ref="J666">_xll.PBF(C666,"Business Revenue","TTM","07-Jul-2025","","USD","","")</f>
        <v>#N/A</v>
      </c>
      <c r="K666" s="12" t="e" cm="1">
        <f t="array" ref="K666">_xll.PBF(C666,"EBITDA","TTM","07-Jul-2025","","USD","","")</f>
        <v>#N/A</v>
      </c>
      <c r="L666" s="13"/>
    </row>
    <row r="667" spans="2:12" ht="15" customHeight="1" x14ac:dyDescent="0.2">
      <c r="B667" t="str" cm="1">
        <f t="array" ref="B667">_xll.PBD(C667,"Name","","USD","","")</f>
        <v>Unipar Carbocloro</v>
      </c>
      <c r="C667" t="s">
        <v>1164</v>
      </c>
      <c r="D667" t="str" cm="1">
        <f t="array" ref="D667">_xll.PBD(C667,"HQ Country","","USD","","")</f>
        <v>Brazil</v>
      </c>
      <c r="E667" t="str" cm="1">
        <f t="array" ref="E667">_xll.PBD(C667,"Website","","USD","","")</f>
        <v>www.unipar.com</v>
      </c>
      <c r="F667" t="s">
        <v>2548</v>
      </c>
      <c r="H667" t="s">
        <v>222</v>
      </c>
      <c r="I667" s="12" cm="1">
        <f t="array" ref="I667">_xll.PBD(C667,"Employees Count","","USD","","")</f>
        <v>1400</v>
      </c>
      <c r="J667" s="12" cm="1">
        <f t="array" ref="J667">_xll.PBF(C667,"Business Revenue","TTM","07-Jul-2025","","USD","","")</f>
        <v>1120718252.4056921</v>
      </c>
      <c r="K667" s="12" cm="1">
        <f t="array" ref="K667">_xll.PBF(C667,"EBITDA","TTM","07-Jul-2025","","USD","","")</f>
        <v>211705576.51802799</v>
      </c>
      <c r="L667" s="13"/>
    </row>
    <row r="668" spans="2:12" ht="15" customHeight="1" x14ac:dyDescent="0.2">
      <c r="B668" t="str" cm="1">
        <f t="array" ref="B668">_xll.PBD(C668,"Name","","USD","","")</f>
        <v>Unisys</v>
      </c>
      <c r="C668" t="s">
        <v>382</v>
      </c>
      <c r="D668" t="str" cm="1">
        <f t="array" ref="D668">_xll.PBD(C668,"HQ Country","","USD","","")</f>
        <v>United States</v>
      </c>
      <c r="E668" t="str" cm="1">
        <f t="array" ref="E668">_xll.PBD(C668,"Website","","USD","","")</f>
        <v>www.unisys.com</v>
      </c>
      <c r="F668" t="s">
        <v>2016</v>
      </c>
      <c r="H668" t="s">
        <v>222</v>
      </c>
      <c r="I668" s="12" cm="1">
        <f t="array" ref="I668">_xll.PBD(C668,"Employees Count","","USD","","")</f>
        <v>15900</v>
      </c>
      <c r="J668" s="12" cm="1">
        <f t="array" ref="J668">_xll.PBF(C668,"Business Revenue","TTM","07-Jul-2025","","USD","","")</f>
        <v>1952700000</v>
      </c>
      <c r="K668" s="12" cm="1">
        <f t="array" ref="K668">_xll.PBF(C668,"EBITDA","TTM","07-Jul-2025","","USD","","")</f>
        <v>171400000</v>
      </c>
      <c r="L668" s="13"/>
    </row>
    <row r="669" spans="2:12" ht="15" customHeight="1" x14ac:dyDescent="0.2">
      <c r="B669" t="str" cm="1">
        <f t="array" ref="B669">_xll.PBD(C669,"Name","","USD","","")</f>
        <v>Universo Online</v>
      </c>
      <c r="C669" t="s">
        <v>1166</v>
      </c>
      <c r="D669" t="str" cm="1">
        <f t="array" ref="D669">_xll.PBD(C669,"HQ Country","","USD","","")</f>
        <v>Brazil</v>
      </c>
      <c r="E669" t="str" cm="1">
        <f t="array" ref="E669">_xll.PBD(C669,"Website","","USD","","")</f>
        <v>www.uol.com.br</v>
      </c>
      <c r="F669" t="s">
        <v>2550</v>
      </c>
      <c r="H669" t="s">
        <v>222</v>
      </c>
      <c r="I669" s="12" cm="1">
        <f t="array" ref="I669">_xll.PBD(C669,"Employees Count","","USD","","")</f>
        <v>3603</v>
      </c>
      <c r="J669" s="12" t="e" cm="1">
        <f t="array" ref="J669">_xll.PBF(C669,"Business Revenue","TTM","07-Jul-2025","","USD","","")</f>
        <v>#N/A</v>
      </c>
      <c r="K669" s="12" t="e" cm="1">
        <f t="array" ref="K669">_xll.PBF(C669,"EBITDA","TTM","07-Jul-2025","","USD","","")</f>
        <v>#N/A</v>
      </c>
      <c r="L669" s="13"/>
    </row>
    <row r="670" spans="2:12" ht="15" customHeight="1" x14ac:dyDescent="0.2">
      <c r="B670" t="str" cm="1">
        <f t="array" ref="B670">_xll.PBD(C670,"Name","","USD","","")</f>
        <v>Universidade Positivo</v>
      </c>
      <c r="C670" t="s">
        <v>1165</v>
      </c>
      <c r="D670" t="str" cm="1">
        <f t="array" ref="D670">_xll.PBD(C670,"HQ Country","","USD","","")</f>
        <v>Brazil</v>
      </c>
      <c r="E670" t="str" cm="1">
        <f t="array" ref="E670">_xll.PBD(C670,"Website","","USD","","")</f>
        <v>www.up.edu.br</v>
      </c>
      <c r="F670" t="s">
        <v>2549</v>
      </c>
      <c r="H670" t="s">
        <v>222</v>
      </c>
      <c r="I670" s="12" cm="1">
        <f t="array" ref="I670">_xll.PBD(C670,"Employees Count","","USD","","")</f>
        <v>1600</v>
      </c>
      <c r="J670" s="12" t="e" cm="1">
        <f t="array" ref="J670">_xll.PBF(C670,"Business Revenue","TTM","07-Jul-2025","","USD","","")</f>
        <v>#N/A</v>
      </c>
      <c r="K670" s="12" t="e" cm="1">
        <f t="array" ref="K670">_xll.PBF(C670,"EBITDA","TTM","07-Jul-2025","","USD","","")</f>
        <v>#N/A</v>
      </c>
      <c r="L670" s="13"/>
    </row>
    <row r="671" spans="2:12" ht="15" customHeight="1" x14ac:dyDescent="0.2">
      <c r="B671" t="str" cm="1">
        <f t="array" ref="B671">_xll.PBD(C671,"Name","","USD","","")</f>
        <v>Redecard</v>
      </c>
      <c r="C671" t="s">
        <v>1068</v>
      </c>
      <c r="D671" t="str" cm="1">
        <f t="array" ref="D671">_xll.PBD(C671,"HQ Country","","USD","","")</f>
        <v>Brazil</v>
      </c>
      <c r="E671" t="str" cm="1">
        <f t="array" ref="E671">_xll.PBD(C671,"Website","","USD","","")</f>
        <v>www.userede.com.br</v>
      </c>
      <c r="F671" t="s">
        <v>2462</v>
      </c>
      <c r="H671" t="s">
        <v>222</v>
      </c>
      <c r="I671" s="12" cm="1">
        <f t="array" ref="I671">_xll.PBD(C671,"Employees Count","","USD","","")</f>
        <v>2455</v>
      </c>
      <c r="J671" s="12" t="e" cm="1">
        <f t="array" ref="J671">_xll.PBF(C671,"Business Revenue","TTM","07-Jul-2025","","USD","","")</f>
        <v>#N/A</v>
      </c>
      <c r="K671" s="12" t="e" cm="1">
        <f t="array" ref="K671">_xll.PBF(C671,"EBITDA","TTM","07-Jul-2025","","USD","","")</f>
        <v>#N/A</v>
      </c>
      <c r="L671" s="13"/>
    </row>
    <row r="672" spans="2:12" ht="15" customHeight="1" x14ac:dyDescent="0.2">
      <c r="B672" t="str" cm="1">
        <f t="array" ref="B672">_xll.PBD(C672,"Name","","USD","","")</f>
        <v>Usinas Siderurgicas de Minas Gerais</v>
      </c>
      <c r="C672" t="s">
        <v>1168</v>
      </c>
      <c r="D672" t="str" cm="1">
        <f t="array" ref="D672">_xll.PBD(C672,"HQ Country","","USD","","")</f>
        <v>Brazil</v>
      </c>
      <c r="E672" t="str" cm="1">
        <f t="array" ref="E672">_xll.PBD(C672,"Website","","USD","","")</f>
        <v>www.usiminas.com</v>
      </c>
      <c r="F672" t="s">
        <v>2552</v>
      </c>
      <c r="H672" t="s">
        <v>222</v>
      </c>
      <c r="I672" s="12" cm="1">
        <f t="array" ref="I672">_xll.PBD(C672,"Employees Count","","USD","","")</f>
        <v>51182</v>
      </c>
      <c r="J672" s="12" cm="1">
        <f t="array" ref="J672">_xll.PBF(C672,"Business Revenue","TTM","07-Jul-2025","","USD","","")</f>
        <v>5158705816.1846857</v>
      </c>
      <c r="K672" s="12" cm="1">
        <f t="array" ref="K672">_xll.PBF(C672,"EBITDA","TTM","07-Jul-2025","","USD","","")</f>
        <v>366094366.43059599</v>
      </c>
      <c r="L672" s="13"/>
    </row>
    <row r="673" spans="2:12" ht="15" customHeight="1" x14ac:dyDescent="0.2">
      <c r="B673" t="str" cm="1">
        <f t="array" ref="B673">_xll.PBD(C673,"Name","","USD","","")</f>
        <v>Usiminas Mecanica</v>
      </c>
      <c r="C673" t="s">
        <v>1167</v>
      </c>
      <c r="D673" t="str" cm="1">
        <f t="array" ref="D673">_xll.PBD(C673,"HQ Country","","USD","","")</f>
        <v>Brazil</v>
      </c>
      <c r="E673" t="str" cm="1">
        <f t="array" ref="E673">_xll.PBD(C673,"Website","","USD","","")</f>
        <v>www.usiminasmecanica.com.br</v>
      </c>
      <c r="F673" t="s">
        <v>2551</v>
      </c>
      <c r="H673" t="s">
        <v>222</v>
      </c>
      <c r="I673" s="12" t="e" cm="1">
        <f t="array" ref="I673">_xll.PBD(C673,"Employees Count","","USD","","")</f>
        <v>#N/A</v>
      </c>
      <c r="J673" s="12" t="e" cm="1">
        <f t="array" ref="J673">_xll.PBF(C673,"Business Revenue","TTM","07-Jul-2025","","USD","","")</f>
        <v>#N/A</v>
      </c>
      <c r="K673" s="12" t="e" cm="1">
        <f t="array" ref="K673">_xll.PBF(C673,"EBITDA","TTM","07-Jul-2025","","USD","","")</f>
        <v>#N/A</v>
      </c>
      <c r="L673" s="13"/>
    </row>
    <row r="674" spans="2:12" ht="15" customHeight="1" x14ac:dyDescent="0.2">
      <c r="B674" t="str" cm="1">
        <f t="array" ref="B674">_xll.PBD(C674,"Name","","USD","","")</f>
        <v>Vale (Multi-line Mining)</v>
      </c>
      <c r="C674" t="s">
        <v>1173</v>
      </c>
      <c r="D674" t="str" cm="1">
        <f t="array" ref="D674">_xll.PBD(C674,"HQ Country","","USD","","")</f>
        <v>Brazil</v>
      </c>
      <c r="E674" t="str" cm="1">
        <f t="array" ref="E674">_xll.PBD(C674,"Website","","USD","","")</f>
        <v>www.vale.com</v>
      </c>
      <c r="F674" t="s">
        <v>2554</v>
      </c>
      <c r="H674" t="s">
        <v>222</v>
      </c>
      <c r="I674" s="12" cm="1">
        <f t="array" ref="I674">_xll.PBD(C674,"Employees Count","","USD","","")</f>
        <v>64610</v>
      </c>
      <c r="J674" s="12" cm="1">
        <f t="array" ref="J674">_xll.PBF(C674,"Business Revenue","TTM","07-Jul-2025","","USD","","")</f>
        <v>37743000000</v>
      </c>
      <c r="K674" s="12" cm="1">
        <f t="array" ref="K674">_xll.PBF(C674,"EBITDA","TTM","07-Jul-2025","","USD","","")</f>
        <v>11119000000</v>
      </c>
      <c r="L674" s="13"/>
    </row>
    <row r="675" spans="2:12" ht="15" customHeight="1" x14ac:dyDescent="0.2">
      <c r="B675" t="str" cm="1">
        <f t="array" ref="B675">_xll.PBD(C675,"Name","","USD","","")</f>
        <v>Vale Fertilizantes</v>
      </c>
      <c r="C675" t="s">
        <v>1174</v>
      </c>
      <c r="D675" t="str" cm="1">
        <f t="array" ref="D675">_xll.PBD(C675,"HQ Country","","USD","","")</f>
        <v>Brazil</v>
      </c>
      <c r="E675" t="str" cm="1">
        <f t="array" ref="E675">_xll.PBD(C675,"Website","","USD","","")</f>
        <v>www.valefertilizantes.com</v>
      </c>
      <c r="F675" t="s">
        <v>2555</v>
      </c>
      <c r="H675" t="s">
        <v>222</v>
      </c>
      <c r="I675" s="12" t="e" cm="1">
        <f t="array" ref="I675">_xll.PBD(C675,"Employees Count","","USD","","")</f>
        <v>#N/A</v>
      </c>
      <c r="J675" s="12" t="e" cm="1">
        <f t="array" ref="J675">_xll.PBF(C675,"Business Revenue","TTM","07-Jul-2025","","USD","","")</f>
        <v>#N/A</v>
      </c>
      <c r="K675" s="12" t="e" cm="1">
        <f t="array" ref="K675">_xll.PBF(C675,"EBITDA","TTM","07-Jul-2025","","USD","","")</f>
        <v>#N/A</v>
      </c>
      <c r="L675" s="13"/>
    </row>
    <row r="676" spans="2:12" ht="15" customHeight="1" x14ac:dyDescent="0.2">
      <c r="B676" t="str" cm="1">
        <f t="array" ref="B676">_xll.PBD(C676,"Name","","USD","","")</f>
        <v>Valid (IT Services and Consulting)</v>
      </c>
      <c r="C676" t="s">
        <v>1175</v>
      </c>
      <c r="D676" t="str" cm="1">
        <f t="array" ref="D676">_xll.PBD(C676,"HQ Country","","USD","","")</f>
        <v>Brazil</v>
      </c>
      <c r="E676" t="str" cm="1">
        <f t="array" ref="E676">_xll.PBD(C676,"Website","","USD","","")</f>
        <v>www.valid.com</v>
      </c>
      <c r="F676" t="s">
        <v>2556</v>
      </c>
      <c r="H676" t="s">
        <v>222</v>
      </c>
      <c r="I676" s="12" cm="1">
        <f t="array" ref="I676">_xll.PBD(C676,"Employees Count","","USD","","")</f>
        <v>6000</v>
      </c>
      <c r="J676" s="12" cm="1">
        <f t="array" ref="J676">_xll.PBF(C676,"Business Revenue","TTM","07-Jul-2025","","USD","","")</f>
        <v>405912809.34330904</v>
      </c>
      <c r="K676" s="12" cm="1">
        <f t="array" ref="K676">_xll.PBF(C676,"EBITDA","TTM","07-Jul-2025","","USD","","")</f>
        <v>89520656.481911004</v>
      </c>
      <c r="L676" s="13"/>
    </row>
    <row r="677" spans="2:12" ht="15" customHeight="1" x14ac:dyDescent="0.2">
      <c r="B677" t="str" cm="1">
        <f t="array" ref="B677">_xll.PBD(C677,"Name","","USD","","")</f>
        <v>Vamos Locacao De Caminhoes Maquinas E Equipamentos</v>
      </c>
      <c r="C677" t="s">
        <v>1176</v>
      </c>
      <c r="D677" t="str" cm="1">
        <f t="array" ref="D677">_xll.PBD(C677,"HQ Country","","USD","","")</f>
        <v>Brazil</v>
      </c>
      <c r="E677" t="str" cm="1">
        <f t="array" ref="E677">_xll.PBD(C677,"Website","","USD","","")</f>
        <v>www.vamos.com.br</v>
      </c>
      <c r="F677" t="s">
        <v>2557</v>
      </c>
      <c r="H677" t="s">
        <v>222</v>
      </c>
      <c r="I677" s="12" cm="1">
        <f t="array" ref="I677">_xll.PBD(C677,"Employees Count","","USD","","")</f>
        <v>2827</v>
      </c>
      <c r="J677" s="12" cm="1">
        <f t="array" ref="J677">_xll.PBF(C677,"Business Revenue","TTM","07-Jul-2025","","USD","","")</f>
        <v>766993426.28745198</v>
      </c>
      <c r="K677" s="12" cm="1">
        <f t="array" ref="K677">_xll.PBF(C677,"EBITDA","TTM","07-Jul-2025","","USD","","")</f>
        <v>622929209.48879397</v>
      </c>
      <c r="L677" s="13"/>
    </row>
    <row r="678" spans="2:12" ht="15" customHeight="1" x14ac:dyDescent="0.2">
      <c r="B678" t="str" cm="1">
        <f t="array" ref="B678">_xll.PBD(C678,"Name","","USD","","")</f>
        <v>Vasta Platform</v>
      </c>
      <c r="C678" t="s">
        <v>1177</v>
      </c>
      <c r="D678" t="str" cm="1">
        <f t="array" ref="D678">_xll.PBD(C678,"HQ Country","","USD","","")</f>
        <v>Brazil</v>
      </c>
      <c r="E678" t="str" cm="1">
        <f t="array" ref="E678">_xll.PBD(C678,"Website","","USD","","")</f>
        <v>www.vastaedu.com.br</v>
      </c>
      <c r="F678" t="s">
        <v>2558</v>
      </c>
      <c r="H678" t="s">
        <v>222</v>
      </c>
      <c r="I678" s="12" cm="1">
        <f t="array" ref="I678">_xll.PBD(C678,"Employees Count","","USD","","")</f>
        <v>2012</v>
      </c>
      <c r="J678" s="12" cm="1">
        <f t="array" ref="J678">_xll.PBF(C678,"Business Revenue","TTM","07-Jul-2025","","USD","","")</f>
        <v>292776005.365601</v>
      </c>
      <c r="K678" s="12" cm="1">
        <f t="array" ref="K678">_xll.PBF(C678,"EBITDA","TTM","07-Jul-2025","","USD","","")</f>
        <v>141789676.11834499</v>
      </c>
      <c r="L678" s="13"/>
    </row>
    <row r="679" spans="2:12" ht="15" customHeight="1" x14ac:dyDescent="0.2">
      <c r="B679" t="str" cm="1">
        <f t="array" ref="B679">_xll.PBD(C679,"Name","","USD","","")</f>
        <v>Veloe</v>
      </c>
      <c r="C679" t="s">
        <v>1178</v>
      </c>
      <c r="D679" t="str" cm="1">
        <f t="array" ref="D679">_xll.PBD(C679,"HQ Country","","USD","","")</f>
        <v>Brazil</v>
      </c>
      <c r="E679" t="str" cm="1">
        <f t="array" ref="E679">_xll.PBD(C679,"Website","","USD","","")</f>
        <v>www.veloe.com.br</v>
      </c>
      <c r="F679" t="s">
        <v>2559</v>
      </c>
      <c r="H679" t="s">
        <v>222</v>
      </c>
      <c r="I679" s="12" t="e" cm="1">
        <f t="array" ref="I679">_xll.PBD(C679,"Employees Count","","USD","","")</f>
        <v>#N/A</v>
      </c>
      <c r="J679" s="12" t="e" cm="1">
        <f t="array" ref="J679">_xll.PBF(C679,"Business Revenue","TTM","07-Jul-2025","","USD","","")</f>
        <v>#N/A</v>
      </c>
      <c r="K679" s="12" t="e" cm="1">
        <f t="array" ref="K679">_xll.PBF(C679,"EBITDA","TTM","07-Jul-2025","","USD","","")</f>
        <v>#N/A</v>
      </c>
      <c r="L679" s="13"/>
    </row>
    <row r="680" spans="2:12" ht="15" customHeight="1" x14ac:dyDescent="0.2">
      <c r="B680" t="str" cm="1">
        <f t="array" ref="B680">_xll.PBD(C680,"Name","","USD","","")</f>
        <v>Ventura Offshore</v>
      </c>
      <c r="C680" t="s">
        <v>1179</v>
      </c>
      <c r="D680" t="str" cm="1">
        <f t="array" ref="D680">_xll.PBD(C680,"HQ Country","","USD","","")</f>
        <v>Brazil</v>
      </c>
      <c r="E680" t="str" cm="1">
        <f t="array" ref="E680">_xll.PBD(C680,"Website","","USD","","")</f>
        <v>www.ventura-offshore.com</v>
      </c>
      <c r="F680" t="s">
        <v>2560</v>
      </c>
      <c r="H680" t="s">
        <v>222</v>
      </c>
      <c r="I680" s="12" t="e" cm="1">
        <f t="array" ref="I680">_xll.PBD(C680,"Employees Count","","USD","","")</f>
        <v>#N/A</v>
      </c>
      <c r="J680" s="12" cm="1">
        <f t="array" ref="J680">_xll.PBF(C680,"Business Revenue","TTM","07-Jul-2025","","USD","","")</f>
        <v>203959000</v>
      </c>
      <c r="K680" s="12" cm="1">
        <f t="array" ref="K680">_xll.PBF(C680,"EBITDA","TTM","07-Jul-2025","","USD","","")</f>
        <v>109810381</v>
      </c>
      <c r="L680" s="13"/>
    </row>
    <row r="681" spans="2:12" ht="15" customHeight="1" x14ac:dyDescent="0.2">
      <c r="B681" t="str" cm="1">
        <f t="array" ref="B681">_xll.PBD(C681,"Name","","USD","","")</f>
        <v>Verisure</v>
      </c>
      <c r="C681" t="s">
        <v>392</v>
      </c>
      <c r="D681" t="str" cm="1">
        <f t="array" ref="D681">_xll.PBD(C681,"HQ Country","","USD","","")</f>
        <v>Switzerland</v>
      </c>
      <c r="E681" t="str" cm="1">
        <f t="array" ref="E681">_xll.PBD(C681,"Website","","USD","","")</f>
        <v>www.verisure.com</v>
      </c>
      <c r="F681" t="s">
        <v>2025</v>
      </c>
      <c r="H681" t="s">
        <v>222</v>
      </c>
      <c r="I681" s="12" cm="1">
        <f t="array" ref="I681">_xll.PBD(C681,"Employees Count","","USD","","")</f>
        <v>26000</v>
      </c>
      <c r="J681" s="12" t="e" cm="1">
        <f t="array" ref="J681">_xll.PBF(C681,"Business Revenue","TTM","07-Jul-2025","","USD","","")</f>
        <v>#N/A</v>
      </c>
      <c r="K681" s="12" t="e" cm="1">
        <f t="array" ref="K681">_xll.PBF(C681,"EBITDA","TTM","07-Jul-2025","","USD","","")</f>
        <v>#N/A</v>
      </c>
      <c r="L681" s="13"/>
    </row>
    <row r="682" spans="2:12" ht="15" customHeight="1" x14ac:dyDescent="0.2">
      <c r="B682" t="str" cm="1">
        <f t="array" ref="B682">_xll.PBD(C682,"Name","","USD","","")</f>
        <v>Vero (Telecommunication Company)</v>
      </c>
      <c r="C682" t="s">
        <v>1180</v>
      </c>
      <c r="D682" t="str" cm="1">
        <f t="array" ref="D682">_xll.PBD(C682,"HQ Country","","USD","","")</f>
        <v>Brazil</v>
      </c>
      <c r="E682" t="str" cm="1">
        <f t="array" ref="E682">_xll.PBD(C682,"Website","","USD","","")</f>
        <v>www.verointernet.com.br</v>
      </c>
      <c r="F682" t="s">
        <v>2561</v>
      </c>
      <c r="H682" t="s">
        <v>222</v>
      </c>
      <c r="I682" s="12" cm="1">
        <f t="array" ref="I682">_xll.PBD(C682,"Employees Count","","USD","","")</f>
        <v>2900</v>
      </c>
      <c r="J682" s="12" t="e" cm="1">
        <f t="array" ref="J682">_xll.PBF(C682,"Business Revenue","TTM","07-Jul-2025","","USD","","")</f>
        <v>#N/A</v>
      </c>
      <c r="K682" s="12" cm="1">
        <f t="array" ref="K682">_xll.PBF(C682,"EBITDA","TTM","07-Jul-2025","","USD","","")</f>
        <v>158486546.27380314</v>
      </c>
      <c r="L682" s="13"/>
    </row>
    <row r="683" spans="2:12" ht="15" customHeight="1" x14ac:dyDescent="0.2">
      <c r="B683" t="str" cm="1">
        <f t="array" ref="B683">_xll.PBD(C683,"Name","","USD","","")</f>
        <v>Verzani &amp; Sandrini</v>
      </c>
      <c r="C683" t="s">
        <v>393</v>
      </c>
      <c r="D683" t="str" cm="1">
        <f t="array" ref="D683">_xll.PBD(C683,"HQ Country","","USD","","")</f>
        <v>Brazil</v>
      </c>
      <c r="E683" t="str" cm="1">
        <f t="array" ref="E683">_xll.PBD(C683,"Website","","USD","","")</f>
        <v>www.verzani.com.br</v>
      </c>
      <c r="F683" t="s">
        <v>2026</v>
      </c>
      <c r="H683" t="s">
        <v>222</v>
      </c>
      <c r="I683" s="12" cm="1">
        <f t="array" ref="I683">_xll.PBD(C683,"Employees Count","","USD","","")</f>
        <v>71000</v>
      </c>
      <c r="J683" s="12" t="e" cm="1">
        <f t="array" ref="J683">_xll.PBF(C683,"Business Revenue","TTM","07-Jul-2025","","USD","","")</f>
        <v>#N/A</v>
      </c>
      <c r="K683" s="12" t="e" cm="1">
        <f t="array" ref="K683">_xll.PBF(C683,"EBITDA","TTM","07-Jul-2025","","USD","","")</f>
        <v>#N/A</v>
      </c>
      <c r="L683" s="13"/>
    </row>
    <row r="684" spans="2:12" ht="15" customHeight="1" x14ac:dyDescent="0.2">
      <c r="B684" t="str" cm="1">
        <f t="array" ref="B684">_xll.PBD(C684,"Name","","USD","","")</f>
        <v>Veste</v>
      </c>
      <c r="C684" t="s">
        <v>1182</v>
      </c>
      <c r="D684" t="str" cm="1">
        <f t="array" ref="D684">_xll.PBD(C684,"HQ Country","","USD","","")</f>
        <v>Brazil</v>
      </c>
      <c r="E684" t="str" cm="1">
        <f t="array" ref="E684">_xll.PBD(C684,"Website","","USD","","")</f>
        <v>www.veste.com</v>
      </c>
      <c r="F684" t="s">
        <v>2562</v>
      </c>
      <c r="H684" t="s">
        <v>222</v>
      </c>
      <c r="I684" s="12" t="e" cm="1">
        <f t="array" ref="I684">_xll.PBD(C684,"Employees Count","","USD","","")</f>
        <v>#N/A</v>
      </c>
      <c r="J684" s="12" cm="1">
        <f t="array" ref="J684">_xll.PBF(C684,"Business Revenue","TTM","07-Jul-2025","","USD","","")</f>
        <v>247441565.31797501</v>
      </c>
      <c r="K684" s="12" cm="1">
        <f t="array" ref="K684">_xll.PBF(C684,"EBITDA","TTM","07-Jul-2025","","USD","","")</f>
        <v>39038534.241576001</v>
      </c>
      <c r="L684" s="13"/>
    </row>
    <row r="685" spans="2:12" ht="15" customHeight="1" x14ac:dyDescent="0.2">
      <c r="B685" t="str" cm="1">
        <f t="array" ref="B685">_xll.PBD(C685,"Name","","USD","","")</f>
        <v>Viabahia Concessionaria de Rodovias</v>
      </c>
      <c r="C685" t="s">
        <v>1183</v>
      </c>
      <c r="D685" t="str" cm="1">
        <f t="array" ref="D685">_xll.PBD(C685,"HQ Country","","USD","","")</f>
        <v>Brazil</v>
      </c>
      <c r="E685" t="str" cm="1">
        <f t="array" ref="E685">_xll.PBD(C685,"Website","","USD","","")</f>
        <v>www.viabahiasa.com.br</v>
      </c>
      <c r="F685" t="s">
        <v>2563</v>
      </c>
      <c r="H685" t="s">
        <v>222</v>
      </c>
      <c r="I685" s="12" cm="1">
        <f t="array" ref="I685">_xll.PBD(C685,"Employees Count","","USD","","")</f>
        <v>197</v>
      </c>
      <c r="J685" s="12" t="e" cm="1">
        <f t="array" ref="J685">_xll.PBF(C685,"Business Revenue","TTM","07-Jul-2025","","USD","","")</f>
        <v>#N/A</v>
      </c>
      <c r="K685" s="12" t="e" cm="1">
        <f t="array" ref="K685">_xll.PBF(C685,"EBITDA","TTM","07-Jul-2025","","USD","","")</f>
        <v>#N/A</v>
      </c>
      <c r="L685" s="13"/>
    </row>
    <row r="686" spans="2:12" ht="15" customHeight="1" x14ac:dyDescent="0.2">
      <c r="B686" t="str" cm="1">
        <f t="array" ref="B686">_xll.PBD(C686,"Name","","USD","","")</f>
        <v>ViajaNet</v>
      </c>
      <c r="C686" t="s">
        <v>1184</v>
      </c>
      <c r="D686" t="str" cm="1">
        <f t="array" ref="D686">_xll.PBD(C686,"HQ Country","","USD","","")</f>
        <v>Brazil</v>
      </c>
      <c r="E686" t="str" cm="1">
        <f t="array" ref="E686">_xll.PBD(C686,"Website","","USD","","")</f>
        <v>www.viajanet.com.br</v>
      </c>
      <c r="F686" t="s">
        <v>2564</v>
      </c>
      <c r="H686" t="s">
        <v>222</v>
      </c>
      <c r="I686" s="12" cm="1">
        <f t="array" ref="I686">_xll.PBD(C686,"Employees Count","","USD","","")</f>
        <v>248</v>
      </c>
      <c r="J686" s="12" t="e" cm="1">
        <f t="array" ref="J686">_xll.PBF(C686,"Business Revenue","TTM","07-Jul-2025","","USD","","")</f>
        <v>#N/A</v>
      </c>
      <c r="K686" s="12" t="e" cm="1">
        <f t="array" ref="K686">_xll.PBF(C686,"EBITDA","TTM","07-Jul-2025","","USD","","")</f>
        <v>#N/A</v>
      </c>
      <c r="L686" s="13"/>
    </row>
    <row r="687" spans="2:12" ht="15" customHeight="1" x14ac:dyDescent="0.2">
      <c r="B687" t="str" cm="1">
        <f t="array" ref="B687">_xll.PBD(C687,"Name","","USD","","")</f>
        <v>Vibra Energia</v>
      </c>
      <c r="C687" t="s">
        <v>1185</v>
      </c>
      <c r="D687" t="str" cm="1">
        <f t="array" ref="D687">_xll.PBD(C687,"HQ Country","","USD","","")</f>
        <v>Brazil</v>
      </c>
      <c r="E687" t="str" cm="1">
        <f t="array" ref="E687">_xll.PBD(C687,"Website","","USD","","")</f>
        <v>www.vibraenergia.com.br</v>
      </c>
      <c r="F687" t="s">
        <v>2565</v>
      </c>
      <c r="H687" t="s">
        <v>222</v>
      </c>
      <c r="I687" s="12" cm="1">
        <f t="array" ref="I687">_xll.PBD(C687,"Employees Count","","USD","","")</f>
        <v>3814</v>
      </c>
      <c r="J687" s="12" cm="1">
        <f t="array" ref="J687">_xll.PBF(C687,"Business Revenue","TTM","07-Jul-2025","","USD","","")</f>
        <v>33358505161.900002</v>
      </c>
      <c r="K687" s="12" cm="1">
        <f t="array" ref="K687">_xll.PBF(C687,"EBITDA","TTM","07-Jul-2025","","USD","","")</f>
        <v>1846917771.1099999</v>
      </c>
      <c r="L687" s="13"/>
    </row>
    <row r="688" spans="2:12" ht="15" customHeight="1" x14ac:dyDescent="0.2">
      <c r="B688" t="str" cm="1">
        <f t="array" ref="B688">_xll.PBD(C688,"Name","","USD","","")</f>
        <v>Vicunha Textil</v>
      </c>
      <c r="C688" t="s">
        <v>1186</v>
      </c>
      <c r="D688" t="str" cm="1">
        <f t="array" ref="D688">_xll.PBD(C688,"HQ Country","","USD","","")</f>
        <v>Brazil</v>
      </c>
      <c r="E688" t="str" cm="1">
        <f t="array" ref="E688">_xll.PBD(C688,"Website","","USD","","")</f>
        <v>www.vicunha.com</v>
      </c>
      <c r="F688" t="s">
        <v>2566</v>
      </c>
      <c r="H688" t="s">
        <v>222</v>
      </c>
      <c r="I688" s="12" cm="1">
        <f t="array" ref="I688">_xll.PBD(C688,"Employees Count","","USD","","")</f>
        <v>7000</v>
      </c>
      <c r="J688" s="12" t="e" cm="1">
        <f t="array" ref="J688">_xll.PBF(C688,"Business Revenue","TTM","07-Jul-2025","","USD","","")</f>
        <v>#N/A</v>
      </c>
      <c r="K688" s="12" t="e" cm="1">
        <f t="array" ref="K688">_xll.PBF(C688,"EBITDA","TTM","07-Jul-2025","","USD","","")</f>
        <v>#N/A</v>
      </c>
      <c r="L688" s="13"/>
    </row>
    <row r="689" spans="2:12" ht="15" customHeight="1" x14ac:dyDescent="0.2">
      <c r="B689" t="str" cm="1">
        <f t="array" ref="B689">_xll.PBD(C689,"Name","","USD","","")</f>
        <v>Acos Villares</v>
      </c>
      <c r="C689" t="s">
        <v>580</v>
      </c>
      <c r="D689" t="str" cm="1">
        <f t="array" ref="D689">_xll.PBD(C689,"HQ Country","","USD","","")</f>
        <v>Brazil</v>
      </c>
      <c r="E689" t="str" cm="1">
        <f t="array" ref="E689">_xll.PBD(C689,"Website","","USD","","")</f>
        <v>www.villares.com.br</v>
      </c>
      <c r="F689" t="s">
        <v>2040</v>
      </c>
      <c r="H689" t="s">
        <v>222</v>
      </c>
      <c r="I689" s="12" cm="1">
        <f t="array" ref="I689">_xll.PBD(C689,"Employees Count","","USD","","")</f>
        <v>3284</v>
      </c>
      <c r="J689" s="12" t="e" cm="1">
        <f t="array" ref="J689">_xll.PBF(C689,"Business Revenue","TTM","07-Jul-2025","","USD","","")</f>
        <v>#N/A</v>
      </c>
      <c r="K689" s="12" t="e" cm="1">
        <f t="array" ref="K689">_xll.PBF(C689,"EBITDA","TTM","07-Jul-2025","","USD","","")</f>
        <v>#N/A</v>
      </c>
      <c r="L689" s="13"/>
    </row>
    <row r="690" spans="2:12" ht="15" customHeight="1" x14ac:dyDescent="0.2">
      <c r="B690" t="str" cm="1">
        <f t="array" ref="B690">_xll.PBD(C690,"Name","","USD","","")</f>
        <v>Vitacon Safira Desenvolvimento Imobiliario</v>
      </c>
      <c r="C690" t="s">
        <v>1188</v>
      </c>
      <c r="D690" t="str" cm="1">
        <f t="array" ref="D690">_xll.PBD(C690,"HQ Country","","USD","","")</f>
        <v>Brazil</v>
      </c>
      <c r="E690" t="str" cm="1">
        <f t="array" ref="E690">_xll.PBD(C690,"Website","","USD","","")</f>
        <v>www.vitacon.com.br</v>
      </c>
      <c r="F690" t="s">
        <v>2568</v>
      </c>
      <c r="H690" t="s">
        <v>222</v>
      </c>
      <c r="I690" s="12" cm="1">
        <f t="array" ref="I690">_xll.PBD(C690,"Employees Count","","USD","","")</f>
        <v>201</v>
      </c>
      <c r="J690" s="12" t="e" cm="1">
        <f t="array" ref="J690">_xll.PBF(C690,"Business Revenue","TTM","07-Jul-2025","","USD","","")</f>
        <v>#N/A</v>
      </c>
      <c r="K690" s="12" t="e" cm="1">
        <f t="array" ref="K690">_xll.PBF(C690,"EBITDA","TTM","07-Jul-2025","","USD","","")</f>
        <v>#N/A</v>
      </c>
      <c r="L690" s="13"/>
    </row>
    <row r="691" spans="2:12" ht="15" customHeight="1" x14ac:dyDescent="0.2">
      <c r="B691" t="str" cm="1">
        <f t="array" ref="B691">_xll.PBD(C691,"Name","","USD","","")</f>
        <v>Vitopel</v>
      </c>
      <c r="C691" t="s">
        <v>1189</v>
      </c>
      <c r="D691" t="str" cm="1">
        <f t="array" ref="D691">_xll.PBD(C691,"HQ Country","","USD","","")</f>
        <v>Brazil</v>
      </c>
      <c r="E691" t="str" cm="1">
        <f t="array" ref="E691">_xll.PBD(C691,"Website","","USD","","")</f>
        <v>www.vitopel.com</v>
      </c>
      <c r="F691" t="s">
        <v>2569</v>
      </c>
      <c r="H691" t="s">
        <v>222</v>
      </c>
      <c r="I691" s="12" cm="1">
        <f t="array" ref="I691">_xll.PBD(C691,"Employees Count","","USD","","")</f>
        <v>608</v>
      </c>
      <c r="J691" s="12" t="e" cm="1">
        <f t="array" ref="J691">_xll.PBF(C691,"Business Revenue","TTM","07-Jul-2025","","USD","","")</f>
        <v>#N/A</v>
      </c>
      <c r="K691" s="12" t="e" cm="1">
        <f t="array" ref="K691">_xll.PBF(C691,"EBITDA","TTM","07-Jul-2025","","USD","","")</f>
        <v>#N/A</v>
      </c>
      <c r="L691" s="13"/>
    </row>
    <row r="692" spans="2:12" ht="15" customHeight="1" x14ac:dyDescent="0.2">
      <c r="B692" t="str" cm="1">
        <f t="array" ref="B692">_xll.PBD(C692,"Name","","USD","","")</f>
        <v>Vitru Brasil Empreendimentos, Participações e Comércio</v>
      </c>
      <c r="C692" t="s">
        <v>1191</v>
      </c>
      <c r="D692" t="str" cm="1">
        <f t="array" ref="D692">_xll.PBD(C692,"HQ Country","","USD","","")</f>
        <v>Brazil</v>
      </c>
      <c r="E692" t="str" cm="1">
        <f t="array" ref="E692">_xll.PBD(C692,"Website","","USD","","")</f>
        <v>www.vitru.com.br</v>
      </c>
      <c r="F692" t="s">
        <v>2570</v>
      </c>
      <c r="H692" t="s">
        <v>222</v>
      </c>
      <c r="I692" s="12" cm="1">
        <f t="array" ref="I692">_xll.PBD(C692,"Employees Count","","USD","","")</f>
        <v>10922</v>
      </c>
      <c r="J692" s="12" cm="1">
        <f t="array" ref="J692">_xll.PBF(C692,"Business Revenue","TTM","07-Jul-2025","","USD","","")</f>
        <v>497708356.439502</v>
      </c>
      <c r="K692" s="12" cm="1">
        <f t="array" ref="K692">_xll.PBF(C692,"EBITDA","TTM","07-Jul-2025","","USD","","")</f>
        <v>124654272.71333399</v>
      </c>
      <c r="L692" s="13"/>
    </row>
    <row r="693" spans="2:12" ht="15" customHeight="1" x14ac:dyDescent="0.2">
      <c r="B693" t="str" cm="1">
        <f t="array" ref="B693">_xll.PBD(C693,"Name","","USD","","")</f>
        <v>VLI Logística</v>
      </c>
      <c r="C693" t="s">
        <v>1192</v>
      </c>
      <c r="D693" t="str" cm="1">
        <f t="array" ref="D693">_xll.PBD(C693,"HQ Country","","USD","","")</f>
        <v>Brazil</v>
      </c>
      <c r="E693" t="str" cm="1">
        <f t="array" ref="E693">_xll.PBD(C693,"Website","","USD","","")</f>
        <v>www.vli-logistica.com.br</v>
      </c>
      <c r="F693" t="s">
        <v>2571</v>
      </c>
      <c r="H693" t="s">
        <v>222</v>
      </c>
      <c r="I693" s="12" cm="1">
        <f t="array" ref="I693">_xll.PBD(C693,"Employees Count","","USD","","")</f>
        <v>7000</v>
      </c>
      <c r="J693" s="12" t="e" cm="1">
        <f t="array" ref="J693">_xll.PBF(C693,"Business Revenue","TTM","07-Jul-2025","","USD","","")</f>
        <v>#N/A</v>
      </c>
      <c r="K693" s="12" t="e" cm="1">
        <f t="array" ref="K693">_xll.PBF(C693,"EBITDA","TTM","07-Jul-2025","","USD","","")</f>
        <v>#N/A</v>
      </c>
      <c r="L693" s="13"/>
    </row>
    <row r="694" spans="2:12" ht="15" customHeight="1" x14ac:dyDescent="0.2">
      <c r="B694" t="str" cm="1">
        <f t="array" ref="B694">_xll.PBD(C694,"Name","","USD","","")</f>
        <v>Vocal Comércio de Veículos</v>
      </c>
      <c r="C694" t="s">
        <v>1193</v>
      </c>
      <c r="D694" t="str" cm="1">
        <f t="array" ref="D694">_xll.PBD(C694,"HQ Country","","USD","","")</f>
        <v>Brazil</v>
      </c>
      <c r="E694" t="str" cm="1">
        <f t="array" ref="E694">_xll.PBD(C694,"Website","","USD","","")</f>
        <v>www.vocal.com.br</v>
      </c>
      <c r="F694" t="s">
        <v>2572</v>
      </c>
      <c r="H694" t="s">
        <v>222</v>
      </c>
      <c r="I694" s="12" cm="1">
        <f t="array" ref="I694">_xll.PBD(C694,"Employees Count","","USD","","")</f>
        <v>408</v>
      </c>
      <c r="J694" s="12" t="e" cm="1">
        <f t="array" ref="J694">_xll.PBF(C694,"Business Revenue","TTM","07-Jul-2025","","USD","","")</f>
        <v>#N/A</v>
      </c>
      <c r="K694" s="12" t="e" cm="1">
        <f t="array" ref="K694">_xll.PBF(C694,"EBITDA","TTM","07-Jul-2025","","USD","","")</f>
        <v>#N/A</v>
      </c>
      <c r="L694" s="13"/>
    </row>
    <row r="695" spans="2:12" ht="15" customHeight="1" x14ac:dyDescent="0.2">
      <c r="B695" t="str" cm="1">
        <f t="array" ref="B695">_xll.PBD(C695,"Name","","USD","","")</f>
        <v>DmCard Cartoes de Credito</v>
      </c>
      <c r="C695" t="s">
        <v>794</v>
      </c>
      <c r="D695" t="str" cm="1">
        <f t="array" ref="D695">_xll.PBD(C695,"HQ Country","","USD","","")</f>
        <v>Brazil</v>
      </c>
      <c r="E695" t="str" cm="1">
        <f t="array" ref="E695">_xll.PBD(C695,"Website","","USD","","")</f>
        <v>www.vocedm.com.br</v>
      </c>
      <c r="F695" t="s">
        <v>2211</v>
      </c>
      <c r="H695" t="s">
        <v>222</v>
      </c>
      <c r="I695" s="12" cm="1">
        <f t="array" ref="I695">_xll.PBD(C695,"Employees Count","","USD","","")</f>
        <v>790</v>
      </c>
      <c r="J695" s="12" t="e" cm="1">
        <f t="array" ref="J695">_xll.PBF(C695,"Business Revenue","TTM","07-Jul-2025","","USD","","")</f>
        <v>#N/A</v>
      </c>
      <c r="K695" s="12" t="e" cm="1">
        <f t="array" ref="K695">_xll.PBF(C695,"EBITDA","TTM","07-Jul-2025","","USD","","")</f>
        <v>#N/A</v>
      </c>
      <c r="L695" s="13"/>
    </row>
    <row r="696" spans="2:12" ht="15" customHeight="1" x14ac:dyDescent="0.2">
      <c r="B696" t="str" cm="1">
        <f t="array" ref="B696">_xll.PBD(C696,"Name","","USD","","")</f>
        <v>Azul (Air)</v>
      </c>
      <c r="C696" t="s">
        <v>636</v>
      </c>
      <c r="D696" t="str" cm="1">
        <f t="array" ref="D696">_xll.PBD(C696,"HQ Country","","USD","","")</f>
        <v>Brazil</v>
      </c>
      <c r="E696" t="str" cm="1">
        <f t="array" ref="E696">_xll.PBD(C696,"Website","","USD","","")</f>
        <v>www.voeazul.com.br</v>
      </c>
      <c r="F696" t="s">
        <v>2086</v>
      </c>
      <c r="H696" t="s">
        <v>222</v>
      </c>
      <c r="I696" s="12" cm="1">
        <f t="array" ref="I696">_xll.PBD(C696,"Employees Count","","USD","","")</f>
        <v>16000</v>
      </c>
      <c r="J696" s="12" cm="1">
        <f t="array" ref="J696">_xll.PBF(C696,"Business Revenue","TTM","07-Jul-2025","","USD","","")</f>
        <v>3288740399.1724644</v>
      </c>
      <c r="K696" s="12" cm="1">
        <f t="array" ref="K696">_xll.PBF(C696,"EBITDA","TTM","07-Jul-2025","","USD","","")</f>
        <v>257360422.069051</v>
      </c>
      <c r="L696" s="13"/>
    </row>
    <row r="697" spans="2:12" ht="15" customHeight="1" x14ac:dyDescent="0.2">
      <c r="B697" t="str" cm="1">
        <f t="array" ref="B697">_xll.PBD(C697,"Name","","USD","","")</f>
        <v>GOL Linhas Aereas</v>
      </c>
      <c r="C697" t="s">
        <v>866</v>
      </c>
      <c r="D697" t="str" cm="1">
        <f t="array" ref="D697">_xll.PBD(C697,"HQ Country","","USD","","")</f>
        <v>Brazil</v>
      </c>
      <c r="E697" t="str" cm="1">
        <f t="array" ref="E697">_xll.PBD(C697,"Website","","USD","","")</f>
        <v>www.voegol.com.br</v>
      </c>
      <c r="F697" t="s">
        <v>2280</v>
      </c>
      <c r="H697" t="s">
        <v>222</v>
      </c>
      <c r="I697" s="12" cm="1">
        <f t="array" ref="I697">_xll.PBD(C697,"Employees Count","","USD","","")</f>
        <v>14817</v>
      </c>
      <c r="J697" s="12" cm="1">
        <f t="array" ref="J697">_xll.PBF(C697,"Business Revenue","TTM","07-Jul-2025","","USD","","")</f>
        <v>3613774616.360106</v>
      </c>
      <c r="K697" s="12" cm="1">
        <f t="array" ref="K697">_xll.PBF(C697,"EBITDA","TTM","07-Jul-2025","","USD","","")</f>
        <v>777999569.09588099</v>
      </c>
      <c r="L697" s="13"/>
    </row>
    <row r="698" spans="2:12" ht="15" customHeight="1" x14ac:dyDescent="0.2">
      <c r="B698" t="str" cm="1">
        <f t="array" ref="B698">_xll.PBD(C698,"Name","","USD","","")</f>
        <v>Voke</v>
      </c>
      <c r="C698" t="s">
        <v>397</v>
      </c>
      <c r="D698" t="str" cm="1">
        <f t="array" ref="D698">_xll.PBD(C698,"HQ Country","","USD","","")</f>
        <v>Brazil</v>
      </c>
      <c r="E698" t="str" cm="1">
        <f t="array" ref="E698">_xll.PBD(C698,"Website","","USD","","")</f>
        <v>www.voke.tech</v>
      </c>
      <c r="F698" t="s">
        <v>2030</v>
      </c>
      <c r="H698" t="s">
        <v>222</v>
      </c>
      <c r="I698" s="12" cm="1">
        <f t="array" ref="I698">_xll.PBD(C698,"Employees Count","","USD","","")</f>
        <v>700</v>
      </c>
      <c r="J698" s="12" t="e" cm="1">
        <f t="array" ref="J698">_xll.PBF(C698,"Business Revenue","TTM","07-Jul-2025","","USD","","")</f>
        <v>#N/A</v>
      </c>
      <c r="K698" s="12" t="e" cm="1">
        <f t="array" ref="K698">_xll.PBF(C698,"EBITDA","TTM","07-Jul-2025","","USD","","")</f>
        <v>#N/A</v>
      </c>
      <c r="L698" s="13"/>
    </row>
    <row r="699" spans="2:12" ht="15" customHeight="1" x14ac:dyDescent="0.2">
      <c r="B699" t="str" cm="1">
        <f t="array" ref="B699">_xll.PBD(C699,"Name","","USD","","")</f>
        <v>Vonpar</v>
      </c>
      <c r="C699" t="s">
        <v>1195</v>
      </c>
      <c r="D699" t="str" cm="1">
        <f t="array" ref="D699">_xll.PBD(C699,"HQ Country","","USD","","")</f>
        <v>Brazil</v>
      </c>
      <c r="E699" t="str" cm="1">
        <f t="array" ref="E699">_xll.PBD(C699,"Website","","USD","","")</f>
        <v>www.vonpar.com.br</v>
      </c>
      <c r="F699" t="s">
        <v>2574</v>
      </c>
      <c r="H699" t="s">
        <v>222</v>
      </c>
      <c r="I699" s="12" cm="1">
        <f t="array" ref="I699">_xll.PBD(C699,"Employees Count","","USD","","")</f>
        <v>4000</v>
      </c>
      <c r="J699" s="12" t="e" cm="1">
        <f t="array" ref="J699">_xll.PBF(C699,"Business Revenue","TTM","07-Jul-2025","","USD","","")</f>
        <v>#N/A</v>
      </c>
      <c r="K699" s="12" t="e" cm="1">
        <f t="array" ref="K699">_xll.PBF(C699,"EBITDA","TTM","07-Jul-2025","","USD","","")</f>
        <v>#N/A</v>
      </c>
      <c r="L699" s="13"/>
    </row>
    <row r="700" spans="2:12" ht="15" customHeight="1" x14ac:dyDescent="0.2">
      <c r="B700" t="str" cm="1">
        <f t="array" ref="B700">_xll.PBD(C700,"Name","","USD","","")</f>
        <v>Votorantim (Brazil)</v>
      </c>
      <c r="C700" t="s">
        <v>97</v>
      </c>
      <c r="D700" t="str" cm="1">
        <f t="array" ref="D700">_xll.PBD(C700,"HQ Country","","USD","","")</f>
        <v>Brazil</v>
      </c>
      <c r="E700" t="str" cm="1">
        <f t="array" ref="E700">_xll.PBD(C700,"Website","","USD","","")</f>
        <v>www.votorantim.com.br</v>
      </c>
      <c r="F700" t="s">
        <v>2575</v>
      </c>
      <c r="H700" t="s">
        <v>222</v>
      </c>
      <c r="I700" s="12" cm="1">
        <f t="array" ref="I700">_xll.PBD(C700,"Employees Count","","USD","","")</f>
        <v>47000</v>
      </c>
      <c r="J700" s="12" cm="1">
        <f t="array" ref="J700">_xll.PBF(C700,"Business Revenue","TTM","07-Jul-2025","","USD","","")</f>
        <v>9613118380.5421581</v>
      </c>
      <c r="K700" s="12" cm="1">
        <f t="array" ref="K700">_xll.PBF(C700,"EBITDA","TTM","07-Jul-2025","","USD","","")</f>
        <v>2208419087.4218469</v>
      </c>
      <c r="L700" s="13"/>
    </row>
    <row r="701" spans="2:12" ht="15" customHeight="1" x14ac:dyDescent="0.2">
      <c r="B701" t="str" cm="1">
        <f t="array" ref="B701">_xll.PBD(C701,"Name","","USD","","")</f>
        <v>VR Benefícios e Serviços de Processamento</v>
      </c>
      <c r="C701" t="s">
        <v>1197</v>
      </c>
      <c r="D701" t="str" cm="1">
        <f t="array" ref="D701">_xll.PBD(C701,"HQ Country","","USD","","")</f>
        <v>Brazil</v>
      </c>
      <c r="E701" t="str" cm="1">
        <f t="array" ref="E701">_xll.PBD(C701,"Website","","USD","","")</f>
        <v>www.vr.com.br</v>
      </c>
      <c r="F701" t="s">
        <v>2577</v>
      </c>
      <c r="H701" t="s">
        <v>222</v>
      </c>
      <c r="I701" s="12" t="e" cm="1">
        <f t="array" ref="I701">_xll.PBD(C701,"Employees Count","","USD","","")</f>
        <v>#N/A</v>
      </c>
      <c r="J701" s="12" t="e" cm="1">
        <f t="array" ref="J701">_xll.PBF(C701,"Business Revenue","TTM","07-Jul-2025","","USD","","")</f>
        <v>#N/A</v>
      </c>
      <c r="K701" s="12" t="e" cm="1">
        <f t="array" ref="K701">_xll.PBF(C701,"EBITDA","TTM","07-Jul-2025","","USD","","")</f>
        <v>#N/A</v>
      </c>
      <c r="L701" s="13"/>
    </row>
    <row r="702" spans="2:12" ht="15" customHeight="1" x14ac:dyDescent="0.2">
      <c r="B702" t="str" cm="1">
        <f t="array" ref="B702">_xll.PBD(C702,"Name","","USD","","")</f>
        <v>Votorantim Siderurgia</v>
      </c>
      <c r="C702" t="s">
        <v>1196</v>
      </c>
      <c r="D702" t="str" cm="1">
        <f t="array" ref="D702">_xll.PBD(C702,"HQ Country","","USD","","")</f>
        <v>Brazil</v>
      </c>
      <c r="E702" t="str" cm="1">
        <f t="array" ref="E702">_xll.PBD(C702,"Website","","USD","","")</f>
        <v>www.vsiderurgia.com.br</v>
      </c>
      <c r="F702" t="s">
        <v>2576</v>
      </c>
      <c r="H702" t="s">
        <v>222</v>
      </c>
      <c r="I702" s="12" t="e" cm="1">
        <f t="array" ref="I702">_xll.PBD(C702,"Employees Count","","USD","","")</f>
        <v>#N/A</v>
      </c>
      <c r="J702" s="12" t="e" cm="1">
        <f t="array" ref="J702">_xll.PBF(C702,"Business Revenue","TTM","07-Jul-2025","","USD","","")</f>
        <v>#N/A</v>
      </c>
      <c r="K702" s="12" t="e" cm="1">
        <f t="array" ref="K702">_xll.PBF(C702,"EBITDA","TTM","07-Jul-2025","","USD","","")</f>
        <v>#N/A</v>
      </c>
      <c r="L702" s="13"/>
    </row>
    <row r="703" spans="2:12" ht="15" customHeight="1" x14ac:dyDescent="0.2">
      <c r="B703" t="str" cm="1">
        <f t="array" ref="B703">_xll.PBD(C703,"Name","","USD","","")</f>
        <v>Vulcabras Azaleia</v>
      </c>
      <c r="C703" t="s">
        <v>1198</v>
      </c>
      <c r="D703" t="str" cm="1">
        <f t="array" ref="D703">_xll.PBD(C703,"HQ Country","","USD","","")</f>
        <v>Brazil</v>
      </c>
      <c r="E703" t="str" cm="1">
        <f t="array" ref="E703">_xll.PBD(C703,"Website","","USD","","")</f>
        <v>www.vulcabras.com</v>
      </c>
      <c r="F703" t="s">
        <v>2578</v>
      </c>
      <c r="H703" t="s">
        <v>222</v>
      </c>
      <c r="I703" s="12" cm="1">
        <f t="array" ref="I703">_xll.PBD(C703,"Employees Count","","USD","","")</f>
        <v>18500</v>
      </c>
      <c r="J703" s="12" cm="1">
        <f t="array" ref="J703">_xll.PBF(C703,"Business Revenue","TTM","07-Jul-2025","","USD","","")</f>
        <v>610240866.59106803</v>
      </c>
      <c r="K703" s="12" cm="1">
        <f t="array" ref="K703">_xll.PBF(C703,"EBITDA","TTM","07-Jul-2025","","USD","","")</f>
        <v>129261090.71731</v>
      </c>
      <c r="L703" s="13"/>
    </row>
    <row r="704" spans="2:12" ht="15" customHeight="1" x14ac:dyDescent="0.2">
      <c r="B704" t="str" cm="1">
        <f t="array" ref="B704">_xll.PBD(C704,"Name","","USD","","")</f>
        <v>Volkswagen Truck &amp; Bus</v>
      </c>
      <c r="C704" t="s">
        <v>1194</v>
      </c>
      <c r="D704" t="str" cm="1">
        <f t="array" ref="D704">_xll.PBD(C704,"HQ Country","","USD","","")</f>
        <v>Brazil</v>
      </c>
      <c r="E704" t="str" cm="1">
        <f t="array" ref="E704">_xll.PBD(C704,"Website","","USD","","")</f>
        <v>www.vwco.com.br</v>
      </c>
      <c r="F704" t="s">
        <v>2573</v>
      </c>
      <c r="H704" t="s">
        <v>222</v>
      </c>
      <c r="I704" s="12" cm="1">
        <f t="array" ref="I704">_xll.PBD(C704,"Employees Count","","USD","","")</f>
        <v>1533</v>
      </c>
      <c r="J704" s="12" t="e" cm="1">
        <f t="array" ref="J704">_xll.PBF(C704,"Business Revenue","TTM","07-Jul-2025","","USD","","")</f>
        <v>#N/A</v>
      </c>
      <c r="K704" s="12" t="e" cm="1">
        <f t="array" ref="K704">_xll.PBF(C704,"EBITDA","TTM","07-Jul-2025","","USD","","")</f>
        <v>#N/A</v>
      </c>
      <c r="L704" s="13"/>
    </row>
    <row r="705" spans="2:12" ht="15" customHeight="1" x14ac:dyDescent="0.2">
      <c r="B705" t="str" cm="1">
        <f t="array" ref="B705">_xll.PBD(C705,"Name","","USD","","")</f>
        <v>WEG</v>
      </c>
      <c r="C705" t="s">
        <v>1199</v>
      </c>
      <c r="D705" t="str" cm="1">
        <f t="array" ref="D705">_xll.PBD(C705,"HQ Country","","USD","","")</f>
        <v>Brazil</v>
      </c>
      <c r="E705" t="str" cm="1">
        <f t="array" ref="E705">_xll.PBD(C705,"Website","","USD","","")</f>
        <v>www.weg.net</v>
      </c>
      <c r="F705" t="s">
        <v>1877</v>
      </c>
      <c r="H705" t="s">
        <v>222</v>
      </c>
      <c r="I705" s="12" cm="1">
        <f t="array" ref="I705">_xll.PBD(C705,"Employees Count","","USD","","")</f>
        <v>47529</v>
      </c>
      <c r="J705" s="12" cm="1">
        <f t="array" ref="J705">_xll.PBF(C705,"Business Revenue","TTM","07-Jul-2025","","USD","","")</f>
        <v>7560507501.7213058</v>
      </c>
      <c r="K705" s="12" cm="1">
        <f t="array" ref="K705">_xll.PBF(C705,"EBITDA","TTM","07-Jul-2025","","USD","","")</f>
        <v>1607998920.9415841</v>
      </c>
      <c r="L705" s="13"/>
    </row>
    <row r="706" spans="2:12" ht="15" customHeight="1" x14ac:dyDescent="0.2">
      <c r="B706" t="str" cm="1">
        <f t="array" ref="B706">_xll.PBD(C706,"Name","","USD","","")</f>
        <v>Wembley(Brazil)</v>
      </c>
      <c r="C706" t="s">
        <v>1200</v>
      </c>
      <c r="D706" t="str" cm="1">
        <f t="array" ref="D706">_xll.PBD(C706,"HQ Country","","USD","","")</f>
        <v>Brazil</v>
      </c>
      <c r="E706" t="str" cm="1">
        <f t="array" ref="E706">_xll.PBD(C706,"Website","","USD","","")</f>
        <v>www.wembleysa.com.br</v>
      </c>
      <c r="F706" t="s">
        <v>2579</v>
      </c>
      <c r="H706" t="s">
        <v>222</v>
      </c>
      <c r="I706" s="12" t="e" cm="1">
        <f t="array" ref="I706">_xll.PBD(C706,"Employees Count","","USD","","")</f>
        <v>#N/A</v>
      </c>
      <c r="J706" s="12" t="e" cm="1">
        <f t="array" ref="J706">_xll.PBF(C706,"Business Revenue","TTM","07-Jul-2025","","USD","","")</f>
        <v>#N/A</v>
      </c>
      <c r="K706" s="12" t="e" cm="1">
        <f t="array" ref="K706">_xll.PBF(C706,"EBITDA","TTM","07-Jul-2025","","USD","","")</f>
        <v>#N/A</v>
      </c>
      <c r="L706" s="13"/>
    </row>
    <row r="707" spans="2:12" ht="15" customHeight="1" x14ac:dyDescent="0.2">
      <c r="B707" t="str" cm="1">
        <f t="array" ref="B707">_xll.PBD(C707,"Name","","USD","","")</f>
        <v>Whirlpool (Brazil)</v>
      </c>
      <c r="C707" t="s">
        <v>1201</v>
      </c>
      <c r="D707" t="str" cm="1">
        <f t="array" ref="D707">_xll.PBD(C707,"HQ Country","","USD","","")</f>
        <v>Brazil</v>
      </c>
      <c r="E707" t="str" cm="1">
        <f t="array" ref="E707">_xll.PBD(C707,"Website","","USD","","")</f>
        <v>www.whirlpool.com.br</v>
      </c>
      <c r="F707" t="s">
        <v>2580</v>
      </c>
      <c r="H707" t="s">
        <v>222</v>
      </c>
      <c r="I707" s="12" cm="1">
        <f t="array" ref="I707">_xll.PBD(C707,"Employees Count","","USD","","")</f>
        <v>19223</v>
      </c>
      <c r="J707" s="12" cm="1">
        <f t="array" ref="J707">_xll.PBF(C707,"Business Revenue","TTM","07-Jul-2025","","USD","","")</f>
        <v>2828518411.7483563</v>
      </c>
      <c r="K707" s="12" cm="1">
        <f t="array" ref="K707">_xll.PBF(C707,"EBITDA","TTM","07-Jul-2025","","USD","","")</f>
        <v>177111755.86331999</v>
      </c>
      <c r="L707" s="13"/>
    </row>
    <row r="708" spans="2:12" ht="15" customHeight="1" x14ac:dyDescent="0.2">
      <c r="B708" t="str" cm="1">
        <f t="array" ref="B708">_xll.PBD(C708,"Name","","USD","","")</f>
        <v>Wickbold</v>
      </c>
      <c r="C708" t="s">
        <v>1202</v>
      </c>
      <c r="D708" t="str" cm="1">
        <f t="array" ref="D708">_xll.PBD(C708,"HQ Country","","USD","","")</f>
        <v>Brazil</v>
      </c>
      <c r="E708" t="str" cm="1">
        <f t="array" ref="E708">_xll.PBD(C708,"Website","","USD","","")</f>
        <v>www.wickbold.com.br</v>
      </c>
      <c r="F708" t="s">
        <v>2581</v>
      </c>
      <c r="H708" t="s">
        <v>222</v>
      </c>
      <c r="I708" s="12" cm="1">
        <f t="array" ref="I708">_xll.PBD(C708,"Employees Count","","USD","","")</f>
        <v>2357</v>
      </c>
      <c r="J708" s="12" t="e" cm="1">
        <f t="array" ref="J708">_xll.PBF(C708,"Business Revenue","TTM","07-Jul-2025","","USD","","")</f>
        <v>#N/A</v>
      </c>
      <c r="K708" s="12" t="e" cm="1">
        <f t="array" ref="K708">_xll.PBF(C708,"EBITDA","TTM","07-Jul-2025","","USD","","")</f>
        <v>#N/A</v>
      </c>
      <c r="L708" s="13"/>
    </row>
    <row r="709" spans="2:12" ht="15" customHeight="1" x14ac:dyDescent="0.2">
      <c r="B709" t="str" cm="1">
        <f t="array" ref="B709">_xll.PBD(C709,"Name","","USD","","")</f>
        <v>Wilson Sons</v>
      </c>
      <c r="C709" t="s">
        <v>1203</v>
      </c>
      <c r="D709" t="str" cm="1">
        <f t="array" ref="D709">_xll.PBD(C709,"HQ Country","","USD","","")</f>
        <v>Brazil</v>
      </c>
      <c r="E709" t="str" cm="1">
        <f t="array" ref="E709">_xll.PBD(C709,"Website","","USD","","")</f>
        <v>www.wilsonsons.com.br</v>
      </c>
      <c r="F709" t="s">
        <v>2582</v>
      </c>
      <c r="H709" t="s">
        <v>222</v>
      </c>
      <c r="I709" s="12" cm="1">
        <f t="array" ref="I709">_xll.PBD(C709,"Employees Count","","USD","","")</f>
        <v>3920</v>
      </c>
      <c r="J709" s="12" cm="1">
        <f t="array" ref="J709">_xll.PBF(C709,"Business Revenue","TTM","07-Jul-2025","","USD","","")</f>
        <v>600044883.12332404</v>
      </c>
      <c r="K709" s="12" t="e" cm="1">
        <f t="array" ref="K709">_xll.PBF(C709,"EBITDA","TTM","07-Jul-2025","","USD","","")</f>
        <v>#N/A</v>
      </c>
      <c r="L709" s="13"/>
    </row>
    <row r="710" spans="2:12" ht="15" customHeight="1" x14ac:dyDescent="0.2">
      <c r="B710" t="str" cm="1">
        <f t="array" ref="B710">_xll.PBD(C710,"Name","","USD","","")</f>
        <v>Wipro</v>
      </c>
      <c r="C710" t="s">
        <v>383</v>
      </c>
      <c r="D710" t="str" cm="1">
        <f t="array" ref="D710">_xll.PBD(C710,"HQ Country","","USD","","")</f>
        <v>India</v>
      </c>
      <c r="E710" t="str" cm="1">
        <f t="array" ref="E710">_xll.PBD(C710,"Website","","USD","","")</f>
        <v>www.wipro.com</v>
      </c>
      <c r="F710" t="s">
        <v>2017</v>
      </c>
      <c r="H710" t="s">
        <v>222</v>
      </c>
      <c r="I710" s="12" cm="1">
        <f t="array" ref="I710">_xll.PBD(C710,"Employees Count","","USD","","")</f>
        <v>230000</v>
      </c>
      <c r="J710" s="12" cm="1">
        <f t="array" ref="J710">_xll.PBF(C710,"Business Revenue","TTM","07-Jul-2025","","USD","","")</f>
        <v>10536292637.056</v>
      </c>
      <c r="K710" s="12" cm="1">
        <f t="array" ref="K710">_xll.PBF(C710,"EBITDA","TTM","07-Jul-2025","","USD","","")</f>
        <v>2206558571.2319999</v>
      </c>
      <c r="L710" s="13"/>
    </row>
    <row r="711" spans="2:12" ht="15" customHeight="1" x14ac:dyDescent="0.2">
      <c r="B711" t="str" cm="1">
        <f t="array" ref="B711">_xll.PBD(C711,"Name","","USD","","")</f>
        <v>Wiz Solucoes e Corretagem de Seguros</v>
      </c>
      <c r="C711" t="s">
        <v>1204</v>
      </c>
      <c r="D711" t="str" cm="1">
        <f t="array" ref="D711">_xll.PBD(C711,"HQ Country","","USD","","")</f>
        <v>Brazil</v>
      </c>
      <c r="E711" t="str" cm="1">
        <f t="array" ref="E711">_xll.PBD(C711,"Website","","USD","","")</f>
        <v>www.wiz.co</v>
      </c>
      <c r="F711" t="s">
        <v>1878</v>
      </c>
      <c r="H711" t="s">
        <v>222</v>
      </c>
      <c r="I711" s="12" cm="1">
        <f t="array" ref="I711">_xll.PBD(C711,"Employees Count","","USD","","")</f>
        <v>1506</v>
      </c>
      <c r="J711" s="12" t="e" cm="1">
        <f t="array" ref="J711">_xll.PBF(C711,"Business Revenue","TTM","07-Jul-2025","","USD","","")</f>
        <v>#N/A</v>
      </c>
      <c r="K711" s="12" cm="1">
        <f t="array" ref="K711">_xll.PBF(C711,"EBITDA","TTM","07-Jul-2025","","USD","","")</f>
        <v>118773732.372658</v>
      </c>
      <c r="L711" s="13"/>
    </row>
    <row r="712" spans="2:12" ht="15" customHeight="1" x14ac:dyDescent="0.2">
      <c r="B712" t="str" cm="1">
        <f t="array" ref="B712">_xll.PBD(C712,"Name","","USD","","")</f>
        <v>WLM Participações e Comércio de Máquinas e Veículos</v>
      </c>
      <c r="C712" t="s">
        <v>1205</v>
      </c>
      <c r="D712" t="str" cm="1">
        <f t="array" ref="D712">_xll.PBD(C712,"HQ Country","","USD","","")</f>
        <v>Brazil</v>
      </c>
      <c r="E712" t="str" cm="1">
        <f t="array" ref="E712">_xll.PBD(C712,"Website","","USD","","")</f>
        <v>www.wlm.com.br</v>
      </c>
      <c r="F712" t="s">
        <v>2583</v>
      </c>
      <c r="H712" t="s">
        <v>222</v>
      </c>
      <c r="I712" s="12" cm="1">
        <f t="array" ref="I712">_xll.PBD(C712,"Employees Count","","USD","","")</f>
        <v>1133</v>
      </c>
      <c r="J712" s="12" cm="1">
        <f t="array" ref="J712">_xll.PBF(C712,"Business Revenue","TTM","07-Jul-2025","","USD","","")</f>
        <v>603363279.64322007</v>
      </c>
      <c r="K712" s="12" cm="1">
        <f t="array" ref="K712">_xll.PBF(C712,"EBITDA","TTM","07-Jul-2025","","USD","","")</f>
        <v>38099580.481759995</v>
      </c>
      <c r="L712" s="13"/>
    </row>
    <row r="713" spans="2:12" ht="15" customHeight="1" x14ac:dyDescent="0.2">
      <c r="B713" t="str" cm="1">
        <f t="array" ref="B713">_xll.PBD(C713,"Name","","USD","","")</f>
        <v>Woodley Equipment Company</v>
      </c>
      <c r="C713" t="s">
        <v>303</v>
      </c>
      <c r="D713" t="str" cm="1">
        <f t="array" ref="D713">_xll.PBD(C713,"HQ Country","","USD","","")</f>
        <v>United Kingdom</v>
      </c>
      <c r="E713" t="str" cm="1">
        <f t="array" ref="E713">_xll.PBD(C713,"Website","","USD","","")</f>
        <v>www.woodleyequipment.com</v>
      </c>
      <c r="F713" t="s">
        <v>1977</v>
      </c>
      <c r="G713" s="9" t="s">
        <v>306</v>
      </c>
      <c r="H713" t="s">
        <v>281</v>
      </c>
      <c r="I713" s="12" cm="1">
        <f t="array" ref="I713">_xll.PBD(C713,"Employees Count","","USD","","")</f>
        <v>128</v>
      </c>
      <c r="J713" s="12" t="e" cm="1">
        <f t="array" ref="J713">_xll.PBF(C713,"Business Revenue","TTM","07-Jul-2025","","USD","","")</f>
        <v>#N/A</v>
      </c>
      <c r="K713" s="12" cm="1">
        <f t="array" ref="K713">_xll.PBF(C713,"EBITDA","TTM","07-Jul-2025","","USD","","")</f>
        <v>4085880.930769999</v>
      </c>
      <c r="L713" s="13"/>
    </row>
    <row r="714" spans="2:12" ht="15" customHeight="1" x14ac:dyDescent="0.2">
      <c r="B714" t="str" cm="1">
        <f t="array" ref="B714">_xll.PBD(C714,"Name","","USD","","")</f>
        <v>XP Investimentos</v>
      </c>
      <c r="C714" t="s">
        <v>39</v>
      </c>
      <c r="D714" t="str" cm="1">
        <f t="array" ref="D714">_xll.PBD(C714,"HQ Country","","USD","","")</f>
        <v>Brazil</v>
      </c>
      <c r="E714" t="str" cm="1">
        <f t="array" ref="E714">_xll.PBD(C714,"Website","","USD","","")</f>
        <v>www.xpi.com.br</v>
      </c>
      <c r="F714" t="s">
        <v>2584</v>
      </c>
      <c r="H714" t="s">
        <v>222</v>
      </c>
      <c r="I714" s="12" cm="1">
        <f t="array" ref="I714">_xll.PBD(C714,"Employees Count","","USD","","")</f>
        <v>7442</v>
      </c>
      <c r="J714" s="12" cm="1">
        <f t="array" ref="J714">_xll.PBF(C714,"Business Revenue","TTM","07-Jul-2025","","USD","","")</f>
        <v>1315540649.549335</v>
      </c>
      <c r="K714" s="12" cm="1">
        <f t="array" ref="K714">_xll.PBF(C714,"EBITDA","TTM","07-Jul-2025","","USD","","")</f>
        <v>1098788908.9803081</v>
      </c>
      <c r="L714" s="13"/>
    </row>
    <row r="715" spans="2:12" ht="15" customHeight="1" x14ac:dyDescent="0.2">
      <c r="B715" t="str" cm="1">
        <f t="array" ref="B715">_xll.PBD(C715,"Name","","USD","","")</f>
        <v>Yandeh</v>
      </c>
      <c r="C715" t="s">
        <v>1206</v>
      </c>
      <c r="D715" t="str" cm="1">
        <f t="array" ref="D715">_xll.PBD(C715,"HQ Country","","USD","","")</f>
        <v>Brazil</v>
      </c>
      <c r="E715" t="str" cm="1">
        <f t="array" ref="E715">_xll.PBD(C715,"Website","","USD","","")</f>
        <v>www.yandeh.com</v>
      </c>
      <c r="F715" t="s">
        <v>2585</v>
      </c>
      <c r="H715" t="s">
        <v>222</v>
      </c>
      <c r="I715" s="12" cm="1">
        <f t="array" ref="I715">_xll.PBD(C715,"Employees Count","","USD","","")</f>
        <v>168</v>
      </c>
      <c r="J715" s="12" t="e" cm="1">
        <f t="array" ref="J715">_xll.PBF(C715,"Business Revenue","TTM","07-Jul-2025","","USD","","")</f>
        <v>#N/A</v>
      </c>
      <c r="K715" s="12" t="e" cm="1">
        <f t="array" ref="K715">_xll.PBF(C715,"EBITDA","TTM","07-Jul-2025","","USD","","")</f>
        <v>#N/A</v>
      </c>
      <c r="L715" s="13"/>
    </row>
    <row r="716" spans="2:12" ht="15" customHeight="1" x14ac:dyDescent="0.2">
      <c r="B716" t="str" cm="1">
        <f t="array" ref="B716">_xll.PBD(C716,"Name","","USD","","")</f>
        <v>Yara Brasil</v>
      </c>
      <c r="C716" t="s">
        <v>1207</v>
      </c>
      <c r="D716" t="str" cm="1">
        <f t="array" ref="D716">_xll.PBD(C716,"HQ Country","","USD","","")</f>
        <v>Brazil</v>
      </c>
      <c r="E716" t="str" cm="1">
        <f t="array" ref="E716">_xll.PBD(C716,"Website","","USD","","")</f>
        <v>www.yarabrasil.com.br</v>
      </c>
      <c r="F716" t="s">
        <v>2586</v>
      </c>
      <c r="H716" t="s">
        <v>222</v>
      </c>
      <c r="I716" s="12" t="e" cm="1">
        <f t="array" ref="I716">_xll.PBD(C716,"Employees Count","","USD","","")</f>
        <v>#N/A</v>
      </c>
      <c r="J716" s="12" t="e" cm="1">
        <f t="array" ref="J716">_xll.PBF(C716,"Business Revenue","TTM","07-Jul-2025","","USD","","")</f>
        <v>#N/A</v>
      </c>
      <c r="K716" s="12" t="e" cm="1">
        <f t="array" ref="K716">_xll.PBF(C716,"EBITDA","TTM","07-Jul-2025","","USD","","")</f>
        <v>#N/A</v>
      </c>
      <c r="L716" s="13"/>
    </row>
    <row r="717" spans="2:12" ht="15" customHeight="1" x14ac:dyDescent="0.2">
      <c r="B717" t="str" cm="1">
        <f t="array" ref="B717">_xll.PBD(C717,"Name","","USD","","")</f>
        <v>YDUQS Participações</v>
      </c>
      <c r="C717" t="s">
        <v>1208</v>
      </c>
      <c r="D717" t="str" cm="1">
        <f t="array" ref="D717">_xll.PBD(C717,"HQ Country","","USD","","")</f>
        <v>Brazil</v>
      </c>
      <c r="E717" t="str" cm="1">
        <f t="array" ref="E717">_xll.PBD(C717,"Website","","USD","","")</f>
        <v>www.yduqs.com.br</v>
      </c>
      <c r="F717" t="s">
        <v>2587</v>
      </c>
      <c r="H717" t="s">
        <v>222</v>
      </c>
      <c r="I717" s="12" cm="1">
        <f t="array" ref="I717">_xll.PBD(C717,"Employees Count","","USD","","")</f>
        <v>16000</v>
      </c>
      <c r="J717" s="12" cm="1">
        <f t="array" ref="J717">_xll.PBF(C717,"Business Revenue","TTM","07-Jul-2025","","USD","","")</f>
        <v>2082636306.3865092</v>
      </c>
      <c r="K717" s="12" cm="1">
        <f t="array" ref="K717">_xll.PBF(C717,"EBITDA","TTM","07-Jul-2025","","USD","","")</f>
        <v>290473146.46681094</v>
      </c>
      <c r="L717" s="13"/>
    </row>
    <row r="718" spans="2:12" ht="15" customHeight="1" x14ac:dyDescent="0.2">
      <c r="B718" t="str" cm="1">
        <f t="array" ref="B718">_xll.PBD(C718,"Name","","USD","","")</f>
        <v>Yoki Alimentos</v>
      </c>
      <c r="C718" t="s">
        <v>1209</v>
      </c>
      <c r="D718" t="str" cm="1">
        <f t="array" ref="D718">_xll.PBD(C718,"HQ Country","","USD","","")</f>
        <v>Brazil</v>
      </c>
      <c r="E718" t="str" cm="1">
        <f t="array" ref="E718">_xll.PBD(C718,"Website","","USD","","")</f>
        <v>yoki.com.br</v>
      </c>
      <c r="F718" t="s">
        <v>2588</v>
      </c>
      <c r="H718" t="s">
        <v>222</v>
      </c>
      <c r="I718" s="12" cm="1">
        <f t="array" ref="I718">_xll.PBD(C718,"Employees Count","","USD","","")</f>
        <v>1072</v>
      </c>
      <c r="J718" s="12" t="e" cm="1">
        <f t="array" ref="J718">_xll.PBF(C718,"Business Revenue","TTM","07-Jul-2025","","USD","","")</f>
        <v>#N/A</v>
      </c>
      <c r="K718" s="12" t="e" cm="1">
        <f t="array" ref="K718">_xll.PBF(C718,"EBITDA","TTM","07-Jul-2025","","USD","","")</f>
        <v>#N/A</v>
      </c>
      <c r="L718" s="13"/>
    </row>
    <row r="719" spans="2:12" ht="15" customHeight="1" x14ac:dyDescent="0.2">
      <c r="B719" t="str" cm="1">
        <f t="array" ref="B719">_xll.PBD(C719,"Name","","USD","","")</f>
        <v>Yssy</v>
      </c>
      <c r="C719" t="s">
        <v>384</v>
      </c>
      <c r="D719" t="str" cm="1">
        <f t="array" ref="D719">_xll.PBD(C719,"HQ Country","","USD","","")</f>
        <v>Brazil</v>
      </c>
      <c r="E719" t="str" cm="1">
        <f t="array" ref="E719">_xll.PBD(C719,"Website","","USD","","")</f>
        <v>www.yssy.com.br</v>
      </c>
      <c r="F719" t="s">
        <v>2018</v>
      </c>
      <c r="H719" t="s">
        <v>222</v>
      </c>
      <c r="I719" s="12" cm="1">
        <f t="array" ref="I719">_xll.PBD(C719,"Employees Count","","USD","","")</f>
        <v>262</v>
      </c>
      <c r="J719" s="12" t="e" cm="1">
        <f t="array" ref="J719">_xll.PBF(C719,"Business Revenue","TTM","07-Jul-2025","","USD","","")</f>
        <v>#N/A</v>
      </c>
      <c r="K719" s="12" t="e" cm="1">
        <f t="array" ref="K719">_xll.PBF(C719,"EBITDA","TTM","07-Jul-2025","","USD","","")</f>
        <v>#N/A</v>
      </c>
      <c r="L719" s="13"/>
    </row>
    <row r="720" spans="2:12" ht="15" customHeight="1" x14ac:dyDescent="0.2">
      <c r="B720" t="str" cm="1">
        <f t="array" ref="B720">_xll.PBD(C720,"Name","","USD","","")</f>
        <v>Zamp (Brazil)</v>
      </c>
      <c r="C720" t="s">
        <v>1210</v>
      </c>
      <c r="D720" t="str" cm="1">
        <f t="array" ref="D720">_xll.PBD(C720,"HQ Country","","USD","","")</f>
        <v>Brazil</v>
      </c>
      <c r="E720" t="str" cm="1">
        <f t="array" ref="E720">_xll.PBD(C720,"Website","","USD","","")</f>
        <v>www.zamp.com.br</v>
      </c>
      <c r="F720" t="s">
        <v>2589</v>
      </c>
      <c r="H720" t="s">
        <v>222</v>
      </c>
      <c r="I720" s="12" t="e" cm="1">
        <f t="array" ref="I720">_xll.PBD(C720,"Employees Count","","USD","","")</f>
        <v>#N/A</v>
      </c>
      <c r="J720" s="12" cm="1">
        <f t="array" ref="J720">_xll.PBF(C720,"Business Revenue","TTM","07-Jul-2025","","USD","","")</f>
        <v>958503482.37930119</v>
      </c>
      <c r="K720" s="12" cm="1">
        <f t="array" ref="K720">_xll.PBF(C720,"EBITDA","TTM","07-Jul-2025","","USD","","")</f>
        <v>111586960.34760199</v>
      </c>
      <c r="L720" s="13"/>
    </row>
    <row r="721" spans="2:12" ht="15" customHeight="1" x14ac:dyDescent="0.2">
      <c r="B721" t="str" cm="1">
        <f t="array" ref="B721">_xll.PBD(C721,"Name","","USD","","")</f>
        <v>SMART Modular Technologies do Brasil - Indústria e Comércio de Componentes</v>
      </c>
      <c r="C721" t="s">
        <v>1100</v>
      </c>
      <c r="D721" t="str" cm="1">
        <f t="array" ref="D721">_xll.PBD(C721,"HQ Country","","USD","","")</f>
        <v>Brazil</v>
      </c>
      <c r="E721" t="str" cm="1">
        <f t="array" ref="E721">_xll.PBD(C721,"Website","","USD","","")</f>
        <v>ziliatech.com</v>
      </c>
      <c r="F721" t="s">
        <v>2490</v>
      </c>
      <c r="H721" t="s">
        <v>222</v>
      </c>
      <c r="I721" s="12" t="e" cm="1">
        <f t="array" ref="I721">_xll.PBD(C721,"Employees Count","","USD","","")</f>
        <v>#N/A</v>
      </c>
      <c r="J721" s="12" cm="1">
        <f t="array" ref="J721">_xll.PBF(C721,"Business Revenue","TTM","07-Jul-2025","","USD","","")</f>
        <v>320536941.1856522</v>
      </c>
      <c r="K721" s="12" t="e" cm="1">
        <f t="array" ref="K721">_xll.PBF(C721,"EBITDA","TTM","07-Jul-2025","","USD","","")</f>
        <v>#N/A</v>
      </c>
      <c r="L721" s="13"/>
    </row>
    <row r="722" spans="2:12" ht="15" customHeight="1" x14ac:dyDescent="0.2">
      <c r="B722" t="str" cm="1">
        <f t="array" ref="B722">_xll.PBD(C722,"Name","","USD","","")</f>
        <v>Zilor</v>
      </c>
      <c r="C722" t="s">
        <v>1211</v>
      </c>
      <c r="D722" t="str" cm="1">
        <f t="array" ref="D722">_xll.PBD(C722,"HQ Country","","USD","","")</f>
        <v>Brazil</v>
      </c>
      <c r="E722" t="str" cm="1">
        <f t="array" ref="E722">_xll.PBD(C722,"Website","","USD","","")</f>
        <v>www.zilor.com.br</v>
      </c>
      <c r="F722" t="s">
        <v>2590</v>
      </c>
      <c r="H722" t="s">
        <v>222</v>
      </c>
      <c r="I722" s="12" cm="1">
        <f t="array" ref="I722">_xll.PBD(C722,"Employees Count","","USD","","")</f>
        <v>1837</v>
      </c>
      <c r="J722" s="12" t="e" cm="1">
        <f t="array" ref="J722">_xll.PBF(C722,"Business Revenue","TTM","07-Jul-2025","","USD","","")</f>
        <v>#N/A</v>
      </c>
      <c r="K722" s="12" t="e" cm="1">
        <f t="array" ref="K722">_xll.PBF(C722,"EBITDA","TTM","07-Jul-2025","","USD","","")</f>
        <v>#N/A</v>
      </c>
      <c r="L722" s="13"/>
    </row>
    <row r="723" spans="2:12" ht="15" customHeight="1" x14ac:dyDescent="0.2">
      <c r="B723" t="str" cm="1">
        <f t="array" ref="B723">_xll.PBD(C723,"Name","","USD","","")</f>
        <v>AES Brasil Operacoes</v>
      </c>
      <c r="C723" t="s">
        <v>586</v>
      </c>
      <c r="D723" t="str" cm="1">
        <f t="array" ref="D723">_xll.PBD(C723,"HQ Country","","USD","","")</f>
        <v>Brazil</v>
      </c>
      <c r="E723" t="e" cm="1">
        <f t="array" ref="E723">_xll.PBD(C723,"Website","","USD","","")</f>
        <v>#N/A</v>
      </c>
      <c r="F723" t="e">
        <v>#N/A</v>
      </c>
      <c r="H723" t="s">
        <v>222</v>
      </c>
      <c r="I723" s="12" t="e" cm="1">
        <f t="array" ref="I723">_xll.PBD(C723,"Employees Count","","USD","","")</f>
        <v>#N/A</v>
      </c>
      <c r="J723" s="12" cm="1">
        <f t="array" ref="J723">_xll.PBF(C723,"Business Revenue","TTM","07-Jul-2025","","USD","","")</f>
        <v>731169276.99602008</v>
      </c>
      <c r="K723" s="12" cm="1">
        <f t="array" ref="K723">_xll.PBF(C723,"EBITDA","TTM","07-Jul-2025","","USD","","")</f>
        <v>204318261.63759401</v>
      </c>
      <c r="L723" s="13"/>
    </row>
    <row r="724" spans="2:12" ht="15" customHeight="1" x14ac:dyDescent="0.2">
      <c r="B724" t="str" cm="1">
        <f t="array" ref="B724">_xll.PBD(C724,"Name","","USD","","")</f>
        <v>Agra Empreendimentos Imobiliarios</v>
      </c>
      <c r="C724" t="s">
        <v>592</v>
      </c>
      <c r="D724" t="str" cm="1">
        <f t="array" ref="D724">_xll.PBD(C724,"HQ Country","","USD","","")</f>
        <v>Brazil</v>
      </c>
      <c r="E724" t="e" cm="1">
        <f t="array" ref="E724">_xll.PBD(C724,"Website","","USD","","")</f>
        <v>#N/A</v>
      </c>
      <c r="F724" t="e">
        <v>#N/A</v>
      </c>
      <c r="H724" t="s">
        <v>222</v>
      </c>
      <c r="I724" s="12" t="e" cm="1">
        <f t="array" ref="I724">_xll.PBD(C724,"Employees Count","","USD","","")</f>
        <v>#N/A</v>
      </c>
      <c r="J724" s="12" t="e" cm="1">
        <f t="array" ref="J724">_xll.PBF(C724,"Business Revenue","TTM","07-Jul-2025","","USD","","")</f>
        <v>#N/A</v>
      </c>
      <c r="K724" s="12" t="e" cm="1">
        <f t="array" ref="K724">_xll.PBF(C724,"EBITDA","TTM","07-Jul-2025","","USD","","")</f>
        <v>#N/A</v>
      </c>
      <c r="L724" s="13"/>
    </row>
    <row r="725" spans="2:12" ht="15" customHeight="1" x14ac:dyDescent="0.2">
      <c r="B725" t="str" cm="1">
        <f t="array" ref="B725">_xll.PBD(C725,"Name","","USD","","")</f>
        <v>Anglo American (Niobium and Phosphates Business)</v>
      </c>
      <c r="C725" t="s">
        <v>619</v>
      </c>
      <c r="D725" t="str" cm="1">
        <f t="array" ref="D725">_xll.PBD(C725,"HQ Country","","USD","","")</f>
        <v>Brazil</v>
      </c>
      <c r="E725" t="e" cm="1">
        <f t="array" ref="E725">_xll.PBD(C725,"Website","","USD","","")</f>
        <v>#N/A</v>
      </c>
      <c r="F725" t="e">
        <v>#N/A</v>
      </c>
      <c r="H725" t="s">
        <v>222</v>
      </c>
      <c r="I725" s="12" t="e" cm="1">
        <f t="array" ref="I725">_xll.PBD(C725,"Employees Count","","USD","","")</f>
        <v>#N/A</v>
      </c>
      <c r="J725" s="12" t="e" cm="1">
        <f t="array" ref="J725">_xll.PBF(C725,"Business Revenue","TTM","07-Jul-2025","","USD","","")</f>
        <v>#N/A</v>
      </c>
      <c r="K725" s="12" t="e" cm="1">
        <f t="array" ref="K725">_xll.PBF(C725,"EBITDA","TTM","07-Jul-2025","","USD","","")</f>
        <v>#N/A</v>
      </c>
      <c r="L725" s="13"/>
    </row>
    <row r="726" spans="2:12" ht="15" customHeight="1" x14ac:dyDescent="0.2">
      <c r="B726" t="str" cm="1">
        <f t="array" ref="B726">_xll.PBD(C726,"Name","","USD","","")</f>
        <v>Aracruz Cellulose</v>
      </c>
      <c r="C726" t="s">
        <v>622</v>
      </c>
      <c r="D726" t="str" cm="1">
        <f t="array" ref="D726">_xll.PBD(C726,"HQ Country","","USD","","")</f>
        <v>Brazil</v>
      </c>
      <c r="E726" t="e" cm="1">
        <f t="array" ref="E726">_xll.PBD(C726,"Website","","USD","","")</f>
        <v>#N/A</v>
      </c>
      <c r="F726" t="e">
        <v>#N/A</v>
      </c>
      <c r="H726" t="s">
        <v>222</v>
      </c>
      <c r="I726" s="12" cm="1">
        <f t="array" ref="I726">_xll.PBD(C726,"Employees Count","","USD","","")</f>
        <v>8969</v>
      </c>
      <c r="J726" s="12" t="e" cm="1">
        <f t="array" ref="J726">_xll.PBF(C726,"Business Revenue","TTM","07-Jul-2025","","USD","","")</f>
        <v>#N/A</v>
      </c>
      <c r="K726" s="12" t="e" cm="1">
        <f t="array" ref="K726">_xll.PBF(C726,"EBITDA","TTM","07-Jul-2025","","USD","","")</f>
        <v>#N/A</v>
      </c>
      <c r="L726" s="13"/>
    </row>
    <row r="727" spans="2:12" ht="15" customHeight="1" x14ac:dyDescent="0.2">
      <c r="B727" t="str" cm="1">
        <f t="array" ref="B727">_xll.PBD(C727,"Name","","USD","","")</f>
        <v>Automob Participações</v>
      </c>
      <c r="C727" t="s">
        <v>634</v>
      </c>
      <c r="D727" t="str" cm="1">
        <f t="array" ref="D727">_xll.PBD(C727,"HQ Country","","USD","","")</f>
        <v>Brazil</v>
      </c>
      <c r="E727" t="e" cm="1">
        <f t="array" ref="E727">_xll.PBD(C727,"Website","","USD","","")</f>
        <v>#N/A</v>
      </c>
      <c r="F727" t="e">
        <v>#N/A</v>
      </c>
      <c r="H727" t="s">
        <v>222</v>
      </c>
      <c r="I727" s="12" t="e" cm="1">
        <f t="array" ref="I727">_xll.PBD(C727,"Employees Count","","USD","","")</f>
        <v>#N/A</v>
      </c>
      <c r="J727" s="12" cm="1">
        <f t="array" ref="J727">_xll.PBF(C727,"Business Revenue","TTM","07-Jul-2025","","USD","","")</f>
        <v>2713861150.9710369</v>
      </c>
      <c r="K727" s="12" cm="1">
        <f t="array" ref="K727">_xll.PBF(C727,"EBITDA","TTM","07-Jul-2025","","USD","","")</f>
        <v>75906539.372591004</v>
      </c>
      <c r="L727" s="13"/>
    </row>
    <row r="728" spans="2:12" ht="15" customHeight="1" x14ac:dyDescent="0.2">
      <c r="B728" t="str" cm="1">
        <f t="array" ref="B728">_xll.PBD(C728,"Name","","USD","","")</f>
        <v>Autoneum Holding (Production facility in Betim)</v>
      </c>
      <c r="C728" t="s">
        <v>635</v>
      </c>
      <c r="D728" t="str" cm="1">
        <f t="array" ref="D728">_xll.PBD(C728,"HQ Country","","USD","","")</f>
        <v>Brazil</v>
      </c>
      <c r="E728" t="e" cm="1">
        <f t="array" ref="E728">_xll.PBD(C728,"Website","","USD","","")</f>
        <v>#N/A</v>
      </c>
      <c r="F728" t="e">
        <v>#N/A</v>
      </c>
      <c r="H728" t="s">
        <v>222</v>
      </c>
      <c r="I728" s="12" cm="1">
        <f t="array" ref="I728">_xll.PBD(C728,"Employees Count","","USD","","")</f>
        <v>90</v>
      </c>
      <c r="J728" s="12" t="e" cm="1">
        <f t="array" ref="J728">_xll.PBF(C728,"Business Revenue","TTM","07-Jul-2025","","USD","","")</f>
        <v>#N/A</v>
      </c>
      <c r="K728" s="12" t="e" cm="1">
        <f t="array" ref="K728">_xll.PBF(C728,"EBITDA","TTM","07-Jul-2025","","USD","","")</f>
        <v>#N/A</v>
      </c>
      <c r="L728" s="13"/>
    </row>
    <row r="729" spans="2:12" ht="15" customHeight="1" x14ac:dyDescent="0.2">
      <c r="B729" t="str" cm="1">
        <f t="array" ref="B729">_xll.PBD(C729,"Name","","USD","","")</f>
        <v>Barcelona Comercio Varejista e Atacadista</v>
      </c>
      <c r="C729" t="s">
        <v>655</v>
      </c>
      <c r="D729" t="str" cm="1">
        <f t="array" ref="D729">_xll.PBD(C729,"HQ Country","","USD","","")</f>
        <v>Brazil</v>
      </c>
      <c r="E729" t="e" cm="1">
        <f t="array" ref="E729">_xll.PBD(C729,"Website","","USD","","")</f>
        <v>#N/A</v>
      </c>
      <c r="F729" t="e">
        <v>#N/A</v>
      </c>
      <c r="H729" t="s">
        <v>222</v>
      </c>
      <c r="I729" s="12" t="e" cm="1">
        <f t="array" ref="I729">_xll.PBD(C729,"Employees Count","","USD","","")</f>
        <v>#N/A</v>
      </c>
      <c r="J729" s="12" t="e" cm="1">
        <f t="array" ref="J729">_xll.PBF(C729,"Business Revenue","TTM","07-Jul-2025","","USD","","")</f>
        <v>#N/A</v>
      </c>
      <c r="K729" s="12" t="e" cm="1">
        <f t="array" ref="K729">_xll.PBF(C729,"EBITDA","TTM","07-Jul-2025","","USD","","")</f>
        <v>#N/A</v>
      </c>
      <c r="L729" s="13"/>
    </row>
    <row r="730" spans="2:12" ht="15" customHeight="1" x14ac:dyDescent="0.2">
      <c r="B730" t="str" cm="1">
        <f t="array" ref="B730">_xll.PBD(C730,"Name","","USD","","")</f>
        <v>BB DTVM</v>
      </c>
      <c r="C730" t="s">
        <v>657</v>
      </c>
      <c r="D730" t="str" cm="1">
        <f t="array" ref="D730">_xll.PBD(C730,"HQ Country","","USD","","")</f>
        <v>Brazil</v>
      </c>
      <c r="E730" t="e" cm="1">
        <f t="array" ref="E730">_xll.PBD(C730,"Website","","USD","","")</f>
        <v>#N/A</v>
      </c>
      <c r="F730" t="e">
        <v>#N/A</v>
      </c>
      <c r="H730" t="s">
        <v>222</v>
      </c>
      <c r="I730" s="12" t="e" cm="1">
        <f t="array" ref="I730">_xll.PBD(C730,"Employees Count","","USD","","")</f>
        <v>#N/A</v>
      </c>
      <c r="J730" s="12" t="e" cm="1">
        <f t="array" ref="J730">_xll.PBF(C730,"Business Revenue","TTM","07-Jul-2025","","USD","","")</f>
        <v>#N/A</v>
      </c>
      <c r="K730" s="12" t="e" cm="1">
        <f t="array" ref="K730">_xll.PBF(C730,"EBITDA","TTM","07-Jul-2025","","USD","","")</f>
        <v>#N/A</v>
      </c>
      <c r="L730" s="13"/>
    </row>
    <row r="731" spans="2:12" ht="15" customHeight="1" x14ac:dyDescent="0.2">
      <c r="B731" t="str" cm="1">
        <f t="array" ref="B731">_xll.PBD(C731,"Name","","USD","","")</f>
        <v>BBC Solar Subholding</v>
      </c>
      <c r="C731" t="s">
        <v>659</v>
      </c>
      <c r="D731" t="str" cm="1">
        <f t="array" ref="D731">_xll.PBD(C731,"HQ Country","","USD","","")</f>
        <v>Brazil</v>
      </c>
      <c r="E731" t="e" cm="1">
        <f t="array" ref="E731">_xll.PBD(C731,"Website","","USD","","")</f>
        <v>#N/A</v>
      </c>
      <c r="F731" t="e">
        <v>#N/A</v>
      </c>
      <c r="H731" t="s">
        <v>222</v>
      </c>
      <c r="I731" s="12" t="e" cm="1">
        <f t="array" ref="I731">_xll.PBD(C731,"Employees Count","","USD","","")</f>
        <v>#N/A</v>
      </c>
      <c r="J731" s="12" t="e" cm="1">
        <f t="array" ref="J731">_xll.PBF(C731,"Business Revenue","TTM","07-Jul-2025","","USD","","")</f>
        <v>#N/A</v>
      </c>
      <c r="K731" s="12" t="e" cm="1">
        <f t="array" ref="K731">_xll.PBF(C731,"EBITDA","TTM","07-Jul-2025","","USD","","")</f>
        <v>#N/A</v>
      </c>
      <c r="L731" s="13"/>
    </row>
    <row r="732" spans="2:12" ht="15" customHeight="1" x14ac:dyDescent="0.2">
      <c r="B732" t="str" cm="1">
        <f t="array" ref="B732">_xll.PBD(C732,"Name","","USD","","")</f>
        <v>BRF (Dairy Units)</v>
      </c>
      <c r="C732" t="s">
        <v>685</v>
      </c>
      <c r="D732" t="str" cm="1">
        <f t="array" ref="D732">_xll.PBD(C732,"HQ Country","","USD","","")</f>
        <v>Brazil</v>
      </c>
      <c r="E732" t="e" cm="1">
        <f t="array" ref="E732">_xll.PBD(C732,"Website","","USD","","")</f>
        <v>#N/A</v>
      </c>
      <c r="F732" t="e">
        <v>#N/A</v>
      </c>
      <c r="H732" t="s">
        <v>222</v>
      </c>
      <c r="I732" s="12" t="e" cm="1">
        <f t="array" ref="I732">_xll.PBD(C732,"Employees Count","","USD","","")</f>
        <v>#N/A</v>
      </c>
      <c r="J732" s="12" t="e" cm="1">
        <f t="array" ref="J732">_xll.PBF(C732,"Business Revenue","TTM","07-Jul-2025","","USD","","")</f>
        <v>#N/A</v>
      </c>
      <c r="K732" s="12" t="e" cm="1">
        <f t="array" ref="K732">_xll.PBF(C732,"EBITDA","TTM","07-Jul-2025","","USD","","")</f>
        <v>#N/A</v>
      </c>
      <c r="L732" s="13"/>
    </row>
    <row r="733" spans="2:12" ht="15" customHeight="1" x14ac:dyDescent="0.2">
      <c r="B733" t="str" cm="1">
        <f t="array" ref="B733">_xll.PBD(C733,"Name","","USD","","")</f>
        <v>Bunge Paints</v>
      </c>
      <c r="C733" t="s">
        <v>692</v>
      </c>
      <c r="D733" t="str" cm="1">
        <f t="array" ref="D733">_xll.PBD(C733,"HQ Country","","USD","","")</f>
        <v>Brazil</v>
      </c>
      <c r="E733" t="e" cm="1">
        <f t="array" ref="E733">_xll.PBD(C733,"Website","","USD","","")</f>
        <v>#N/A</v>
      </c>
      <c r="F733" t="e">
        <v>#N/A</v>
      </c>
      <c r="H733" t="s">
        <v>222</v>
      </c>
      <c r="I733" s="12" t="e" cm="1">
        <f t="array" ref="I733">_xll.PBD(C733,"Employees Count","","USD","","")</f>
        <v>#N/A</v>
      </c>
      <c r="J733" s="12" t="e" cm="1">
        <f t="array" ref="J733">_xll.PBF(C733,"Business Revenue","TTM","07-Jul-2025","","USD","","")</f>
        <v>#N/A</v>
      </c>
      <c r="K733" s="12" t="e" cm="1">
        <f t="array" ref="K733">_xll.PBF(C733,"EBITDA","TTM","07-Jul-2025","","USD","","")</f>
        <v>#N/A</v>
      </c>
      <c r="L733" s="13"/>
    </row>
    <row r="734" spans="2:12" ht="15" customHeight="1" x14ac:dyDescent="0.2">
      <c r="B734" t="str" cm="1">
        <f t="array" ref="B734">_xll.PBD(C734,"Name","","USD","","")</f>
        <v>Caixa Economica Federal (Lottery Unit)</v>
      </c>
      <c r="C734" t="s">
        <v>695</v>
      </c>
      <c r="D734" t="str" cm="1">
        <f t="array" ref="D734">_xll.PBD(C734,"HQ Country","","USD","","")</f>
        <v>Brazil</v>
      </c>
      <c r="E734" t="e" cm="1">
        <f t="array" ref="E734">_xll.PBD(C734,"Website","","USD","","")</f>
        <v>#N/A</v>
      </c>
      <c r="F734" t="e">
        <v>#N/A</v>
      </c>
      <c r="H734" t="s">
        <v>222</v>
      </c>
      <c r="I734" s="12" t="e" cm="1">
        <f t="array" ref="I734">_xll.PBD(C734,"Employees Count","","USD","","")</f>
        <v>#N/A</v>
      </c>
      <c r="J734" s="12" t="e" cm="1">
        <f t="array" ref="J734">_xll.PBF(C734,"Business Revenue","TTM","07-Jul-2025","","USD","","")</f>
        <v>#N/A</v>
      </c>
      <c r="K734" s="12" t="e" cm="1">
        <f t="array" ref="K734">_xll.PBF(C734,"EBITDA","TTM","07-Jul-2025","","USD","","")</f>
        <v>#N/A</v>
      </c>
      <c r="L734" s="13"/>
    </row>
    <row r="735" spans="2:12" ht="15" customHeight="1" x14ac:dyDescent="0.2">
      <c r="B735" t="str" cm="1">
        <f t="array" ref="B735">_xll.PBD(C735,"Name","","USD","","")</f>
        <v>Caraiba Metais</v>
      </c>
      <c r="C735" t="s">
        <v>704</v>
      </c>
      <c r="D735" t="str" cm="1">
        <f t="array" ref="D735">_xll.PBD(C735,"HQ Country","","USD","","")</f>
        <v>Brazil</v>
      </c>
      <c r="E735" t="e" cm="1">
        <f t="array" ref="E735">_xll.PBD(C735,"Website","","USD","","")</f>
        <v>#N/A</v>
      </c>
      <c r="F735" t="e">
        <v>#N/A</v>
      </c>
      <c r="H735" t="s">
        <v>222</v>
      </c>
      <c r="I735" s="12" t="e" cm="1">
        <f t="array" ref="I735">_xll.PBD(C735,"Employees Count","","USD","","")</f>
        <v>#N/A</v>
      </c>
      <c r="J735" s="12" t="e" cm="1">
        <f t="array" ref="J735">_xll.PBF(C735,"Business Revenue","TTM","07-Jul-2025","","USD","","")</f>
        <v>#N/A</v>
      </c>
      <c r="K735" s="12" t="e" cm="1">
        <f t="array" ref="K735">_xll.PBF(C735,"EBITDA","TTM","07-Jul-2025","","USD","","")</f>
        <v>#N/A</v>
      </c>
      <c r="L735" s="13"/>
    </row>
    <row r="736" spans="2:12" ht="15" customHeight="1" x14ac:dyDescent="0.2">
      <c r="B736" t="str" cm="1">
        <f t="array" ref="B736">_xll.PBD(C736,"Name","","USD","","")</f>
        <v>Cencosud Brazil</v>
      </c>
      <c r="C736" t="s">
        <v>712</v>
      </c>
      <c r="D736" t="str" cm="1">
        <f t="array" ref="D736">_xll.PBD(C736,"HQ Country","","USD","","")</f>
        <v>Brazil</v>
      </c>
      <c r="E736" t="e" cm="1">
        <f t="array" ref="E736">_xll.PBD(C736,"Website","","USD","","")</f>
        <v>#N/A</v>
      </c>
      <c r="F736" t="e">
        <v>#N/A</v>
      </c>
      <c r="H736" t="s">
        <v>222</v>
      </c>
      <c r="I736" s="12" cm="1">
        <f t="array" ref="I736">_xll.PBD(C736,"Employees Count","","USD","","")</f>
        <v>20000</v>
      </c>
      <c r="J736" s="12" cm="1">
        <f t="array" ref="J736">_xll.PBF(C736,"Business Revenue","TTM","07-Jul-2025","","USD","","")</f>
        <v>2078512082.2793856</v>
      </c>
      <c r="K736" s="12" t="e" cm="1">
        <f t="array" ref="K736">_xll.PBF(C736,"EBITDA","TTM","07-Jul-2025","","USD","","")</f>
        <v>#N/A</v>
      </c>
      <c r="L736" s="13"/>
    </row>
    <row r="737" spans="2:12" ht="15" customHeight="1" x14ac:dyDescent="0.2">
      <c r="B737" t="str" cm="1">
        <f t="array" ref="B737">_xll.PBD(C737,"Name","","USD","","")</f>
        <v>Central Geradora Termelétrica Fortaleza</v>
      </c>
      <c r="C737" t="s">
        <v>714</v>
      </c>
      <c r="D737" t="str" cm="1">
        <f t="array" ref="D737">_xll.PBD(C737,"HQ Country","","USD","","")</f>
        <v>Brazil</v>
      </c>
      <c r="E737" t="e" cm="1">
        <f t="array" ref="E737">_xll.PBD(C737,"Website","","USD","","")</f>
        <v>#N/A</v>
      </c>
      <c r="F737" t="e">
        <v>#N/A</v>
      </c>
      <c r="H737" t="s">
        <v>222</v>
      </c>
      <c r="I737" s="12" t="e" cm="1">
        <f t="array" ref="I737">_xll.PBD(C737,"Employees Count","","USD","","")</f>
        <v>#N/A</v>
      </c>
      <c r="J737" s="12" t="e" cm="1">
        <f t="array" ref="J737">_xll.PBF(C737,"Business Revenue","TTM","07-Jul-2025","","USD","","")</f>
        <v>#N/A</v>
      </c>
      <c r="K737" s="12" t="e" cm="1">
        <f t="array" ref="K737">_xll.PBF(C737,"EBITDA","TTM","07-Jul-2025","","USD","","")</f>
        <v>#N/A</v>
      </c>
      <c r="L737" s="13"/>
    </row>
    <row r="738" spans="2:12" ht="15" customHeight="1" x14ac:dyDescent="0.2">
      <c r="B738" t="str" cm="1">
        <f t="array" ref="B738">_xll.PBD(C738,"Name","","USD","","")</f>
        <v>Cia Distribuidora de Gas do Rio de Janeiro</v>
      </c>
      <c r="C738" t="s">
        <v>725</v>
      </c>
      <c r="D738" t="str" cm="1">
        <f t="array" ref="D738">_xll.PBD(C738,"HQ Country","","USD","","")</f>
        <v>Brazil</v>
      </c>
      <c r="E738" t="e" cm="1">
        <f t="array" ref="E738">_xll.PBD(C738,"Website","","USD","","")</f>
        <v>#N/A</v>
      </c>
      <c r="F738" t="e">
        <v>#N/A</v>
      </c>
      <c r="H738" t="s">
        <v>222</v>
      </c>
      <c r="I738" s="12" cm="1">
        <f t="array" ref="I738">_xll.PBD(C738,"Employees Count","","USD","","")</f>
        <v>291</v>
      </c>
      <c r="J738" s="12" cm="1">
        <f t="array" ref="J738">_xll.PBF(C738,"Business Revenue","TTM","07-Jul-2025","","USD","","")</f>
        <v>1529033123.4634621</v>
      </c>
      <c r="K738" s="12" cm="1">
        <f t="array" ref="K738">_xll.PBF(C738,"EBITDA","TTM","07-Jul-2025","","USD","","")</f>
        <v>253314478.8669</v>
      </c>
      <c r="L738" s="13"/>
    </row>
    <row r="739" spans="2:12" ht="15" customHeight="1" x14ac:dyDescent="0.2">
      <c r="B739" t="str" cm="1">
        <f t="array" ref="B739">_xll.PBD(C739,"Name","","USD","","")</f>
        <v>Cia. Industrial de Vidros</v>
      </c>
      <c r="C739" t="s">
        <v>728</v>
      </c>
      <c r="D739" t="str" cm="1">
        <f t="array" ref="D739">_xll.PBD(C739,"HQ Country","","USD","","")</f>
        <v>Brazil</v>
      </c>
      <c r="E739" t="e" cm="1">
        <f t="array" ref="E739">_xll.PBD(C739,"Website","","USD","","")</f>
        <v>#N/A</v>
      </c>
      <c r="F739" t="e">
        <v>#N/A</v>
      </c>
      <c r="H739" t="s">
        <v>222</v>
      </c>
      <c r="I739" s="12" t="e" cm="1">
        <f t="array" ref="I739">_xll.PBD(C739,"Employees Count","","USD","","")</f>
        <v>#N/A</v>
      </c>
      <c r="J739" s="12" t="e" cm="1">
        <f t="array" ref="J739">_xll.PBF(C739,"Business Revenue","TTM","07-Jul-2025","","USD","","")</f>
        <v>#N/A</v>
      </c>
      <c r="K739" s="12" t="e" cm="1">
        <f t="array" ref="K739">_xll.PBF(C739,"EBITDA","TTM","07-Jul-2025","","USD","","")</f>
        <v>#N/A</v>
      </c>
      <c r="L739" s="13"/>
    </row>
    <row r="740" spans="2:12" ht="15" customHeight="1" x14ac:dyDescent="0.2">
      <c r="B740" t="str" cm="1">
        <f t="array" ref="B740">_xll.PBD(C740,"Name","","USD","","")</f>
        <v>Companhia Fluminense de Refrigerantes</v>
      </c>
      <c r="C740" t="s">
        <v>748</v>
      </c>
      <c r="D740" t="str" cm="1">
        <f t="array" ref="D740">_xll.PBD(C740,"HQ Country","","USD","","")</f>
        <v>Brazil</v>
      </c>
      <c r="E740" t="e" cm="1">
        <f t="array" ref="E740">_xll.PBD(C740,"Website","","USD","","")</f>
        <v>#N/A</v>
      </c>
      <c r="F740" t="e">
        <v>#N/A</v>
      </c>
      <c r="H740" t="s">
        <v>222</v>
      </c>
      <c r="I740" s="12" t="e" cm="1">
        <f t="array" ref="I740">_xll.PBD(C740,"Employees Count","","USD","","")</f>
        <v>#N/A</v>
      </c>
      <c r="J740" s="12" t="e" cm="1">
        <f t="array" ref="J740">_xll.PBF(C740,"Business Revenue","TTM","07-Jul-2025","","USD","","")</f>
        <v>#N/A</v>
      </c>
      <c r="K740" s="12" t="e" cm="1">
        <f t="array" ref="K740">_xll.PBF(C740,"EBITDA","TTM","07-Jul-2025","","USD","","")</f>
        <v>#N/A</v>
      </c>
      <c r="L740" s="13"/>
    </row>
    <row r="741" spans="2:12" ht="15" customHeight="1" x14ac:dyDescent="0.2">
      <c r="B741" t="str" cm="1">
        <f t="array" ref="B741">_xll.PBD(C741,"Name","","USD","","")</f>
        <v>Confab Industrial</v>
      </c>
      <c r="C741" t="s">
        <v>755</v>
      </c>
      <c r="D741" t="str" cm="1">
        <f t="array" ref="D741">_xll.PBD(C741,"HQ Country","","USD","","")</f>
        <v>Brazil</v>
      </c>
      <c r="E741" t="e" cm="1">
        <f t="array" ref="E741">_xll.PBD(C741,"Website","","USD","","")</f>
        <v>#N/A</v>
      </c>
      <c r="F741" t="e">
        <v>#N/A</v>
      </c>
      <c r="H741" t="s">
        <v>222</v>
      </c>
      <c r="I741" s="12" t="e" cm="1">
        <f t="array" ref="I741">_xll.PBD(C741,"Employees Count","","USD","","")</f>
        <v>#N/A</v>
      </c>
      <c r="J741" s="12" t="e" cm="1">
        <f t="array" ref="J741">_xll.PBF(C741,"Business Revenue","TTM","07-Jul-2025","","USD","","")</f>
        <v>#N/A</v>
      </c>
      <c r="K741" s="12" t="e" cm="1">
        <f t="array" ref="K741">_xll.PBF(C741,"EBITDA","TTM","07-Jul-2025","","USD","","")</f>
        <v>#N/A</v>
      </c>
      <c r="L741" s="13"/>
    </row>
    <row r="742" spans="2:12" ht="15" customHeight="1" x14ac:dyDescent="0.2">
      <c r="B742" t="str" cm="1">
        <f t="array" ref="B742">_xll.PBD(C742,"Name","","USD","","")</f>
        <v>Cooperativa Agroindustrial Lar (Egg Operations)</v>
      </c>
      <c r="C742" t="s">
        <v>762</v>
      </c>
      <c r="D742" t="str" cm="1">
        <f t="array" ref="D742">_xll.PBD(C742,"HQ Country","","USD","","")</f>
        <v>Brazil</v>
      </c>
      <c r="E742" t="e" cm="1">
        <f t="array" ref="E742">_xll.PBD(C742,"Website","","USD","","")</f>
        <v>#N/A</v>
      </c>
      <c r="F742" t="e">
        <v>#N/A</v>
      </c>
      <c r="H742" t="s">
        <v>222</v>
      </c>
      <c r="I742" s="12" t="e" cm="1">
        <f t="array" ref="I742">_xll.PBD(C742,"Employees Count","","USD","","")</f>
        <v>#N/A</v>
      </c>
      <c r="J742" s="12" t="e" cm="1">
        <f t="array" ref="J742">_xll.PBF(C742,"Business Revenue","TTM","07-Jul-2025","","USD","","")</f>
        <v>#N/A</v>
      </c>
      <c r="K742" s="12" t="e" cm="1">
        <f t="array" ref="K742">_xll.PBF(C742,"EBITDA","TTM","07-Jul-2025","","USD","","")</f>
        <v>#N/A</v>
      </c>
      <c r="L742" s="13"/>
    </row>
    <row r="743" spans="2:12" ht="15" customHeight="1" x14ac:dyDescent="0.2">
      <c r="B743" t="str" cm="1">
        <f t="array" ref="B743">_xll.PBD(C743,"Name","","USD","","")</f>
        <v>Costa Pinto</v>
      </c>
      <c r="C743" t="s">
        <v>770</v>
      </c>
      <c r="D743" t="str" cm="1">
        <f t="array" ref="D743">_xll.PBD(C743,"HQ Country","","USD","","")</f>
        <v>Brazil</v>
      </c>
      <c r="E743" t="e" cm="1">
        <f t="array" ref="E743">_xll.PBD(C743,"Website","","USD","","")</f>
        <v>#N/A</v>
      </c>
      <c r="F743" t="e">
        <v>#N/A</v>
      </c>
      <c r="H743" t="s">
        <v>222</v>
      </c>
      <c r="I743" s="12" t="e" cm="1">
        <f t="array" ref="I743">_xll.PBD(C743,"Employees Count","","USD","","")</f>
        <v>#N/A</v>
      </c>
      <c r="J743" s="12" t="e" cm="1">
        <f t="array" ref="J743">_xll.PBF(C743,"Business Revenue","TTM","07-Jul-2025","","USD","","")</f>
        <v>#N/A</v>
      </c>
      <c r="K743" s="12" t="e" cm="1">
        <f t="array" ref="K743">_xll.PBF(C743,"EBITDA","TTM","07-Jul-2025","","USD","","")</f>
        <v>#N/A</v>
      </c>
      <c r="L743" s="13"/>
    </row>
    <row r="744" spans="2:12" ht="15" customHeight="1" x14ac:dyDescent="0.2">
      <c r="B744" t="str" cm="1">
        <f t="array" ref="B744">_xll.PBD(C744,"Name","","USD","","")</f>
        <v>CURA Grupo (Imaging diagnostics and Clinical analysis operations in Sau paulo, Brazil)</v>
      </c>
      <c r="C744" t="s">
        <v>417</v>
      </c>
      <c r="D744" t="str" cm="1">
        <f t="array" ref="D744">_xll.PBD(C744,"HQ Country","","USD","","")</f>
        <v>Brazil</v>
      </c>
      <c r="E744" t="e" cm="1">
        <f t="array" ref="E744">_xll.PBD(C744,"Website","","USD","","")</f>
        <v>#N/A</v>
      </c>
      <c r="F744" t="e">
        <v>#N/A</v>
      </c>
      <c r="H744" t="s">
        <v>222</v>
      </c>
      <c r="I744" s="12" t="e" cm="1">
        <f t="array" ref="I744">_xll.PBD(C744,"Employees Count","","USD","","")</f>
        <v>#N/A</v>
      </c>
      <c r="J744" s="12" t="e" cm="1">
        <f t="array" ref="J744">_xll.PBF(C744,"Business Revenue","TTM","07-Jul-2025","","USD","","")</f>
        <v>#N/A</v>
      </c>
      <c r="K744" s="12" t="e" cm="1">
        <f t="array" ref="K744">_xll.PBF(C744,"EBITDA","TTM","07-Jul-2025","","USD","","")</f>
        <v>#N/A</v>
      </c>
      <c r="L744" s="13"/>
    </row>
    <row r="745" spans="2:12" ht="15" customHeight="1" x14ac:dyDescent="0.2">
      <c r="B745" t="str" cm="1">
        <f t="array" ref="B745">_xll.PBD(C745,"Name","","USD","","")</f>
        <v>Dimper Comercial (Canoas Distribution Center)</v>
      </c>
      <c r="C745" t="s">
        <v>420</v>
      </c>
      <c r="D745" t="str" cm="1">
        <f t="array" ref="D745">_xll.PBD(C745,"HQ Country","","USD","","")</f>
        <v>Brazil</v>
      </c>
      <c r="E745" t="e" cm="1">
        <f t="array" ref="E745">_xll.PBD(C745,"Website","","USD","","")</f>
        <v>#N/A</v>
      </c>
      <c r="F745" t="e">
        <v>#N/A</v>
      </c>
      <c r="H745" t="s">
        <v>222</v>
      </c>
      <c r="I745" s="12" t="e" cm="1">
        <f t="array" ref="I745">_xll.PBD(C745,"Employees Count","","USD","","")</f>
        <v>#N/A</v>
      </c>
      <c r="J745" s="12" t="e" cm="1">
        <f t="array" ref="J745">_xll.PBF(C745,"Business Revenue","TTM","07-Jul-2025","","USD","","")</f>
        <v>#N/A</v>
      </c>
      <c r="K745" s="12" t="e" cm="1">
        <f t="array" ref="K745">_xll.PBF(C745,"EBITDA","TTM","07-Jul-2025","","USD","","")</f>
        <v>#N/A</v>
      </c>
      <c r="L745" s="13"/>
    </row>
    <row r="746" spans="2:12" ht="15" customHeight="1" x14ac:dyDescent="0.2">
      <c r="B746" t="str" cm="1">
        <f t="array" ref="B746">_xll.PBD(C746,"Name","","USD","","")</f>
        <v>Dow AgroSciences (Corn Hybrid Seed Business)</v>
      </c>
      <c r="C746" t="s">
        <v>796</v>
      </c>
      <c r="D746" t="str" cm="1">
        <f t="array" ref="D746">_xll.PBD(C746,"HQ Country","","USD","","")</f>
        <v>Brazil</v>
      </c>
      <c r="E746" t="e" cm="1">
        <f t="array" ref="E746">_xll.PBD(C746,"Website","","USD","","")</f>
        <v>#N/A</v>
      </c>
      <c r="F746" t="e">
        <v>#N/A</v>
      </c>
      <c r="H746" t="s">
        <v>222</v>
      </c>
      <c r="I746" s="12" t="e" cm="1">
        <f t="array" ref="I746">_xll.PBD(C746,"Employees Count","","USD","","")</f>
        <v>#N/A</v>
      </c>
      <c r="J746" s="12" t="e" cm="1">
        <f t="array" ref="J746">_xll.PBF(C746,"Business Revenue","TTM","07-Jul-2025","","USD","","")</f>
        <v>#N/A</v>
      </c>
      <c r="K746" s="12" t="e" cm="1">
        <f t="array" ref="K746">_xll.PBF(C746,"EBITDA","TTM","07-Jul-2025","","USD","","")</f>
        <v>#N/A</v>
      </c>
      <c r="L746" s="13"/>
    </row>
    <row r="747" spans="2:12" ht="15" customHeight="1" x14ac:dyDescent="0.2">
      <c r="B747" t="str" cm="1">
        <f t="array" ref="B747">_xll.PBD(C747,"Name","","USD","","")</f>
        <v>Ezcal Participações</v>
      </c>
      <c r="C747" t="s">
        <v>838</v>
      </c>
      <c r="D747" t="str" cm="1">
        <f t="array" ref="D747">_xll.PBD(C747,"HQ Country","","USD","","")</f>
        <v>Brazil</v>
      </c>
      <c r="E747" t="e" cm="1">
        <f t="array" ref="E747">_xll.PBD(C747,"Website","","USD","","")</f>
        <v>#N/A</v>
      </c>
      <c r="F747" t="e">
        <v>#N/A</v>
      </c>
      <c r="H747" t="s">
        <v>222</v>
      </c>
      <c r="I747" s="12" t="e" cm="1">
        <f t="array" ref="I747">_xll.PBD(C747,"Employees Count","","USD","","")</f>
        <v>#N/A</v>
      </c>
      <c r="J747" s="12" t="e" cm="1">
        <f t="array" ref="J747">_xll.PBF(C747,"Business Revenue","TTM","07-Jul-2025","","USD","","")</f>
        <v>#N/A</v>
      </c>
      <c r="K747" s="12" t="e" cm="1">
        <f t="array" ref="K747">_xll.PBF(C747,"EBITDA","TTM","07-Jul-2025","","USD","","")</f>
        <v>#N/A</v>
      </c>
      <c r="L747" s="13"/>
    </row>
    <row r="748" spans="2:12" ht="15" customHeight="1" x14ac:dyDescent="0.2">
      <c r="B748" t="str" cm="1">
        <f t="array" ref="B748">_xll.PBD(C748,"Name","","USD","","")</f>
        <v>Ferteco Minercao</v>
      </c>
      <c r="C748" t="s">
        <v>841</v>
      </c>
      <c r="D748" t="str" cm="1">
        <f t="array" ref="D748">_xll.PBD(C748,"HQ Country","","USD","","")</f>
        <v>Brazil</v>
      </c>
      <c r="E748" t="e" cm="1">
        <f t="array" ref="E748">_xll.PBD(C748,"Website","","USD","","")</f>
        <v>#N/A</v>
      </c>
      <c r="F748" t="e">
        <v>#N/A</v>
      </c>
      <c r="H748" t="s">
        <v>222</v>
      </c>
      <c r="I748" s="12" t="e" cm="1">
        <f t="array" ref="I748">_xll.PBD(C748,"Employees Count","","USD","","")</f>
        <v>#N/A</v>
      </c>
      <c r="J748" s="12" t="e" cm="1">
        <f t="array" ref="J748">_xll.PBF(C748,"Business Revenue","TTM","07-Jul-2025","","USD","","")</f>
        <v>#N/A</v>
      </c>
      <c r="K748" s="12" t="e" cm="1">
        <f t="array" ref="K748">_xll.PBF(C748,"EBITDA","TTM","07-Jul-2025","","USD","","")</f>
        <v>#N/A</v>
      </c>
      <c r="L748" s="13"/>
    </row>
    <row r="749" spans="2:12" ht="15" customHeight="1" x14ac:dyDescent="0.2">
      <c r="B749" t="str" cm="1">
        <f t="array" ref="B749">_xll.PBD(C749,"Name","","USD","","")</f>
        <v>Fertilizantes Heringer (Factory in Minas Gerais, Brazil)</v>
      </c>
      <c r="C749" t="s">
        <v>843</v>
      </c>
      <c r="D749" t="str" cm="1">
        <f t="array" ref="D749">_xll.PBD(C749,"HQ Country","","USD","","")</f>
        <v>Brazil</v>
      </c>
      <c r="E749" t="e" cm="1">
        <f t="array" ref="E749">_xll.PBD(C749,"Website","","USD","","")</f>
        <v>#N/A</v>
      </c>
      <c r="F749" t="e">
        <v>#N/A</v>
      </c>
      <c r="H749" t="s">
        <v>222</v>
      </c>
      <c r="I749" s="12" t="e" cm="1">
        <f t="array" ref="I749">_xll.PBD(C749,"Employees Count","","USD","","")</f>
        <v>#N/A</v>
      </c>
      <c r="J749" s="12" t="e" cm="1">
        <f t="array" ref="J749">_xll.PBF(C749,"Business Revenue","TTM","07-Jul-2025","","USD","","")</f>
        <v>#N/A</v>
      </c>
      <c r="K749" s="12" t="e" cm="1">
        <f t="array" ref="K749">_xll.PBF(C749,"EBITDA","TTM","07-Jul-2025","","USD","","")</f>
        <v>#N/A</v>
      </c>
      <c r="L749" s="13"/>
    </row>
    <row r="750" spans="2:12" ht="15" customHeight="1" x14ac:dyDescent="0.2">
      <c r="B750" t="str" cm="1">
        <f t="array" ref="B750">_xll.PBD(C750,"Name","","USD","","")</f>
        <v>Grupo Carrefour Brasil (Portfolio of 57 Stores of Nacional and Bompreço Brand in Brazil)</v>
      </c>
      <c r="C750" t="s">
        <v>879</v>
      </c>
      <c r="D750" t="str" cm="1">
        <f t="array" ref="D750">_xll.PBD(C750,"HQ Country","","USD","","")</f>
        <v>Brazil</v>
      </c>
      <c r="E750" t="e" cm="1">
        <f t="array" ref="E750">_xll.PBD(C750,"Website","","USD","","")</f>
        <v>#N/A</v>
      </c>
      <c r="F750" t="e">
        <v>#N/A</v>
      </c>
      <c r="H750" t="s">
        <v>222</v>
      </c>
      <c r="I750" s="12" t="e" cm="1">
        <f t="array" ref="I750">_xll.PBD(C750,"Employees Count","","USD","","")</f>
        <v>#N/A</v>
      </c>
      <c r="J750" s="12" t="e" cm="1">
        <f t="array" ref="J750">_xll.PBF(C750,"Business Revenue","TTM","07-Jul-2025","","USD","","")</f>
        <v>#N/A</v>
      </c>
      <c r="K750" s="12" t="e" cm="1">
        <f t="array" ref="K750">_xll.PBF(C750,"EBITDA","TTM","07-Jul-2025","","USD","","")</f>
        <v>#N/A</v>
      </c>
      <c r="L750" s="13"/>
    </row>
    <row r="751" spans="2:12" ht="15" customHeight="1" x14ac:dyDescent="0.2">
      <c r="B751" t="str" cm="1">
        <f t="array" ref="B751">_xll.PBD(C751,"Name","","USD","","")</f>
        <v>GVT Holding</v>
      </c>
      <c r="C751" t="s">
        <v>898</v>
      </c>
      <c r="D751" t="str" cm="1">
        <f t="array" ref="D751">_xll.PBD(C751,"HQ Country","","USD","","")</f>
        <v>Brazil</v>
      </c>
      <c r="E751" t="e" cm="1">
        <f t="array" ref="E751">_xll.PBD(C751,"Website","","USD","","")</f>
        <v>#N/A</v>
      </c>
      <c r="F751" t="e">
        <v>#N/A</v>
      </c>
      <c r="H751" t="s">
        <v>222</v>
      </c>
      <c r="I751" s="12" t="e" cm="1">
        <f t="array" ref="I751">_xll.PBD(C751,"Employees Count","","USD","","")</f>
        <v>#N/A</v>
      </c>
      <c r="J751" s="12" t="e" cm="1">
        <f t="array" ref="J751">_xll.PBF(C751,"Business Revenue","TTM","07-Jul-2025","","USD","","")</f>
        <v>#N/A</v>
      </c>
      <c r="K751" s="12" t="e" cm="1">
        <f t="array" ref="K751">_xll.PBF(C751,"EBITDA","TTM","07-Jul-2025","","USD","","")</f>
        <v>#N/A</v>
      </c>
      <c r="L751" s="13"/>
    </row>
    <row r="752" spans="2:12" ht="15" customHeight="1" x14ac:dyDescent="0.2">
      <c r="B752" t="str" cm="1">
        <f t="array" ref="B752">_xll.PBD(C752,"Name","","USD","","")</f>
        <v>Hypermarcas (Beauty &amp; Personal Care Business)</v>
      </c>
      <c r="C752" t="s">
        <v>905</v>
      </c>
      <c r="D752" t="str" cm="1">
        <f t="array" ref="D752">_xll.PBD(C752,"HQ Country","","USD","","")</f>
        <v>Brazil</v>
      </c>
      <c r="E752" t="e" cm="1">
        <f t="array" ref="E752">_xll.PBD(C752,"Website","","USD","","")</f>
        <v>#N/A</v>
      </c>
      <c r="F752" t="e">
        <v>#N/A</v>
      </c>
      <c r="H752" t="s">
        <v>222</v>
      </c>
      <c r="I752" s="12" t="e" cm="1">
        <f t="array" ref="I752">_xll.PBD(C752,"Employees Count","","USD","","")</f>
        <v>#N/A</v>
      </c>
      <c r="J752" s="12" t="e" cm="1">
        <f t="array" ref="J752">_xll.PBF(C752,"Business Revenue","TTM","07-Jul-2025","","USD","","")</f>
        <v>#N/A</v>
      </c>
      <c r="K752" s="12" t="e" cm="1">
        <f t="array" ref="K752">_xll.PBF(C752,"EBITDA","TTM","07-Jul-2025","","USD","","")</f>
        <v>#N/A</v>
      </c>
      <c r="L752" s="13"/>
    </row>
    <row r="753" spans="2:12" ht="15" customHeight="1" x14ac:dyDescent="0.2">
      <c r="B753" t="str" cm="1">
        <f t="array" ref="B753">_xll.PBD(C753,"Name","","USD","","")</f>
        <v>Kimberly-Clark (Tissue Paper Assets)</v>
      </c>
      <c r="C753" t="s">
        <v>932</v>
      </c>
      <c r="D753" t="str" cm="1">
        <f t="array" ref="D753">_xll.PBD(C753,"HQ Country","","USD","","")</f>
        <v>Brazil</v>
      </c>
      <c r="E753" t="e" cm="1">
        <f t="array" ref="E753">_xll.PBD(C753,"Website","","USD","","")</f>
        <v>#N/A</v>
      </c>
      <c r="F753" t="e">
        <v>#N/A</v>
      </c>
      <c r="H753" t="s">
        <v>222</v>
      </c>
      <c r="I753" s="12" cm="1">
        <f t="array" ref="I753">_xll.PBD(C753,"Employees Count","","USD","","")</f>
        <v>9000</v>
      </c>
      <c r="J753" s="12" cm="1">
        <f t="array" ref="J753">_xll.PBF(C753,"Business Revenue","TTM","07-Jul-2025","","USD","","")</f>
        <v>3300000000</v>
      </c>
      <c r="K753" s="12" t="e" cm="1">
        <f t="array" ref="K753">_xll.PBF(C753,"EBITDA","TTM","07-Jul-2025","","USD","","")</f>
        <v>#N/A</v>
      </c>
      <c r="L753" s="13"/>
    </row>
    <row r="754" spans="2:12" ht="15" customHeight="1" x14ac:dyDescent="0.2">
      <c r="B754" t="str" cm="1">
        <f t="array" ref="B754">_xll.PBD(C754,"Name","","USD","","")</f>
        <v>LF Tel</v>
      </c>
      <c r="C754" t="s">
        <v>945</v>
      </c>
      <c r="D754" t="str" cm="1">
        <f t="array" ref="D754">_xll.PBD(C754,"HQ Country","","USD","","")</f>
        <v>Brazil</v>
      </c>
      <c r="E754" t="e" cm="1">
        <f t="array" ref="E754">_xll.PBD(C754,"Website","","USD","","")</f>
        <v>#N/A</v>
      </c>
      <c r="F754" t="e">
        <v>#N/A</v>
      </c>
      <c r="H754" t="s">
        <v>222</v>
      </c>
      <c r="I754" s="12" t="e" cm="1">
        <f t="array" ref="I754">_xll.PBD(C754,"Employees Count","","USD","","")</f>
        <v>#N/A</v>
      </c>
      <c r="J754" s="12" t="e" cm="1">
        <f t="array" ref="J754">_xll.PBF(C754,"Business Revenue","TTM","07-Jul-2025","","USD","","")</f>
        <v>#N/A</v>
      </c>
      <c r="K754" s="12" t="e" cm="1">
        <f t="array" ref="K754">_xll.PBF(C754,"EBITDA","TTM","07-Jul-2025","","USD","","")</f>
        <v>#N/A</v>
      </c>
      <c r="L754" s="13"/>
    </row>
    <row r="755" spans="2:12" ht="15" customHeight="1" x14ac:dyDescent="0.2">
      <c r="B755" t="str" cm="1">
        <f t="array" ref="B755">_xll.PBD(C755,"Name","","USD","","")</f>
        <v>LP Sementes</v>
      </c>
      <c r="C755" t="s">
        <v>957</v>
      </c>
      <c r="D755" t="str" cm="1">
        <f t="array" ref="D755">_xll.PBD(C755,"HQ Country","","USD","","")</f>
        <v>Brazil</v>
      </c>
      <c r="E755" t="e" cm="1">
        <f t="array" ref="E755">_xll.PBD(C755,"Website","","USD","","")</f>
        <v>#N/A</v>
      </c>
      <c r="F755" t="e">
        <v>#N/A</v>
      </c>
      <c r="H755" t="s">
        <v>222</v>
      </c>
      <c r="I755" s="12" t="e" cm="1">
        <f t="array" ref="I755">_xll.PBD(C755,"Employees Count","","USD","","")</f>
        <v>#N/A</v>
      </c>
      <c r="J755" s="12" t="e" cm="1">
        <f t="array" ref="J755">_xll.PBF(C755,"Business Revenue","TTM","07-Jul-2025","","USD","","")</f>
        <v>#N/A</v>
      </c>
      <c r="K755" s="12" t="e" cm="1">
        <f t="array" ref="K755">_xll.PBF(C755,"EBITDA","TTM","07-Jul-2025","","USD","","")</f>
        <v>#N/A</v>
      </c>
      <c r="L755" s="13"/>
    </row>
    <row r="756" spans="2:12" ht="15" customHeight="1" x14ac:dyDescent="0.2">
      <c r="B756" t="str" cm="1">
        <f t="array" ref="B756">_xll.PBD(C756,"Name","","USD","","")</f>
        <v>Marata (Coffee &amp; Tea Business in Brazil)</v>
      </c>
      <c r="C756" t="s">
        <v>967</v>
      </c>
      <c r="D756" t="str" cm="1">
        <f t="array" ref="D756">_xll.PBD(C756,"HQ Country","","USD","","")</f>
        <v>Brazil</v>
      </c>
      <c r="E756" t="e" cm="1">
        <f t="array" ref="E756">_xll.PBD(C756,"Website","","USD","","")</f>
        <v>#N/A</v>
      </c>
      <c r="F756" t="e">
        <v>#N/A</v>
      </c>
      <c r="H756" t="s">
        <v>222</v>
      </c>
      <c r="I756" s="12" cm="1">
        <f t="array" ref="I756">_xll.PBD(C756,"Employees Count","","USD","","")</f>
        <v>1200</v>
      </c>
      <c r="J756" s="12" t="e" cm="1">
        <f t="array" ref="J756">_xll.PBF(C756,"Business Revenue","TTM","07-Jul-2025","","USD","","")</f>
        <v>#N/A</v>
      </c>
      <c r="K756" s="12" t="e" cm="1">
        <f t="array" ref="K756">_xll.PBF(C756,"EBITDA","TTM","07-Jul-2025","","USD","","")</f>
        <v>#N/A</v>
      </c>
      <c r="L756" s="13"/>
    </row>
    <row r="757" spans="2:12" ht="15" customHeight="1" x14ac:dyDescent="0.2">
      <c r="B757" t="str" cm="1">
        <f t="array" ref="B757">_xll.PBD(C757,"Name","","USD","","")</f>
        <v>Melpaper</v>
      </c>
      <c r="C757" t="s">
        <v>975</v>
      </c>
      <c r="D757" t="str" cm="1">
        <f t="array" ref="D757">_xll.PBD(C757,"HQ Country","","USD","","")</f>
        <v>Brazil</v>
      </c>
      <c r="E757" t="e" cm="1">
        <f t="array" ref="E757">_xll.PBD(C757,"Website","","USD","","")</f>
        <v>#N/A</v>
      </c>
      <c r="F757" t="e">
        <v>#N/A</v>
      </c>
      <c r="H757" t="s">
        <v>222</v>
      </c>
      <c r="I757" s="12" t="e" cm="1">
        <f t="array" ref="I757">_xll.PBD(C757,"Employees Count","","USD","","")</f>
        <v>#N/A</v>
      </c>
      <c r="J757" s="12" t="e" cm="1">
        <f t="array" ref="J757">_xll.PBF(C757,"Business Revenue","TTM","07-Jul-2025","","USD","","")</f>
        <v>#N/A</v>
      </c>
      <c r="K757" s="12" t="e" cm="1">
        <f t="array" ref="K757">_xll.PBF(C757,"EBITDA","TTM","07-Jul-2025","","USD","","")</f>
        <v>#N/A</v>
      </c>
      <c r="L757" s="13"/>
    </row>
    <row r="758" spans="2:12" ht="15" customHeight="1" x14ac:dyDescent="0.2">
      <c r="B758" t="str" cm="1">
        <f t="array" ref="B758">_xll.PBD(C758,"Name","","USD","","")</f>
        <v>Nacional Minerios</v>
      </c>
      <c r="C758" t="s">
        <v>1003</v>
      </c>
      <c r="D758" t="str" cm="1">
        <f t="array" ref="D758">_xll.PBD(C758,"HQ Country","","USD","","")</f>
        <v>Brazil</v>
      </c>
      <c r="E758" t="e" cm="1">
        <f t="array" ref="E758">_xll.PBD(C758,"Website","","USD","","")</f>
        <v>#N/A</v>
      </c>
      <c r="F758" t="e">
        <v>#N/A</v>
      </c>
      <c r="H758" t="s">
        <v>222</v>
      </c>
      <c r="I758" s="12" cm="1">
        <f t="array" ref="I758">_xll.PBD(C758,"Employees Count","","USD","","")</f>
        <v>501</v>
      </c>
      <c r="J758" s="12" t="e" cm="1">
        <f t="array" ref="J758">_xll.PBF(C758,"Business Revenue","TTM","07-Jul-2025","","USD","","")</f>
        <v>#N/A</v>
      </c>
      <c r="K758" s="12" t="e" cm="1">
        <f t="array" ref="K758">_xll.PBF(C758,"EBITDA","TTM","07-Jul-2025","","USD","","")</f>
        <v>#N/A</v>
      </c>
      <c r="L758" s="13"/>
    </row>
    <row r="759" spans="2:12" ht="15" customHeight="1" x14ac:dyDescent="0.2">
      <c r="B759" t="str" cm="1">
        <f t="array" ref="B759">_xll.PBD(C759,"Name","","USD","","")</f>
        <v>Nissin Ajinomoto Alimentos</v>
      </c>
      <c r="C759" t="s">
        <v>1010</v>
      </c>
      <c r="D759" t="str" cm="1">
        <f t="array" ref="D759">_xll.PBD(C759,"HQ Country","","USD","","")</f>
        <v>Brazil</v>
      </c>
      <c r="E759" t="e" cm="1">
        <f t="array" ref="E759">_xll.PBD(C759,"Website","","USD","","")</f>
        <v>#N/A</v>
      </c>
      <c r="F759" t="e">
        <v>#N/A</v>
      </c>
      <c r="H759" t="s">
        <v>222</v>
      </c>
      <c r="I759" s="12" t="e" cm="1">
        <f t="array" ref="I759">_xll.PBD(C759,"Employees Count","","USD","","")</f>
        <v>#N/A</v>
      </c>
      <c r="J759" s="12" t="e" cm="1">
        <f t="array" ref="J759">_xll.PBF(C759,"Business Revenue","TTM","07-Jul-2025","","USD","","")</f>
        <v>#N/A</v>
      </c>
      <c r="K759" s="12" t="e" cm="1">
        <f t="array" ref="K759">_xll.PBF(C759,"EBITDA","TTM","07-Jul-2025","","USD","","")</f>
        <v>#N/A</v>
      </c>
      <c r="L759" s="13"/>
    </row>
    <row r="760" spans="2:12" ht="15" customHeight="1" x14ac:dyDescent="0.2">
      <c r="B760" t="str" cm="1">
        <f t="array" ref="B760">_xll.PBD(C760,"Name","","USD","","")</f>
        <v>Ontex (Brazil business)</v>
      </c>
      <c r="C760" t="s">
        <v>1026</v>
      </c>
      <c r="D760" t="str" cm="1">
        <f t="array" ref="D760">_xll.PBD(C760,"HQ Country","","USD","","")</f>
        <v>Brazil</v>
      </c>
      <c r="E760" t="e" cm="1">
        <f t="array" ref="E760">_xll.PBD(C760,"Website","","USD","","")</f>
        <v>#N/A</v>
      </c>
      <c r="F760" t="e">
        <v>#N/A</v>
      </c>
      <c r="H760" t="s">
        <v>222</v>
      </c>
      <c r="I760" s="12" cm="1">
        <f t="array" ref="I760">_xll.PBD(C760,"Employees Count","","USD","","")</f>
        <v>1400</v>
      </c>
      <c r="J760" s="12" t="e" cm="1">
        <f t="array" ref="J760">_xll.PBF(C760,"Business Revenue","TTM","07-Jul-2025","","USD","","")</f>
        <v>#N/A</v>
      </c>
      <c r="K760" s="12" t="e" cm="1">
        <f t="array" ref="K760">_xll.PBF(C760,"EBITDA","TTM","07-Jul-2025","","USD","","")</f>
        <v>#N/A</v>
      </c>
      <c r="L760" s="13"/>
    </row>
    <row r="761" spans="2:12" ht="15" customHeight="1" x14ac:dyDescent="0.2">
      <c r="B761" t="str" cm="1">
        <f t="array" ref="B761">_xll.PBD(C761,"Name","","USD","","")</f>
        <v>Orsa International Paper Embalagens</v>
      </c>
      <c r="C761" t="s">
        <v>1027</v>
      </c>
      <c r="D761" t="str" cm="1">
        <f t="array" ref="D761">_xll.PBD(C761,"HQ Country","","USD","","")</f>
        <v>Brazil</v>
      </c>
      <c r="E761" t="e" cm="1">
        <f t="array" ref="E761">_xll.PBD(C761,"Website","","USD","","")</f>
        <v>#N/A</v>
      </c>
      <c r="F761" t="e">
        <v>#N/A</v>
      </c>
      <c r="H761" t="s">
        <v>222</v>
      </c>
      <c r="I761" s="12" t="e" cm="1">
        <f t="array" ref="I761">_xll.PBD(C761,"Employees Count","","USD","","")</f>
        <v>#N/A</v>
      </c>
      <c r="J761" s="12" t="e" cm="1">
        <f t="array" ref="J761">_xll.PBF(C761,"Business Revenue","TTM","07-Jul-2025","","USD","","")</f>
        <v>#N/A</v>
      </c>
      <c r="K761" s="12" t="e" cm="1">
        <f t="array" ref="K761">_xll.PBF(C761,"EBITDA","TTM","07-Jul-2025","","USD","","")</f>
        <v>#N/A</v>
      </c>
      <c r="L761" s="13"/>
    </row>
    <row r="762" spans="2:12" ht="15" customHeight="1" x14ac:dyDescent="0.2">
      <c r="B762" t="str" cm="1">
        <f t="array" ref="B762">_xll.PBD(C762,"Name","","USD","","")</f>
        <v>Paulista Geradora de Energia</v>
      </c>
      <c r="C762" t="s">
        <v>1034</v>
      </c>
      <c r="D762" t="str" cm="1">
        <f t="array" ref="D762">_xll.PBD(C762,"HQ Country","","USD","","")</f>
        <v>Brazil</v>
      </c>
      <c r="E762" t="e" cm="1">
        <f t="array" ref="E762">_xll.PBD(C762,"Website","","USD","","")</f>
        <v>#N/A</v>
      </c>
      <c r="F762" t="e">
        <v>#N/A</v>
      </c>
      <c r="H762" t="s">
        <v>222</v>
      </c>
      <c r="I762" s="12" t="e" cm="1">
        <f t="array" ref="I762">_xll.PBD(C762,"Employees Count","","USD","","")</f>
        <v>#N/A</v>
      </c>
      <c r="J762" s="12" t="e" cm="1">
        <f t="array" ref="J762">_xll.PBF(C762,"Business Revenue","TTM","07-Jul-2025","","USD","","")</f>
        <v>#N/A</v>
      </c>
      <c r="K762" s="12" t="e" cm="1">
        <f t="array" ref="K762">_xll.PBF(C762,"EBITDA","TTM","07-Jul-2025","","USD","","")</f>
        <v>#N/A</v>
      </c>
      <c r="L762" s="13"/>
    </row>
    <row r="763" spans="2:12" ht="15" customHeight="1" x14ac:dyDescent="0.2">
      <c r="B763" t="str" cm="1">
        <f t="array" ref="B763">_xll.PBD(C763,"Name","","USD","","")</f>
        <v>Pena Branca Alimentos</v>
      </c>
      <c r="C763" t="s">
        <v>1037</v>
      </c>
      <c r="D763" t="str" cm="1">
        <f t="array" ref="D763">_xll.PBD(C763,"HQ Country","","USD","","")</f>
        <v>Brazil</v>
      </c>
      <c r="E763" t="e" cm="1">
        <f t="array" ref="E763">_xll.PBD(C763,"Website","","USD","","")</f>
        <v>#N/A</v>
      </c>
      <c r="F763" t="e">
        <v>#N/A</v>
      </c>
      <c r="H763" t="s">
        <v>222</v>
      </c>
      <c r="I763" s="12" cm="1">
        <f t="array" ref="I763">_xll.PBD(C763,"Employees Count","","USD","","")</f>
        <v>2140</v>
      </c>
      <c r="J763" s="12" t="e" cm="1">
        <f t="array" ref="J763">_xll.PBF(C763,"Business Revenue","TTM","07-Jul-2025","","USD","","")</f>
        <v>#N/A</v>
      </c>
      <c r="K763" s="12" t="e" cm="1">
        <f t="array" ref="K763">_xll.PBF(C763,"EBITDA","TTM","07-Jul-2025","","USD","","")</f>
        <v>#N/A</v>
      </c>
      <c r="L763" s="13"/>
    </row>
    <row r="764" spans="2:12" ht="15" customHeight="1" x14ac:dyDescent="0.2">
      <c r="B764" t="str" cm="1">
        <f t="array" ref="B764">_xll.PBD(C764,"Name","","USD","","")</f>
        <v>PGS Consultoria E Servicos</v>
      </c>
      <c r="C764" t="s">
        <v>1043</v>
      </c>
      <c r="D764" t="str" cm="1">
        <f t="array" ref="D764">_xll.PBD(C764,"HQ Country","","USD","","")</f>
        <v>Brazil</v>
      </c>
      <c r="E764" t="e" cm="1">
        <f t="array" ref="E764">_xll.PBD(C764,"Website","","USD","","")</f>
        <v>#N/A</v>
      </c>
      <c r="F764" t="e">
        <v>#N/A</v>
      </c>
      <c r="H764" t="s">
        <v>222</v>
      </c>
      <c r="I764" s="12" t="e" cm="1">
        <f t="array" ref="I764">_xll.PBD(C764,"Employees Count","","USD","","")</f>
        <v>#N/A</v>
      </c>
      <c r="J764" s="12" t="e" cm="1">
        <f t="array" ref="J764">_xll.PBF(C764,"Business Revenue","TTM","07-Jul-2025","","USD","","")</f>
        <v>#N/A</v>
      </c>
      <c r="K764" s="12" t="e" cm="1">
        <f t="array" ref="K764">_xll.PBF(C764,"EBITDA","TTM","07-Jul-2025","","USD","","")</f>
        <v>#N/A</v>
      </c>
      <c r="L764" s="13"/>
    </row>
    <row r="765" spans="2:12" ht="15" customHeight="1" x14ac:dyDescent="0.2">
      <c r="B765" t="str" cm="1">
        <f t="array" ref="B765">_xll.PBD(C765,"Name","","USD","","")</f>
        <v>Porto Seguro Capital</v>
      </c>
      <c r="C765" t="s">
        <v>1053</v>
      </c>
      <c r="D765" t="str" cm="1">
        <f t="array" ref="D765">_xll.PBD(C765,"HQ Country","","USD","","")</f>
        <v>Brazil</v>
      </c>
      <c r="E765" t="e" cm="1">
        <f t="array" ref="E765">_xll.PBD(C765,"Website","","USD","","")</f>
        <v>#N/A</v>
      </c>
      <c r="F765" t="e">
        <v>#N/A</v>
      </c>
      <c r="H765" t="s">
        <v>222</v>
      </c>
      <c r="I765" s="12" cm="1">
        <f t="array" ref="I765">_xll.PBD(C765,"Employees Count","","USD","","")</f>
        <v>13700</v>
      </c>
      <c r="J765" s="12" t="e" cm="1">
        <f t="array" ref="J765">_xll.PBF(C765,"Business Revenue","TTM","07-Jul-2025","","USD","","")</f>
        <v>#N/A</v>
      </c>
      <c r="K765" s="12" cm="1">
        <f t="array" ref="K765">_xll.PBF(C765,"EBITDA","TTM","07-Jul-2025","","USD","","")</f>
        <v>844288448.87543094</v>
      </c>
      <c r="L765" s="13"/>
    </row>
    <row r="766" spans="2:12" ht="15" customHeight="1" x14ac:dyDescent="0.2">
      <c r="B766" t="str" cm="1">
        <f t="array" ref="B766">_xll.PBD(C766,"Name","","USD","","")</f>
        <v>Positivo Soluções Didáticas ( Private School Learning Systems)</v>
      </c>
      <c r="C766" t="s">
        <v>1054</v>
      </c>
      <c r="D766" t="str" cm="1">
        <f t="array" ref="D766">_xll.PBD(C766,"HQ Country","","USD","","")</f>
        <v>Brazil</v>
      </c>
      <c r="E766" t="e" cm="1">
        <f t="array" ref="E766">_xll.PBD(C766,"Website","","USD","","")</f>
        <v>#N/A</v>
      </c>
      <c r="F766" t="e">
        <v>#N/A</v>
      </c>
      <c r="H766" t="s">
        <v>222</v>
      </c>
      <c r="I766" s="12" t="e" cm="1">
        <f t="array" ref="I766">_xll.PBD(C766,"Employees Count","","USD","","")</f>
        <v>#N/A</v>
      </c>
      <c r="J766" s="12" t="e" cm="1">
        <f t="array" ref="J766">_xll.PBF(C766,"Business Revenue","TTM","07-Jul-2025","","USD","","")</f>
        <v>#N/A</v>
      </c>
      <c r="K766" s="12" t="e" cm="1">
        <f t="array" ref="K766">_xll.PBF(C766,"EBITDA","TTM","07-Jul-2025","","USD","","")</f>
        <v>#N/A</v>
      </c>
      <c r="L766" s="13"/>
    </row>
    <row r="767" spans="2:12" ht="15" customHeight="1" x14ac:dyDescent="0.2">
      <c r="B767" t="str" cm="1">
        <f t="array" ref="B767">_xll.PBD(C767,"Name","","USD","","")</f>
        <v>Quattor Petroquimica</v>
      </c>
      <c r="C767" t="s">
        <v>1064</v>
      </c>
      <c r="D767" t="str" cm="1">
        <f t="array" ref="D767">_xll.PBD(C767,"HQ Country","","USD","","")</f>
        <v>Brazil</v>
      </c>
      <c r="E767" t="e" cm="1">
        <f t="array" ref="E767">_xll.PBD(C767,"Website","","USD","","")</f>
        <v>#N/A</v>
      </c>
      <c r="F767" t="e">
        <v>#N/A</v>
      </c>
      <c r="H767" t="s">
        <v>222</v>
      </c>
      <c r="I767" s="12" t="e" cm="1">
        <f t="array" ref="I767">_xll.PBD(C767,"Employees Count","","USD","","")</f>
        <v>#N/A</v>
      </c>
      <c r="J767" s="12" t="e" cm="1">
        <f t="array" ref="J767">_xll.PBF(C767,"Business Revenue","TTM","07-Jul-2025","","USD","","")</f>
        <v>#N/A</v>
      </c>
      <c r="K767" s="12" t="e" cm="1">
        <f t="array" ref="K767">_xll.PBF(C767,"EBITDA","TTM","07-Jul-2025","","USD","","")</f>
        <v>#N/A</v>
      </c>
      <c r="L767" s="13"/>
    </row>
    <row r="768" spans="2:12" ht="15" customHeight="1" x14ac:dyDescent="0.2">
      <c r="B768" t="str" cm="1">
        <f t="array" ref="B768">_xll.PBD(C768,"Name","","USD","","")</f>
        <v>Refrigerantes Minas Gerais</v>
      </c>
      <c r="C768" t="s">
        <v>1071</v>
      </c>
      <c r="D768" t="str" cm="1">
        <f t="array" ref="D768">_xll.PBD(C768,"HQ Country","","USD","","")</f>
        <v>Brazil</v>
      </c>
      <c r="E768" t="e" cm="1">
        <f t="array" ref="E768">_xll.PBD(C768,"Website","","USD","","")</f>
        <v>#N/A</v>
      </c>
      <c r="F768" t="e">
        <v>#N/A</v>
      </c>
      <c r="H768" t="s">
        <v>222</v>
      </c>
      <c r="I768" s="12" t="e" cm="1">
        <f t="array" ref="I768">_xll.PBD(C768,"Employees Count","","USD","","")</f>
        <v>#N/A</v>
      </c>
      <c r="J768" s="12" t="e" cm="1">
        <f t="array" ref="J768">_xll.PBF(C768,"Business Revenue","TTM","07-Jul-2025","","USD","","")</f>
        <v>#N/A</v>
      </c>
      <c r="K768" s="12" t="e" cm="1">
        <f t="array" ref="K768">_xll.PBF(C768,"EBITDA","TTM","07-Jul-2025","","USD","","")</f>
        <v>#N/A</v>
      </c>
      <c r="L768" s="13"/>
    </row>
    <row r="769" spans="2:12" ht="15" customHeight="1" x14ac:dyDescent="0.2">
      <c r="B769" t="str" cm="1">
        <f t="array" ref="B769">_xll.PBD(C769,"Name","","USD","","")</f>
        <v>Rexel (Latin American Operations)</v>
      </c>
      <c r="C769" t="s">
        <v>1073</v>
      </c>
      <c r="D769" t="str" cm="1">
        <f t="array" ref="D769">_xll.PBD(C769,"HQ Country","","USD","","")</f>
        <v>Brazil</v>
      </c>
      <c r="E769" t="e" cm="1">
        <f t="array" ref="E769">_xll.PBD(C769,"Website","","USD","","")</f>
        <v>#N/A</v>
      </c>
      <c r="F769" t="e">
        <v>#N/A</v>
      </c>
      <c r="H769" t="s">
        <v>222</v>
      </c>
      <c r="I769" s="12" cm="1">
        <f t="array" ref="I769">_xll.PBD(C769,"Employees Count","","USD","","")</f>
        <v>1400</v>
      </c>
      <c r="J769" s="12" t="e" cm="1">
        <f t="array" ref="J769">_xll.PBF(C769,"Business Revenue","TTM","07-Jul-2025","","USD","","")</f>
        <v>#N/A</v>
      </c>
      <c r="K769" s="12" t="e" cm="1">
        <f t="array" ref="K769">_xll.PBF(C769,"EBITDA","TTM","07-Jul-2025","","USD","","")</f>
        <v>#N/A</v>
      </c>
      <c r="L769" s="13"/>
    </row>
    <row r="770" spans="2:12" ht="15" customHeight="1" x14ac:dyDescent="0.2">
      <c r="B770" t="str" cm="1">
        <f t="array" ref="B770">_xll.PBD(C770,"Name","","USD","","")</f>
        <v>Takeda Pharmaceutical (Latin America Over-the-Counter and Prescription Pharmaceuticals business)</v>
      </c>
      <c r="C770" t="s">
        <v>446</v>
      </c>
      <c r="D770" t="str" cm="1">
        <f t="array" ref="D770">_xll.PBD(C770,"HQ Country","","USD","","")</f>
        <v>Brazil</v>
      </c>
      <c r="E770" t="e" cm="1">
        <f t="array" ref="E770">_xll.PBD(C770,"Website","","USD","","")</f>
        <v>#N/A</v>
      </c>
      <c r="F770" t="e">
        <v>#N/A</v>
      </c>
      <c r="H770" t="s">
        <v>222</v>
      </c>
      <c r="I770" s="12" cm="1">
        <f t="array" ref="I770">_xll.PBD(C770,"Employees Count","","USD","","")</f>
        <v>300</v>
      </c>
      <c r="J770" s="12" t="e" cm="1">
        <f t="array" ref="J770">_xll.PBF(C770,"Business Revenue","TTM","07-Jul-2025","","USD","","")</f>
        <v>#N/A</v>
      </c>
      <c r="K770" s="12" t="e" cm="1">
        <f t="array" ref="K770">_xll.PBF(C770,"EBITDA","TTM","07-Jul-2025","","USD","","")</f>
        <v>#N/A</v>
      </c>
      <c r="L770" s="13"/>
    </row>
    <row r="771" spans="2:12" ht="15" customHeight="1" x14ac:dyDescent="0.2">
      <c r="B771" t="str" cm="1">
        <f t="array" ref="B771">_xll.PBD(C771,"Name","","USD","","")</f>
        <v>Tele Leste Celular Participacoes Netscribes (ADR)</v>
      </c>
      <c r="C771" t="s">
        <v>1126</v>
      </c>
      <c r="D771" t="str" cm="1">
        <f t="array" ref="D771">_xll.PBD(C771,"HQ Country","","USD","","")</f>
        <v>Brazil</v>
      </c>
      <c r="E771" t="e" cm="1">
        <f t="array" ref="E771">_xll.PBD(C771,"Website","","USD","","")</f>
        <v>#N/A</v>
      </c>
      <c r="F771" t="e">
        <v>#N/A</v>
      </c>
      <c r="H771" t="s">
        <v>222</v>
      </c>
      <c r="I771" s="12" cm="1">
        <f t="array" ref="I771">_xll.PBD(C771,"Employees Count","","USD","","")</f>
        <v>380</v>
      </c>
      <c r="J771" s="12" t="e" cm="1">
        <f t="array" ref="J771">_xll.PBF(C771,"Business Revenue","TTM","07-Jul-2025","","USD","","")</f>
        <v>#N/A</v>
      </c>
      <c r="K771" s="12" t="e" cm="1">
        <f t="array" ref="K771">_xll.PBF(C771,"EBITDA","TTM","07-Jul-2025","","USD","","")</f>
        <v>#N/A</v>
      </c>
      <c r="L771" s="13"/>
    </row>
    <row r="772" spans="2:12" ht="15" customHeight="1" x14ac:dyDescent="0.2">
      <c r="B772" t="str" cm="1">
        <f t="array" ref="B772">_xll.PBD(C772,"Name","","USD","","")</f>
        <v>ThyssenKrupp Automotive Systems Industrial do Brasil</v>
      </c>
      <c r="C772" t="s">
        <v>1135</v>
      </c>
      <c r="D772" t="str" cm="1">
        <f t="array" ref="D772">_xll.PBD(C772,"HQ Country","","USD","","")</f>
        <v>Brazil</v>
      </c>
      <c r="E772" t="e" cm="1">
        <f t="array" ref="E772">_xll.PBD(C772,"Website","","USD","","")</f>
        <v>#N/A</v>
      </c>
      <c r="F772" t="e">
        <v>#N/A</v>
      </c>
      <c r="H772" t="s">
        <v>222</v>
      </c>
      <c r="I772" s="12" cm="1">
        <f t="array" ref="I772">_xll.PBD(C772,"Employees Count","","USD","","")</f>
        <v>770</v>
      </c>
      <c r="J772" s="12" t="e" cm="1">
        <f t="array" ref="J772">_xll.PBF(C772,"Business Revenue","TTM","07-Jul-2025","","USD","","")</f>
        <v>#N/A</v>
      </c>
      <c r="K772" s="12" t="e" cm="1">
        <f t="array" ref="K772">_xll.PBF(C772,"EBITDA","TTM","07-Jul-2025","","USD","","")</f>
        <v>#N/A</v>
      </c>
      <c r="L772" s="13"/>
    </row>
    <row r="773" spans="2:12" ht="15" customHeight="1" x14ac:dyDescent="0.2">
      <c r="B773" t="str" cm="1">
        <f t="array" ref="B773">_xll.PBD(C773,"Name","","USD","","")</f>
        <v>Unibanco Union Of Brazilian Banks</v>
      </c>
      <c r="C773" t="s">
        <v>1160</v>
      </c>
      <c r="D773" t="str" cm="1">
        <f t="array" ref="D773">_xll.PBD(C773,"HQ Country","","USD","","")</f>
        <v>Brazil</v>
      </c>
      <c r="E773" t="e" cm="1">
        <f t="array" ref="E773">_xll.PBD(C773,"Website","","USD","","")</f>
        <v>#N/A</v>
      </c>
      <c r="F773" t="e">
        <v>#N/A</v>
      </c>
      <c r="H773" t="s">
        <v>222</v>
      </c>
      <c r="I773" s="12" cm="1">
        <f t="array" ref="I773">_xll.PBD(C773,"Employees Count","","USD","","")</f>
        <v>34215</v>
      </c>
      <c r="J773" s="12" t="e" cm="1">
        <f t="array" ref="J773">_xll.PBF(C773,"Business Revenue","TTM","07-Jul-2025","","USD","","")</f>
        <v>#N/A</v>
      </c>
      <c r="K773" s="12" t="e" cm="1">
        <f t="array" ref="K773">_xll.PBF(C773,"EBITDA","TTM","07-Jul-2025","","USD","","")</f>
        <v>#N/A</v>
      </c>
      <c r="L773" s="13"/>
    </row>
    <row r="774" spans="2:12" ht="15" customHeight="1" x14ac:dyDescent="0.2">
      <c r="B774" t="str" cm="1">
        <f t="array" ref="B774">_xll.PBD(C774,"Name","","USD","","")</f>
        <v>USJ - Açúcar e Álcool</v>
      </c>
      <c r="C774" t="s">
        <v>1169</v>
      </c>
      <c r="D774" t="str" cm="1">
        <f t="array" ref="D774">_xll.PBD(C774,"HQ Country","","USD","","")</f>
        <v>Brazil</v>
      </c>
      <c r="E774" t="e" cm="1">
        <f t="array" ref="E774">_xll.PBD(C774,"Website","","USD","","")</f>
        <v>#N/A</v>
      </c>
      <c r="F774" t="e">
        <v>#N/A</v>
      </c>
      <c r="H774" t="s">
        <v>222</v>
      </c>
      <c r="I774" s="12" t="e" cm="1">
        <f t="array" ref="I774">_xll.PBD(C774,"Employees Count","","USD","","")</f>
        <v>#N/A</v>
      </c>
      <c r="J774" s="12" t="e" cm="1">
        <f t="array" ref="J774">_xll.PBF(C774,"Business Revenue","TTM","07-Jul-2025","","USD","","")</f>
        <v>#N/A</v>
      </c>
      <c r="K774" s="12" t="e" cm="1">
        <f t="array" ref="K774">_xll.PBF(C774,"EBITDA","TTM","07-Jul-2025","","USD","","")</f>
        <v>#N/A</v>
      </c>
      <c r="L774" s="13"/>
    </row>
    <row r="775" spans="2:12" ht="15" customHeight="1" x14ac:dyDescent="0.2">
      <c r="B775" t="str" cm="1">
        <f t="array" ref="B775">_xll.PBD(C775,"Name","","USD","","")</f>
        <v>V.tal (Acquired)</v>
      </c>
      <c r="C775" t="s">
        <v>1171</v>
      </c>
      <c r="D775" t="str" cm="1">
        <f t="array" ref="D775">_xll.PBD(C775,"HQ Country","","USD","","")</f>
        <v>Brazil</v>
      </c>
      <c r="E775" t="e" cm="1">
        <f t="array" ref="E775">_xll.PBD(C775,"Website","","USD","","")</f>
        <v>#N/A</v>
      </c>
      <c r="F775" t="e">
        <v>#N/A</v>
      </c>
      <c r="H775" t="s">
        <v>222</v>
      </c>
      <c r="I775" s="12" cm="1">
        <f t="array" ref="I775">_xll.PBD(C775,"Employees Count","","USD","","")</f>
        <v>1770</v>
      </c>
      <c r="J775" s="12" t="e" cm="1">
        <f t="array" ref="J775">_xll.PBF(C775,"Business Revenue","TTM","07-Jul-2025","","USD","","")</f>
        <v>#N/A</v>
      </c>
      <c r="K775" s="12" t="e" cm="1">
        <f t="array" ref="K775">_xll.PBF(C775,"EBITDA","TTM","07-Jul-2025","","USD","","")</f>
        <v>#N/A</v>
      </c>
      <c r="L775" s="13"/>
    </row>
    <row r="776" spans="2:12" ht="15" customHeight="1" x14ac:dyDescent="0.2">
      <c r="B776" t="str" cm="1">
        <f t="array" ref="B776">_xll.PBD(C776,"Name","","USD","","")</f>
        <v>Vale (Four Fertilizer Units in Cubatao)</v>
      </c>
      <c r="C776" t="s">
        <v>1172</v>
      </c>
      <c r="D776" t="str" cm="1">
        <f t="array" ref="D776">_xll.PBD(C776,"HQ Country","","USD","","")</f>
        <v>Brazil</v>
      </c>
      <c r="E776" t="e" cm="1">
        <f t="array" ref="E776">_xll.PBD(C776,"Website","","USD","","")</f>
        <v>#N/A</v>
      </c>
      <c r="F776" t="e">
        <v>#N/A</v>
      </c>
      <c r="H776" t="s">
        <v>222</v>
      </c>
      <c r="I776" s="12" t="e" cm="1">
        <f t="array" ref="I776">_xll.PBD(C776,"Employees Count","","USD","","")</f>
        <v>#N/A</v>
      </c>
      <c r="J776" s="12" t="e" cm="1">
        <f t="array" ref="J776">_xll.PBF(C776,"Business Revenue","TTM","07-Jul-2025","","USD","","")</f>
        <v>#N/A</v>
      </c>
      <c r="K776" s="12" t="e" cm="1">
        <f t="array" ref="K776">_xll.PBF(C776,"EBITDA","TTM","07-Jul-2025","","USD","","")</f>
        <v>#N/A</v>
      </c>
      <c r="L776" s="13"/>
    </row>
    <row r="777" spans="2:12" ht="15" customHeight="1" x14ac:dyDescent="0.2">
      <c r="B777" t="str" cm="1">
        <f t="array" ref="B777">_xll.PBD(C777,"Name","","USD","","")</f>
        <v>Vescon Equipamentos Industriais</v>
      </c>
      <c r="C777" t="s">
        <v>1181</v>
      </c>
      <c r="D777" t="str" cm="1">
        <f t="array" ref="D777">_xll.PBD(C777,"HQ Country","","USD","","")</f>
        <v>Brazil</v>
      </c>
      <c r="E777" t="e" cm="1">
        <f t="array" ref="E777">_xll.PBD(C777,"Website","","USD","","")</f>
        <v>#N/A</v>
      </c>
      <c r="F777" t="e">
        <v>#N/A</v>
      </c>
      <c r="H777" t="s">
        <v>222</v>
      </c>
      <c r="I777" s="12" t="e" cm="1">
        <f t="array" ref="I777">_xll.PBD(C777,"Employees Count","","USD","","")</f>
        <v>#N/A</v>
      </c>
      <c r="J777" s="12" t="e" cm="1">
        <f t="array" ref="J777">_xll.PBF(C777,"Business Revenue","TTM","07-Jul-2025","","USD","","")</f>
        <v>#N/A</v>
      </c>
      <c r="K777" s="12" t="e" cm="1">
        <f t="array" ref="K777">_xll.PBF(C777,"EBITDA","TTM","07-Jul-2025","","USD","","")</f>
        <v>#N/A</v>
      </c>
      <c r="L777" s="13"/>
    </row>
    <row r="778" spans="2:12" ht="15" customHeight="1" x14ac:dyDescent="0.2">
      <c r="B778" t="str" cm="1">
        <f t="array" ref="B778">_xll.PBD(C778,"Name","","USD","","")</f>
        <v>Vitru Brasil Empreendimentos Participacoes e Comercio</v>
      </c>
      <c r="C778" t="s">
        <v>1190</v>
      </c>
      <c r="D778" t="str" cm="1">
        <f t="array" ref="D778">_xll.PBD(C778,"HQ Country","","USD","","")</f>
        <v>Brazil</v>
      </c>
      <c r="E778" t="e" cm="1">
        <f t="array" ref="E778">_xll.PBD(C778,"Website","","USD","","")</f>
        <v>#N/A</v>
      </c>
      <c r="F778" t="e">
        <v>#N/A</v>
      </c>
      <c r="H778" t="s">
        <v>222</v>
      </c>
      <c r="I778" s="12" t="e" cm="1">
        <f t="array" ref="I778">_xll.PBD(C778,"Employees Count","","USD","","")</f>
        <v>#N/A</v>
      </c>
      <c r="J778" s="12" cm="1">
        <f t="array" ref="J778">_xll.PBF(C778,"Business Revenue","TTM","07-Jul-2025","","USD","","")</f>
        <v>501552872.54629701</v>
      </c>
      <c r="K778" s="12" cm="1">
        <f t="array" ref="K778">_xll.PBF(C778,"EBITDA","TTM","07-Jul-2025","","USD","","")</f>
        <v>120226510.411129</v>
      </c>
      <c r="L778" s="13"/>
    </row>
  </sheetData>
  <conditionalFormatting sqref="B3:B778">
    <cfRule type="duplicateValues" dxfId="2" priority="36"/>
  </conditionalFormatting>
  <conditionalFormatting sqref="C3:C778">
    <cfRule type="duplicateValues" dxfId="1" priority="38"/>
  </conditionalFormatting>
  <hyperlinks>
    <hyperlink ref="O19" r:id="rId1" display="virgilio.gibbon@afya.com" xr:uid="{BAE3178B-7A73-4471-81B2-A3BFA2A51C7D}"/>
    <hyperlink ref="O92" r:id="rId2" xr:uid="{9D3DF983-D859-4449-A3D7-9E88634888F6}"/>
  </hyperlinks>
  <pageMargins left="0.7" right="0.7" top="0.75" bottom="0.75" header="0.3" footer="0.3"/>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460</v>
      </c>
      <c r="C2" t="s">
        <v>1</v>
      </c>
      <c r="D2" t="s">
        <v>467</v>
      </c>
      <c r="E2" t="s">
        <v>461</v>
      </c>
      <c r="F2" t="s">
        <v>462</v>
      </c>
      <c r="G2" t="s">
        <v>210</v>
      </c>
      <c r="H2" t="s">
        <v>204</v>
      </c>
      <c r="I2" t="s">
        <v>463</v>
      </c>
      <c r="J2" t="s">
        <v>464</v>
      </c>
      <c r="K2" t="s">
        <v>142</v>
      </c>
      <c r="L2" t="s">
        <v>1944</v>
      </c>
    </row>
    <row r="3" spans="2:12" x14ac:dyDescent="0.2">
      <c r="K3" t="s">
        <v>474</v>
      </c>
      <c r="L3" t="s">
        <v>1945</v>
      </c>
    </row>
    <row r="4" spans="2:12" x14ac:dyDescent="0.2">
      <c r="K4" t="s">
        <v>475</v>
      </c>
      <c r="L4" t="s">
        <v>1946</v>
      </c>
    </row>
    <row r="5" spans="2:12" x14ac:dyDescent="0.2">
      <c r="K5" t="s">
        <v>481</v>
      </c>
      <c r="L5" t="s">
        <v>1947</v>
      </c>
    </row>
    <row r="6" spans="2:12" x14ac:dyDescent="0.2">
      <c r="K6" t="s">
        <v>477</v>
      </c>
      <c r="L6" t="s">
        <v>1948</v>
      </c>
    </row>
    <row r="7" spans="2:12" x14ac:dyDescent="0.2">
      <c r="K7" t="s">
        <v>478</v>
      </c>
      <c r="L7" t="s">
        <v>1949</v>
      </c>
    </row>
    <row r="8" spans="2:12" x14ac:dyDescent="0.2">
      <c r="K8" t="s">
        <v>480</v>
      </c>
      <c r="L8" t="s">
        <v>1950</v>
      </c>
    </row>
    <row r="9" spans="2:12" x14ac:dyDescent="0.2">
      <c r="K9" t="s">
        <v>482</v>
      </c>
      <c r="L9" t="s">
        <v>1951</v>
      </c>
    </row>
    <row r="10" spans="2:12" x14ac:dyDescent="0.2">
      <c r="K10" t="s">
        <v>483</v>
      </c>
      <c r="L10" t="s">
        <v>1952</v>
      </c>
    </row>
    <row r="11" spans="2:12" x14ac:dyDescent="0.2">
      <c r="K11" t="s">
        <v>484</v>
      </c>
      <c r="L11" t="s">
        <v>1953</v>
      </c>
    </row>
    <row r="12" spans="2:12" x14ac:dyDescent="0.2">
      <c r="K12" t="s">
        <v>485</v>
      </c>
      <c r="L12" t="s">
        <v>1954</v>
      </c>
    </row>
    <row r="13" spans="2:12" x14ac:dyDescent="0.2">
      <c r="K13" t="s">
        <v>486</v>
      </c>
      <c r="L13" t="s">
        <v>1955</v>
      </c>
    </row>
    <row r="14" spans="2:12" x14ac:dyDescent="0.2">
      <c r="K14" t="s">
        <v>476</v>
      </c>
      <c r="L14" t="s">
        <v>1956</v>
      </c>
    </row>
    <row r="15" spans="2:12" x14ac:dyDescent="0.2">
      <c r="K15" t="s">
        <v>487</v>
      </c>
      <c r="L15" t="s">
        <v>1957</v>
      </c>
    </row>
    <row r="16" spans="2:12" x14ac:dyDescent="0.2">
      <c r="K16" t="s">
        <v>488</v>
      </c>
      <c r="L16" t="s">
        <v>1958</v>
      </c>
    </row>
    <row r="17" spans="11:12" x14ac:dyDescent="0.2">
      <c r="K17" t="s">
        <v>489</v>
      </c>
      <c r="L17" t="s">
        <v>1959</v>
      </c>
    </row>
    <row r="18" spans="11:12" x14ac:dyDescent="0.2">
      <c r="K18" t="s">
        <v>490</v>
      </c>
      <c r="L18" t="s">
        <v>1960</v>
      </c>
    </row>
    <row r="19" spans="11:12" x14ac:dyDescent="0.2">
      <c r="K19" t="s">
        <v>491</v>
      </c>
      <c r="L19" t="s">
        <v>1961</v>
      </c>
    </row>
    <row r="20" spans="11:12" x14ac:dyDescent="0.2">
      <c r="K20" t="s">
        <v>492</v>
      </c>
      <c r="L20" t="s">
        <v>1962</v>
      </c>
    </row>
    <row r="21" spans="11:12" x14ac:dyDescent="0.2">
      <c r="K21" t="s">
        <v>493</v>
      </c>
      <c r="L21" t="s">
        <v>1963</v>
      </c>
    </row>
    <row r="22" spans="11:12" x14ac:dyDescent="0.2">
      <c r="K22" t="s">
        <v>494</v>
      </c>
      <c r="L22" t="s">
        <v>1964</v>
      </c>
    </row>
    <row r="23" spans="11:12" x14ac:dyDescent="0.2">
      <c r="K23" t="s">
        <v>495</v>
      </c>
      <c r="L23" t="s">
        <v>1965</v>
      </c>
    </row>
    <row r="24" spans="11:12" x14ac:dyDescent="0.2">
      <c r="K24" t="s">
        <v>496</v>
      </c>
      <c r="L24" t="s">
        <v>1966</v>
      </c>
    </row>
    <row r="25" spans="11:12" x14ac:dyDescent="0.2">
      <c r="K25" t="s">
        <v>497</v>
      </c>
      <c r="L25" t="s">
        <v>1967</v>
      </c>
    </row>
    <row r="26" spans="11:12" x14ac:dyDescent="0.2">
      <c r="K26" t="s">
        <v>498</v>
      </c>
      <c r="L26" t="s">
        <v>1968</v>
      </c>
    </row>
    <row r="27" spans="11:12" x14ac:dyDescent="0.2">
      <c r="K27" t="s">
        <v>499</v>
      </c>
      <c r="L27" t="s">
        <v>1969</v>
      </c>
    </row>
    <row r="28" spans="11:12" x14ac:dyDescent="0.2">
      <c r="K28" t="s">
        <v>500</v>
      </c>
      <c r="L28" t="s">
        <v>1970</v>
      </c>
    </row>
    <row r="29" spans="11:12" x14ac:dyDescent="0.2">
      <c r="K29" t="s">
        <v>501</v>
      </c>
      <c r="L29" t="s">
        <v>1971</v>
      </c>
    </row>
    <row r="30" spans="11:12" x14ac:dyDescent="0.2">
      <c r="K30" t="s">
        <v>502</v>
      </c>
      <c r="L30" t="s">
        <v>1972</v>
      </c>
    </row>
    <row r="31" spans="11:12" x14ac:dyDescent="0.2">
      <c r="K31" t="s">
        <v>503</v>
      </c>
      <c r="L31" t="s">
        <v>1973</v>
      </c>
    </row>
    <row r="32" spans="11:12" x14ac:dyDescent="0.2">
      <c r="K32" t="s">
        <v>504</v>
      </c>
      <c r="L32" t="s">
        <v>1974</v>
      </c>
    </row>
    <row r="33" spans="11:12" x14ac:dyDescent="0.2">
      <c r="K33" t="s">
        <v>505</v>
      </c>
      <c r="L33" t="s">
        <v>1975</v>
      </c>
    </row>
    <row r="34" spans="11:12" x14ac:dyDescent="0.2">
      <c r="K34" t="s">
        <v>506</v>
      </c>
      <c r="L34" t="s">
        <v>1976</v>
      </c>
    </row>
    <row r="35" spans="11:12" x14ac:dyDescent="0.2">
      <c r="K35" t="s">
        <v>479</v>
      </c>
      <c r="L35" t="s">
        <v>1836</v>
      </c>
    </row>
    <row r="36" spans="11:12" x14ac:dyDescent="0.2">
      <c r="K36" t="s">
        <v>507</v>
      </c>
      <c r="L36" t="s">
        <v>1977</v>
      </c>
    </row>
    <row r="37" spans="11:12" x14ac:dyDescent="0.2">
      <c r="K37" t="s">
        <v>508</v>
      </c>
      <c r="L37" t="s">
        <v>1978</v>
      </c>
    </row>
    <row r="38" spans="11:12" x14ac:dyDescent="0.2">
      <c r="K38" t="s">
        <v>509</v>
      </c>
      <c r="L38" t="s">
        <v>1979</v>
      </c>
    </row>
    <row r="39" spans="11:12" x14ac:dyDescent="0.2">
      <c r="K39" t="s">
        <v>510</v>
      </c>
      <c r="L39" t="s">
        <v>1980</v>
      </c>
    </row>
    <row r="40" spans="11:12" x14ac:dyDescent="0.2">
      <c r="K40" t="s">
        <v>511</v>
      </c>
      <c r="L40" t="s">
        <v>1837</v>
      </c>
    </row>
    <row r="41" spans="11:12" x14ac:dyDescent="0.2">
      <c r="K41" t="s">
        <v>512</v>
      </c>
      <c r="L41" t="s">
        <v>1981</v>
      </c>
    </row>
    <row r="42" spans="11:12" x14ac:dyDescent="0.2">
      <c r="K42" t="s">
        <v>513</v>
      </c>
      <c r="L42" t="s">
        <v>1982</v>
      </c>
    </row>
    <row r="43" spans="11:12" x14ac:dyDescent="0.2">
      <c r="K43" t="s">
        <v>514</v>
      </c>
      <c r="L43" t="s">
        <v>1983</v>
      </c>
    </row>
    <row r="44" spans="11:12" x14ac:dyDescent="0.2">
      <c r="K44" t="s">
        <v>515</v>
      </c>
      <c r="L44" t="s">
        <v>1838</v>
      </c>
    </row>
    <row r="45" spans="11:12" x14ac:dyDescent="0.2">
      <c r="K45" t="s">
        <v>516</v>
      </c>
      <c r="L45" t="s">
        <v>1984</v>
      </c>
    </row>
    <row r="46" spans="11:12" x14ac:dyDescent="0.2">
      <c r="K46" t="s">
        <v>517</v>
      </c>
      <c r="L46" t="s">
        <v>1985</v>
      </c>
    </row>
    <row r="47" spans="11:12" x14ac:dyDescent="0.2">
      <c r="K47" t="s">
        <v>518</v>
      </c>
      <c r="L47" t="s">
        <v>1986</v>
      </c>
    </row>
    <row r="48" spans="11:12" x14ac:dyDescent="0.2">
      <c r="K48" t="s">
        <v>519</v>
      </c>
      <c r="L48" t="s">
        <v>1987</v>
      </c>
    </row>
    <row r="49" spans="11:12" x14ac:dyDescent="0.2">
      <c r="K49" t="s">
        <v>520</v>
      </c>
      <c r="L49" t="s">
        <v>1839</v>
      </c>
    </row>
    <row r="50" spans="11:12" x14ac:dyDescent="0.2">
      <c r="K50" t="s">
        <v>521</v>
      </c>
      <c r="L50" t="s">
        <v>1840</v>
      </c>
    </row>
    <row r="51" spans="11:12" x14ac:dyDescent="0.2">
      <c r="K51" t="s">
        <v>522</v>
      </c>
      <c r="L51" t="s">
        <v>1988</v>
      </c>
    </row>
    <row r="52" spans="11:12" x14ac:dyDescent="0.2">
      <c r="K52" t="s">
        <v>523</v>
      </c>
      <c r="L52" t="s">
        <v>1989</v>
      </c>
    </row>
    <row r="53" spans="11:12" x14ac:dyDescent="0.2">
      <c r="K53" t="s">
        <v>524</v>
      </c>
      <c r="L53" t="s">
        <v>1990</v>
      </c>
    </row>
    <row r="54" spans="11:12" x14ac:dyDescent="0.2">
      <c r="K54" t="s">
        <v>525</v>
      </c>
      <c r="L54" t="s">
        <v>1991</v>
      </c>
    </row>
    <row r="55" spans="11:12" x14ac:dyDescent="0.2">
      <c r="K55" t="s">
        <v>526</v>
      </c>
      <c r="L55" t="s">
        <v>1992</v>
      </c>
    </row>
    <row r="56" spans="11:12" x14ac:dyDescent="0.2">
      <c r="K56" t="s">
        <v>527</v>
      </c>
      <c r="L56" t="s">
        <v>1993</v>
      </c>
    </row>
    <row r="57" spans="11:12" x14ac:dyDescent="0.2">
      <c r="K57" t="s">
        <v>528</v>
      </c>
      <c r="L57" t="s">
        <v>1994</v>
      </c>
    </row>
    <row r="58" spans="11:12" x14ac:dyDescent="0.2">
      <c r="K58" t="s">
        <v>529</v>
      </c>
      <c r="L58" t="s">
        <v>1995</v>
      </c>
    </row>
    <row r="59" spans="11:12" x14ac:dyDescent="0.2">
      <c r="K59" t="s">
        <v>530</v>
      </c>
      <c r="L59" t="s">
        <v>1996</v>
      </c>
    </row>
    <row r="60" spans="11:12" x14ac:dyDescent="0.2">
      <c r="K60" t="s">
        <v>531</v>
      </c>
      <c r="L60" t="s">
        <v>1841</v>
      </c>
    </row>
    <row r="61" spans="11:12" x14ac:dyDescent="0.2">
      <c r="K61" t="s">
        <v>532</v>
      </c>
      <c r="L61" t="s">
        <v>1997</v>
      </c>
    </row>
    <row r="62" spans="11:12" x14ac:dyDescent="0.2">
      <c r="K62" t="s">
        <v>533</v>
      </c>
      <c r="L62" t="s">
        <v>1998</v>
      </c>
    </row>
    <row r="63" spans="11:12" x14ac:dyDescent="0.2">
      <c r="K63" t="s">
        <v>534</v>
      </c>
      <c r="L63" t="s">
        <v>1999</v>
      </c>
    </row>
    <row r="64" spans="11:12" x14ac:dyDescent="0.2">
      <c r="K64" t="s">
        <v>535</v>
      </c>
      <c r="L64" t="s">
        <v>2000</v>
      </c>
    </row>
    <row r="65" spans="11:12" x14ac:dyDescent="0.2">
      <c r="K65" t="s">
        <v>536</v>
      </c>
      <c r="L65" t="s">
        <v>2001</v>
      </c>
    </row>
    <row r="66" spans="11:12" x14ac:dyDescent="0.2">
      <c r="K66" t="s">
        <v>537</v>
      </c>
      <c r="L66" t="s">
        <v>2002</v>
      </c>
    </row>
    <row r="67" spans="11:12" x14ac:dyDescent="0.2">
      <c r="K67" t="s">
        <v>538</v>
      </c>
      <c r="L67" t="s">
        <v>2003</v>
      </c>
    </row>
    <row r="68" spans="11:12" x14ac:dyDescent="0.2">
      <c r="K68" t="s">
        <v>539</v>
      </c>
      <c r="L68" t="s">
        <v>2004</v>
      </c>
    </row>
    <row r="69" spans="11:12" x14ac:dyDescent="0.2">
      <c r="K69" t="s">
        <v>540</v>
      </c>
      <c r="L69" t="s">
        <v>2005</v>
      </c>
    </row>
    <row r="70" spans="11:12" x14ac:dyDescent="0.2">
      <c r="K70" t="s">
        <v>541</v>
      </c>
      <c r="L70" t="s">
        <v>2006</v>
      </c>
    </row>
    <row r="71" spans="11:12" x14ac:dyDescent="0.2">
      <c r="K71" t="s">
        <v>542</v>
      </c>
      <c r="L71" t="s">
        <v>2007</v>
      </c>
    </row>
    <row r="72" spans="11:12" x14ac:dyDescent="0.2">
      <c r="K72" t="s">
        <v>543</v>
      </c>
      <c r="L72" t="s">
        <v>2008</v>
      </c>
    </row>
    <row r="73" spans="11:12" x14ac:dyDescent="0.2">
      <c r="K73" t="s">
        <v>544</v>
      </c>
      <c r="L73" t="s">
        <v>2009</v>
      </c>
    </row>
    <row r="74" spans="11:12" x14ac:dyDescent="0.2">
      <c r="K74" t="s">
        <v>545</v>
      </c>
      <c r="L74" t="s">
        <v>2010</v>
      </c>
    </row>
    <row r="75" spans="11:12" x14ac:dyDescent="0.2">
      <c r="K75" t="s">
        <v>546</v>
      </c>
      <c r="L75" t="s">
        <v>2011</v>
      </c>
    </row>
    <row r="76" spans="11:12" x14ac:dyDescent="0.2">
      <c r="K76" t="s">
        <v>547</v>
      </c>
      <c r="L76" t="s">
        <v>2012</v>
      </c>
    </row>
    <row r="77" spans="11:12" x14ac:dyDescent="0.2">
      <c r="K77" t="s">
        <v>548</v>
      </c>
      <c r="L77" t="s">
        <v>2013</v>
      </c>
    </row>
    <row r="78" spans="11:12" x14ac:dyDescent="0.2">
      <c r="K78" t="s">
        <v>549</v>
      </c>
      <c r="L78" t="s">
        <v>2014</v>
      </c>
    </row>
    <row r="79" spans="11:12" x14ac:dyDescent="0.2">
      <c r="K79" t="s">
        <v>550</v>
      </c>
      <c r="L79" t="s">
        <v>2015</v>
      </c>
    </row>
    <row r="80" spans="11:12" x14ac:dyDescent="0.2">
      <c r="K80" t="s">
        <v>551</v>
      </c>
      <c r="L80" t="s">
        <v>2016</v>
      </c>
    </row>
    <row r="81" spans="11:12" x14ac:dyDescent="0.2">
      <c r="K81" t="s">
        <v>552</v>
      </c>
      <c r="L81" t="s">
        <v>2017</v>
      </c>
    </row>
    <row r="82" spans="11:12" x14ac:dyDescent="0.2">
      <c r="K82" t="s">
        <v>553</v>
      </c>
      <c r="L82" t="s">
        <v>2018</v>
      </c>
    </row>
    <row r="83" spans="11:12" x14ac:dyDescent="0.2">
      <c r="K83" t="s">
        <v>554</v>
      </c>
      <c r="L83" t="s">
        <v>2019</v>
      </c>
    </row>
    <row r="84" spans="11:12" x14ac:dyDescent="0.2">
      <c r="K84" t="s">
        <v>555</v>
      </c>
      <c r="L84" t="s">
        <v>2020</v>
      </c>
    </row>
    <row r="85" spans="11:12" x14ac:dyDescent="0.2">
      <c r="K85" t="s">
        <v>556</v>
      </c>
      <c r="L85" t="s">
        <v>2021</v>
      </c>
    </row>
    <row r="86" spans="11:12" x14ac:dyDescent="0.2">
      <c r="K86" t="s">
        <v>557</v>
      </c>
      <c r="L86" t="s">
        <v>2022</v>
      </c>
    </row>
    <row r="87" spans="11:12" x14ac:dyDescent="0.2">
      <c r="K87" t="s">
        <v>558</v>
      </c>
      <c r="L87" t="s">
        <v>1842</v>
      </c>
    </row>
    <row r="88" spans="11:12" x14ac:dyDescent="0.2">
      <c r="K88" t="s">
        <v>559</v>
      </c>
      <c r="L88" t="s">
        <v>2023</v>
      </c>
    </row>
    <row r="89" spans="11:12" x14ac:dyDescent="0.2">
      <c r="K89" t="s">
        <v>560</v>
      </c>
      <c r="L89" t="s">
        <v>2024</v>
      </c>
    </row>
    <row r="90" spans="11:12" x14ac:dyDescent="0.2">
      <c r="K90" t="s">
        <v>561</v>
      </c>
      <c r="L90" t="s">
        <v>2025</v>
      </c>
    </row>
    <row r="91" spans="11:12" x14ac:dyDescent="0.2">
      <c r="K91" t="s">
        <v>562</v>
      </c>
      <c r="L91" t="s">
        <v>2026</v>
      </c>
    </row>
    <row r="92" spans="11:12" x14ac:dyDescent="0.2">
      <c r="K92" t="s">
        <v>563</v>
      </c>
      <c r="L92" t="s">
        <v>2027</v>
      </c>
    </row>
    <row r="93" spans="11:12" x14ac:dyDescent="0.2">
      <c r="K93" t="s">
        <v>564</v>
      </c>
      <c r="L93" t="s">
        <v>2028</v>
      </c>
    </row>
    <row r="94" spans="11:12" x14ac:dyDescent="0.2">
      <c r="K94" t="s">
        <v>565</v>
      </c>
      <c r="L94" t="s">
        <v>2029</v>
      </c>
    </row>
    <row r="95" spans="11:12" x14ac:dyDescent="0.2">
      <c r="K95" t="s">
        <v>566</v>
      </c>
      <c r="L95" t="s">
        <v>2030</v>
      </c>
    </row>
    <row r="96" spans="11:12" x14ac:dyDescent="0.2">
      <c r="K96" t="s">
        <v>567</v>
      </c>
      <c r="L96" t="s">
        <v>2031</v>
      </c>
    </row>
    <row r="97" spans="11:12" x14ac:dyDescent="0.2">
      <c r="K97" t="s">
        <v>568</v>
      </c>
      <c r="L97" t="s">
        <v>2032</v>
      </c>
    </row>
    <row r="98" spans="11:12" x14ac:dyDescent="0.2">
      <c r="K98" t="s">
        <v>569</v>
      </c>
      <c r="L98" t="s">
        <v>2033</v>
      </c>
    </row>
    <row r="99" spans="11:12" x14ac:dyDescent="0.2">
      <c r="K99" t="s">
        <v>1212</v>
      </c>
      <c r="L99" t="s">
        <v>2034</v>
      </c>
    </row>
    <row r="100" spans="11:12" x14ac:dyDescent="0.2">
      <c r="K100" t="s">
        <v>1213</v>
      </c>
      <c r="L100" t="s">
        <v>1881</v>
      </c>
    </row>
    <row r="101" spans="11:12" x14ac:dyDescent="0.2">
      <c r="K101" t="s">
        <v>1214</v>
      </c>
      <c r="L101" t="s">
        <v>2035</v>
      </c>
    </row>
    <row r="102" spans="11:12" x14ac:dyDescent="0.2">
      <c r="K102" t="s">
        <v>1215</v>
      </c>
      <c r="L102" t="s">
        <v>2036</v>
      </c>
    </row>
    <row r="103" spans="11:12" x14ac:dyDescent="0.2">
      <c r="K103" t="s">
        <v>1216</v>
      </c>
      <c r="L103" t="s">
        <v>2037</v>
      </c>
    </row>
    <row r="104" spans="11:12" x14ac:dyDescent="0.2">
      <c r="K104" t="s">
        <v>1217</v>
      </c>
      <c r="L104" t="s">
        <v>2038</v>
      </c>
    </row>
    <row r="105" spans="11:12" x14ac:dyDescent="0.2">
      <c r="K105" t="s">
        <v>1218</v>
      </c>
      <c r="L105" t="s">
        <v>2039</v>
      </c>
    </row>
    <row r="106" spans="11:12" x14ac:dyDescent="0.2">
      <c r="K106" t="s">
        <v>1219</v>
      </c>
      <c r="L106" t="s">
        <v>2040</v>
      </c>
    </row>
    <row r="107" spans="11:12" x14ac:dyDescent="0.2">
      <c r="K107" t="s">
        <v>1220</v>
      </c>
      <c r="L107" t="s">
        <v>2041</v>
      </c>
    </row>
    <row r="108" spans="11:12" x14ac:dyDescent="0.2">
      <c r="K108" t="s">
        <v>1221</v>
      </c>
      <c r="L108" t="s">
        <v>2042</v>
      </c>
    </row>
    <row r="109" spans="11:12" x14ac:dyDescent="0.2">
      <c r="K109" t="s">
        <v>1222</v>
      </c>
      <c r="L109" t="s">
        <v>2043</v>
      </c>
    </row>
    <row r="110" spans="11:12" x14ac:dyDescent="0.2">
      <c r="K110" t="s">
        <v>1223</v>
      </c>
      <c r="L110" t="s">
        <v>2044</v>
      </c>
    </row>
    <row r="111" spans="11:12" x14ac:dyDescent="0.2">
      <c r="K111" t="s">
        <v>1224</v>
      </c>
      <c r="L111" t="s">
        <v>2045</v>
      </c>
    </row>
    <row r="112" spans="11:12" x14ac:dyDescent="0.2">
      <c r="K112" t="e">
        <v>#N/A</v>
      </c>
      <c r="L112" t="e">
        <v>#N/A</v>
      </c>
    </row>
    <row r="113" spans="11:12" x14ac:dyDescent="0.2">
      <c r="K113" t="s">
        <v>1225</v>
      </c>
      <c r="L113" t="s">
        <v>2046</v>
      </c>
    </row>
    <row r="114" spans="11:12" x14ac:dyDescent="0.2">
      <c r="K114" t="s">
        <v>1226</v>
      </c>
      <c r="L114" t="s">
        <v>2047</v>
      </c>
    </row>
    <row r="115" spans="11:12" x14ac:dyDescent="0.2">
      <c r="K115" t="s">
        <v>1227</v>
      </c>
      <c r="L115" t="s">
        <v>2048</v>
      </c>
    </row>
    <row r="116" spans="11:12" x14ac:dyDescent="0.2">
      <c r="K116" t="s">
        <v>1228</v>
      </c>
      <c r="L116" t="s">
        <v>1882</v>
      </c>
    </row>
    <row r="117" spans="11:12" x14ac:dyDescent="0.2">
      <c r="K117" t="s">
        <v>1229</v>
      </c>
      <c r="L117" t="s">
        <v>2049</v>
      </c>
    </row>
    <row r="118" spans="11:12" x14ac:dyDescent="0.2">
      <c r="K118" t="e">
        <v>#N/A</v>
      </c>
      <c r="L118" t="e">
        <v>#N/A</v>
      </c>
    </row>
    <row r="119" spans="11:12" x14ac:dyDescent="0.2">
      <c r="K119" t="s">
        <v>1230</v>
      </c>
      <c r="L119" t="s">
        <v>2050</v>
      </c>
    </row>
    <row r="120" spans="11:12" x14ac:dyDescent="0.2">
      <c r="K120" t="s">
        <v>1231</v>
      </c>
      <c r="L120" t="s">
        <v>1843</v>
      </c>
    </row>
    <row r="121" spans="11:12" x14ac:dyDescent="0.2">
      <c r="K121" t="s">
        <v>1232</v>
      </c>
      <c r="L121" t="s">
        <v>2051</v>
      </c>
    </row>
    <row r="122" spans="11:12" x14ac:dyDescent="0.2">
      <c r="K122" t="s">
        <v>1233</v>
      </c>
      <c r="L122" t="s">
        <v>2052</v>
      </c>
    </row>
    <row r="123" spans="11:12" x14ac:dyDescent="0.2">
      <c r="K123" t="s">
        <v>1234</v>
      </c>
      <c r="L123" t="s">
        <v>2053</v>
      </c>
    </row>
    <row r="124" spans="11:12" x14ac:dyDescent="0.2">
      <c r="K124" t="s">
        <v>1235</v>
      </c>
      <c r="L124" t="s">
        <v>2054</v>
      </c>
    </row>
    <row r="125" spans="11:12" x14ac:dyDescent="0.2">
      <c r="K125" t="s">
        <v>1236</v>
      </c>
      <c r="L125" t="s">
        <v>2055</v>
      </c>
    </row>
    <row r="126" spans="11:12" x14ac:dyDescent="0.2">
      <c r="K126" t="s">
        <v>1237</v>
      </c>
      <c r="L126" t="s">
        <v>2056</v>
      </c>
    </row>
    <row r="127" spans="11:12" x14ac:dyDescent="0.2">
      <c r="K127" t="s">
        <v>1238</v>
      </c>
      <c r="L127" t="s">
        <v>2057</v>
      </c>
    </row>
    <row r="128" spans="11:12" x14ac:dyDescent="0.2">
      <c r="K128" t="s">
        <v>1239</v>
      </c>
      <c r="L128" t="s">
        <v>1883</v>
      </c>
    </row>
    <row r="129" spans="11:12" x14ac:dyDescent="0.2">
      <c r="K129" t="s">
        <v>1240</v>
      </c>
      <c r="L129" t="s">
        <v>2058</v>
      </c>
    </row>
    <row r="130" spans="11:12" x14ac:dyDescent="0.2">
      <c r="K130" t="s">
        <v>1241</v>
      </c>
      <c r="L130" t="s">
        <v>1884</v>
      </c>
    </row>
    <row r="131" spans="11:12" x14ac:dyDescent="0.2">
      <c r="K131" t="s">
        <v>1242</v>
      </c>
      <c r="L131" t="s">
        <v>2059</v>
      </c>
    </row>
    <row r="132" spans="11:12" x14ac:dyDescent="0.2">
      <c r="K132" t="s">
        <v>1243</v>
      </c>
      <c r="L132" t="s">
        <v>1844</v>
      </c>
    </row>
    <row r="133" spans="11:12" x14ac:dyDescent="0.2">
      <c r="K133" t="s">
        <v>1244</v>
      </c>
      <c r="L133" t="s">
        <v>2060</v>
      </c>
    </row>
    <row r="134" spans="11:12" x14ac:dyDescent="0.2">
      <c r="K134" t="s">
        <v>1245</v>
      </c>
      <c r="L134" t="s">
        <v>2061</v>
      </c>
    </row>
    <row r="135" spans="11:12" x14ac:dyDescent="0.2">
      <c r="K135" t="s">
        <v>1246</v>
      </c>
      <c r="L135" t="s">
        <v>2062</v>
      </c>
    </row>
    <row r="136" spans="11:12" x14ac:dyDescent="0.2">
      <c r="K136" t="s">
        <v>1247</v>
      </c>
      <c r="L136" t="s">
        <v>2063</v>
      </c>
    </row>
    <row r="137" spans="11:12" x14ac:dyDescent="0.2">
      <c r="K137" t="s">
        <v>1248</v>
      </c>
      <c r="L137" t="s">
        <v>2064</v>
      </c>
    </row>
    <row r="138" spans="11:12" x14ac:dyDescent="0.2">
      <c r="K138" t="s">
        <v>1249</v>
      </c>
      <c r="L138" t="s">
        <v>2065</v>
      </c>
    </row>
    <row r="139" spans="11:12" x14ac:dyDescent="0.2">
      <c r="K139" t="s">
        <v>1250</v>
      </c>
      <c r="L139" t="s">
        <v>2066</v>
      </c>
    </row>
    <row r="140" spans="11:12" x14ac:dyDescent="0.2">
      <c r="K140" t="s">
        <v>1251</v>
      </c>
      <c r="L140" t="s">
        <v>2067</v>
      </c>
    </row>
    <row r="141" spans="11:12" x14ac:dyDescent="0.2">
      <c r="K141" t="s">
        <v>1252</v>
      </c>
      <c r="L141" t="s">
        <v>1885</v>
      </c>
    </row>
    <row r="142" spans="11:12" x14ac:dyDescent="0.2">
      <c r="K142" t="s">
        <v>1253</v>
      </c>
      <c r="L142" t="s">
        <v>2068</v>
      </c>
    </row>
    <row r="143" spans="11:12" x14ac:dyDescent="0.2">
      <c r="K143" t="s">
        <v>1254</v>
      </c>
      <c r="L143" t="s">
        <v>2069</v>
      </c>
    </row>
    <row r="144" spans="11:12" x14ac:dyDescent="0.2">
      <c r="K144" t="s">
        <v>1255</v>
      </c>
      <c r="L144" t="s">
        <v>1886</v>
      </c>
    </row>
    <row r="145" spans="11:12" x14ac:dyDescent="0.2">
      <c r="K145" t="s">
        <v>1256</v>
      </c>
      <c r="L145" t="s">
        <v>2070</v>
      </c>
    </row>
    <row r="146" spans="11:12" x14ac:dyDescent="0.2">
      <c r="K146" t="s">
        <v>1257</v>
      </c>
      <c r="L146" t="s">
        <v>2071</v>
      </c>
    </row>
    <row r="147" spans="11:12" x14ac:dyDescent="0.2">
      <c r="K147" t="s">
        <v>1258</v>
      </c>
      <c r="L147" t="s">
        <v>2072</v>
      </c>
    </row>
    <row r="148" spans="11:12" x14ac:dyDescent="0.2">
      <c r="K148" t="e">
        <v>#N/A</v>
      </c>
      <c r="L148" t="e">
        <v>#N/A</v>
      </c>
    </row>
    <row r="149" spans="11:12" x14ac:dyDescent="0.2">
      <c r="K149" t="s">
        <v>1259</v>
      </c>
      <c r="L149" t="s">
        <v>2073</v>
      </c>
    </row>
    <row r="150" spans="11:12" x14ac:dyDescent="0.2">
      <c r="K150" t="s">
        <v>1260</v>
      </c>
      <c r="L150" t="s">
        <v>2074</v>
      </c>
    </row>
    <row r="151" spans="11:12" x14ac:dyDescent="0.2">
      <c r="K151" t="e">
        <v>#N/A</v>
      </c>
      <c r="L151" t="e">
        <v>#N/A</v>
      </c>
    </row>
    <row r="152" spans="11:12" x14ac:dyDescent="0.2">
      <c r="K152" t="s">
        <v>1261</v>
      </c>
      <c r="L152" t="s">
        <v>2075</v>
      </c>
    </row>
    <row r="153" spans="11:12" x14ac:dyDescent="0.2">
      <c r="K153" t="s">
        <v>1262</v>
      </c>
      <c r="L153" t="s">
        <v>2076</v>
      </c>
    </row>
    <row r="154" spans="11:12" x14ac:dyDescent="0.2">
      <c r="K154" t="s">
        <v>1263</v>
      </c>
      <c r="L154" t="s">
        <v>2077</v>
      </c>
    </row>
    <row r="155" spans="11:12" x14ac:dyDescent="0.2">
      <c r="K155" t="s">
        <v>1264</v>
      </c>
      <c r="L155" t="s">
        <v>2078</v>
      </c>
    </row>
    <row r="156" spans="11:12" x14ac:dyDescent="0.2">
      <c r="K156" t="s">
        <v>1265</v>
      </c>
      <c r="L156" t="s">
        <v>2079</v>
      </c>
    </row>
    <row r="157" spans="11:12" x14ac:dyDescent="0.2">
      <c r="K157" t="s">
        <v>1266</v>
      </c>
      <c r="L157" t="s">
        <v>2080</v>
      </c>
    </row>
    <row r="158" spans="11:12" x14ac:dyDescent="0.2">
      <c r="K158" t="s">
        <v>1267</v>
      </c>
      <c r="L158" t="s">
        <v>2081</v>
      </c>
    </row>
    <row r="159" spans="11:12" x14ac:dyDescent="0.2">
      <c r="K159" t="s">
        <v>1268</v>
      </c>
      <c r="L159" t="s">
        <v>2082</v>
      </c>
    </row>
    <row r="160" spans="11:12" x14ac:dyDescent="0.2">
      <c r="K160" t="s">
        <v>1269</v>
      </c>
      <c r="L160" t="s">
        <v>2083</v>
      </c>
    </row>
    <row r="161" spans="11:12" x14ac:dyDescent="0.2">
      <c r="K161" t="s">
        <v>1270</v>
      </c>
      <c r="L161" t="s">
        <v>2084</v>
      </c>
    </row>
    <row r="162" spans="11:12" x14ac:dyDescent="0.2">
      <c r="K162" t="s">
        <v>1271</v>
      </c>
      <c r="L162" t="s">
        <v>2085</v>
      </c>
    </row>
    <row r="163" spans="11:12" x14ac:dyDescent="0.2">
      <c r="K163" t="e">
        <v>#N/A</v>
      </c>
      <c r="L163" t="e">
        <v>#N/A</v>
      </c>
    </row>
    <row r="164" spans="11:12" x14ac:dyDescent="0.2">
      <c r="K164" t="e">
        <v>#N/A</v>
      </c>
      <c r="L164" t="e">
        <v>#N/A</v>
      </c>
    </row>
    <row r="165" spans="11:12" x14ac:dyDescent="0.2">
      <c r="K165" t="s">
        <v>1272</v>
      </c>
      <c r="L165" t="s">
        <v>2086</v>
      </c>
    </row>
    <row r="166" spans="11:12" x14ac:dyDescent="0.2">
      <c r="K166" t="s">
        <v>1273</v>
      </c>
      <c r="L166" t="s">
        <v>1845</v>
      </c>
    </row>
    <row r="167" spans="11:12" x14ac:dyDescent="0.2">
      <c r="K167" t="s">
        <v>1274</v>
      </c>
      <c r="L167" t="s">
        <v>2087</v>
      </c>
    </row>
    <row r="168" spans="11:12" x14ac:dyDescent="0.2">
      <c r="K168" t="s">
        <v>1275</v>
      </c>
      <c r="L168" t="s">
        <v>1886</v>
      </c>
    </row>
    <row r="169" spans="11:12" x14ac:dyDescent="0.2">
      <c r="K169" t="s">
        <v>1276</v>
      </c>
      <c r="L169" t="s">
        <v>2088</v>
      </c>
    </row>
    <row r="170" spans="11:12" x14ac:dyDescent="0.2">
      <c r="K170" t="s">
        <v>1277</v>
      </c>
      <c r="L170" t="s">
        <v>2089</v>
      </c>
    </row>
    <row r="171" spans="11:12" x14ac:dyDescent="0.2">
      <c r="K171" t="s">
        <v>1278</v>
      </c>
      <c r="L171" t="s">
        <v>2090</v>
      </c>
    </row>
    <row r="172" spans="11:12" x14ac:dyDescent="0.2">
      <c r="K172" t="s">
        <v>1279</v>
      </c>
      <c r="L172" t="s">
        <v>2091</v>
      </c>
    </row>
    <row r="173" spans="11:12" x14ac:dyDescent="0.2">
      <c r="K173" t="s">
        <v>1280</v>
      </c>
      <c r="L173" t="s">
        <v>2092</v>
      </c>
    </row>
    <row r="174" spans="11:12" x14ac:dyDescent="0.2">
      <c r="K174" t="s">
        <v>1281</v>
      </c>
      <c r="L174" t="s">
        <v>2093</v>
      </c>
    </row>
    <row r="175" spans="11:12" x14ac:dyDescent="0.2">
      <c r="K175" t="s">
        <v>1282</v>
      </c>
      <c r="L175" t="s">
        <v>2094</v>
      </c>
    </row>
    <row r="176" spans="11:12" x14ac:dyDescent="0.2">
      <c r="K176" t="s">
        <v>1283</v>
      </c>
      <c r="L176" t="s">
        <v>2095</v>
      </c>
    </row>
    <row r="177" spans="11:12" x14ac:dyDescent="0.2">
      <c r="K177" t="s">
        <v>1284</v>
      </c>
      <c r="L177" t="s">
        <v>2096</v>
      </c>
    </row>
    <row r="178" spans="11:12" x14ac:dyDescent="0.2">
      <c r="K178" t="s">
        <v>1285</v>
      </c>
      <c r="L178" t="s">
        <v>1846</v>
      </c>
    </row>
    <row r="179" spans="11:12" x14ac:dyDescent="0.2">
      <c r="K179" t="s">
        <v>1286</v>
      </c>
      <c r="L179" t="s">
        <v>1847</v>
      </c>
    </row>
    <row r="180" spans="11:12" x14ac:dyDescent="0.2">
      <c r="K180" t="s">
        <v>1287</v>
      </c>
      <c r="L180" t="s">
        <v>2097</v>
      </c>
    </row>
    <row r="181" spans="11:12" x14ac:dyDescent="0.2">
      <c r="K181" t="s">
        <v>1288</v>
      </c>
      <c r="L181" t="s">
        <v>2098</v>
      </c>
    </row>
    <row r="182" spans="11:12" x14ac:dyDescent="0.2">
      <c r="K182" t="s">
        <v>1289</v>
      </c>
      <c r="L182" t="s">
        <v>1848</v>
      </c>
    </row>
    <row r="183" spans="11:12" x14ac:dyDescent="0.2">
      <c r="K183" t="s">
        <v>1290</v>
      </c>
      <c r="L183" t="s">
        <v>1849</v>
      </c>
    </row>
    <row r="184" spans="11:12" x14ac:dyDescent="0.2">
      <c r="K184" t="e">
        <v>#N/A</v>
      </c>
      <c r="L184" t="e">
        <v>#N/A</v>
      </c>
    </row>
    <row r="185" spans="11:12" x14ac:dyDescent="0.2">
      <c r="K185" t="s">
        <v>1291</v>
      </c>
      <c r="L185" t="s">
        <v>2099</v>
      </c>
    </row>
    <row r="186" spans="11:12" x14ac:dyDescent="0.2">
      <c r="K186" t="e">
        <v>#N/A</v>
      </c>
      <c r="L186" t="e">
        <v>#N/A</v>
      </c>
    </row>
    <row r="187" spans="11:12" x14ac:dyDescent="0.2">
      <c r="K187" t="s">
        <v>1292</v>
      </c>
      <c r="L187" t="s">
        <v>1887</v>
      </c>
    </row>
    <row r="188" spans="11:12" x14ac:dyDescent="0.2">
      <c r="K188" t="e">
        <v>#N/A</v>
      </c>
      <c r="L188" t="e">
        <v>#N/A</v>
      </c>
    </row>
    <row r="189" spans="11:12" x14ac:dyDescent="0.2">
      <c r="K189" t="s">
        <v>1293</v>
      </c>
      <c r="L189" t="s">
        <v>2100</v>
      </c>
    </row>
    <row r="190" spans="11:12" x14ac:dyDescent="0.2">
      <c r="K190" t="s">
        <v>1294</v>
      </c>
      <c r="L190" t="s">
        <v>2101</v>
      </c>
    </row>
    <row r="191" spans="11:12" x14ac:dyDescent="0.2">
      <c r="K191" t="s">
        <v>1295</v>
      </c>
      <c r="L191" t="s">
        <v>2102</v>
      </c>
    </row>
    <row r="192" spans="11:12" x14ac:dyDescent="0.2">
      <c r="K192" t="s">
        <v>1296</v>
      </c>
      <c r="L192" t="s">
        <v>2103</v>
      </c>
    </row>
    <row r="193" spans="11:12" x14ac:dyDescent="0.2">
      <c r="K193" t="s">
        <v>1297</v>
      </c>
      <c r="L193" t="s">
        <v>2104</v>
      </c>
    </row>
    <row r="194" spans="11:12" x14ac:dyDescent="0.2">
      <c r="K194" t="s">
        <v>1298</v>
      </c>
      <c r="L194" t="s">
        <v>1888</v>
      </c>
    </row>
    <row r="195" spans="11:12" x14ac:dyDescent="0.2">
      <c r="K195" t="s">
        <v>1299</v>
      </c>
      <c r="L195" t="s">
        <v>2105</v>
      </c>
    </row>
    <row r="196" spans="11:12" x14ac:dyDescent="0.2">
      <c r="K196" t="s">
        <v>1300</v>
      </c>
      <c r="L196" t="s">
        <v>2106</v>
      </c>
    </row>
    <row r="197" spans="11:12" x14ac:dyDescent="0.2">
      <c r="K197" t="s">
        <v>1301</v>
      </c>
      <c r="L197" t="s">
        <v>2107</v>
      </c>
    </row>
    <row r="198" spans="11:12" x14ac:dyDescent="0.2">
      <c r="K198" t="s">
        <v>1302</v>
      </c>
      <c r="L198" t="s">
        <v>2108</v>
      </c>
    </row>
    <row r="199" spans="11:12" x14ac:dyDescent="0.2">
      <c r="K199" t="s">
        <v>1303</v>
      </c>
      <c r="L199" t="s">
        <v>2109</v>
      </c>
    </row>
    <row r="200" spans="11:12" x14ac:dyDescent="0.2">
      <c r="K200" t="s">
        <v>1304</v>
      </c>
      <c r="L200" t="s">
        <v>2110</v>
      </c>
    </row>
    <row r="201" spans="11:12" x14ac:dyDescent="0.2">
      <c r="K201" t="s">
        <v>1305</v>
      </c>
      <c r="L201" t="s">
        <v>2111</v>
      </c>
    </row>
    <row r="202" spans="11:12" x14ac:dyDescent="0.2">
      <c r="K202" t="s">
        <v>1306</v>
      </c>
      <c r="L202" t="s">
        <v>2112</v>
      </c>
    </row>
    <row r="203" spans="11:12" x14ac:dyDescent="0.2">
      <c r="K203" t="s">
        <v>1307</v>
      </c>
      <c r="L203" t="s">
        <v>2113</v>
      </c>
    </row>
    <row r="204" spans="11:12" x14ac:dyDescent="0.2">
      <c r="K204" t="s">
        <v>1308</v>
      </c>
      <c r="L204" t="s">
        <v>2114</v>
      </c>
    </row>
    <row r="205" spans="11:12" x14ac:dyDescent="0.2">
      <c r="K205" t="s">
        <v>1309</v>
      </c>
      <c r="L205" t="s">
        <v>2115</v>
      </c>
    </row>
    <row r="206" spans="11:12" x14ac:dyDescent="0.2">
      <c r="K206" t="s">
        <v>1310</v>
      </c>
      <c r="L206" t="s">
        <v>1850</v>
      </c>
    </row>
    <row r="207" spans="11:12" x14ac:dyDescent="0.2">
      <c r="K207" t="s">
        <v>1311</v>
      </c>
      <c r="L207" t="s">
        <v>2116</v>
      </c>
    </row>
    <row r="208" spans="11:12" x14ac:dyDescent="0.2">
      <c r="K208" t="s">
        <v>1312</v>
      </c>
      <c r="L208" t="s">
        <v>2117</v>
      </c>
    </row>
    <row r="209" spans="11:12" x14ac:dyDescent="0.2">
      <c r="K209" t="s">
        <v>1313</v>
      </c>
      <c r="L209" t="s">
        <v>1851</v>
      </c>
    </row>
    <row r="210" spans="11:12" x14ac:dyDescent="0.2">
      <c r="K210" t="s">
        <v>1314</v>
      </c>
      <c r="L210" t="s">
        <v>2118</v>
      </c>
    </row>
    <row r="211" spans="11:12" x14ac:dyDescent="0.2">
      <c r="K211" t="s">
        <v>1315</v>
      </c>
      <c r="L211" t="s">
        <v>2119</v>
      </c>
    </row>
    <row r="212" spans="11:12" x14ac:dyDescent="0.2">
      <c r="K212" t="s">
        <v>1316</v>
      </c>
      <c r="L212" t="s">
        <v>2120</v>
      </c>
    </row>
    <row r="213" spans="11:12" x14ac:dyDescent="0.2">
      <c r="K213" t="s">
        <v>1317</v>
      </c>
      <c r="L213" t="s">
        <v>2121</v>
      </c>
    </row>
    <row r="214" spans="11:12" x14ac:dyDescent="0.2">
      <c r="K214" t="s">
        <v>1318</v>
      </c>
      <c r="L214" t="s">
        <v>1852</v>
      </c>
    </row>
    <row r="215" spans="11:12" x14ac:dyDescent="0.2">
      <c r="K215" t="s">
        <v>1319</v>
      </c>
      <c r="L215" t="s">
        <v>2122</v>
      </c>
    </row>
    <row r="216" spans="11:12" x14ac:dyDescent="0.2">
      <c r="K216" t="e">
        <v>#N/A</v>
      </c>
      <c r="L216" t="e">
        <v>#N/A</v>
      </c>
    </row>
    <row r="217" spans="11:12" x14ac:dyDescent="0.2">
      <c r="K217" t="s">
        <v>1320</v>
      </c>
      <c r="L217" t="s">
        <v>1853</v>
      </c>
    </row>
    <row r="218" spans="11:12" x14ac:dyDescent="0.2">
      <c r="K218" t="s">
        <v>1321</v>
      </c>
      <c r="L218" t="s">
        <v>1854</v>
      </c>
    </row>
    <row r="219" spans="11:12" x14ac:dyDescent="0.2">
      <c r="K219" t="s">
        <v>1322</v>
      </c>
      <c r="L219" t="s">
        <v>2123</v>
      </c>
    </row>
    <row r="220" spans="11:12" x14ac:dyDescent="0.2">
      <c r="K220" t="s">
        <v>1323</v>
      </c>
      <c r="L220" t="s">
        <v>2124</v>
      </c>
    </row>
    <row r="221" spans="11:12" x14ac:dyDescent="0.2">
      <c r="K221" t="s">
        <v>1324</v>
      </c>
      <c r="L221" t="s">
        <v>2125</v>
      </c>
    </row>
    <row r="222" spans="11:12" x14ac:dyDescent="0.2">
      <c r="K222" t="s">
        <v>1325</v>
      </c>
      <c r="L222" t="s">
        <v>2126</v>
      </c>
    </row>
    <row r="223" spans="11:12" x14ac:dyDescent="0.2">
      <c r="K223" t="e">
        <v>#N/A</v>
      </c>
      <c r="L223" t="e">
        <v>#N/A</v>
      </c>
    </row>
    <row r="224" spans="11:12" x14ac:dyDescent="0.2">
      <c r="K224" t="s">
        <v>1326</v>
      </c>
      <c r="L224" t="s">
        <v>2127</v>
      </c>
    </row>
    <row r="225" spans="11:12" x14ac:dyDescent="0.2">
      <c r="K225" t="s">
        <v>1327</v>
      </c>
      <c r="L225" t="s">
        <v>2128</v>
      </c>
    </row>
    <row r="226" spans="11:12" x14ac:dyDescent="0.2">
      <c r="K226" t="e">
        <v>#N/A</v>
      </c>
      <c r="L226" t="e">
        <v>#N/A</v>
      </c>
    </row>
    <row r="227" spans="11:12" x14ac:dyDescent="0.2">
      <c r="K227" t="s">
        <v>1328</v>
      </c>
      <c r="L227" t="s">
        <v>2129</v>
      </c>
    </row>
    <row r="228" spans="11:12" x14ac:dyDescent="0.2">
      <c r="K228" t="s">
        <v>1329</v>
      </c>
      <c r="L228" t="s">
        <v>2130</v>
      </c>
    </row>
    <row r="229" spans="11:12" x14ac:dyDescent="0.2">
      <c r="K229" t="s">
        <v>1330</v>
      </c>
      <c r="L229" t="s">
        <v>2131</v>
      </c>
    </row>
    <row r="230" spans="11:12" x14ac:dyDescent="0.2">
      <c r="K230" t="s">
        <v>1331</v>
      </c>
      <c r="L230" t="s">
        <v>2132</v>
      </c>
    </row>
    <row r="231" spans="11:12" x14ac:dyDescent="0.2">
      <c r="K231" t="s">
        <v>1332</v>
      </c>
      <c r="L231" t="s">
        <v>1889</v>
      </c>
    </row>
    <row r="232" spans="11:12" x14ac:dyDescent="0.2">
      <c r="K232" t="s">
        <v>1333</v>
      </c>
      <c r="L232" t="s">
        <v>2133</v>
      </c>
    </row>
    <row r="233" spans="11:12" x14ac:dyDescent="0.2">
      <c r="K233" t="s">
        <v>1334</v>
      </c>
      <c r="L233" t="s">
        <v>2134</v>
      </c>
    </row>
    <row r="234" spans="11:12" x14ac:dyDescent="0.2">
      <c r="K234" t="s">
        <v>1335</v>
      </c>
      <c r="L234" t="s">
        <v>1890</v>
      </c>
    </row>
    <row r="235" spans="11:12" x14ac:dyDescent="0.2">
      <c r="K235" t="e">
        <v>#N/A</v>
      </c>
      <c r="L235" t="e">
        <v>#N/A</v>
      </c>
    </row>
    <row r="236" spans="11:12" x14ac:dyDescent="0.2">
      <c r="K236" t="s">
        <v>1336</v>
      </c>
      <c r="L236" t="s">
        <v>2135</v>
      </c>
    </row>
    <row r="237" spans="11:12" x14ac:dyDescent="0.2">
      <c r="K237" t="s">
        <v>1337</v>
      </c>
      <c r="L237" t="s">
        <v>2136</v>
      </c>
    </row>
    <row r="238" spans="11:12" x14ac:dyDescent="0.2">
      <c r="K238" t="s">
        <v>1338</v>
      </c>
      <c r="L238" t="s">
        <v>2137</v>
      </c>
    </row>
    <row r="239" spans="11:12" x14ac:dyDescent="0.2">
      <c r="K239" t="s">
        <v>1339</v>
      </c>
      <c r="L239" t="s">
        <v>2138</v>
      </c>
    </row>
    <row r="240" spans="11:12" x14ac:dyDescent="0.2">
      <c r="K240" t="s">
        <v>1340</v>
      </c>
      <c r="L240" t="s">
        <v>1891</v>
      </c>
    </row>
    <row r="241" spans="11:12" x14ac:dyDescent="0.2">
      <c r="K241" t="s">
        <v>1341</v>
      </c>
      <c r="L241" t="s">
        <v>2139</v>
      </c>
    </row>
    <row r="242" spans="11:12" x14ac:dyDescent="0.2">
      <c r="K242" t="s">
        <v>1342</v>
      </c>
      <c r="L242" t="s">
        <v>2140</v>
      </c>
    </row>
    <row r="243" spans="11:12" x14ac:dyDescent="0.2">
      <c r="K243" t="s">
        <v>1343</v>
      </c>
      <c r="L243" t="s">
        <v>2141</v>
      </c>
    </row>
    <row r="244" spans="11:12" x14ac:dyDescent="0.2">
      <c r="K244" t="e">
        <v>#N/A</v>
      </c>
      <c r="L244" t="e">
        <v>#N/A</v>
      </c>
    </row>
    <row r="245" spans="11:12" x14ac:dyDescent="0.2">
      <c r="K245" t="s">
        <v>1344</v>
      </c>
      <c r="L245" t="s">
        <v>2142</v>
      </c>
    </row>
    <row r="246" spans="11:12" x14ac:dyDescent="0.2">
      <c r="K246" t="e">
        <v>#N/A</v>
      </c>
      <c r="L246" t="e">
        <v>#N/A</v>
      </c>
    </row>
    <row r="247" spans="11:12" x14ac:dyDescent="0.2">
      <c r="K247" t="s">
        <v>1345</v>
      </c>
      <c r="L247" t="s">
        <v>2143</v>
      </c>
    </row>
    <row r="248" spans="11:12" x14ac:dyDescent="0.2">
      <c r="K248" t="s">
        <v>1346</v>
      </c>
      <c r="L248" t="s">
        <v>2144</v>
      </c>
    </row>
    <row r="249" spans="11:12" x14ac:dyDescent="0.2">
      <c r="K249" t="s">
        <v>1347</v>
      </c>
      <c r="L249" t="s">
        <v>2145</v>
      </c>
    </row>
    <row r="250" spans="11:12" x14ac:dyDescent="0.2">
      <c r="K250" t="s">
        <v>1348</v>
      </c>
      <c r="L250" t="s">
        <v>2146</v>
      </c>
    </row>
    <row r="251" spans="11:12" x14ac:dyDescent="0.2">
      <c r="K251" t="s">
        <v>1349</v>
      </c>
      <c r="L251" t="s">
        <v>2147</v>
      </c>
    </row>
    <row r="252" spans="11:12" x14ac:dyDescent="0.2">
      <c r="K252" t="s">
        <v>1350</v>
      </c>
      <c r="L252" t="s">
        <v>2148</v>
      </c>
    </row>
    <row r="253" spans="11:12" x14ac:dyDescent="0.2">
      <c r="K253" t="s">
        <v>1351</v>
      </c>
      <c r="L253" t="s">
        <v>2149</v>
      </c>
    </row>
    <row r="254" spans="11:12" x14ac:dyDescent="0.2">
      <c r="K254" t="s">
        <v>1352</v>
      </c>
      <c r="L254" t="s">
        <v>2150</v>
      </c>
    </row>
    <row r="255" spans="11:12" x14ac:dyDescent="0.2">
      <c r="K255" t="s">
        <v>1353</v>
      </c>
      <c r="L255" t="s">
        <v>2151</v>
      </c>
    </row>
    <row r="256" spans="11:12" x14ac:dyDescent="0.2">
      <c r="K256" t="s">
        <v>1354</v>
      </c>
      <c r="L256" t="s">
        <v>2152</v>
      </c>
    </row>
    <row r="257" spans="11:12" x14ac:dyDescent="0.2">
      <c r="K257" t="e">
        <v>#N/A</v>
      </c>
      <c r="L257" t="e">
        <v>#N/A</v>
      </c>
    </row>
    <row r="258" spans="11:12" x14ac:dyDescent="0.2">
      <c r="K258" t="s">
        <v>1355</v>
      </c>
      <c r="L258" t="s">
        <v>2153</v>
      </c>
    </row>
    <row r="259" spans="11:12" x14ac:dyDescent="0.2">
      <c r="K259" t="s">
        <v>1356</v>
      </c>
      <c r="L259" t="s">
        <v>2154</v>
      </c>
    </row>
    <row r="260" spans="11:12" x14ac:dyDescent="0.2">
      <c r="K260" t="e">
        <v>#N/A</v>
      </c>
      <c r="L260" t="e">
        <v>#N/A</v>
      </c>
    </row>
    <row r="261" spans="11:12" x14ac:dyDescent="0.2">
      <c r="K261" t="s">
        <v>1357</v>
      </c>
      <c r="L261" t="s">
        <v>2155</v>
      </c>
    </row>
    <row r="262" spans="11:12" x14ac:dyDescent="0.2">
      <c r="K262" t="s">
        <v>1358</v>
      </c>
      <c r="L262" t="s">
        <v>2156</v>
      </c>
    </row>
    <row r="263" spans="11:12" x14ac:dyDescent="0.2">
      <c r="K263" t="s">
        <v>1359</v>
      </c>
      <c r="L263" t="s">
        <v>2157</v>
      </c>
    </row>
    <row r="264" spans="11:12" x14ac:dyDescent="0.2">
      <c r="K264" t="s">
        <v>1360</v>
      </c>
      <c r="L264" t="s">
        <v>2158</v>
      </c>
    </row>
    <row r="265" spans="11:12" x14ac:dyDescent="0.2">
      <c r="K265" t="s">
        <v>1361</v>
      </c>
      <c r="L265" t="s">
        <v>2159</v>
      </c>
    </row>
    <row r="266" spans="11:12" x14ac:dyDescent="0.2">
      <c r="K266" t="s">
        <v>1362</v>
      </c>
      <c r="L266" t="s">
        <v>2160</v>
      </c>
    </row>
    <row r="267" spans="11:12" x14ac:dyDescent="0.2">
      <c r="K267" t="s">
        <v>1363</v>
      </c>
      <c r="L267" t="s">
        <v>2161</v>
      </c>
    </row>
    <row r="268" spans="11:12" x14ac:dyDescent="0.2">
      <c r="K268" t="s">
        <v>1364</v>
      </c>
      <c r="L268" t="s">
        <v>2162</v>
      </c>
    </row>
    <row r="269" spans="11:12" x14ac:dyDescent="0.2">
      <c r="K269" t="s">
        <v>1365</v>
      </c>
      <c r="L269" t="s">
        <v>2163</v>
      </c>
    </row>
    <row r="270" spans="11:12" x14ac:dyDescent="0.2">
      <c r="K270" t="s">
        <v>1366</v>
      </c>
      <c r="L270" t="s">
        <v>2164</v>
      </c>
    </row>
    <row r="271" spans="11:12" x14ac:dyDescent="0.2">
      <c r="K271" t="s">
        <v>1367</v>
      </c>
      <c r="L271" t="s">
        <v>2165</v>
      </c>
    </row>
    <row r="272" spans="11:12" x14ac:dyDescent="0.2">
      <c r="K272" t="s">
        <v>1368</v>
      </c>
      <c r="L272" t="s">
        <v>2166</v>
      </c>
    </row>
    <row r="273" spans="11:12" x14ac:dyDescent="0.2">
      <c r="K273" t="s">
        <v>1369</v>
      </c>
      <c r="L273" t="s">
        <v>2167</v>
      </c>
    </row>
    <row r="274" spans="11:12" x14ac:dyDescent="0.2">
      <c r="K274" t="s">
        <v>1370</v>
      </c>
      <c r="L274" t="s">
        <v>2168</v>
      </c>
    </row>
    <row r="275" spans="11:12" x14ac:dyDescent="0.2">
      <c r="K275" t="s">
        <v>1371</v>
      </c>
      <c r="L275" t="s">
        <v>1892</v>
      </c>
    </row>
    <row r="276" spans="11:12" x14ac:dyDescent="0.2">
      <c r="K276" t="s">
        <v>1372</v>
      </c>
      <c r="L276" t="s">
        <v>1855</v>
      </c>
    </row>
    <row r="277" spans="11:12" x14ac:dyDescent="0.2">
      <c r="K277" t="s">
        <v>1373</v>
      </c>
      <c r="L277" t="s">
        <v>2169</v>
      </c>
    </row>
    <row r="278" spans="11:12" x14ac:dyDescent="0.2">
      <c r="K278" t="s">
        <v>1374</v>
      </c>
      <c r="L278" t="s">
        <v>2170</v>
      </c>
    </row>
    <row r="279" spans="11:12" x14ac:dyDescent="0.2">
      <c r="K279" t="s">
        <v>1375</v>
      </c>
      <c r="L279" t="s">
        <v>2171</v>
      </c>
    </row>
    <row r="280" spans="11:12" x14ac:dyDescent="0.2">
      <c r="K280" t="e">
        <v>#N/A</v>
      </c>
      <c r="L280" t="e">
        <v>#N/A</v>
      </c>
    </row>
    <row r="281" spans="11:12" x14ac:dyDescent="0.2">
      <c r="K281" t="s">
        <v>1376</v>
      </c>
      <c r="L281" t="s">
        <v>1893</v>
      </c>
    </row>
    <row r="282" spans="11:12" x14ac:dyDescent="0.2">
      <c r="K282" t="s">
        <v>1377</v>
      </c>
      <c r="L282" t="s">
        <v>2172</v>
      </c>
    </row>
    <row r="283" spans="11:12" x14ac:dyDescent="0.2">
      <c r="K283" t="s">
        <v>1378</v>
      </c>
      <c r="L283" t="s">
        <v>2173</v>
      </c>
    </row>
    <row r="284" spans="11:12" x14ac:dyDescent="0.2">
      <c r="K284" t="s">
        <v>1379</v>
      </c>
      <c r="L284" t="s">
        <v>2174</v>
      </c>
    </row>
    <row r="285" spans="11:12" x14ac:dyDescent="0.2">
      <c r="K285" t="s">
        <v>1380</v>
      </c>
      <c r="L285" t="s">
        <v>2175</v>
      </c>
    </row>
    <row r="286" spans="11:12" x14ac:dyDescent="0.2">
      <c r="K286" t="s">
        <v>1381</v>
      </c>
      <c r="L286" t="s">
        <v>1894</v>
      </c>
    </row>
    <row r="287" spans="11:12" x14ac:dyDescent="0.2">
      <c r="K287" t="e">
        <v>#N/A</v>
      </c>
      <c r="L287" t="e">
        <v>#N/A</v>
      </c>
    </row>
    <row r="288" spans="11:12" x14ac:dyDescent="0.2">
      <c r="K288" t="s">
        <v>1382</v>
      </c>
      <c r="L288" t="s">
        <v>2176</v>
      </c>
    </row>
    <row r="289" spans="11:12" x14ac:dyDescent="0.2">
      <c r="K289" t="s">
        <v>1383</v>
      </c>
      <c r="L289" t="s">
        <v>2177</v>
      </c>
    </row>
    <row r="290" spans="11:12" x14ac:dyDescent="0.2">
      <c r="K290" t="s">
        <v>1384</v>
      </c>
      <c r="L290" t="s">
        <v>2178</v>
      </c>
    </row>
    <row r="291" spans="11:12" x14ac:dyDescent="0.2">
      <c r="K291" t="s">
        <v>1385</v>
      </c>
      <c r="L291" t="s">
        <v>2179</v>
      </c>
    </row>
    <row r="292" spans="11:12" x14ac:dyDescent="0.2">
      <c r="K292" t="s">
        <v>1386</v>
      </c>
      <c r="L292" t="s">
        <v>2180</v>
      </c>
    </row>
    <row r="293" spans="11:12" x14ac:dyDescent="0.2">
      <c r="K293" t="s">
        <v>1387</v>
      </c>
      <c r="L293" t="s">
        <v>2181</v>
      </c>
    </row>
    <row r="294" spans="11:12" x14ac:dyDescent="0.2">
      <c r="K294" t="e">
        <v>#N/A</v>
      </c>
      <c r="L294" t="e">
        <v>#N/A</v>
      </c>
    </row>
    <row r="295" spans="11:12" x14ac:dyDescent="0.2">
      <c r="K295" t="s">
        <v>1388</v>
      </c>
      <c r="L295" t="s">
        <v>2182</v>
      </c>
    </row>
    <row r="296" spans="11:12" x14ac:dyDescent="0.2">
      <c r="K296" t="s">
        <v>1389</v>
      </c>
      <c r="L296" t="s">
        <v>2183</v>
      </c>
    </row>
    <row r="297" spans="11:12" x14ac:dyDescent="0.2">
      <c r="K297" t="s">
        <v>1390</v>
      </c>
      <c r="L297" t="s">
        <v>2184</v>
      </c>
    </row>
    <row r="298" spans="11:12" x14ac:dyDescent="0.2">
      <c r="K298" t="s">
        <v>1391</v>
      </c>
      <c r="L298" t="s">
        <v>2185</v>
      </c>
    </row>
    <row r="299" spans="11:12" x14ac:dyDescent="0.2">
      <c r="K299" t="s">
        <v>1392</v>
      </c>
      <c r="L299" t="s">
        <v>2186</v>
      </c>
    </row>
    <row r="300" spans="11:12" x14ac:dyDescent="0.2">
      <c r="K300" t="s">
        <v>1393</v>
      </c>
      <c r="L300" t="s">
        <v>2187</v>
      </c>
    </row>
    <row r="301" spans="11:12" x14ac:dyDescent="0.2">
      <c r="K301" t="s">
        <v>1394</v>
      </c>
      <c r="L301" t="s">
        <v>1895</v>
      </c>
    </row>
    <row r="302" spans="11:12" x14ac:dyDescent="0.2">
      <c r="K302" t="e">
        <v>#N/A</v>
      </c>
      <c r="L302" t="e">
        <v>#N/A</v>
      </c>
    </row>
    <row r="303" spans="11:12" x14ac:dyDescent="0.2">
      <c r="K303" t="s">
        <v>1395</v>
      </c>
      <c r="L303" t="s">
        <v>2188</v>
      </c>
    </row>
    <row r="304" spans="11:12" x14ac:dyDescent="0.2">
      <c r="K304" t="s">
        <v>1396</v>
      </c>
      <c r="L304" t="s">
        <v>2189</v>
      </c>
    </row>
    <row r="305" spans="11:12" x14ac:dyDescent="0.2">
      <c r="K305" t="s">
        <v>1397</v>
      </c>
      <c r="L305" t="s">
        <v>2190</v>
      </c>
    </row>
    <row r="306" spans="11:12" x14ac:dyDescent="0.2">
      <c r="K306" t="s">
        <v>1398</v>
      </c>
      <c r="L306" t="s">
        <v>2191</v>
      </c>
    </row>
    <row r="307" spans="11:12" x14ac:dyDescent="0.2">
      <c r="K307" t="s">
        <v>1399</v>
      </c>
      <c r="L307" t="s">
        <v>2192</v>
      </c>
    </row>
    <row r="308" spans="11:12" x14ac:dyDescent="0.2">
      <c r="K308" t="s">
        <v>1400</v>
      </c>
      <c r="L308" t="s">
        <v>2193</v>
      </c>
    </row>
    <row r="309" spans="11:12" x14ac:dyDescent="0.2">
      <c r="K309" t="s">
        <v>1401</v>
      </c>
      <c r="L309" t="s">
        <v>2194</v>
      </c>
    </row>
    <row r="310" spans="11:12" x14ac:dyDescent="0.2">
      <c r="K310" t="s">
        <v>1402</v>
      </c>
      <c r="L310" t="s">
        <v>1856</v>
      </c>
    </row>
    <row r="311" spans="11:12" x14ac:dyDescent="0.2">
      <c r="K311" t="s">
        <v>1403</v>
      </c>
      <c r="L311" t="s">
        <v>1857</v>
      </c>
    </row>
    <row r="312" spans="11:12" x14ac:dyDescent="0.2">
      <c r="K312" t="e">
        <v>#N/A</v>
      </c>
      <c r="L312" t="e">
        <v>#N/A</v>
      </c>
    </row>
    <row r="313" spans="11:12" x14ac:dyDescent="0.2">
      <c r="K313" t="s">
        <v>1404</v>
      </c>
      <c r="L313" t="s">
        <v>1858</v>
      </c>
    </row>
    <row r="314" spans="11:12" x14ac:dyDescent="0.2">
      <c r="K314" t="s">
        <v>1405</v>
      </c>
      <c r="L314" t="s">
        <v>2195</v>
      </c>
    </row>
    <row r="315" spans="11:12" x14ac:dyDescent="0.2">
      <c r="K315" t="s">
        <v>1406</v>
      </c>
      <c r="L315" t="s">
        <v>2196</v>
      </c>
    </row>
    <row r="316" spans="11:12" x14ac:dyDescent="0.2">
      <c r="K316" t="s">
        <v>1407</v>
      </c>
      <c r="L316" t="s">
        <v>2197</v>
      </c>
    </row>
    <row r="317" spans="11:12" x14ac:dyDescent="0.2">
      <c r="K317" t="s">
        <v>1408</v>
      </c>
      <c r="L317" t="s">
        <v>2198</v>
      </c>
    </row>
    <row r="318" spans="11:12" x14ac:dyDescent="0.2">
      <c r="K318" t="s">
        <v>1409</v>
      </c>
      <c r="L318" t="s">
        <v>2199</v>
      </c>
    </row>
    <row r="319" spans="11:12" x14ac:dyDescent="0.2">
      <c r="K319" t="s">
        <v>1410</v>
      </c>
      <c r="L319" t="s">
        <v>2200</v>
      </c>
    </row>
    <row r="320" spans="11:12" x14ac:dyDescent="0.2">
      <c r="K320" t="s">
        <v>1411</v>
      </c>
      <c r="L320" t="s">
        <v>2201</v>
      </c>
    </row>
    <row r="321" spans="11:12" x14ac:dyDescent="0.2">
      <c r="K321" t="s">
        <v>1412</v>
      </c>
      <c r="L321" t="s">
        <v>2202</v>
      </c>
    </row>
    <row r="322" spans="11:12" x14ac:dyDescent="0.2">
      <c r="K322" t="s">
        <v>1413</v>
      </c>
      <c r="L322" t="s">
        <v>2203</v>
      </c>
    </row>
    <row r="323" spans="11:12" x14ac:dyDescent="0.2">
      <c r="K323" t="s">
        <v>1414</v>
      </c>
      <c r="L323" t="s">
        <v>2204</v>
      </c>
    </row>
    <row r="324" spans="11:12" x14ac:dyDescent="0.2">
      <c r="K324" t="s">
        <v>1415</v>
      </c>
      <c r="L324" t="s">
        <v>1859</v>
      </c>
    </row>
    <row r="325" spans="11:12" x14ac:dyDescent="0.2">
      <c r="K325" t="s">
        <v>1416</v>
      </c>
      <c r="L325" t="s">
        <v>2205</v>
      </c>
    </row>
    <row r="326" spans="11:12" x14ac:dyDescent="0.2">
      <c r="K326" t="s">
        <v>1417</v>
      </c>
      <c r="L326" t="s">
        <v>2206</v>
      </c>
    </row>
    <row r="327" spans="11:12" x14ac:dyDescent="0.2">
      <c r="K327" t="s">
        <v>1418</v>
      </c>
      <c r="L327" t="s">
        <v>2207</v>
      </c>
    </row>
    <row r="328" spans="11:12" x14ac:dyDescent="0.2">
      <c r="K328" t="e">
        <v>#N/A</v>
      </c>
      <c r="L328" t="e">
        <v>#N/A</v>
      </c>
    </row>
    <row r="329" spans="11:12" x14ac:dyDescent="0.2">
      <c r="K329" t="s">
        <v>1419</v>
      </c>
      <c r="L329" t="s">
        <v>2208</v>
      </c>
    </row>
    <row r="330" spans="11:12" x14ac:dyDescent="0.2">
      <c r="K330" t="s">
        <v>1420</v>
      </c>
      <c r="L330" t="s">
        <v>2209</v>
      </c>
    </row>
    <row r="331" spans="11:12" x14ac:dyDescent="0.2">
      <c r="K331" t="s">
        <v>1421</v>
      </c>
      <c r="L331" t="s">
        <v>2210</v>
      </c>
    </row>
    <row r="332" spans="11:12" x14ac:dyDescent="0.2">
      <c r="K332" t="s">
        <v>1422</v>
      </c>
      <c r="L332" t="s">
        <v>2211</v>
      </c>
    </row>
    <row r="333" spans="11:12" x14ac:dyDescent="0.2">
      <c r="K333" t="s">
        <v>1423</v>
      </c>
      <c r="L333" t="s">
        <v>2212</v>
      </c>
    </row>
    <row r="334" spans="11:12" x14ac:dyDescent="0.2">
      <c r="K334" t="e">
        <v>#N/A</v>
      </c>
      <c r="L334" t="e">
        <v>#N/A</v>
      </c>
    </row>
    <row r="335" spans="11:12" x14ac:dyDescent="0.2">
      <c r="K335" t="s">
        <v>1424</v>
      </c>
      <c r="L335" t="s">
        <v>2213</v>
      </c>
    </row>
    <row r="336" spans="11:12" x14ac:dyDescent="0.2">
      <c r="K336" t="s">
        <v>1425</v>
      </c>
      <c r="L336" t="s">
        <v>2214</v>
      </c>
    </row>
    <row r="337" spans="11:12" x14ac:dyDescent="0.2">
      <c r="K337" t="s">
        <v>1426</v>
      </c>
      <c r="L337" t="s">
        <v>2215</v>
      </c>
    </row>
    <row r="338" spans="11:12" x14ac:dyDescent="0.2">
      <c r="K338" t="s">
        <v>1427</v>
      </c>
      <c r="L338" t="s">
        <v>2216</v>
      </c>
    </row>
    <row r="339" spans="11:12" x14ac:dyDescent="0.2">
      <c r="K339" t="s">
        <v>1428</v>
      </c>
      <c r="L339" t="s">
        <v>2217</v>
      </c>
    </row>
    <row r="340" spans="11:12" x14ac:dyDescent="0.2">
      <c r="K340" t="s">
        <v>1429</v>
      </c>
      <c r="L340" t="s">
        <v>2218</v>
      </c>
    </row>
    <row r="341" spans="11:12" x14ac:dyDescent="0.2">
      <c r="K341" t="s">
        <v>1430</v>
      </c>
      <c r="L341" t="s">
        <v>2219</v>
      </c>
    </row>
    <row r="342" spans="11:12" x14ac:dyDescent="0.2">
      <c r="K342" t="s">
        <v>1431</v>
      </c>
      <c r="L342" t="s">
        <v>2220</v>
      </c>
    </row>
    <row r="343" spans="11:12" x14ac:dyDescent="0.2">
      <c r="K343" t="s">
        <v>1432</v>
      </c>
      <c r="L343" t="s">
        <v>2221</v>
      </c>
    </row>
    <row r="344" spans="11:12" x14ac:dyDescent="0.2">
      <c r="K344" t="s">
        <v>1433</v>
      </c>
      <c r="L344" t="s">
        <v>2222</v>
      </c>
    </row>
    <row r="345" spans="11:12" x14ac:dyDescent="0.2">
      <c r="K345" t="s">
        <v>1434</v>
      </c>
      <c r="L345" t="s">
        <v>2223</v>
      </c>
    </row>
    <row r="346" spans="11:12" x14ac:dyDescent="0.2">
      <c r="K346" t="s">
        <v>1435</v>
      </c>
      <c r="L346" t="s">
        <v>2224</v>
      </c>
    </row>
    <row r="347" spans="11:12" x14ac:dyDescent="0.2">
      <c r="K347" t="s">
        <v>1436</v>
      </c>
      <c r="L347" t="s">
        <v>2225</v>
      </c>
    </row>
    <row r="348" spans="11:12" x14ac:dyDescent="0.2">
      <c r="K348" t="s">
        <v>1437</v>
      </c>
      <c r="L348" t="s">
        <v>2226</v>
      </c>
    </row>
    <row r="349" spans="11:12" x14ac:dyDescent="0.2">
      <c r="K349" t="s">
        <v>1438</v>
      </c>
      <c r="L349" t="s">
        <v>2227</v>
      </c>
    </row>
    <row r="350" spans="11:12" x14ac:dyDescent="0.2">
      <c r="K350" t="s">
        <v>1439</v>
      </c>
      <c r="L350" t="s">
        <v>2228</v>
      </c>
    </row>
    <row r="351" spans="11:12" x14ac:dyDescent="0.2">
      <c r="K351" t="s">
        <v>1440</v>
      </c>
      <c r="L351" t="s">
        <v>2229</v>
      </c>
    </row>
    <row r="352" spans="11:12" x14ac:dyDescent="0.2">
      <c r="K352" t="s">
        <v>1441</v>
      </c>
      <c r="L352" t="s">
        <v>2230</v>
      </c>
    </row>
    <row r="353" spans="11:12" x14ac:dyDescent="0.2">
      <c r="K353" t="s">
        <v>1442</v>
      </c>
      <c r="L353" t="s">
        <v>2231</v>
      </c>
    </row>
    <row r="354" spans="11:12" x14ac:dyDescent="0.2">
      <c r="K354" t="s">
        <v>1443</v>
      </c>
      <c r="L354" t="s">
        <v>2232</v>
      </c>
    </row>
    <row r="355" spans="11:12" x14ac:dyDescent="0.2">
      <c r="K355" t="s">
        <v>1444</v>
      </c>
      <c r="L355" t="s">
        <v>2233</v>
      </c>
    </row>
    <row r="356" spans="11:12" x14ac:dyDescent="0.2">
      <c r="K356" t="s">
        <v>1445</v>
      </c>
      <c r="L356" t="s">
        <v>2234</v>
      </c>
    </row>
    <row r="357" spans="11:12" x14ac:dyDescent="0.2">
      <c r="K357" t="s">
        <v>1446</v>
      </c>
      <c r="L357" t="s">
        <v>2235</v>
      </c>
    </row>
    <row r="358" spans="11:12" x14ac:dyDescent="0.2">
      <c r="K358" t="s">
        <v>1447</v>
      </c>
      <c r="L358" t="s">
        <v>2236</v>
      </c>
    </row>
    <row r="359" spans="11:12" x14ac:dyDescent="0.2">
      <c r="K359" t="s">
        <v>1448</v>
      </c>
      <c r="L359" t="s">
        <v>2237</v>
      </c>
    </row>
    <row r="360" spans="11:12" x14ac:dyDescent="0.2">
      <c r="K360" t="s">
        <v>1449</v>
      </c>
      <c r="L360" t="s">
        <v>2238</v>
      </c>
    </row>
    <row r="361" spans="11:12" x14ac:dyDescent="0.2">
      <c r="K361" t="s">
        <v>1450</v>
      </c>
      <c r="L361" t="s">
        <v>2239</v>
      </c>
    </row>
    <row r="362" spans="11:12" x14ac:dyDescent="0.2">
      <c r="K362" t="s">
        <v>1451</v>
      </c>
      <c r="L362" t="s">
        <v>2240</v>
      </c>
    </row>
    <row r="363" spans="11:12" x14ac:dyDescent="0.2">
      <c r="K363" t="s">
        <v>1452</v>
      </c>
      <c r="L363" t="s">
        <v>2241</v>
      </c>
    </row>
    <row r="364" spans="11:12" x14ac:dyDescent="0.2">
      <c r="K364" t="s">
        <v>1453</v>
      </c>
      <c r="L364" t="s">
        <v>2242</v>
      </c>
    </row>
    <row r="365" spans="11:12" x14ac:dyDescent="0.2">
      <c r="K365" t="s">
        <v>1454</v>
      </c>
      <c r="L365" t="s">
        <v>2243</v>
      </c>
    </row>
    <row r="366" spans="11:12" x14ac:dyDescent="0.2">
      <c r="K366" t="s">
        <v>1455</v>
      </c>
      <c r="L366" t="s">
        <v>2244</v>
      </c>
    </row>
    <row r="367" spans="11:12" x14ac:dyDescent="0.2">
      <c r="K367" t="s">
        <v>1456</v>
      </c>
      <c r="L367" t="s">
        <v>2245</v>
      </c>
    </row>
    <row r="368" spans="11:12" x14ac:dyDescent="0.2">
      <c r="K368" t="s">
        <v>1457</v>
      </c>
      <c r="L368" t="s">
        <v>2246</v>
      </c>
    </row>
    <row r="369" spans="11:12" x14ac:dyDescent="0.2">
      <c r="K369" t="s">
        <v>1458</v>
      </c>
      <c r="L369" t="s">
        <v>2247</v>
      </c>
    </row>
    <row r="370" spans="11:12" x14ac:dyDescent="0.2">
      <c r="K370" t="s">
        <v>1459</v>
      </c>
      <c r="L370" t="s">
        <v>2248</v>
      </c>
    </row>
    <row r="371" spans="11:12" x14ac:dyDescent="0.2">
      <c r="K371" t="s">
        <v>1460</v>
      </c>
      <c r="L371" t="s">
        <v>2249</v>
      </c>
    </row>
    <row r="372" spans="11:12" x14ac:dyDescent="0.2">
      <c r="K372" t="s">
        <v>1461</v>
      </c>
      <c r="L372" t="s">
        <v>2250</v>
      </c>
    </row>
    <row r="373" spans="11:12" x14ac:dyDescent="0.2">
      <c r="K373" t="s">
        <v>1462</v>
      </c>
      <c r="L373" t="s">
        <v>2251</v>
      </c>
    </row>
    <row r="374" spans="11:12" x14ac:dyDescent="0.2">
      <c r="K374" t="s">
        <v>1463</v>
      </c>
      <c r="L374" t="s">
        <v>2252</v>
      </c>
    </row>
    <row r="375" spans="11:12" x14ac:dyDescent="0.2">
      <c r="K375" t="s">
        <v>1464</v>
      </c>
      <c r="L375" t="s">
        <v>2253</v>
      </c>
    </row>
    <row r="376" spans="11:12" x14ac:dyDescent="0.2">
      <c r="K376" t="s">
        <v>1465</v>
      </c>
      <c r="L376" t="s">
        <v>2254</v>
      </c>
    </row>
    <row r="377" spans="11:12" x14ac:dyDescent="0.2">
      <c r="K377" t="s">
        <v>1466</v>
      </c>
      <c r="L377" t="s">
        <v>2255</v>
      </c>
    </row>
    <row r="378" spans="11:12" x14ac:dyDescent="0.2">
      <c r="K378" t="s">
        <v>1467</v>
      </c>
      <c r="L378" t="s">
        <v>2256</v>
      </c>
    </row>
    <row r="379" spans="11:12" x14ac:dyDescent="0.2">
      <c r="K379" t="s">
        <v>1468</v>
      </c>
      <c r="L379" t="s">
        <v>2257</v>
      </c>
    </row>
    <row r="380" spans="11:12" x14ac:dyDescent="0.2">
      <c r="K380" t="s">
        <v>1469</v>
      </c>
      <c r="L380" t="s">
        <v>2258</v>
      </c>
    </row>
    <row r="381" spans="11:12" x14ac:dyDescent="0.2">
      <c r="K381" t="e">
        <v>#N/A</v>
      </c>
      <c r="L381" t="e">
        <v>#N/A</v>
      </c>
    </row>
    <row r="382" spans="11:12" x14ac:dyDescent="0.2">
      <c r="K382" t="s">
        <v>1470</v>
      </c>
      <c r="L382" t="s">
        <v>2259</v>
      </c>
    </row>
    <row r="383" spans="11:12" x14ac:dyDescent="0.2">
      <c r="K383" t="s">
        <v>1471</v>
      </c>
      <c r="L383" t="s">
        <v>1896</v>
      </c>
    </row>
    <row r="384" spans="11:12" x14ac:dyDescent="0.2">
      <c r="K384" t="s">
        <v>1472</v>
      </c>
      <c r="L384" t="s">
        <v>2260</v>
      </c>
    </row>
    <row r="385" spans="11:12" x14ac:dyDescent="0.2">
      <c r="K385" t="e">
        <v>#N/A</v>
      </c>
      <c r="L385" t="e">
        <v>#N/A</v>
      </c>
    </row>
    <row r="386" spans="11:12" x14ac:dyDescent="0.2">
      <c r="K386" t="s">
        <v>1473</v>
      </c>
      <c r="L386" t="s">
        <v>2261</v>
      </c>
    </row>
    <row r="387" spans="11:12" x14ac:dyDescent="0.2">
      <c r="K387" t="e">
        <v>#N/A</v>
      </c>
      <c r="L387" t="e">
        <v>#N/A</v>
      </c>
    </row>
    <row r="388" spans="11:12" x14ac:dyDescent="0.2">
      <c r="K388" t="s">
        <v>1474</v>
      </c>
      <c r="L388" t="s">
        <v>2262</v>
      </c>
    </row>
    <row r="389" spans="11:12" x14ac:dyDescent="0.2">
      <c r="K389" t="s">
        <v>1475</v>
      </c>
      <c r="L389" t="s">
        <v>2263</v>
      </c>
    </row>
    <row r="390" spans="11:12" x14ac:dyDescent="0.2">
      <c r="K390" t="s">
        <v>1476</v>
      </c>
      <c r="L390" t="s">
        <v>1860</v>
      </c>
    </row>
    <row r="391" spans="11:12" x14ac:dyDescent="0.2">
      <c r="K391" t="s">
        <v>1477</v>
      </c>
      <c r="L391" t="s">
        <v>2264</v>
      </c>
    </row>
    <row r="392" spans="11:12" x14ac:dyDescent="0.2">
      <c r="K392" t="s">
        <v>1478</v>
      </c>
      <c r="L392" t="s">
        <v>2265</v>
      </c>
    </row>
    <row r="393" spans="11:12" x14ac:dyDescent="0.2">
      <c r="K393" t="s">
        <v>1479</v>
      </c>
      <c r="L393" t="s">
        <v>2266</v>
      </c>
    </row>
    <row r="394" spans="11:12" x14ac:dyDescent="0.2">
      <c r="K394" t="s">
        <v>1480</v>
      </c>
      <c r="L394" t="s">
        <v>2267</v>
      </c>
    </row>
    <row r="395" spans="11:12" x14ac:dyDescent="0.2">
      <c r="K395" t="s">
        <v>1481</v>
      </c>
      <c r="L395" t="s">
        <v>1897</v>
      </c>
    </row>
    <row r="396" spans="11:12" x14ac:dyDescent="0.2">
      <c r="K396" t="s">
        <v>1482</v>
      </c>
      <c r="L396" t="s">
        <v>2268</v>
      </c>
    </row>
    <row r="397" spans="11:12" x14ac:dyDescent="0.2">
      <c r="K397" t="s">
        <v>1483</v>
      </c>
      <c r="L397" t="s">
        <v>1898</v>
      </c>
    </row>
    <row r="398" spans="11:12" x14ac:dyDescent="0.2">
      <c r="K398" t="s">
        <v>1484</v>
      </c>
      <c r="L398" t="s">
        <v>2269</v>
      </c>
    </row>
    <row r="399" spans="11:12" x14ac:dyDescent="0.2">
      <c r="K399" t="s">
        <v>1485</v>
      </c>
      <c r="L399" t="s">
        <v>2270</v>
      </c>
    </row>
    <row r="400" spans="11:12" x14ac:dyDescent="0.2">
      <c r="K400" t="s">
        <v>1486</v>
      </c>
      <c r="L400" t="s">
        <v>2271</v>
      </c>
    </row>
    <row r="401" spans="11:12" x14ac:dyDescent="0.2">
      <c r="K401" t="s">
        <v>1487</v>
      </c>
      <c r="L401" t="s">
        <v>2272</v>
      </c>
    </row>
    <row r="402" spans="11:12" x14ac:dyDescent="0.2">
      <c r="K402" t="s">
        <v>1488</v>
      </c>
      <c r="L402" t="s">
        <v>2273</v>
      </c>
    </row>
    <row r="403" spans="11:12" x14ac:dyDescent="0.2">
      <c r="K403" t="s">
        <v>1489</v>
      </c>
      <c r="L403" t="s">
        <v>1861</v>
      </c>
    </row>
    <row r="404" spans="11:12" x14ac:dyDescent="0.2">
      <c r="K404" t="s">
        <v>1490</v>
      </c>
      <c r="L404" t="s">
        <v>1899</v>
      </c>
    </row>
    <row r="405" spans="11:12" x14ac:dyDescent="0.2">
      <c r="K405" t="s">
        <v>1491</v>
      </c>
      <c r="L405" t="s">
        <v>2274</v>
      </c>
    </row>
    <row r="406" spans="11:12" x14ac:dyDescent="0.2">
      <c r="K406" t="s">
        <v>1492</v>
      </c>
      <c r="L406" t="s">
        <v>2275</v>
      </c>
    </row>
    <row r="407" spans="11:12" x14ac:dyDescent="0.2">
      <c r="K407" t="s">
        <v>1493</v>
      </c>
      <c r="L407" t="s">
        <v>2276</v>
      </c>
    </row>
    <row r="408" spans="11:12" x14ac:dyDescent="0.2">
      <c r="K408" t="s">
        <v>1494</v>
      </c>
      <c r="L408" t="s">
        <v>2277</v>
      </c>
    </row>
    <row r="409" spans="11:12" x14ac:dyDescent="0.2">
      <c r="K409" t="s">
        <v>1495</v>
      </c>
      <c r="L409" t="s">
        <v>1900</v>
      </c>
    </row>
    <row r="410" spans="11:12" x14ac:dyDescent="0.2">
      <c r="K410" t="s">
        <v>1496</v>
      </c>
      <c r="L410" t="s">
        <v>2278</v>
      </c>
    </row>
    <row r="411" spans="11:12" x14ac:dyDescent="0.2">
      <c r="K411" t="s">
        <v>1497</v>
      </c>
      <c r="L411" t="s">
        <v>2279</v>
      </c>
    </row>
    <row r="412" spans="11:12" x14ac:dyDescent="0.2">
      <c r="K412" t="s">
        <v>1498</v>
      </c>
      <c r="L412" t="s">
        <v>2280</v>
      </c>
    </row>
    <row r="413" spans="11:12" x14ac:dyDescent="0.2">
      <c r="K413" t="s">
        <v>1499</v>
      </c>
      <c r="L413" t="s">
        <v>2281</v>
      </c>
    </row>
    <row r="414" spans="11:12" x14ac:dyDescent="0.2">
      <c r="K414" t="s">
        <v>1500</v>
      </c>
      <c r="L414" t="s">
        <v>2282</v>
      </c>
    </row>
    <row r="415" spans="11:12" x14ac:dyDescent="0.2">
      <c r="K415" t="s">
        <v>1501</v>
      </c>
      <c r="L415" t="s">
        <v>2283</v>
      </c>
    </row>
    <row r="416" spans="11:12" x14ac:dyDescent="0.2">
      <c r="K416" t="s">
        <v>1502</v>
      </c>
      <c r="L416" t="s">
        <v>2284</v>
      </c>
    </row>
    <row r="417" spans="11:12" x14ac:dyDescent="0.2">
      <c r="K417" t="s">
        <v>1503</v>
      </c>
      <c r="L417" t="s">
        <v>2285</v>
      </c>
    </row>
    <row r="418" spans="11:12" x14ac:dyDescent="0.2">
      <c r="K418" t="s">
        <v>1504</v>
      </c>
      <c r="L418" t="s">
        <v>2286</v>
      </c>
    </row>
    <row r="419" spans="11:12" x14ac:dyDescent="0.2">
      <c r="K419" t="s">
        <v>1505</v>
      </c>
      <c r="L419" t="s">
        <v>2287</v>
      </c>
    </row>
    <row r="420" spans="11:12" x14ac:dyDescent="0.2">
      <c r="K420" t="s">
        <v>1506</v>
      </c>
      <c r="L420" t="s">
        <v>2288</v>
      </c>
    </row>
    <row r="421" spans="11:12" x14ac:dyDescent="0.2">
      <c r="K421" t="s">
        <v>1507</v>
      </c>
      <c r="L421" t="s">
        <v>2289</v>
      </c>
    </row>
    <row r="422" spans="11:12" x14ac:dyDescent="0.2">
      <c r="K422" t="s">
        <v>1508</v>
      </c>
      <c r="L422" t="s">
        <v>2290</v>
      </c>
    </row>
    <row r="423" spans="11:12" x14ac:dyDescent="0.2">
      <c r="K423" t="s">
        <v>1509</v>
      </c>
      <c r="L423" t="s">
        <v>2291</v>
      </c>
    </row>
    <row r="424" spans="11:12" x14ac:dyDescent="0.2">
      <c r="K424" t="s">
        <v>1510</v>
      </c>
      <c r="L424" t="s">
        <v>2292</v>
      </c>
    </row>
    <row r="425" spans="11:12" x14ac:dyDescent="0.2">
      <c r="K425" t="e">
        <v>#N/A</v>
      </c>
      <c r="L425" t="e">
        <v>#N/A</v>
      </c>
    </row>
    <row r="426" spans="11:12" x14ac:dyDescent="0.2">
      <c r="K426" t="s">
        <v>1511</v>
      </c>
      <c r="L426" t="s">
        <v>1862</v>
      </c>
    </row>
    <row r="427" spans="11:12" x14ac:dyDescent="0.2">
      <c r="K427" t="s">
        <v>1512</v>
      </c>
      <c r="L427" t="s">
        <v>2293</v>
      </c>
    </row>
    <row r="428" spans="11:12" x14ac:dyDescent="0.2">
      <c r="K428" t="s">
        <v>1513</v>
      </c>
      <c r="L428" t="s">
        <v>2294</v>
      </c>
    </row>
    <row r="429" spans="11:12" x14ac:dyDescent="0.2">
      <c r="K429" t="s">
        <v>1514</v>
      </c>
      <c r="L429" t="s">
        <v>1901</v>
      </c>
    </row>
    <row r="430" spans="11:12" x14ac:dyDescent="0.2">
      <c r="K430" t="s">
        <v>1515</v>
      </c>
      <c r="L430" t="s">
        <v>2295</v>
      </c>
    </row>
    <row r="431" spans="11:12" x14ac:dyDescent="0.2">
      <c r="K431" t="s">
        <v>1516</v>
      </c>
      <c r="L431" t="s">
        <v>1902</v>
      </c>
    </row>
    <row r="432" spans="11:12" x14ac:dyDescent="0.2">
      <c r="K432" t="s">
        <v>1517</v>
      </c>
      <c r="L432" t="s">
        <v>2296</v>
      </c>
    </row>
    <row r="433" spans="11:12" x14ac:dyDescent="0.2">
      <c r="K433" t="s">
        <v>1518</v>
      </c>
      <c r="L433" t="s">
        <v>2297</v>
      </c>
    </row>
    <row r="434" spans="11:12" x14ac:dyDescent="0.2">
      <c r="K434" t="s">
        <v>1519</v>
      </c>
      <c r="L434" t="s">
        <v>2298</v>
      </c>
    </row>
    <row r="435" spans="11:12" x14ac:dyDescent="0.2">
      <c r="K435" t="s">
        <v>1520</v>
      </c>
      <c r="L435" t="s">
        <v>2299</v>
      </c>
    </row>
    <row r="436" spans="11:12" x14ac:dyDescent="0.2">
      <c r="K436" t="s">
        <v>1521</v>
      </c>
      <c r="L436" t="s">
        <v>1903</v>
      </c>
    </row>
    <row r="437" spans="11:12" x14ac:dyDescent="0.2">
      <c r="K437" t="s">
        <v>1522</v>
      </c>
      <c r="L437" t="s">
        <v>2300</v>
      </c>
    </row>
    <row r="438" spans="11:12" x14ac:dyDescent="0.2">
      <c r="K438" t="s">
        <v>1523</v>
      </c>
      <c r="L438" t="s">
        <v>2301</v>
      </c>
    </row>
    <row r="439" spans="11:12" x14ac:dyDescent="0.2">
      <c r="K439" t="s">
        <v>1524</v>
      </c>
      <c r="L439" t="s">
        <v>2302</v>
      </c>
    </row>
    <row r="440" spans="11:12" x14ac:dyDescent="0.2">
      <c r="K440" t="s">
        <v>1525</v>
      </c>
      <c r="L440" t="s">
        <v>1863</v>
      </c>
    </row>
    <row r="441" spans="11:12" x14ac:dyDescent="0.2">
      <c r="K441" t="s">
        <v>1526</v>
      </c>
      <c r="L441" t="s">
        <v>2303</v>
      </c>
    </row>
    <row r="442" spans="11:12" x14ac:dyDescent="0.2">
      <c r="K442" t="s">
        <v>1527</v>
      </c>
      <c r="L442" t="s">
        <v>2304</v>
      </c>
    </row>
    <row r="443" spans="11:12" x14ac:dyDescent="0.2">
      <c r="K443" t="s">
        <v>1528</v>
      </c>
      <c r="L443" t="s">
        <v>2305</v>
      </c>
    </row>
    <row r="444" spans="11:12" x14ac:dyDescent="0.2">
      <c r="K444" t="s">
        <v>1529</v>
      </c>
      <c r="L444" t="s">
        <v>2306</v>
      </c>
    </row>
    <row r="445" spans="11:12" x14ac:dyDescent="0.2">
      <c r="K445" t="s">
        <v>1530</v>
      </c>
      <c r="L445" t="s">
        <v>1865</v>
      </c>
    </row>
    <row r="446" spans="11:12" x14ac:dyDescent="0.2">
      <c r="K446" t="s">
        <v>1531</v>
      </c>
      <c r="L446" t="s">
        <v>2307</v>
      </c>
    </row>
    <row r="447" spans="11:12" x14ac:dyDescent="0.2">
      <c r="K447" t="e">
        <v>#N/A</v>
      </c>
      <c r="L447" t="e">
        <v>#N/A</v>
      </c>
    </row>
    <row r="448" spans="11:12" x14ac:dyDescent="0.2">
      <c r="K448" t="s">
        <v>1532</v>
      </c>
      <c r="L448" t="s">
        <v>2308</v>
      </c>
    </row>
    <row r="449" spans="11:12" x14ac:dyDescent="0.2">
      <c r="K449" t="s">
        <v>1533</v>
      </c>
      <c r="L449" t="s">
        <v>2309</v>
      </c>
    </row>
    <row r="450" spans="11:12" x14ac:dyDescent="0.2">
      <c r="K450" t="s">
        <v>1534</v>
      </c>
      <c r="L450" t="s">
        <v>2310</v>
      </c>
    </row>
    <row r="451" spans="11:12" x14ac:dyDescent="0.2">
      <c r="K451" t="s">
        <v>1535</v>
      </c>
      <c r="L451" t="s">
        <v>1864</v>
      </c>
    </row>
    <row r="452" spans="11:12" x14ac:dyDescent="0.2">
      <c r="K452" t="s">
        <v>1536</v>
      </c>
      <c r="L452" t="s">
        <v>2311</v>
      </c>
    </row>
    <row r="453" spans="11:12" x14ac:dyDescent="0.2">
      <c r="K453" t="s">
        <v>1537</v>
      </c>
      <c r="L453" t="s">
        <v>2312</v>
      </c>
    </row>
    <row r="454" spans="11:12" x14ac:dyDescent="0.2">
      <c r="K454" t="s">
        <v>1538</v>
      </c>
      <c r="L454" t="s">
        <v>2313</v>
      </c>
    </row>
    <row r="455" spans="11:12" x14ac:dyDescent="0.2">
      <c r="K455" t="e">
        <v>#N/A</v>
      </c>
      <c r="L455" t="e">
        <v>#N/A</v>
      </c>
    </row>
    <row r="456" spans="11:12" x14ac:dyDescent="0.2">
      <c r="K456" t="s">
        <v>1539</v>
      </c>
      <c r="L456" t="s">
        <v>1904</v>
      </c>
    </row>
    <row r="457" spans="11:12" x14ac:dyDescent="0.2">
      <c r="K457" t="s">
        <v>1540</v>
      </c>
      <c r="L457" t="s">
        <v>2314</v>
      </c>
    </row>
    <row r="458" spans="11:12" x14ac:dyDescent="0.2">
      <c r="K458" t="s">
        <v>1541</v>
      </c>
      <c r="L458" t="s">
        <v>2315</v>
      </c>
    </row>
    <row r="459" spans="11:12" x14ac:dyDescent="0.2">
      <c r="K459" t="s">
        <v>1542</v>
      </c>
      <c r="L459" t="s">
        <v>2316</v>
      </c>
    </row>
    <row r="460" spans="11:12" x14ac:dyDescent="0.2">
      <c r="K460" t="s">
        <v>1543</v>
      </c>
      <c r="L460" t="s">
        <v>2317</v>
      </c>
    </row>
    <row r="461" spans="11:12" x14ac:dyDescent="0.2">
      <c r="K461" t="s">
        <v>1544</v>
      </c>
      <c r="L461" t="s">
        <v>2318</v>
      </c>
    </row>
    <row r="462" spans="11:12" x14ac:dyDescent="0.2">
      <c r="K462" t="s">
        <v>1545</v>
      </c>
      <c r="L462" t="s">
        <v>2319</v>
      </c>
    </row>
    <row r="463" spans="11:12" x14ac:dyDescent="0.2">
      <c r="K463" t="s">
        <v>1546</v>
      </c>
      <c r="L463" t="s">
        <v>2320</v>
      </c>
    </row>
    <row r="464" spans="11:12" x14ac:dyDescent="0.2">
      <c r="K464" t="s">
        <v>1547</v>
      </c>
      <c r="L464" t="s">
        <v>2321</v>
      </c>
    </row>
    <row r="465" spans="11:12" x14ac:dyDescent="0.2">
      <c r="K465" t="s">
        <v>1548</v>
      </c>
      <c r="L465" t="s">
        <v>2322</v>
      </c>
    </row>
    <row r="466" spans="11:12" x14ac:dyDescent="0.2">
      <c r="K466" t="s">
        <v>1549</v>
      </c>
      <c r="L466" t="s">
        <v>2323</v>
      </c>
    </row>
    <row r="467" spans="11:12" x14ac:dyDescent="0.2">
      <c r="K467" t="s">
        <v>1550</v>
      </c>
      <c r="L467" t="s">
        <v>2324</v>
      </c>
    </row>
    <row r="468" spans="11:12" x14ac:dyDescent="0.2">
      <c r="K468" t="s">
        <v>1551</v>
      </c>
      <c r="L468" t="s">
        <v>2325</v>
      </c>
    </row>
    <row r="469" spans="11:12" x14ac:dyDescent="0.2">
      <c r="K469" t="s">
        <v>1552</v>
      </c>
      <c r="L469" t="s">
        <v>2326</v>
      </c>
    </row>
    <row r="470" spans="11:12" x14ac:dyDescent="0.2">
      <c r="K470" t="s">
        <v>1553</v>
      </c>
      <c r="L470" t="s">
        <v>2327</v>
      </c>
    </row>
    <row r="471" spans="11:12" x14ac:dyDescent="0.2">
      <c r="K471" t="s">
        <v>1554</v>
      </c>
      <c r="L471" t="s">
        <v>2328</v>
      </c>
    </row>
    <row r="472" spans="11:12" x14ac:dyDescent="0.2">
      <c r="K472" t="s">
        <v>1555</v>
      </c>
      <c r="L472" t="s">
        <v>2329</v>
      </c>
    </row>
    <row r="473" spans="11:12" x14ac:dyDescent="0.2">
      <c r="K473" t="s">
        <v>1556</v>
      </c>
      <c r="L473" t="s">
        <v>2330</v>
      </c>
    </row>
    <row r="474" spans="11:12" x14ac:dyDescent="0.2">
      <c r="K474" t="s">
        <v>1557</v>
      </c>
      <c r="L474" t="s">
        <v>2331</v>
      </c>
    </row>
    <row r="475" spans="11:12" x14ac:dyDescent="0.2">
      <c r="K475" t="s">
        <v>1558</v>
      </c>
      <c r="L475" t="s">
        <v>2332</v>
      </c>
    </row>
    <row r="476" spans="11:12" x14ac:dyDescent="0.2">
      <c r="K476" t="s">
        <v>1559</v>
      </c>
      <c r="L476" t="s">
        <v>2333</v>
      </c>
    </row>
    <row r="477" spans="11:12" x14ac:dyDescent="0.2">
      <c r="K477" t="s">
        <v>1560</v>
      </c>
      <c r="L477" t="s">
        <v>2334</v>
      </c>
    </row>
    <row r="478" spans="11:12" x14ac:dyDescent="0.2">
      <c r="K478" t="s">
        <v>1561</v>
      </c>
      <c r="L478" t="s">
        <v>2335</v>
      </c>
    </row>
    <row r="479" spans="11:12" x14ac:dyDescent="0.2">
      <c r="K479" t="s">
        <v>1562</v>
      </c>
      <c r="L479" t="s">
        <v>2336</v>
      </c>
    </row>
    <row r="480" spans="11:12" x14ac:dyDescent="0.2">
      <c r="K480" t="s">
        <v>1563</v>
      </c>
      <c r="L480" t="s">
        <v>2337</v>
      </c>
    </row>
    <row r="481" spans="11:12" x14ac:dyDescent="0.2">
      <c r="K481" t="s">
        <v>1564</v>
      </c>
      <c r="L481" t="s">
        <v>2338</v>
      </c>
    </row>
    <row r="482" spans="11:12" x14ac:dyDescent="0.2">
      <c r="K482" t="s">
        <v>1565</v>
      </c>
      <c r="L482" t="s">
        <v>2339</v>
      </c>
    </row>
    <row r="483" spans="11:12" x14ac:dyDescent="0.2">
      <c r="K483" t="s">
        <v>1566</v>
      </c>
      <c r="L483" t="s">
        <v>2340</v>
      </c>
    </row>
    <row r="484" spans="11:12" x14ac:dyDescent="0.2">
      <c r="K484" t="e">
        <v>#N/A</v>
      </c>
      <c r="L484" t="e">
        <v>#N/A</v>
      </c>
    </row>
    <row r="485" spans="11:12" x14ac:dyDescent="0.2">
      <c r="K485" t="s">
        <v>1567</v>
      </c>
      <c r="L485" t="s">
        <v>2341</v>
      </c>
    </row>
    <row r="486" spans="11:12" x14ac:dyDescent="0.2">
      <c r="K486" t="s">
        <v>1568</v>
      </c>
      <c r="L486" t="s">
        <v>2342</v>
      </c>
    </row>
    <row r="487" spans="11:12" x14ac:dyDescent="0.2">
      <c r="K487" t="s">
        <v>1569</v>
      </c>
      <c r="L487" t="s">
        <v>2343</v>
      </c>
    </row>
    <row r="488" spans="11:12" x14ac:dyDescent="0.2">
      <c r="K488" t="s">
        <v>1570</v>
      </c>
      <c r="L488" t="s">
        <v>2344</v>
      </c>
    </row>
    <row r="489" spans="11:12" x14ac:dyDescent="0.2">
      <c r="K489" t="s">
        <v>1571</v>
      </c>
      <c r="L489" t="s">
        <v>2345</v>
      </c>
    </row>
    <row r="490" spans="11:12" x14ac:dyDescent="0.2">
      <c r="K490" t="s">
        <v>1572</v>
      </c>
      <c r="L490" t="s">
        <v>2346</v>
      </c>
    </row>
    <row r="491" spans="11:12" x14ac:dyDescent="0.2">
      <c r="K491" t="s">
        <v>1573</v>
      </c>
      <c r="L491" t="s">
        <v>2347</v>
      </c>
    </row>
    <row r="492" spans="11:12" x14ac:dyDescent="0.2">
      <c r="K492" t="s">
        <v>1574</v>
      </c>
      <c r="L492" t="s">
        <v>2348</v>
      </c>
    </row>
    <row r="493" spans="11:12" x14ac:dyDescent="0.2">
      <c r="K493" t="s">
        <v>1575</v>
      </c>
      <c r="L493" t="s">
        <v>2349</v>
      </c>
    </row>
    <row r="494" spans="11:12" x14ac:dyDescent="0.2">
      <c r="K494" t="s">
        <v>1576</v>
      </c>
      <c r="L494" t="s">
        <v>2350</v>
      </c>
    </row>
    <row r="495" spans="11:12" x14ac:dyDescent="0.2">
      <c r="K495" t="s">
        <v>1577</v>
      </c>
      <c r="L495" t="s">
        <v>2351</v>
      </c>
    </row>
    <row r="496" spans="11:12" x14ac:dyDescent="0.2">
      <c r="K496" t="s">
        <v>1578</v>
      </c>
      <c r="L496" t="s">
        <v>2352</v>
      </c>
    </row>
    <row r="497" spans="11:12" x14ac:dyDescent="0.2">
      <c r="K497" t="s">
        <v>1579</v>
      </c>
      <c r="L497" t="s">
        <v>2353</v>
      </c>
    </row>
    <row r="498" spans="11:12" x14ac:dyDescent="0.2">
      <c r="K498" t="e">
        <v>#N/A</v>
      </c>
      <c r="L498" t="e">
        <v>#N/A</v>
      </c>
    </row>
    <row r="499" spans="11:12" x14ac:dyDescent="0.2">
      <c r="K499" t="s">
        <v>1580</v>
      </c>
      <c r="L499" t="s">
        <v>2354</v>
      </c>
    </row>
    <row r="500" spans="11:12" x14ac:dyDescent="0.2">
      <c r="K500" t="s">
        <v>1581</v>
      </c>
      <c r="L500" t="s">
        <v>1866</v>
      </c>
    </row>
    <row r="501" spans="11:12" x14ac:dyDescent="0.2">
      <c r="K501" t="s">
        <v>1582</v>
      </c>
      <c r="L501" t="s">
        <v>2355</v>
      </c>
    </row>
    <row r="502" spans="11:12" x14ac:dyDescent="0.2">
      <c r="K502" t="s">
        <v>1583</v>
      </c>
      <c r="L502" t="s">
        <v>2356</v>
      </c>
    </row>
    <row r="503" spans="11:12" x14ac:dyDescent="0.2">
      <c r="K503" t="s">
        <v>1584</v>
      </c>
      <c r="L503" t="s">
        <v>2357</v>
      </c>
    </row>
    <row r="504" spans="11:12" x14ac:dyDescent="0.2">
      <c r="K504" t="s">
        <v>1585</v>
      </c>
      <c r="L504" t="s">
        <v>2358</v>
      </c>
    </row>
    <row r="505" spans="11:12" x14ac:dyDescent="0.2">
      <c r="K505" t="s">
        <v>1586</v>
      </c>
      <c r="L505" t="s">
        <v>2359</v>
      </c>
    </row>
    <row r="506" spans="11:12" x14ac:dyDescent="0.2">
      <c r="K506" t="s">
        <v>1587</v>
      </c>
      <c r="L506" t="s">
        <v>2360</v>
      </c>
    </row>
    <row r="507" spans="11:12" x14ac:dyDescent="0.2">
      <c r="K507" t="s">
        <v>1588</v>
      </c>
      <c r="L507" t="s">
        <v>2361</v>
      </c>
    </row>
    <row r="508" spans="11:12" x14ac:dyDescent="0.2">
      <c r="K508" t="s">
        <v>1589</v>
      </c>
      <c r="L508" t="s">
        <v>2362</v>
      </c>
    </row>
    <row r="509" spans="11:12" x14ac:dyDescent="0.2">
      <c r="K509" t="s">
        <v>1590</v>
      </c>
      <c r="L509" t="s">
        <v>2363</v>
      </c>
    </row>
    <row r="510" spans="11:12" x14ac:dyDescent="0.2">
      <c r="K510" t="e">
        <v>#N/A</v>
      </c>
      <c r="L510" t="e">
        <v>#N/A</v>
      </c>
    </row>
    <row r="511" spans="11:12" x14ac:dyDescent="0.2">
      <c r="K511" t="s">
        <v>1591</v>
      </c>
      <c r="L511" t="s">
        <v>2364</v>
      </c>
    </row>
    <row r="512" spans="11:12" x14ac:dyDescent="0.2">
      <c r="K512" t="s">
        <v>1592</v>
      </c>
      <c r="L512" t="s">
        <v>2365</v>
      </c>
    </row>
    <row r="513" spans="11:12" x14ac:dyDescent="0.2">
      <c r="K513" t="s">
        <v>1593</v>
      </c>
      <c r="L513" t="s">
        <v>2366</v>
      </c>
    </row>
    <row r="514" spans="11:12" x14ac:dyDescent="0.2">
      <c r="K514" t="s">
        <v>1594</v>
      </c>
      <c r="L514" t="s">
        <v>2367</v>
      </c>
    </row>
    <row r="515" spans="11:12" x14ac:dyDescent="0.2">
      <c r="K515" t="s">
        <v>1595</v>
      </c>
      <c r="L515" t="s">
        <v>2368</v>
      </c>
    </row>
    <row r="516" spans="11:12" x14ac:dyDescent="0.2">
      <c r="K516" t="s">
        <v>1596</v>
      </c>
      <c r="L516" t="s">
        <v>2369</v>
      </c>
    </row>
    <row r="517" spans="11:12" x14ac:dyDescent="0.2">
      <c r="K517" t="s">
        <v>1597</v>
      </c>
      <c r="L517" t="s">
        <v>1867</v>
      </c>
    </row>
    <row r="518" spans="11:12" x14ac:dyDescent="0.2">
      <c r="K518" t="s">
        <v>1598</v>
      </c>
      <c r="L518" t="s">
        <v>2370</v>
      </c>
    </row>
    <row r="519" spans="11:12" x14ac:dyDescent="0.2">
      <c r="K519" t="s">
        <v>1599</v>
      </c>
      <c r="L519" t="s">
        <v>2371</v>
      </c>
    </row>
    <row r="520" spans="11:12" x14ac:dyDescent="0.2">
      <c r="K520" t="e">
        <v>#N/A</v>
      </c>
      <c r="L520" t="e">
        <v>#N/A</v>
      </c>
    </row>
    <row r="521" spans="11:12" x14ac:dyDescent="0.2">
      <c r="K521" t="s">
        <v>1600</v>
      </c>
      <c r="L521" t="s">
        <v>2372</v>
      </c>
    </row>
    <row r="522" spans="11:12" x14ac:dyDescent="0.2">
      <c r="K522" t="s">
        <v>1601</v>
      </c>
      <c r="L522" t="s">
        <v>2373</v>
      </c>
    </row>
    <row r="523" spans="11:12" x14ac:dyDescent="0.2">
      <c r="K523" t="s">
        <v>1602</v>
      </c>
      <c r="L523" t="s">
        <v>2374</v>
      </c>
    </row>
    <row r="524" spans="11:12" x14ac:dyDescent="0.2">
      <c r="K524" t="s">
        <v>1603</v>
      </c>
      <c r="L524" t="s">
        <v>2375</v>
      </c>
    </row>
    <row r="525" spans="11:12" x14ac:dyDescent="0.2">
      <c r="K525" t="s">
        <v>1604</v>
      </c>
      <c r="L525" t="s">
        <v>2376</v>
      </c>
    </row>
    <row r="526" spans="11:12" x14ac:dyDescent="0.2">
      <c r="K526" t="s">
        <v>1605</v>
      </c>
      <c r="L526" t="s">
        <v>1905</v>
      </c>
    </row>
    <row r="527" spans="11:12" x14ac:dyDescent="0.2">
      <c r="K527" t="s">
        <v>1606</v>
      </c>
      <c r="L527" t="s">
        <v>2377</v>
      </c>
    </row>
    <row r="528" spans="11:12" x14ac:dyDescent="0.2">
      <c r="K528" t="s">
        <v>1607</v>
      </c>
      <c r="L528" t="s">
        <v>2378</v>
      </c>
    </row>
    <row r="529" spans="11:12" x14ac:dyDescent="0.2">
      <c r="K529" t="s">
        <v>1608</v>
      </c>
      <c r="L529" t="s">
        <v>2379</v>
      </c>
    </row>
    <row r="530" spans="11:12" x14ac:dyDescent="0.2">
      <c r="K530" t="e">
        <v>#N/A</v>
      </c>
      <c r="L530" t="e">
        <v>#N/A</v>
      </c>
    </row>
    <row r="531" spans="11:12" x14ac:dyDescent="0.2">
      <c r="K531" t="s">
        <v>1609</v>
      </c>
      <c r="L531" t="s">
        <v>2380</v>
      </c>
    </row>
    <row r="532" spans="11:12" x14ac:dyDescent="0.2">
      <c r="K532" t="s">
        <v>1610</v>
      </c>
      <c r="L532" t="s">
        <v>2381</v>
      </c>
    </row>
    <row r="533" spans="11:12" x14ac:dyDescent="0.2">
      <c r="K533" t="s">
        <v>1611</v>
      </c>
      <c r="L533" t="s">
        <v>2382</v>
      </c>
    </row>
    <row r="534" spans="11:12" x14ac:dyDescent="0.2">
      <c r="K534" t="s">
        <v>1612</v>
      </c>
      <c r="L534" t="s">
        <v>2383</v>
      </c>
    </row>
    <row r="535" spans="11:12" x14ac:dyDescent="0.2">
      <c r="K535" t="s">
        <v>1613</v>
      </c>
      <c r="L535" t="s">
        <v>1868</v>
      </c>
    </row>
    <row r="536" spans="11:12" x14ac:dyDescent="0.2">
      <c r="K536" t="s">
        <v>1614</v>
      </c>
      <c r="L536" t="s">
        <v>2384</v>
      </c>
    </row>
    <row r="537" spans="11:12" x14ac:dyDescent="0.2">
      <c r="K537" t="s">
        <v>1615</v>
      </c>
      <c r="L537" t="s">
        <v>2385</v>
      </c>
    </row>
    <row r="538" spans="11:12" x14ac:dyDescent="0.2">
      <c r="K538" t="s">
        <v>1616</v>
      </c>
      <c r="L538" t="s">
        <v>2386</v>
      </c>
    </row>
    <row r="539" spans="11:12" x14ac:dyDescent="0.2">
      <c r="K539" t="s">
        <v>1617</v>
      </c>
      <c r="L539" t="s">
        <v>2387</v>
      </c>
    </row>
    <row r="540" spans="11:12" x14ac:dyDescent="0.2">
      <c r="K540" t="s">
        <v>1618</v>
      </c>
      <c r="L540" t="s">
        <v>2388</v>
      </c>
    </row>
    <row r="541" spans="11:12" x14ac:dyDescent="0.2">
      <c r="K541" t="s">
        <v>1619</v>
      </c>
      <c r="L541" t="s">
        <v>2389</v>
      </c>
    </row>
    <row r="542" spans="11:12" x14ac:dyDescent="0.2">
      <c r="K542" t="s">
        <v>1620</v>
      </c>
      <c r="L542" t="s">
        <v>2390</v>
      </c>
    </row>
    <row r="543" spans="11:12" x14ac:dyDescent="0.2">
      <c r="K543" t="s">
        <v>1621</v>
      </c>
      <c r="L543" t="s">
        <v>2391</v>
      </c>
    </row>
    <row r="544" spans="11:12" x14ac:dyDescent="0.2">
      <c r="K544" t="s">
        <v>1622</v>
      </c>
      <c r="L544" t="s">
        <v>2392</v>
      </c>
    </row>
    <row r="545" spans="11:12" x14ac:dyDescent="0.2">
      <c r="K545" t="s">
        <v>1623</v>
      </c>
      <c r="L545" t="s">
        <v>2393</v>
      </c>
    </row>
    <row r="546" spans="11:12" x14ac:dyDescent="0.2">
      <c r="K546" t="s">
        <v>1624</v>
      </c>
      <c r="L546" t="s">
        <v>2394</v>
      </c>
    </row>
    <row r="547" spans="11:12" x14ac:dyDescent="0.2">
      <c r="K547" t="s">
        <v>1625</v>
      </c>
      <c r="L547" t="s">
        <v>2395</v>
      </c>
    </row>
    <row r="548" spans="11:12" x14ac:dyDescent="0.2">
      <c r="K548" t="s">
        <v>1626</v>
      </c>
      <c r="L548" t="s">
        <v>1869</v>
      </c>
    </row>
    <row r="549" spans="11:12" x14ac:dyDescent="0.2">
      <c r="K549" t="s">
        <v>1627</v>
      </c>
      <c r="L549" t="s">
        <v>2396</v>
      </c>
    </row>
    <row r="550" spans="11:12" x14ac:dyDescent="0.2">
      <c r="K550" t="s">
        <v>1628</v>
      </c>
      <c r="L550" t="s">
        <v>2397</v>
      </c>
    </row>
    <row r="551" spans="11:12" x14ac:dyDescent="0.2">
      <c r="K551" t="s">
        <v>1629</v>
      </c>
      <c r="L551" t="s">
        <v>2398</v>
      </c>
    </row>
    <row r="552" spans="11:12" x14ac:dyDescent="0.2">
      <c r="K552" t="s">
        <v>1630</v>
      </c>
      <c r="L552" t="s">
        <v>2399</v>
      </c>
    </row>
    <row r="553" spans="11:12" x14ac:dyDescent="0.2">
      <c r="K553" t="s">
        <v>1631</v>
      </c>
      <c r="L553" t="s">
        <v>2400</v>
      </c>
    </row>
    <row r="554" spans="11:12" x14ac:dyDescent="0.2">
      <c r="K554" t="s">
        <v>1632</v>
      </c>
      <c r="L554" t="s">
        <v>2401</v>
      </c>
    </row>
    <row r="555" spans="11:12" x14ac:dyDescent="0.2">
      <c r="K555" t="s">
        <v>1633</v>
      </c>
      <c r="L555" t="s">
        <v>2402</v>
      </c>
    </row>
    <row r="556" spans="11:12" x14ac:dyDescent="0.2">
      <c r="K556" t="s">
        <v>1634</v>
      </c>
      <c r="L556" t="s">
        <v>1870</v>
      </c>
    </row>
    <row r="557" spans="11:12" x14ac:dyDescent="0.2">
      <c r="K557" t="s">
        <v>1635</v>
      </c>
      <c r="L557" t="s">
        <v>2403</v>
      </c>
    </row>
    <row r="558" spans="11:12" x14ac:dyDescent="0.2">
      <c r="K558" t="e">
        <v>#N/A</v>
      </c>
      <c r="L558" t="e">
        <v>#N/A</v>
      </c>
    </row>
    <row r="559" spans="11:12" x14ac:dyDescent="0.2">
      <c r="K559" t="s">
        <v>1636</v>
      </c>
      <c r="L559" t="s">
        <v>2404</v>
      </c>
    </row>
    <row r="560" spans="11:12" x14ac:dyDescent="0.2">
      <c r="K560" t="s">
        <v>1637</v>
      </c>
      <c r="L560" t="s">
        <v>2405</v>
      </c>
    </row>
    <row r="561" spans="11:12" x14ac:dyDescent="0.2">
      <c r="K561" t="s">
        <v>1638</v>
      </c>
      <c r="L561" t="s">
        <v>2406</v>
      </c>
    </row>
    <row r="562" spans="11:12" x14ac:dyDescent="0.2">
      <c r="K562" t="s">
        <v>1639</v>
      </c>
      <c r="L562" t="s">
        <v>2407</v>
      </c>
    </row>
    <row r="563" spans="11:12" x14ac:dyDescent="0.2">
      <c r="K563" t="s">
        <v>1640</v>
      </c>
      <c r="L563" t="s">
        <v>2408</v>
      </c>
    </row>
    <row r="564" spans="11:12" x14ac:dyDescent="0.2">
      <c r="K564" t="s">
        <v>1641</v>
      </c>
      <c r="L564" t="s">
        <v>2409</v>
      </c>
    </row>
    <row r="565" spans="11:12" x14ac:dyDescent="0.2">
      <c r="K565" t="e">
        <v>#N/A</v>
      </c>
      <c r="L565" t="e">
        <v>#N/A</v>
      </c>
    </row>
    <row r="566" spans="11:12" x14ac:dyDescent="0.2">
      <c r="K566" t="s">
        <v>1642</v>
      </c>
      <c r="L566" t="s">
        <v>2410</v>
      </c>
    </row>
    <row r="567" spans="11:12" x14ac:dyDescent="0.2">
      <c r="K567" t="s">
        <v>1643</v>
      </c>
      <c r="L567" t="s">
        <v>2411</v>
      </c>
    </row>
    <row r="568" spans="11:12" x14ac:dyDescent="0.2">
      <c r="K568" t="s">
        <v>1644</v>
      </c>
      <c r="L568" t="s">
        <v>2412</v>
      </c>
    </row>
    <row r="569" spans="11:12" x14ac:dyDescent="0.2">
      <c r="K569" t="s">
        <v>1645</v>
      </c>
      <c r="L569" t="s">
        <v>2413</v>
      </c>
    </row>
    <row r="570" spans="11:12" x14ac:dyDescent="0.2">
      <c r="K570" t="s">
        <v>1646</v>
      </c>
      <c r="L570" t="s">
        <v>2414</v>
      </c>
    </row>
    <row r="571" spans="11:12" x14ac:dyDescent="0.2">
      <c r="K571" t="s">
        <v>1647</v>
      </c>
      <c r="L571" t="s">
        <v>2415</v>
      </c>
    </row>
    <row r="572" spans="11:12" x14ac:dyDescent="0.2">
      <c r="K572" t="s">
        <v>1648</v>
      </c>
      <c r="L572" t="s">
        <v>2416</v>
      </c>
    </row>
    <row r="573" spans="11:12" x14ac:dyDescent="0.2">
      <c r="K573" t="s">
        <v>1649</v>
      </c>
      <c r="L573" t="s">
        <v>2417</v>
      </c>
    </row>
    <row r="574" spans="11:12" x14ac:dyDescent="0.2">
      <c r="K574" t="s">
        <v>1650</v>
      </c>
      <c r="L574" t="s">
        <v>2418</v>
      </c>
    </row>
    <row r="575" spans="11:12" x14ac:dyDescent="0.2">
      <c r="K575" t="s">
        <v>1651</v>
      </c>
      <c r="L575" t="s">
        <v>2419</v>
      </c>
    </row>
    <row r="576" spans="11:12" x14ac:dyDescent="0.2">
      <c r="K576" t="s">
        <v>1652</v>
      </c>
      <c r="L576" t="s">
        <v>2420</v>
      </c>
    </row>
    <row r="577" spans="11:12" x14ac:dyDescent="0.2">
      <c r="K577" t="s">
        <v>1653</v>
      </c>
      <c r="L577" t="s">
        <v>1906</v>
      </c>
    </row>
    <row r="578" spans="11:12" x14ac:dyDescent="0.2">
      <c r="K578" t="s">
        <v>1654</v>
      </c>
      <c r="L578" t="s">
        <v>2421</v>
      </c>
    </row>
    <row r="579" spans="11:12" x14ac:dyDescent="0.2">
      <c r="K579" t="s">
        <v>1655</v>
      </c>
      <c r="L579" t="s">
        <v>2422</v>
      </c>
    </row>
    <row r="580" spans="11:12" x14ac:dyDescent="0.2">
      <c r="K580" t="s">
        <v>1656</v>
      </c>
      <c r="L580" t="s">
        <v>2423</v>
      </c>
    </row>
    <row r="581" spans="11:12" x14ac:dyDescent="0.2">
      <c r="K581" t="s">
        <v>1657</v>
      </c>
      <c r="L581" t="s">
        <v>2424</v>
      </c>
    </row>
    <row r="582" spans="11:12" x14ac:dyDescent="0.2">
      <c r="K582" t="s">
        <v>1658</v>
      </c>
      <c r="L582" t="s">
        <v>2425</v>
      </c>
    </row>
    <row r="583" spans="11:12" x14ac:dyDescent="0.2">
      <c r="K583" t="e">
        <v>#N/A</v>
      </c>
      <c r="L583" t="e">
        <v>#N/A</v>
      </c>
    </row>
    <row r="584" spans="11:12" x14ac:dyDescent="0.2">
      <c r="K584" t="e">
        <v>#N/A</v>
      </c>
      <c r="L584" t="e">
        <v>#N/A</v>
      </c>
    </row>
    <row r="585" spans="11:12" x14ac:dyDescent="0.2">
      <c r="K585" t="s">
        <v>1659</v>
      </c>
      <c r="L585" t="s">
        <v>2426</v>
      </c>
    </row>
    <row r="586" spans="11:12" x14ac:dyDescent="0.2">
      <c r="K586" t="s">
        <v>1660</v>
      </c>
      <c r="L586" t="s">
        <v>2427</v>
      </c>
    </row>
    <row r="587" spans="11:12" x14ac:dyDescent="0.2">
      <c r="K587" t="s">
        <v>1661</v>
      </c>
      <c r="L587" t="s">
        <v>1871</v>
      </c>
    </row>
    <row r="588" spans="11:12" x14ac:dyDescent="0.2">
      <c r="K588" t="s">
        <v>1662</v>
      </c>
      <c r="L588" t="s">
        <v>2428</v>
      </c>
    </row>
    <row r="589" spans="11:12" x14ac:dyDescent="0.2">
      <c r="K589" t="s">
        <v>1663</v>
      </c>
      <c r="L589" t="s">
        <v>2429</v>
      </c>
    </row>
    <row r="590" spans="11:12" x14ac:dyDescent="0.2">
      <c r="K590" t="s">
        <v>1664</v>
      </c>
      <c r="L590" t="s">
        <v>2430</v>
      </c>
    </row>
    <row r="591" spans="11:12" x14ac:dyDescent="0.2">
      <c r="K591" t="s">
        <v>1665</v>
      </c>
      <c r="L591" t="s">
        <v>2431</v>
      </c>
    </row>
    <row r="592" spans="11:12" x14ac:dyDescent="0.2">
      <c r="K592" t="e">
        <v>#N/A</v>
      </c>
      <c r="L592" t="e">
        <v>#N/A</v>
      </c>
    </row>
    <row r="593" spans="11:12" x14ac:dyDescent="0.2">
      <c r="K593" t="s">
        <v>1666</v>
      </c>
      <c r="L593" t="s">
        <v>2432</v>
      </c>
    </row>
    <row r="594" spans="11:12" x14ac:dyDescent="0.2">
      <c r="K594" t="s">
        <v>1667</v>
      </c>
      <c r="L594" t="s">
        <v>2433</v>
      </c>
    </row>
    <row r="595" spans="11:12" x14ac:dyDescent="0.2">
      <c r="K595" t="e">
        <v>#N/A</v>
      </c>
      <c r="L595" t="e">
        <v>#N/A</v>
      </c>
    </row>
    <row r="596" spans="11:12" x14ac:dyDescent="0.2">
      <c r="K596" t="s">
        <v>1668</v>
      </c>
      <c r="L596" t="s">
        <v>2434</v>
      </c>
    </row>
    <row r="597" spans="11:12" x14ac:dyDescent="0.2">
      <c r="K597" t="s">
        <v>1669</v>
      </c>
      <c r="L597" t="s">
        <v>2435</v>
      </c>
    </row>
    <row r="598" spans="11:12" x14ac:dyDescent="0.2">
      <c r="K598" t="s">
        <v>1670</v>
      </c>
      <c r="L598" t="s">
        <v>2436</v>
      </c>
    </row>
    <row r="599" spans="11:12" x14ac:dyDescent="0.2">
      <c r="K599" t="s">
        <v>1671</v>
      </c>
      <c r="L599" t="s">
        <v>2437</v>
      </c>
    </row>
    <row r="600" spans="11:12" x14ac:dyDescent="0.2">
      <c r="K600" t="s">
        <v>1672</v>
      </c>
      <c r="L600" t="s">
        <v>2438</v>
      </c>
    </row>
    <row r="601" spans="11:12" x14ac:dyDescent="0.2">
      <c r="K601" t="e">
        <v>#N/A</v>
      </c>
      <c r="L601" t="e">
        <v>#N/A</v>
      </c>
    </row>
    <row r="602" spans="11:12" x14ac:dyDescent="0.2">
      <c r="K602" t="s">
        <v>1673</v>
      </c>
      <c r="L602" t="s">
        <v>2439</v>
      </c>
    </row>
    <row r="603" spans="11:12" x14ac:dyDescent="0.2">
      <c r="K603" t="s">
        <v>1674</v>
      </c>
      <c r="L603" t="s">
        <v>2440</v>
      </c>
    </row>
    <row r="604" spans="11:12" x14ac:dyDescent="0.2">
      <c r="K604" t="s">
        <v>1675</v>
      </c>
      <c r="L604" t="s">
        <v>2441</v>
      </c>
    </row>
    <row r="605" spans="11:12" x14ac:dyDescent="0.2">
      <c r="K605" t="s">
        <v>1676</v>
      </c>
      <c r="L605" t="s">
        <v>2442</v>
      </c>
    </row>
    <row r="606" spans="11:12" x14ac:dyDescent="0.2">
      <c r="K606" t="s">
        <v>1677</v>
      </c>
      <c r="L606" t="s">
        <v>2443</v>
      </c>
    </row>
    <row r="607" spans="11:12" x14ac:dyDescent="0.2">
      <c r="K607" t="s">
        <v>1678</v>
      </c>
      <c r="L607" t="s">
        <v>2444</v>
      </c>
    </row>
    <row r="608" spans="11:12" x14ac:dyDescent="0.2">
      <c r="K608" t="s">
        <v>1679</v>
      </c>
      <c r="L608" t="s">
        <v>2445</v>
      </c>
    </row>
    <row r="609" spans="11:12" x14ac:dyDescent="0.2">
      <c r="K609" t="s">
        <v>1680</v>
      </c>
      <c r="L609" t="s">
        <v>2446</v>
      </c>
    </row>
    <row r="610" spans="11:12" x14ac:dyDescent="0.2">
      <c r="K610" t="s">
        <v>1681</v>
      </c>
      <c r="L610" t="s">
        <v>2447</v>
      </c>
    </row>
    <row r="611" spans="11:12" x14ac:dyDescent="0.2">
      <c r="K611" t="e">
        <v>#N/A</v>
      </c>
      <c r="L611" t="e">
        <v>#N/A</v>
      </c>
    </row>
    <row r="612" spans="11:12" x14ac:dyDescent="0.2">
      <c r="K612" t="e">
        <v>#N/A</v>
      </c>
      <c r="L612" t="e">
        <v>#N/A</v>
      </c>
    </row>
    <row r="613" spans="11:12" x14ac:dyDescent="0.2">
      <c r="K613" t="s">
        <v>1682</v>
      </c>
      <c r="L613" t="s">
        <v>2448</v>
      </c>
    </row>
    <row r="614" spans="11:12" x14ac:dyDescent="0.2">
      <c r="K614" t="s">
        <v>1683</v>
      </c>
      <c r="L614" t="s">
        <v>2449</v>
      </c>
    </row>
    <row r="615" spans="11:12" x14ac:dyDescent="0.2">
      <c r="K615" t="s">
        <v>1684</v>
      </c>
      <c r="L615" t="s">
        <v>2450</v>
      </c>
    </row>
    <row r="616" spans="11:12" x14ac:dyDescent="0.2">
      <c r="K616" t="s">
        <v>1685</v>
      </c>
      <c r="L616" t="s">
        <v>2451</v>
      </c>
    </row>
    <row r="617" spans="11:12" x14ac:dyDescent="0.2">
      <c r="K617" t="s">
        <v>1686</v>
      </c>
      <c r="L617" t="s">
        <v>2452</v>
      </c>
    </row>
    <row r="618" spans="11:12" x14ac:dyDescent="0.2">
      <c r="K618" t="s">
        <v>1687</v>
      </c>
      <c r="L618" t="s">
        <v>2453</v>
      </c>
    </row>
    <row r="619" spans="11:12" x14ac:dyDescent="0.2">
      <c r="K619" t="s">
        <v>1688</v>
      </c>
      <c r="L619" t="s">
        <v>2454</v>
      </c>
    </row>
    <row r="620" spans="11:12" x14ac:dyDescent="0.2">
      <c r="K620" t="s">
        <v>1689</v>
      </c>
      <c r="L620" t="s">
        <v>2455</v>
      </c>
    </row>
    <row r="621" spans="11:12" x14ac:dyDescent="0.2">
      <c r="K621" t="s">
        <v>1690</v>
      </c>
      <c r="L621" t="s">
        <v>2456</v>
      </c>
    </row>
    <row r="622" spans="11:12" x14ac:dyDescent="0.2">
      <c r="K622" t="s">
        <v>1691</v>
      </c>
      <c r="L622" t="s">
        <v>2457</v>
      </c>
    </row>
    <row r="623" spans="11:12" x14ac:dyDescent="0.2">
      <c r="K623" t="s">
        <v>1692</v>
      </c>
      <c r="L623" t="s">
        <v>2458</v>
      </c>
    </row>
    <row r="624" spans="11:12" x14ac:dyDescent="0.2">
      <c r="K624" t="e">
        <v>#N/A</v>
      </c>
      <c r="L624" t="e">
        <v>#N/A</v>
      </c>
    </row>
    <row r="625" spans="11:12" x14ac:dyDescent="0.2">
      <c r="K625" t="s">
        <v>1693</v>
      </c>
      <c r="L625" t="s">
        <v>2459</v>
      </c>
    </row>
    <row r="626" spans="11:12" x14ac:dyDescent="0.2">
      <c r="K626" t="s">
        <v>1694</v>
      </c>
      <c r="L626" t="s">
        <v>2460</v>
      </c>
    </row>
    <row r="627" spans="11:12" x14ac:dyDescent="0.2">
      <c r="K627" t="s">
        <v>1695</v>
      </c>
      <c r="L627" t="s">
        <v>2461</v>
      </c>
    </row>
    <row r="628" spans="11:12" x14ac:dyDescent="0.2">
      <c r="K628" t="s">
        <v>1696</v>
      </c>
      <c r="L628" t="s">
        <v>2462</v>
      </c>
    </row>
    <row r="629" spans="11:12" x14ac:dyDescent="0.2">
      <c r="K629" t="s">
        <v>1697</v>
      </c>
      <c r="L629" t="s">
        <v>2463</v>
      </c>
    </row>
    <row r="630" spans="11:12" x14ac:dyDescent="0.2">
      <c r="K630" t="s">
        <v>1698</v>
      </c>
      <c r="L630" t="s">
        <v>2464</v>
      </c>
    </row>
    <row r="631" spans="11:12" x14ac:dyDescent="0.2">
      <c r="K631" t="e">
        <v>#N/A</v>
      </c>
      <c r="L631" t="e">
        <v>#N/A</v>
      </c>
    </row>
    <row r="632" spans="11:12" x14ac:dyDescent="0.2">
      <c r="K632" t="s">
        <v>1699</v>
      </c>
      <c r="L632" t="s">
        <v>2465</v>
      </c>
    </row>
    <row r="633" spans="11:12" x14ac:dyDescent="0.2">
      <c r="K633" t="e">
        <v>#N/A</v>
      </c>
      <c r="L633" t="e">
        <v>#N/A</v>
      </c>
    </row>
    <row r="634" spans="11:12" x14ac:dyDescent="0.2">
      <c r="K634" t="s">
        <v>1700</v>
      </c>
      <c r="L634" t="s">
        <v>2466</v>
      </c>
    </row>
    <row r="635" spans="11:12" x14ac:dyDescent="0.2">
      <c r="K635" t="s">
        <v>1701</v>
      </c>
      <c r="L635" t="s">
        <v>2467</v>
      </c>
    </row>
    <row r="636" spans="11:12" x14ac:dyDescent="0.2">
      <c r="K636" t="s">
        <v>1702</v>
      </c>
      <c r="L636" t="s">
        <v>2468</v>
      </c>
    </row>
    <row r="637" spans="11:12" x14ac:dyDescent="0.2">
      <c r="K637" t="s">
        <v>1703</v>
      </c>
      <c r="L637" t="s">
        <v>1844</v>
      </c>
    </row>
    <row r="638" spans="11:12" x14ac:dyDescent="0.2">
      <c r="K638" t="s">
        <v>1704</v>
      </c>
      <c r="L638" t="s">
        <v>2469</v>
      </c>
    </row>
    <row r="639" spans="11:12" x14ac:dyDescent="0.2">
      <c r="K639" t="s">
        <v>1705</v>
      </c>
      <c r="L639" t="s">
        <v>2470</v>
      </c>
    </row>
    <row r="640" spans="11:12" x14ac:dyDescent="0.2">
      <c r="K640" t="s">
        <v>1706</v>
      </c>
      <c r="L640" t="s">
        <v>2471</v>
      </c>
    </row>
    <row r="641" spans="11:12" x14ac:dyDescent="0.2">
      <c r="K641" t="s">
        <v>1707</v>
      </c>
      <c r="L641" t="s">
        <v>2472</v>
      </c>
    </row>
    <row r="642" spans="11:12" x14ac:dyDescent="0.2">
      <c r="K642" t="s">
        <v>1708</v>
      </c>
      <c r="L642" t="s">
        <v>2473</v>
      </c>
    </row>
    <row r="643" spans="11:12" x14ac:dyDescent="0.2">
      <c r="K643" t="s">
        <v>1709</v>
      </c>
      <c r="L643" t="s">
        <v>2474</v>
      </c>
    </row>
    <row r="644" spans="11:12" x14ac:dyDescent="0.2">
      <c r="K644" t="s">
        <v>1710</v>
      </c>
      <c r="L644" t="s">
        <v>2475</v>
      </c>
    </row>
    <row r="645" spans="11:12" x14ac:dyDescent="0.2">
      <c r="K645" t="s">
        <v>1711</v>
      </c>
      <c r="L645" t="s">
        <v>2476</v>
      </c>
    </row>
    <row r="646" spans="11:12" x14ac:dyDescent="0.2">
      <c r="K646" t="s">
        <v>1712</v>
      </c>
      <c r="L646" t="s">
        <v>2477</v>
      </c>
    </row>
    <row r="647" spans="11:12" x14ac:dyDescent="0.2">
      <c r="K647" t="s">
        <v>1713</v>
      </c>
      <c r="L647" t="s">
        <v>2478</v>
      </c>
    </row>
    <row r="648" spans="11:12" x14ac:dyDescent="0.2">
      <c r="K648" t="s">
        <v>1714</v>
      </c>
      <c r="L648" t="s">
        <v>2479</v>
      </c>
    </row>
    <row r="649" spans="11:12" x14ac:dyDescent="0.2">
      <c r="K649" t="s">
        <v>1715</v>
      </c>
      <c r="L649" t="s">
        <v>2480</v>
      </c>
    </row>
    <row r="650" spans="11:12" x14ac:dyDescent="0.2">
      <c r="K650" t="s">
        <v>1716</v>
      </c>
      <c r="L650" t="s">
        <v>2481</v>
      </c>
    </row>
    <row r="651" spans="11:12" x14ac:dyDescent="0.2">
      <c r="K651" t="s">
        <v>1717</v>
      </c>
      <c r="L651" t="s">
        <v>2482</v>
      </c>
    </row>
    <row r="652" spans="11:12" x14ac:dyDescent="0.2">
      <c r="K652" t="s">
        <v>1718</v>
      </c>
      <c r="L652" t="s">
        <v>2483</v>
      </c>
    </row>
    <row r="653" spans="11:12" x14ac:dyDescent="0.2">
      <c r="K653" t="s">
        <v>1719</v>
      </c>
      <c r="L653" t="s">
        <v>1907</v>
      </c>
    </row>
    <row r="654" spans="11:12" x14ac:dyDescent="0.2">
      <c r="K654" t="s">
        <v>1720</v>
      </c>
      <c r="L654" t="s">
        <v>2484</v>
      </c>
    </row>
    <row r="655" spans="11:12" x14ac:dyDescent="0.2">
      <c r="K655" t="s">
        <v>1721</v>
      </c>
      <c r="L655" t="s">
        <v>2485</v>
      </c>
    </row>
    <row r="656" spans="11:12" x14ac:dyDescent="0.2">
      <c r="K656" t="s">
        <v>1722</v>
      </c>
      <c r="L656" t="s">
        <v>1872</v>
      </c>
    </row>
    <row r="657" spans="11:12" x14ac:dyDescent="0.2">
      <c r="K657" t="s">
        <v>1723</v>
      </c>
      <c r="L657" t="s">
        <v>2486</v>
      </c>
    </row>
    <row r="658" spans="11:12" x14ac:dyDescent="0.2">
      <c r="K658" t="s">
        <v>1724</v>
      </c>
      <c r="L658" t="s">
        <v>2487</v>
      </c>
    </row>
    <row r="659" spans="11:12" x14ac:dyDescent="0.2">
      <c r="K659" t="s">
        <v>1725</v>
      </c>
      <c r="L659" t="s">
        <v>2488</v>
      </c>
    </row>
    <row r="660" spans="11:12" x14ac:dyDescent="0.2">
      <c r="K660" t="s">
        <v>1726</v>
      </c>
      <c r="L660" t="s">
        <v>2489</v>
      </c>
    </row>
    <row r="661" spans="11:12" x14ac:dyDescent="0.2">
      <c r="K661" t="s">
        <v>1727</v>
      </c>
      <c r="L661" t="s">
        <v>2490</v>
      </c>
    </row>
    <row r="662" spans="11:12" x14ac:dyDescent="0.2">
      <c r="K662" t="s">
        <v>1728</v>
      </c>
      <c r="L662" t="s">
        <v>2491</v>
      </c>
    </row>
    <row r="663" spans="11:12" x14ac:dyDescent="0.2">
      <c r="K663" t="s">
        <v>1729</v>
      </c>
      <c r="L663" t="s">
        <v>2492</v>
      </c>
    </row>
    <row r="664" spans="11:12" x14ac:dyDescent="0.2">
      <c r="K664" t="s">
        <v>1730</v>
      </c>
      <c r="L664" t="s">
        <v>2493</v>
      </c>
    </row>
    <row r="665" spans="11:12" x14ac:dyDescent="0.2">
      <c r="K665" t="s">
        <v>1731</v>
      </c>
      <c r="L665" t="s">
        <v>2494</v>
      </c>
    </row>
    <row r="666" spans="11:12" x14ac:dyDescent="0.2">
      <c r="K666" t="s">
        <v>1732</v>
      </c>
      <c r="L666" t="s">
        <v>2495</v>
      </c>
    </row>
    <row r="667" spans="11:12" x14ac:dyDescent="0.2">
      <c r="K667" t="s">
        <v>1733</v>
      </c>
      <c r="L667" t="s">
        <v>2496</v>
      </c>
    </row>
    <row r="668" spans="11:12" x14ac:dyDescent="0.2">
      <c r="K668" t="s">
        <v>1734</v>
      </c>
      <c r="L668" t="s">
        <v>2497</v>
      </c>
    </row>
    <row r="669" spans="11:12" x14ac:dyDescent="0.2">
      <c r="K669" t="s">
        <v>1735</v>
      </c>
      <c r="L669" t="s">
        <v>2498</v>
      </c>
    </row>
    <row r="670" spans="11:12" x14ac:dyDescent="0.2">
      <c r="K670" t="s">
        <v>1736</v>
      </c>
      <c r="L670" t="s">
        <v>1908</v>
      </c>
    </row>
    <row r="671" spans="11:12" x14ac:dyDescent="0.2">
      <c r="K671" t="s">
        <v>1737</v>
      </c>
      <c r="L671" t="s">
        <v>2499</v>
      </c>
    </row>
    <row r="672" spans="11:12" x14ac:dyDescent="0.2">
      <c r="K672" t="s">
        <v>1738</v>
      </c>
      <c r="L672" t="s">
        <v>1909</v>
      </c>
    </row>
    <row r="673" spans="11:12" x14ac:dyDescent="0.2">
      <c r="K673" t="s">
        <v>1739</v>
      </c>
      <c r="L673" t="s">
        <v>2500</v>
      </c>
    </row>
    <row r="674" spans="11:12" x14ac:dyDescent="0.2">
      <c r="K674" t="s">
        <v>1740</v>
      </c>
      <c r="L674" t="s">
        <v>2501</v>
      </c>
    </row>
    <row r="675" spans="11:12" x14ac:dyDescent="0.2">
      <c r="K675" t="s">
        <v>1741</v>
      </c>
      <c r="L675" t="s">
        <v>2502</v>
      </c>
    </row>
    <row r="676" spans="11:12" x14ac:dyDescent="0.2">
      <c r="K676" t="s">
        <v>1742</v>
      </c>
      <c r="L676" t="s">
        <v>2503</v>
      </c>
    </row>
    <row r="677" spans="11:12" x14ac:dyDescent="0.2">
      <c r="K677" t="s">
        <v>1743</v>
      </c>
      <c r="L677" t="s">
        <v>2504</v>
      </c>
    </row>
    <row r="678" spans="11:12" x14ac:dyDescent="0.2">
      <c r="K678" t="s">
        <v>1744</v>
      </c>
      <c r="L678" t="s">
        <v>2505</v>
      </c>
    </row>
    <row r="679" spans="11:12" x14ac:dyDescent="0.2">
      <c r="K679" t="s">
        <v>1745</v>
      </c>
      <c r="L679" t="s">
        <v>2506</v>
      </c>
    </row>
    <row r="680" spans="11:12" x14ac:dyDescent="0.2">
      <c r="K680" t="e">
        <v>#N/A</v>
      </c>
      <c r="L680" t="e">
        <v>#N/A</v>
      </c>
    </row>
    <row r="681" spans="11:12" x14ac:dyDescent="0.2">
      <c r="K681" t="s">
        <v>1746</v>
      </c>
      <c r="L681" t="s">
        <v>2507</v>
      </c>
    </row>
    <row r="682" spans="11:12" x14ac:dyDescent="0.2">
      <c r="K682" t="s">
        <v>1747</v>
      </c>
      <c r="L682" t="s">
        <v>2508</v>
      </c>
    </row>
    <row r="683" spans="11:12" x14ac:dyDescent="0.2">
      <c r="K683" t="s">
        <v>1748</v>
      </c>
      <c r="L683" t="s">
        <v>2509</v>
      </c>
    </row>
    <row r="684" spans="11:12" x14ac:dyDescent="0.2">
      <c r="K684" t="s">
        <v>1749</v>
      </c>
      <c r="L684" t="s">
        <v>2510</v>
      </c>
    </row>
    <row r="685" spans="11:12" x14ac:dyDescent="0.2">
      <c r="K685" t="s">
        <v>1750</v>
      </c>
      <c r="L685" t="s">
        <v>2511</v>
      </c>
    </row>
    <row r="686" spans="11:12" x14ac:dyDescent="0.2">
      <c r="K686" t="s">
        <v>1751</v>
      </c>
      <c r="L686" t="s">
        <v>2512</v>
      </c>
    </row>
    <row r="687" spans="11:12" x14ac:dyDescent="0.2">
      <c r="K687" t="s">
        <v>1752</v>
      </c>
      <c r="L687" t="s">
        <v>1873</v>
      </c>
    </row>
    <row r="688" spans="11:12" x14ac:dyDescent="0.2">
      <c r="K688" t="s">
        <v>1753</v>
      </c>
      <c r="L688" t="s">
        <v>2513</v>
      </c>
    </row>
    <row r="689" spans="11:12" x14ac:dyDescent="0.2">
      <c r="K689" t="e">
        <v>#N/A</v>
      </c>
      <c r="L689" t="e">
        <v>#N/A</v>
      </c>
    </row>
    <row r="690" spans="11:12" x14ac:dyDescent="0.2">
      <c r="K690" t="s">
        <v>1754</v>
      </c>
      <c r="L690" t="s">
        <v>2514</v>
      </c>
    </row>
    <row r="691" spans="11:12" x14ac:dyDescent="0.2">
      <c r="K691" t="s">
        <v>1755</v>
      </c>
      <c r="L691" t="s">
        <v>2515</v>
      </c>
    </row>
    <row r="692" spans="11:12" x14ac:dyDescent="0.2">
      <c r="K692" t="s">
        <v>1756</v>
      </c>
      <c r="L692" t="s">
        <v>2516</v>
      </c>
    </row>
    <row r="693" spans="11:12" x14ac:dyDescent="0.2">
      <c r="K693" t="s">
        <v>1757</v>
      </c>
      <c r="L693" t="s">
        <v>2517</v>
      </c>
    </row>
    <row r="694" spans="11:12" x14ac:dyDescent="0.2">
      <c r="K694" t="s">
        <v>1758</v>
      </c>
      <c r="L694" t="s">
        <v>2518</v>
      </c>
    </row>
    <row r="695" spans="11:12" x14ac:dyDescent="0.2">
      <c r="K695" t="s">
        <v>1759</v>
      </c>
      <c r="L695" t="s">
        <v>2519</v>
      </c>
    </row>
    <row r="696" spans="11:12" x14ac:dyDescent="0.2">
      <c r="K696" t="s">
        <v>1760</v>
      </c>
      <c r="L696" t="s">
        <v>2520</v>
      </c>
    </row>
    <row r="697" spans="11:12" x14ac:dyDescent="0.2">
      <c r="K697" t="s">
        <v>1761</v>
      </c>
      <c r="L697" t="s">
        <v>2521</v>
      </c>
    </row>
    <row r="698" spans="11:12" x14ac:dyDescent="0.2">
      <c r="K698" t="e">
        <v>#N/A</v>
      </c>
      <c r="L698" t="e">
        <v>#N/A</v>
      </c>
    </row>
    <row r="699" spans="11:12" x14ac:dyDescent="0.2">
      <c r="K699" t="s">
        <v>1762</v>
      </c>
      <c r="L699" t="s">
        <v>2522</v>
      </c>
    </row>
    <row r="700" spans="11:12" x14ac:dyDescent="0.2">
      <c r="K700" t="s">
        <v>1763</v>
      </c>
      <c r="L700" t="s">
        <v>2523</v>
      </c>
    </row>
    <row r="701" spans="11:12" x14ac:dyDescent="0.2">
      <c r="K701" t="s">
        <v>1764</v>
      </c>
      <c r="L701" t="s">
        <v>1874</v>
      </c>
    </row>
    <row r="702" spans="11:12" x14ac:dyDescent="0.2">
      <c r="K702" t="s">
        <v>1765</v>
      </c>
      <c r="L702" t="s">
        <v>2524</v>
      </c>
    </row>
    <row r="703" spans="11:12" x14ac:dyDescent="0.2">
      <c r="K703" t="s">
        <v>1766</v>
      </c>
      <c r="L703" t="s">
        <v>2525</v>
      </c>
    </row>
    <row r="704" spans="11:12" x14ac:dyDescent="0.2">
      <c r="K704" t="s">
        <v>1767</v>
      </c>
      <c r="L704" t="s">
        <v>2526</v>
      </c>
    </row>
    <row r="705" spans="11:12" x14ac:dyDescent="0.2">
      <c r="K705" t="s">
        <v>1768</v>
      </c>
      <c r="L705" t="s">
        <v>2527</v>
      </c>
    </row>
    <row r="706" spans="11:12" x14ac:dyDescent="0.2">
      <c r="K706" t="s">
        <v>1769</v>
      </c>
      <c r="L706" t="s">
        <v>2528</v>
      </c>
    </row>
    <row r="707" spans="11:12" x14ac:dyDescent="0.2">
      <c r="K707" t="s">
        <v>1770</v>
      </c>
      <c r="L707" t="s">
        <v>2529</v>
      </c>
    </row>
    <row r="708" spans="11:12" x14ac:dyDescent="0.2">
      <c r="K708" t="s">
        <v>1771</v>
      </c>
      <c r="L708" t="s">
        <v>2530</v>
      </c>
    </row>
    <row r="709" spans="11:12" x14ac:dyDescent="0.2">
      <c r="K709" t="s">
        <v>1772</v>
      </c>
      <c r="L709" t="s">
        <v>2531</v>
      </c>
    </row>
    <row r="710" spans="11:12" x14ac:dyDescent="0.2">
      <c r="K710" t="s">
        <v>1773</v>
      </c>
      <c r="L710" t="s">
        <v>1875</v>
      </c>
    </row>
    <row r="711" spans="11:12" x14ac:dyDescent="0.2">
      <c r="K711" t="s">
        <v>1774</v>
      </c>
      <c r="L711" t="s">
        <v>2532</v>
      </c>
    </row>
    <row r="712" spans="11:12" x14ac:dyDescent="0.2">
      <c r="K712" t="s">
        <v>1775</v>
      </c>
      <c r="L712" t="s">
        <v>2533</v>
      </c>
    </row>
    <row r="713" spans="11:12" x14ac:dyDescent="0.2">
      <c r="K713" t="s">
        <v>1776</v>
      </c>
      <c r="L713" t="s">
        <v>2534</v>
      </c>
    </row>
    <row r="714" spans="11:12" x14ac:dyDescent="0.2">
      <c r="K714" t="s">
        <v>1777</v>
      </c>
      <c r="L714" t="s">
        <v>1876</v>
      </c>
    </row>
    <row r="715" spans="11:12" x14ac:dyDescent="0.2">
      <c r="K715" t="s">
        <v>1778</v>
      </c>
      <c r="L715" t="s">
        <v>2535</v>
      </c>
    </row>
    <row r="716" spans="11:12" x14ac:dyDescent="0.2">
      <c r="K716" t="s">
        <v>1779</v>
      </c>
      <c r="L716" t="s">
        <v>2536</v>
      </c>
    </row>
    <row r="717" spans="11:12" x14ac:dyDescent="0.2">
      <c r="K717" t="s">
        <v>1780</v>
      </c>
      <c r="L717" t="s">
        <v>2537</v>
      </c>
    </row>
    <row r="718" spans="11:12" x14ac:dyDescent="0.2">
      <c r="K718" t="s">
        <v>1781</v>
      </c>
      <c r="L718" t="s">
        <v>2538</v>
      </c>
    </row>
    <row r="719" spans="11:12" x14ac:dyDescent="0.2">
      <c r="K719" t="s">
        <v>1782</v>
      </c>
      <c r="L719" t="s">
        <v>2539</v>
      </c>
    </row>
    <row r="720" spans="11:12" x14ac:dyDescent="0.2">
      <c r="K720" t="s">
        <v>1783</v>
      </c>
      <c r="L720" t="s">
        <v>2540</v>
      </c>
    </row>
    <row r="721" spans="11:12" x14ac:dyDescent="0.2">
      <c r="K721" t="s">
        <v>1784</v>
      </c>
      <c r="L721" t="s">
        <v>2541</v>
      </c>
    </row>
    <row r="722" spans="11:12" x14ac:dyDescent="0.2">
      <c r="K722" t="s">
        <v>1785</v>
      </c>
      <c r="L722" t="s">
        <v>2542</v>
      </c>
    </row>
    <row r="723" spans="11:12" x14ac:dyDescent="0.2">
      <c r="K723" t="s">
        <v>1786</v>
      </c>
      <c r="L723" t="s">
        <v>2543</v>
      </c>
    </row>
    <row r="724" spans="11:12" x14ac:dyDescent="0.2">
      <c r="K724" t="e">
        <v>#N/A</v>
      </c>
      <c r="L724" t="e">
        <v>#N/A</v>
      </c>
    </row>
    <row r="725" spans="11:12" x14ac:dyDescent="0.2">
      <c r="K725" t="s">
        <v>1787</v>
      </c>
      <c r="L725" t="s">
        <v>2544</v>
      </c>
    </row>
    <row r="726" spans="11:12" x14ac:dyDescent="0.2">
      <c r="K726" t="s">
        <v>1788</v>
      </c>
      <c r="L726" t="s">
        <v>2545</v>
      </c>
    </row>
    <row r="727" spans="11:12" x14ac:dyDescent="0.2">
      <c r="K727" t="s">
        <v>1789</v>
      </c>
      <c r="L727" t="s">
        <v>2546</v>
      </c>
    </row>
    <row r="728" spans="11:12" x14ac:dyDescent="0.2">
      <c r="K728" t="s">
        <v>1790</v>
      </c>
      <c r="L728" t="s">
        <v>2547</v>
      </c>
    </row>
    <row r="729" spans="11:12" x14ac:dyDescent="0.2">
      <c r="K729" t="s">
        <v>1791</v>
      </c>
      <c r="L729" t="s">
        <v>2548</v>
      </c>
    </row>
    <row r="730" spans="11:12" x14ac:dyDescent="0.2">
      <c r="K730" t="s">
        <v>1792</v>
      </c>
      <c r="L730" t="s">
        <v>2549</v>
      </c>
    </row>
    <row r="731" spans="11:12" x14ac:dyDescent="0.2">
      <c r="K731" t="s">
        <v>1793</v>
      </c>
      <c r="L731" t="s">
        <v>2550</v>
      </c>
    </row>
    <row r="732" spans="11:12" x14ac:dyDescent="0.2">
      <c r="K732" t="s">
        <v>1794</v>
      </c>
      <c r="L732" t="s">
        <v>2551</v>
      </c>
    </row>
    <row r="733" spans="11:12" x14ac:dyDescent="0.2">
      <c r="K733" t="s">
        <v>1795</v>
      </c>
      <c r="L733" t="s">
        <v>2552</v>
      </c>
    </row>
    <row r="734" spans="11:12" x14ac:dyDescent="0.2">
      <c r="K734" t="e">
        <v>#N/A</v>
      </c>
      <c r="L734" t="e">
        <v>#N/A</v>
      </c>
    </row>
    <row r="735" spans="11:12" x14ac:dyDescent="0.2">
      <c r="K735" t="s">
        <v>1796</v>
      </c>
      <c r="L735" t="s">
        <v>2553</v>
      </c>
    </row>
    <row r="736" spans="11:12" x14ac:dyDescent="0.2">
      <c r="K736" t="e">
        <v>#N/A</v>
      </c>
      <c r="L736" t="e">
        <v>#N/A</v>
      </c>
    </row>
    <row r="737" spans="11:12" x14ac:dyDescent="0.2">
      <c r="K737" t="e">
        <v>#N/A</v>
      </c>
      <c r="L737" t="e">
        <v>#N/A</v>
      </c>
    </row>
    <row r="738" spans="11:12" x14ac:dyDescent="0.2">
      <c r="K738" t="s">
        <v>1797</v>
      </c>
      <c r="L738" t="s">
        <v>2554</v>
      </c>
    </row>
    <row r="739" spans="11:12" x14ac:dyDescent="0.2">
      <c r="K739" t="s">
        <v>1798</v>
      </c>
      <c r="L739" t="s">
        <v>2555</v>
      </c>
    </row>
    <row r="740" spans="11:12" x14ac:dyDescent="0.2">
      <c r="K740" t="s">
        <v>1799</v>
      </c>
      <c r="L740" t="s">
        <v>2556</v>
      </c>
    </row>
    <row r="741" spans="11:12" x14ac:dyDescent="0.2">
      <c r="K741" t="s">
        <v>1800</v>
      </c>
      <c r="L741" t="s">
        <v>2557</v>
      </c>
    </row>
    <row r="742" spans="11:12" x14ac:dyDescent="0.2">
      <c r="K742" t="s">
        <v>1801</v>
      </c>
      <c r="L742" t="s">
        <v>2558</v>
      </c>
    </row>
    <row r="743" spans="11:12" x14ac:dyDescent="0.2">
      <c r="K743" t="s">
        <v>1802</v>
      </c>
      <c r="L743" t="s">
        <v>2559</v>
      </c>
    </row>
    <row r="744" spans="11:12" x14ac:dyDescent="0.2">
      <c r="K744" t="s">
        <v>1803</v>
      </c>
      <c r="L744" t="s">
        <v>2560</v>
      </c>
    </row>
    <row r="745" spans="11:12" x14ac:dyDescent="0.2">
      <c r="K745" t="s">
        <v>1804</v>
      </c>
      <c r="L745" t="s">
        <v>2561</v>
      </c>
    </row>
    <row r="746" spans="11:12" x14ac:dyDescent="0.2">
      <c r="K746" t="e">
        <v>#N/A</v>
      </c>
      <c r="L746" t="e">
        <v>#N/A</v>
      </c>
    </row>
    <row r="747" spans="11:12" x14ac:dyDescent="0.2">
      <c r="K747" t="s">
        <v>1805</v>
      </c>
      <c r="L747" t="s">
        <v>2562</v>
      </c>
    </row>
    <row r="748" spans="11:12" x14ac:dyDescent="0.2">
      <c r="K748" t="s">
        <v>1806</v>
      </c>
      <c r="L748" t="s">
        <v>2563</v>
      </c>
    </row>
    <row r="749" spans="11:12" x14ac:dyDescent="0.2">
      <c r="K749" t="s">
        <v>1807</v>
      </c>
      <c r="L749" t="s">
        <v>2564</v>
      </c>
    </row>
    <row r="750" spans="11:12" x14ac:dyDescent="0.2">
      <c r="K750" t="s">
        <v>1808</v>
      </c>
      <c r="L750" t="s">
        <v>2565</v>
      </c>
    </row>
    <row r="751" spans="11:12" x14ac:dyDescent="0.2">
      <c r="K751" t="s">
        <v>1809</v>
      </c>
      <c r="L751" t="s">
        <v>2566</v>
      </c>
    </row>
    <row r="752" spans="11:12" x14ac:dyDescent="0.2">
      <c r="K752" t="s">
        <v>1810</v>
      </c>
      <c r="L752" t="s">
        <v>2567</v>
      </c>
    </row>
    <row r="753" spans="11:12" x14ac:dyDescent="0.2">
      <c r="K753" t="s">
        <v>1811</v>
      </c>
      <c r="L753" t="s">
        <v>2568</v>
      </c>
    </row>
    <row r="754" spans="11:12" x14ac:dyDescent="0.2">
      <c r="K754" t="s">
        <v>1812</v>
      </c>
      <c r="L754" t="s">
        <v>2569</v>
      </c>
    </row>
    <row r="755" spans="11:12" x14ac:dyDescent="0.2">
      <c r="K755" t="e">
        <v>#N/A</v>
      </c>
      <c r="L755" t="e">
        <v>#N/A</v>
      </c>
    </row>
    <row r="756" spans="11:12" x14ac:dyDescent="0.2">
      <c r="K756" t="s">
        <v>1813</v>
      </c>
      <c r="L756" t="s">
        <v>2570</v>
      </c>
    </row>
    <row r="757" spans="11:12" x14ac:dyDescent="0.2">
      <c r="K757" t="s">
        <v>1814</v>
      </c>
      <c r="L757" t="s">
        <v>2571</v>
      </c>
    </row>
    <row r="758" spans="11:12" x14ac:dyDescent="0.2">
      <c r="K758" t="s">
        <v>1815</v>
      </c>
      <c r="L758" t="s">
        <v>2572</v>
      </c>
    </row>
    <row r="759" spans="11:12" x14ac:dyDescent="0.2">
      <c r="K759" t="s">
        <v>1816</v>
      </c>
      <c r="L759" t="s">
        <v>2573</v>
      </c>
    </row>
    <row r="760" spans="11:12" x14ac:dyDescent="0.2">
      <c r="K760" t="s">
        <v>1817</v>
      </c>
      <c r="L760" t="s">
        <v>2574</v>
      </c>
    </row>
    <row r="761" spans="11:12" x14ac:dyDescent="0.2">
      <c r="K761" t="s">
        <v>1818</v>
      </c>
      <c r="L761" t="s">
        <v>2575</v>
      </c>
    </row>
    <row r="762" spans="11:12" x14ac:dyDescent="0.2">
      <c r="K762" t="s">
        <v>1819</v>
      </c>
      <c r="L762" t="s">
        <v>2576</v>
      </c>
    </row>
    <row r="763" spans="11:12" x14ac:dyDescent="0.2">
      <c r="K763" t="s">
        <v>1820</v>
      </c>
      <c r="L763" t="s">
        <v>2577</v>
      </c>
    </row>
    <row r="764" spans="11:12" x14ac:dyDescent="0.2">
      <c r="K764" t="s">
        <v>1821</v>
      </c>
      <c r="L764" t="s">
        <v>2578</v>
      </c>
    </row>
    <row r="765" spans="11:12" x14ac:dyDescent="0.2">
      <c r="K765" t="s">
        <v>1822</v>
      </c>
      <c r="L765" t="s">
        <v>1877</v>
      </c>
    </row>
    <row r="766" spans="11:12" x14ac:dyDescent="0.2">
      <c r="K766" t="s">
        <v>1823</v>
      </c>
      <c r="L766" t="s">
        <v>2579</v>
      </c>
    </row>
    <row r="767" spans="11:12" x14ac:dyDescent="0.2">
      <c r="K767" t="s">
        <v>1824</v>
      </c>
      <c r="L767" t="s">
        <v>2580</v>
      </c>
    </row>
    <row r="768" spans="11:12" x14ac:dyDescent="0.2">
      <c r="K768" t="s">
        <v>1825</v>
      </c>
      <c r="L768" t="s">
        <v>2581</v>
      </c>
    </row>
    <row r="769" spans="11:12" x14ac:dyDescent="0.2">
      <c r="K769" t="s">
        <v>1826</v>
      </c>
      <c r="L769" t="s">
        <v>2582</v>
      </c>
    </row>
    <row r="770" spans="11:12" x14ac:dyDescent="0.2">
      <c r="K770" t="s">
        <v>1827</v>
      </c>
      <c r="L770" t="s">
        <v>1878</v>
      </c>
    </row>
    <row r="771" spans="11:12" x14ac:dyDescent="0.2">
      <c r="K771" t="s">
        <v>1828</v>
      </c>
      <c r="L771" t="s">
        <v>2583</v>
      </c>
    </row>
    <row r="772" spans="11:12" x14ac:dyDescent="0.2">
      <c r="K772" t="s">
        <v>1829</v>
      </c>
      <c r="L772" t="s">
        <v>2584</v>
      </c>
    </row>
    <row r="773" spans="11:12" x14ac:dyDescent="0.2">
      <c r="K773" t="s">
        <v>1830</v>
      </c>
      <c r="L773" t="s">
        <v>2585</v>
      </c>
    </row>
    <row r="774" spans="11:12" x14ac:dyDescent="0.2">
      <c r="K774" t="s">
        <v>1831</v>
      </c>
      <c r="L774" t="s">
        <v>2586</v>
      </c>
    </row>
    <row r="775" spans="11:12" x14ac:dyDescent="0.2">
      <c r="K775" t="s">
        <v>1832</v>
      </c>
      <c r="L775" t="s">
        <v>2587</v>
      </c>
    </row>
    <row r="776" spans="11:12" x14ac:dyDescent="0.2">
      <c r="K776" t="s">
        <v>1833</v>
      </c>
      <c r="L776" t="s">
        <v>2588</v>
      </c>
    </row>
    <row r="777" spans="11:12" x14ac:dyDescent="0.2">
      <c r="K777" t="s">
        <v>1834</v>
      </c>
      <c r="L777" t="s">
        <v>2589</v>
      </c>
    </row>
    <row r="778" spans="11:12" x14ac:dyDescent="0.2">
      <c r="K778" t="s">
        <v>1835</v>
      </c>
      <c r="L778" t="s">
        <v>2590</v>
      </c>
    </row>
    <row r="779" spans="11:12" x14ac:dyDescent="0.2">
      <c r="K779" t="s">
        <v>1817</v>
      </c>
    </row>
    <row r="780" spans="11:12" x14ac:dyDescent="0.2">
      <c r="K780" t="s">
        <v>1818</v>
      </c>
    </row>
    <row r="781" spans="11:12" x14ac:dyDescent="0.2">
      <c r="K781" t="s">
        <v>1819</v>
      </c>
    </row>
    <row r="782" spans="11:12" x14ac:dyDescent="0.2">
      <c r="K782" t="s">
        <v>1820</v>
      </c>
    </row>
    <row r="783" spans="11:12" x14ac:dyDescent="0.2">
      <c r="K783" t="s">
        <v>1821</v>
      </c>
    </row>
    <row r="784" spans="11:12" x14ac:dyDescent="0.2">
      <c r="K784" t="s">
        <v>1822</v>
      </c>
    </row>
    <row r="785" spans="11:11" x14ac:dyDescent="0.2">
      <c r="K785" t="s">
        <v>1823</v>
      </c>
    </row>
    <row r="786" spans="11:11" x14ac:dyDescent="0.2">
      <c r="K786" t="s">
        <v>1824</v>
      </c>
    </row>
    <row r="787" spans="11:11" x14ac:dyDescent="0.2">
      <c r="K787" t="s">
        <v>1825</v>
      </c>
    </row>
    <row r="788" spans="11:11" x14ac:dyDescent="0.2">
      <c r="K788" t="s">
        <v>1826</v>
      </c>
    </row>
    <row r="789" spans="11:11" x14ac:dyDescent="0.2">
      <c r="K789" t="s">
        <v>1827</v>
      </c>
    </row>
    <row r="790" spans="11:11" x14ac:dyDescent="0.2">
      <c r="K790" t="s">
        <v>1828</v>
      </c>
    </row>
    <row r="791" spans="11:11" x14ac:dyDescent="0.2">
      <c r="K791" t="s">
        <v>1829</v>
      </c>
    </row>
    <row r="792" spans="11:11" x14ac:dyDescent="0.2">
      <c r="K792" t="s">
        <v>1830</v>
      </c>
    </row>
    <row r="793" spans="11:11" x14ac:dyDescent="0.2">
      <c r="K793" t="s">
        <v>1831</v>
      </c>
    </row>
    <row r="794" spans="11:11" x14ac:dyDescent="0.2">
      <c r="K794" t="s">
        <v>1832</v>
      </c>
    </row>
    <row r="795" spans="11:11" x14ac:dyDescent="0.2">
      <c r="K795" t="s">
        <v>1833</v>
      </c>
    </row>
    <row r="796" spans="11:11" x14ac:dyDescent="0.2">
      <c r="K796" t="s">
        <v>1834</v>
      </c>
    </row>
    <row r="797" spans="11:11" x14ac:dyDescent="0.2">
      <c r="K797" t="s">
        <v>1835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topLeftCell="B16" workbookViewId="0">
      <selection activeCell="K20" sqref="K20"/>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6" t="s">
        <v>1920</v>
      </c>
      <c r="C2" s="26"/>
      <c r="F2" t="s">
        <v>2622</v>
      </c>
    </row>
    <row r="3" spans="2:6" x14ac:dyDescent="0.2">
      <c r="B3" s="17" t="s">
        <v>1912</v>
      </c>
      <c r="C3" s="16">
        <v>10</v>
      </c>
    </row>
    <row r="4" spans="2:6" x14ac:dyDescent="0.2">
      <c r="B4" s="17" t="s">
        <v>1919</v>
      </c>
      <c r="C4" s="19">
        <f ca="1">DATE(YEAR(TODAY())-C3,1,1)</f>
        <v>42005</v>
      </c>
    </row>
    <row r="5" spans="2:6" x14ac:dyDescent="0.2">
      <c r="B5" s="17" t="s">
        <v>572</v>
      </c>
      <c r="C5" t="s">
        <v>573</v>
      </c>
    </row>
    <row r="6" spans="2:6" x14ac:dyDescent="0.2">
      <c r="B6" s="26" t="s">
        <v>1913</v>
      </c>
      <c r="C6" s="26"/>
    </row>
    <row r="7" spans="2:6" x14ac:dyDescent="0.2">
      <c r="B7" s="17" t="s">
        <v>575</v>
      </c>
      <c r="C7" s="16" t="s">
        <v>1914</v>
      </c>
    </row>
    <row r="8" spans="2:6" x14ac:dyDescent="0.2">
      <c r="B8" s="17" t="s">
        <v>1917</v>
      </c>
      <c r="C8" s="16" t="s">
        <v>1915</v>
      </c>
    </row>
    <row r="9" spans="2:6" x14ac:dyDescent="0.2">
      <c r="B9" s="17" t="s">
        <v>1918</v>
      </c>
      <c r="C9" s="16" t="s">
        <v>1916</v>
      </c>
    </row>
    <row r="10" spans="2:6" x14ac:dyDescent="0.2">
      <c r="B10" s="17" t="s">
        <v>1925</v>
      </c>
      <c r="C10" s="16"/>
    </row>
    <row r="11" spans="2:6" x14ac:dyDescent="0.2">
      <c r="B11" s="17" t="s">
        <v>1926</v>
      </c>
      <c r="C11" s="16"/>
    </row>
    <row r="12" spans="2:6" x14ac:dyDescent="0.2">
      <c r="B12" s="26" t="s">
        <v>1923</v>
      </c>
      <c r="C12" s="26"/>
    </row>
    <row r="13" spans="2:6" x14ac:dyDescent="0.2">
      <c r="B13" s="18"/>
      <c r="C13" s="18"/>
    </row>
    <row r="14" spans="2:6" x14ac:dyDescent="0.2">
      <c r="B14" s="21" t="s">
        <v>1924</v>
      </c>
      <c r="C14" s="16">
        <v>3</v>
      </c>
    </row>
    <row r="15" spans="2:6" ht="32" x14ac:dyDescent="0.2">
      <c r="B15" s="21" t="s">
        <v>572</v>
      </c>
      <c r="C15" s="20" t="s">
        <v>1927</v>
      </c>
    </row>
    <row r="16" spans="2:6" x14ac:dyDescent="0.2">
      <c r="C16" t="s">
        <v>1928</v>
      </c>
    </row>
    <row r="18" spans="6:434" x14ac:dyDescent="0.2">
      <c r="F18" s="26" t="s">
        <v>1922</v>
      </c>
      <c r="G18" s="26"/>
      <c r="H18" s="26"/>
      <c r="I18" s="26"/>
      <c r="J18" s="26"/>
      <c r="K18" s="26"/>
      <c r="L18" s="26"/>
      <c r="M18" s="26"/>
      <c r="N18" s="26" t="s">
        <v>1930</v>
      </c>
      <c r="O18" s="26"/>
      <c r="P18" s="26"/>
      <c r="Q18" s="26"/>
      <c r="R18" s="26"/>
      <c r="S18" s="26"/>
      <c r="T18" s="26"/>
      <c r="U18" s="26"/>
      <c r="V18" s="26" t="s">
        <v>1934</v>
      </c>
      <c r="W18" s="26"/>
      <c r="X18" s="26"/>
      <c r="Y18" s="26"/>
      <c r="Z18" s="26"/>
      <c r="AA18" s="26"/>
      <c r="AB18" s="26"/>
      <c r="AC18" s="26"/>
      <c r="AD18" s="26" t="s">
        <v>1935</v>
      </c>
      <c r="AE18" s="26"/>
      <c r="AF18" s="26"/>
      <c r="AG18" s="26"/>
      <c r="AH18" s="26"/>
      <c r="AI18" s="26"/>
      <c r="AJ18" s="26"/>
      <c r="AK18" s="26"/>
      <c r="AL18" s="26" t="s">
        <v>1936</v>
      </c>
      <c r="AM18" s="26"/>
      <c r="AN18" s="26"/>
      <c r="AO18" s="26"/>
      <c r="AP18" s="26"/>
      <c r="AQ18" s="26"/>
      <c r="AR18" s="26"/>
      <c r="AS18" s="26"/>
      <c r="AT18" s="26" t="s">
        <v>1937</v>
      </c>
      <c r="AU18" s="26"/>
      <c r="AV18" s="26"/>
      <c r="AW18" s="26"/>
      <c r="AX18" s="26"/>
      <c r="AY18" s="26"/>
      <c r="AZ18" s="26"/>
      <c r="BA18" s="26"/>
      <c r="BB18" s="26" t="s">
        <v>1938</v>
      </c>
      <c r="BC18" s="26"/>
      <c r="BD18" s="26"/>
      <c r="BE18" s="26"/>
      <c r="BF18" s="26"/>
      <c r="BG18" s="26"/>
      <c r="BH18" s="26"/>
      <c r="BI18" s="26"/>
      <c r="BJ18" s="26" t="s">
        <v>1939</v>
      </c>
      <c r="BK18" s="26"/>
      <c r="BL18" s="26"/>
      <c r="BM18" s="26"/>
      <c r="BN18" s="26"/>
      <c r="BO18" s="26"/>
      <c r="BP18" s="26"/>
      <c r="BQ18" s="26"/>
      <c r="BR18" s="26" t="s">
        <v>1940</v>
      </c>
      <c r="BS18" s="26"/>
      <c r="BT18" s="26"/>
      <c r="BU18" s="26"/>
      <c r="BV18" s="26"/>
      <c r="BW18" s="26"/>
      <c r="BX18" s="26"/>
      <c r="BY18" s="26"/>
      <c r="BZ18" s="26" t="s">
        <v>1941</v>
      </c>
      <c r="CA18" s="26"/>
      <c r="CB18" s="26"/>
      <c r="CC18" s="26"/>
      <c r="CD18" s="26"/>
      <c r="CE18" s="26"/>
      <c r="CF18" s="26"/>
      <c r="CG18" s="26"/>
      <c r="CH18" s="26" t="s">
        <v>1942</v>
      </c>
      <c r="CI18" s="26"/>
      <c r="CJ18" s="26"/>
      <c r="CK18" s="26"/>
      <c r="CL18" s="26"/>
      <c r="CM18" s="26"/>
      <c r="CN18" s="26"/>
      <c r="CO18" s="26"/>
      <c r="CP18" s="26" t="s">
        <v>1943</v>
      </c>
      <c r="CQ18" s="26"/>
      <c r="CR18" s="26"/>
      <c r="CS18" s="26"/>
      <c r="CT18" s="26"/>
      <c r="CU18" s="26"/>
      <c r="CV18" s="26"/>
      <c r="CW18" s="26"/>
      <c r="CX18" s="26" t="s">
        <v>2591</v>
      </c>
      <c r="CY18" s="26"/>
      <c r="CZ18" s="26"/>
      <c r="DA18" s="26"/>
      <c r="DB18" s="26"/>
      <c r="DC18" s="26"/>
      <c r="DD18" s="26"/>
      <c r="DE18" s="26"/>
      <c r="DF18" s="26" t="s">
        <v>2592</v>
      </c>
      <c r="DG18" s="26"/>
      <c r="DH18" s="26"/>
      <c r="DI18" s="26"/>
      <c r="DJ18" s="26"/>
      <c r="DK18" s="26"/>
      <c r="DL18" s="26"/>
      <c r="DM18" s="26"/>
      <c r="DN18" s="26" t="s">
        <v>2593</v>
      </c>
      <c r="DO18" s="26"/>
      <c r="DP18" s="26"/>
      <c r="DQ18" s="26"/>
      <c r="DR18" s="26"/>
      <c r="DS18" s="26"/>
      <c r="DT18" s="26"/>
      <c r="DU18" s="26"/>
      <c r="DV18" s="26" t="s">
        <v>2594</v>
      </c>
      <c r="DW18" s="26"/>
      <c r="DX18" s="26"/>
      <c r="DY18" s="26"/>
      <c r="DZ18" s="26"/>
      <c r="EA18" s="26"/>
      <c r="EB18" s="26"/>
      <c r="EC18" s="26"/>
      <c r="ED18" s="26" t="s">
        <v>2595</v>
      </c>
      <c r="EE18" s="26"/>
      <c r="EF18" s="26"/>
      <c r="EG18" s="26"/>
      <c r="EH18" s="26"/>
      <c r="EI18" s="26"/>
      <c r="EJ18" s="26"/>
      <c r="EK18" s="26"/>
      <c r="EL18" s="26" t="s">
        <v>2596</v>
      </c>
      <c r="EM18" s="26"/>
      <c r="EN18" s="26"/>
      <c r="EO18" s="26"/>
      <c r="EP18" s="26"/>
      <c r="EQ18" s="26"/>
      <c r="ER18" s="26"/>
      <c r="ES18" s="26"/>
      <c r="ET18" s="26" t="s">
        <v>2597</v>
      </c>
      <c r="EU18" s="26"/>
      <c r="EV18" s="26"/>
      <c r="EW18" s="26"/>
      <c r="EX18" s="26"/>
      <c r="EY18" s="26"/>
      <c r="EZ18" s="26"/>
      <c r="FA18" s="26"/>
      <c r="FB18" s="26" t="s">
        <v>2598</v>
      </c>
      <c r="FC18" s="26"/>
      <c r="FD18" s="26"/>
      <c r="FE18" s="26"/>
      <c r="FF18" s="26"/>
      <c r="FG18" s="26"/>
      <c r="FH18" s="26"/>
      <c r="FI18" s="26"/>
      <c r="FJ18" s="26" t="s">
        <v>2599</v>
      </c>
      <c r="FK18" s="26"/>
      <c r="FL18" s="26"/>
      <c r="FM18" s="26"/>
      <c r="FN18" s="26"/>
      <c r="FO18" s="26"/>
      <c r="FP18" s="26"/>
      <c r="FQ18" s="26"/>
      <c r="FR18" s="26" t="s">
        <v>2600</v>
      </c>
      <c r="FS18" s="26"/>
      <c r="FT18" s="26"/>
      <c r="FU18" s="26"/>
      <c r="FV18" s="26"/>
      <c r="FW18" s="26"/>
      <c r="FX18" s="26"/>
      <c r="FY18" s="26"/>
      <c r="FZ18" s="26" t="s">
        <v>2601</v>
      </c>
      <c r="GA18" s="26"/>
      <c r="GB18" s="26"/>
      <c r="GC18" s="26"/>
      <c r="GD18" s="26"/>
      <c r="GE18" s="26"/>
      <c r="GF18" s="26"/>
      <c r="GG18" s="26"/>
      <c r="GH18" s="26" t="s">
        <v>2602</v>
      </c>
      <c r="GI18" s="26"/>
      <c r="GJ18" s="26"/>
      <c r="GK18" s="26"/>
      <c r="GL18" s="26"/>
      <c r="GM18" s="26"/>
      <c r="GN18" s="26"/>
      <c r="GO18" s="26"/>
      <c r="GP18" s="26" t="s">
        <v>2603</v>
      </c>
      <c r="GQ18" s="26"/>
      <c r="GR18" s="26"/>
      <c r="GS18" s="26"/>
      <c r="GT18" s="26"/>
      <c r="GU18" s="26"/>
      <c r="GV18" s="26"/>
      <c r="GW18" s="26"/>
      <c r="GX18" s="26" t="s">
        <v>2604</v>
      </c>
      <c r="GY18" s="26"/>
      <c r="GZ18" s="26"/>
      <c r="HA18" s="26"/>
      <c r="HB18" s="26"/>
      <c r="HC18" s="26"/>
      <c r="HD18" s="26"/>
      <c r="HE18" s="26"/>
      <c r="HF18" s="26" t="s">
        <v>2605</v>
      </c>
      <c r="HG18" s="26"/>
      <c r="HH18" s="26"/>
      <c r="HI18" s="26"/>
      <c r="HJ18" s="26"/>
      <c r="HK18" s="26"/>
      <c r="HL18" s="26"/>
      <c r="HM18" s="26"/>
      <c r="HN18" s="26" t="s">
        <v>2606</v>
      </c>
      <c r="HO18" s="26"/>
      <c r="HP18" s="26"/>
      <c r="HQ18" s="26"/>
      <c r="HR18" s="26"/>
      <c r="HS18" s="26"/>
      <c r="HT18" s="26"/>
      <c r="HU18" s="26"/>
      <c r="HV18" s="26" t="s">
        <v>2607</v>
      </c>
      <c r="HW18" s="26"/>
      <c r="HX18" s="26"/>
      <c r="HY18" s="26"/>
      <c r="HZ18" s="26"/>
      <c r="IA18" s="26"/>
      <c r="IB18" s="26"/>
      <c r="IC18" s="26"/>
      <c r="ID18" s="26" t="s">
        <v>2608</v>
      </c>
      <c r="IE18" s="26"/>
      <c r="IF18" s="26"/>
      <c r="IG18" s="26"/>
      <c r="IH18" s="26"/>
      <c r="II18" s="26"/>
      <c r="IJ18" s="26"/>
      <c r="IK18" s="26"/>
      <c r="IL18" s="26" t="s">
        <v>2609</v>
      </c>
      <c r="IM18" s="26"/>
      <c r="IN18" s="26"/>
      <c r="IO18" s="26"/>
      <c r="IP18" s="26"/>
      <c r="IQ18" s="26"/>
      <c r="IR18" s="26"/>
      <c r="IS18" s="26"/>
      <c r="IT18" s="26" t="s">
        <v>2610</v>
      </c>
      <c r="IU18" s="26"/>
      <c r="IV18" s="26"/>
      <c r="IW18" s="26"/>
      <c r="IX18" s="26"/>
      <c r="IY18" s="26"/>
      <c r="IZ18" s="26"/>
      <c r="JA18" s="26"/>
      <c r="JB18" s="26" t="s">
        <v>2611</v>
      </c>
      <c r="JC18" s="26"/>
      <c r="JD18" s="26"/>
      <c r="JE18" s="26"/>
      <c r="JF18" s="26"/>
      <c r="JG18" s="26"/>
      <c r="JH18" s="26"/>
      <c r="JI18" s="26"/>
      <c r="JJ18" s="26" t="s">
        <v>2612</v>
      </c>
      <c r="JK18" s="26"/>
      <c r="JL18" s="26"/>
      <c r="JM18" s="26"/>
      <c r="JN18" s="26"/>
      <c r="JO18" s="26"/>
      <c r="JP18" s="26"/>
      <c r="JQ18" s="26"/>
      <c r="JR18" s="26" t="s">
        <v>2613</v>
      </c>
      <c r="JS18" s="26"/>
      <c r="JT18" s="26"/>
      <c r="JU18" s="26"/>
      <c r="JV18" s="26"/>
      <c r="JW18" s="26"/>
      <c r="JX18" s="26"/>
      <c r="JY18" s="26"/>
      <c r="JZ18" s="26" t="s">
        <v>2614</v>
      </c>
      <c r="KA18" s="26"/>
      <c r="KB18" s="26"/>
      <c r="KC18" s="26"/>
      <c r="KD18" s="26"/>
      <c r="KE18" s="26"/>
      <c r="KF18" s="26"/>
      <c r="KG18" s="26"/>
      <c r="KH18" s="26" t="s">
        <v>2615</v>
      </c>
      <c r="KI18" s="26"/>
      <c r="KJ18" s="26"/>
      <c r="KK18" s="26"/>
      <c r="KL18" s="26"/>
      <c r="KM18" s="26"/>
      <c r="KN18" s="26"/>
      <c r="KO18" s="26"/>
      <c r="KP18" s="26" t="s">
        <v>2616</v>
      </c>
      <c r="KQ18" s="26"/>
      <c r="KR18" s="26"/>
      <c r="KS18" s="26"/>
      <c r="KT18" s="26"/>
      <c r="KU18" s="26"/>
      <c r="KV18" s="26"/>
      <c r="KW18" s="26"/>
      <c r="KX18" s="26" t="s">
        <v>2617</v>
      </c>
      <c r="KY18" s="26"/>
      <c r="KZ18" s="26"/>
      <c r="LA18" s="26"/>
      <c r="LB18" s="26"/>
      <c r="LC18" s="26"/>
      <c r="LD18" s="26"/>
      <c r="LE18" s="26"/>
      <c r="LF18" s="26" t="s">
        <v>2618</v>
      </c>
      <c r="LG18" s="26"/>
      <c r="LH18" s="26"/>
      <c r="LI18" s="26"/>
      <c r="LJ18" s="26"/>
      <c r="LK18" s="26"/>
      <c r="LL18" s="26"/>
      <c r="LM18" s="26"/>
      <c r="LN18" s="26" t="s">
        <v>2619</v>
      </c>
      <c r="LO18" s="26"/>
      <c r="LP18" s="26"/>
      <c r="LQ18" s="26"/>
      <c r="LR18" s="26"/>
      <c r="LS18" s="26"/>
      <c r="LT18" s="26"/>
      <c r="LU18" s="26"/>
      <c r="LV18" s="26" t="s">
        <v>2620</v>
      </c>
      <c r="LW18" s="26"/>
      <c r="LX18" s="26"/>
      <c r="LY18" s="26"/>
      <c r="LZ18" s="26"/>
      <c r="MA18" s="26"/>
      <c r="MB18" s="26"/>
      <c r="MC18" s="26"/>
      <c r="MD18" s="26" t="s">
        <v>2621</v>
      </c>
      <c r="ME18" s="26"/>
      <c r="MF18" s="26"/>
      <c r="MG18" s="26"/>
      <c r="MH18" s="26"/>
      <c r="MI18" s="26"/>
      <c r="MJ18" s="26"/>
      <c r="MK18" s="26"/>
    </row>
    <row r="19" spans="6:434" x14ac:dyDescent="0.2">
      <c r="F19" t="s">
        <v>570</v>
      </c>
      <c r="G19" t="s">
        <v>1</v>
      </c>
      <c r="H19" t="s">
        <v>1931</v>
      </c>
      <c r="I19" t="s">
        <v>1932</v>
      </c>
      <c r="J19" t="s">
        <v>1929</v>
      </c>
      <c r="K19" t="s">
        <v>1921</v>
      </c>
      <c r="N19" t="s">
        <v>570</v>
      </c>
      <c r="O19" t="s">
        <v>1</v>
      </c>
      <c r="P19" t="s">
        <v>1931</v>
      </c>
      <c r="Q19" t="s">
        <v>1932</v>
      </c>
      <c r="R19" t="s">
        <v>1929</v>
      </c>
      <c r="S19" t="s">
        <v>1921</v>
      </c>
      <c r="V19" t="s">
        <v>570</v>
      </c>
      <c r="W19" t="s">
        <v>1</v>
      </c>
      <c r="X19" t="s">
        <v>1931</v>
      </c>
      <c r="Y19" t="s">
        <v>1932</v>
      </c>
      <c r="Z19" t="s">
        <v>1929</v>
      </c>
      <c r="AA19" t="s">
        <v>1921</v>
      </c>
      <c r="AD19" t="s">
        <v>570</v>
      </c>
      <c r="AE19" t="s">
        <v>1</v>
      </c>
      <c r="AF19" t="s">
        <v>1931</v>
      </c>
      <c r="AG19" t="s">
        <v>1932</v>
      </c>
      <c r="AH19" t="s">
        <v>1929</v>
      </c>
      <c r="AI19" t="s">
        <v>1921</v>
      </c>
      <c r="AL19" t="s">
        <v>570</v>
      </c>
      <c r="AM19" t="s">
        <v>1</v>
      </c>
      <c r="AN19" t="s">
        <v>1931</v>
      </c>
      <c r="AO19" t="s">
        <v>1932</v>
      </c>
      <c r="AP19" t="s">
        <v>1929</v>
      </c>
      <c r="AQ19" t="s">
        <v>1921</v>
      </c>
      <c r="AT19" t="s">
        <v>570</v>
      </c>
      <c r="AU19" t="s">
        <v>1</v>
      </c>
      <c r="AV19" t="s">
        <v>1931</v>
      </c>
      <c r="AW19" t="s">
        <v>1932</v>
      </c>
      <c r="AX19" t="s">
        <v>1929</v>
      </c>
      <c r="AY19" t="s">
        <v>1921</v>
      </c>
      <c r="BB19" t="s">
        <v>570</v>
      </c>
      <c r="BC19" t="s">
        <v>1</v>
      </c>
      <c r="BD19" t="s">
        <v>1931</v>
      </c>
      <c r="BE19" t="s">
        <v>1932</v>
      </c>
      <c r="BF19" t="s">
        <v>1929</v>
      </c>
      <c r="BG19" t="s">
        <v>1921</v>
      </c>
      <c r="BJ19" t="s">
        <v>570</v>
      </c>
      <c r="BK19" t="s">
        <v>1</v>
      </c>
      <c r="BL19" t="s">
        <v>1931</v>
      </c>
      <c r="BM19" t="s">
        <v>1932</v>
      </c>
      <c r="BN19" t="s">
        <v>1929</v>
      </c>
      <c r="BO19" t="s">
        <v>1921</v>
      </c>
      <c r="BR19" t="s">
        <v>570</v>
      </c>
      <c r="BS19" t="s">
        <v>1</v>
      </c>
      <c r="BT19" t="s">
        <v>1931</v>
      </c>
      <c r="BU19" t="s">
        <v>1932</v>
      </c>
      <c r="BV19" t="s">
        <v>1929</v>
      </c>
      <c r="BW19" t="s">
        <v>1921</v>
      </c>
      <c r="BZ19" t="s">
        <v>570</v>
      </c>
      <c r="CA19" t="s">
        <v>1</v>
      </c>
      <c r="CB19" t="s">
        <v>1931</v>
      </c>
      <c r="CC19" t="s">
        <v>1932</v>
      </c>
      <c r="CD19" t="s">
        <v>1929</v>
      </c>
      <c r="CE19" t="s">
        <v>1921</v>
      </c>
      <c r="CH19" t="s">
        <v>570</v>
      </c>
      <c r="CI19" t="s">
        <v>1</v>
      </c>
      <c r="CJ19" t="s">
        <v>1931</v>
      </c>
      <c r="CK19" t="s">
        <v>1932</v>
      </c>
      <c r="CL19" t="s">
        <v>1929</v>
      </c>
      <c r="CM19" t="s">
        <v>1921</v>
      </c>
      <c r="CP19" t="s">
        <v>570</v>
      </c>
      <c r="CQ19" t="s">
        <v>1</v>
      </c>
      <c r="CR19" t="s">
        <v>1931</v>
      </c>
      <c r="CS19" t="s">
        <v>1932</v>
      </c>
      <c r="CT19" t="s">
        <v>1929</v>
      </c>
      <c r="CU19" t="s">
        <v>1921</v>
      </c>
      <c r="CX19" t="s">
        <v>570</v>
      </c>
      <c r="CY19" t="s">
        <v>1</v>
      </c>
      <c r="CZ19" t="s">
        <v>1931</v>
      </c>
      <c r="DA19" t="s">
        <v>1932</v>
      </c>
      <c r="DB19" t="s">
        <v>1929</v>
      </c>
      <c r="DC19" t="s">
        <v>1921</v>
      </c>
      <c r="DF19" t="s">
        <v>570</v>
      </c>
      <c r="DG19" t="s">
        <v>1</v>
      </c>
      <c r="DH19" t="s">
        <v>1931</v>
      </c>
      <c r="DI19" t="s">
        <v>1932</v>
      </c>
      <c r="DJ19" t="s">
        <v>1929</v>
      </c>
      <c r="DK19" t="s">
        <v>1921</v>
      </c>
      <c r="DN19" t="s">
        <v>570</v>
      </c>
      <c r="DO19" t="s">
        <v>1</v>
      </c>
      <c r="DP19" t="s">
        <v>1931</v>
      </c>
      <c r="DQ19" t="s">
        <v>1932</v>
      </c>
      <c r="DR19" t="s">
        <v>1929</v>
      </c>
      <c r="DS19" t="s">
        <v>1921</v>
      </c>
      <c r="DV19" t="s">
        <v>570</v>
      </c>
      <c r="DW19" t="s">
        <v>1</v>
      </c>
      <c r="DX19" t="s">
        <v>1931</v>
      </c>
      <c r="DY19" t="s">
        <v>1932</v>
      </c>
      <c r="DZ19" t="s">
        <v>1929</v>
      </c>
      <c r="EA19" t="s">
        <v>1921</v>
      </c>
      <c r="ED19" t="s">
        <v>570</v>
      </c>
      <c r="EE19" t="s">
        <v>1</v>
      </c>
      <c r="EF19" t="s">
        <v>1931</v>
      </c>
      <c r="EG19" t="s">
        <v>1932</v>
      </c>
      <c r="EH19" t="s">
        <v>1929</v>
      </c>
      <c r="EI19" t="s">
        <v>1921</v>
      </c>
      <c r="EL19" t="s">
        <v>570</v>
      </c>
      <c r="EM19" t="s">
        <v>1</v>
      </c>
      <c r="EN19" t="s">
        <v>1931</v>
      </c>
      <c r="EO19" t="s">
        <v>1932</v>
      </c>
      <c r="EP19" t="s">
        <v>1929</v>
      </c>
      <c r="EQ19" t="s">
        <v>1921</v>
      </c>
      <c r="ET19" t="s">
        <v>570</v>
      </c>
      <c r="EU19" t="s">
        <v>1</v>
      </c>
      <c r="EV19" t="s">
        <v>1931</v>
      </c>
      <c r="EW19" t="s">
        <v>1932</v>
      </c>
      <c r="EX19" t="s">
        <v>1929</v>
      </c>
      <c r="EY19" t="s">
        <v>1921</v>
      </c>
      <c r="FB19" t="s">
        <v>570</v>
      </c>
      <c r="FC19" t="s">
        <v>1</v>
      </c>
      <c r="FD19" t="s">
        <v>1931</v>
      </c>
      <c r="FE19" t="s">
        <v>1932</v>
      </c>
      <c r="FF19" t="s">
        <v>1929</v>
      </c>
      <c r="FG19" t="s">
        <v>1921</v>
      </c>
      <c r="FJ19" t="s">
        <v>570</v>
      </c>
      <c r="FK19" t="s">
        <v>1</v>
      </c>
      <c r="FL19" t="s">
        <v>1931</v>
      </c>
      <c r="FM19" t="s">
        <v>1932</v>
      </c>
      <c r="FN19" t="s">
        <v>1929</v>
      </c>
      <c r="FO19" t="s">
        <v>1921</v>
      </c>
      <c r="FR19" t="s">
        <v>570</v>
      </c>
      <c r="FS19" t="s">
        <v>1</v>
      </c>
      <c r="FT19" t="s">
        <v>1931</v>
      </c>
      <c r="FU19" t="s">
        <v>1932</v>
      </c>
      <c r="FV19" t="s">
        <v>1929</v>
      </c>
      <c r="FW19" t="s">
        <v>1921</v>
      </c>
      <c r="FZ19" t="s">
        <v>570</v>
      </c>
      <c r="GA19" t="s">
        <v>1</v>
      </c>
      <c r="GB19" t="s">
        <v>1931</v>
      </c>
      <c r="GC19" t="s">
        <v>1932</v>
      </c>
      <c r="GD19" t="s">
        <v>1929</v>
      </c>
      <c r="GE19" t="s">
        <v>1921</v>
      </c>
      <c r="GH19" t="s">
        <v>570</v>
      </c>
      <c r="GI19" t="s">
        <v>1</v>
      </c>
      <c r="GJ19" t="s">
        <v>1931</v>
      </c>
      <c r="GK19" t="s">
        <v>1932</v>
      </c>
      <c r="GL19" t="s">
        <v>1929</v>
      </c>
      <c r="GM19" t="s">
        <v>1921</v>
      </c>
      <c r="GP19" t="s">
        <v>570</v>
      </c>
      <c r="GQ19" t="s">
        <v>1</v>
      </c>
      <c r="GR19" t="s">
        <v>1931</v>
      </c>
      <c r="GS19" t="s">
        <v>1932</v>
      </c>
      <c r="GT19" t="s">
        <v>1929</v>
      </c>
      <c r="GU19" t="s">
        <v>1921</v>
      </c>
      <c r="GX19" t="s">
        <v>570</v>
      </c>
      <c r="GY19" t="s">
        <v>1</v>
      </c>
      <c r="GZ19" t="s">
        <v>1931</v>
      </c>
      <c r="HA19" t="s">
        <v>1932</v>
      </c>
      <c r="HB19" t="s">
        <v>1929</v>
      </c>
      <c r="HC19" t="s">
        <v>1921</v>
      </c>
      <c r="HF19" t="s">
        <v>570</v>
      </c>
      <c r="HG19" t="s">
        <v>1</v>
      </c>
      <c r="HH19" t="s">
        <v>1931</v>
      </c>
      <c r="HI19" t="s">
        <v>1932</v>
      </c>
      <c r="HJ19" t="s">
        <v>1929</v>
      </c>
      <c r="HK19" t="s">
        <v>1921</v>
      </c>
      <c r="HN19" t="s">
        <v>570</v>
      </c>
      <c r="HO19" t="s">
        <v>1</v>
      </c>
      <c r="HP19" t="s">
        <v>1931</v>
      </c>
      <c r="HQ19" t="s">
        <v>1932</v>
      </c>
      <c r="HR19" t="s">
        <v>1929</v>
      </c>
      <c r="HS19" t="s">
        <v>1921</v>
      </c>
      <c r="HV19" t="s">
        <v>570</v>
      </c>
      <c r="HW19" t="s">
        <v>1</v>
      </c>
      <c r="HX19" t="s">
        <v>1931</v>
      </c>
      <c r="HY19" t="s">
        <v>1932</v>
      </c>
      <c r="HZ19" t="s">
        <v>1929</v>
      </c>
      <c r="IA19" t="s">
        <v>1921</v>
      </c>
      <c r="ID19" t="s">
        <v>570</v>
      </c>
      <c r="IE19" t="s">
        <v>1</v>
      </c>
      <c r="IF19" t="s">
        <v>1931</v>
      </c>
      <c r="IG19" t="s">
        <v>1932</v>
      </c>
      <c r="IH19" t="s">
        <v>1929</v>
      </c>
      <c r="II19" t="s">
        <v>1921</v>
      </c>
      <c r="IL19" t="s">
        <v>570</v>
      </c>
      <c r="IM19" t="s">
        <v>1</v>
      </c>
      <c r="IN19" t="s">
        <v>1931</v>
      </c>
      <c r="IO19" t="s">
        <v>1932</v>
      </c>
      <c r="IP19" t="s">
        <v>1929</v>
      </c>
      <c r="IQ19" t="s">
        <v>1921</v>
      </c>
      <c r="IT19" t="s">
        <v>570</v>
      </c>
      <c r="IU19" t="s">
        <v>1</v>
      </c>
      <c r="IV19" t="s">
        <v>1931</v>
      </c>
      <c r="IW19" t="s">
        <v>1932</v>
      </c>
      <c r="IX19" t="s">
        <v>1929</v>
      </c>
      <c r="IY19" t="s">
        <v>1921</v>
      </c>
      <c r="JB19" t="s">
        <v>570</v>
      </c>
      <c r="JC19" t="s">
        <v>1</v>
      </c>
      <c r="JD19" t="s">
        <v>1931</v>
      </c>
      <c r="JE19" t="s">
        <v>1932</v>
      </c>
      <c r="JF19" t="s">
        <v>1929</v>
      </c>
      <c r="JG19" t="s">
        <v>1921</v>
      </c>
      <c r="JJ19" t="s">
        <v>570</v>
      </c>
      <c r="JK19" t="s">
        <v>1</v>
      </c>
      <c r="JL19" t="s">
        <v>1931</v>
      </c>
      <c r="JM19" t="s">
        <v>1932</v>
      </c>
      <c r="JN19" t="s">
        <v>1929</v>
      </c>
      <c r="JO19" t="s">
        <v>1921</v>
      </c>
      <c r="JR19" t="s">
        <v>570</v>
      </c>
      <c r="JS19" t="s">
        <v>1</v>
      </c>
      <c r="JT19" t="s">
        <v>1931</v>
      </c>
      <c r="JU19" t="s">
        <v>1932</v>
      </c>
      <c r="JV19" t="s">
        <v>1929</v>
      </c>
      <c r="JW19" t="s">
        <v>1921</v>
      </c>
      <c r="JZ19" t="s">
        <v>570</v>
      </c>
      <c r="KA19" t="s">
        <v>1</v>
      </c>
      <c r="KB19" t="s">
        <v>1931</v>
      </c>
      <c r="KC19" t="s">
        <v>1932</v>
      </c>
      <c r="KD19" t="s">
        <v>1929</v>
      </c>
      <c r="KE19" t="s">
        <v>1921</v>
      </c>
      <c r="KH19" t="s">
        <v>570</v>
      </c>
      <c r="KI19" t="s">
        <v>1</v>
      </c>
      <c r="KJ19" t="s">
        <v>1931</v>
      </c>
      <c r="KK19" t="s">
        <v>1932</v>
      </c>
      <c r="KL19" t="s">
        <v>1929</v>
      </c>
      <c r="KM19" t="s">
        <v>1921</v>
      </c>
      <c r="KP19" t="s">
        <v>570</v>
      </c>
      <c r="KQ19" t="s">
        <v>1</v>
      </c>
      <c r="KR19" t="s">
        <v>1931</v>
      </c>
      <c r="KS19" t="s">
        <v>1932</v>
      </c>
      <c r="KT19" t="s">
        <v>1929</v>
      </c>
      <c r="KU19" t="s">
        <v>1921</v>
      </c>
      <c r="KX19" t="s">
        <v>570</v>
      </c>
      <c r="KY19" t="s">
        <v>1</v>
      </c>
      <c r="KZ19" t="s">
        <v>1931</v>
      </c>
      <c r="LA19" t="s">
        <v>1932</v>
      </c>
      <c r="LB19" t="s">
        <v>1929</v>
      </c>
      <c r="LC19" t="s">
        <v>1921</v>
      </c>
      <c r="LF19" t="s">
        <v>570</v>
      </c>
      <c r="LG19" t="s">
        <v>1</v>
      </c>
      <c r="LH19" t="s">
        <v>1931</v>
      </c>
      <c r="LI19" t="s">
        <v>1932</v>
      </c>
      <c r="LJ19" t="s">
        <v>1929</v>
      </c>
      <c r="LK19" t="s">
        <v>1921</v>
      </c>
      <c r="LN19" t="s">
        <v>570</v>
      </c>
      <c r="LO19" t="s">
        <v>1</v>
      </c>
      <c r="LP19" t="s">
        <v>1931</v>
      </c>
      <c r="LQ19" t="s">
        <v>1932</v>
      </c>
      <c r="LR19" t="s">
        <v>1929</v>
      </c>
      <c r="LS19" t="s">
        <v>1921</v>
      </c>
      <c r="LV19" t="s">
        <v>570</v>
      </c>
      <c r="LW19" t="s">
        <v>1</v>
      </c>
      <c r="LX19" t="s">
        <v>1931</v>
      </c>
      <c r="LY19" t="s">
        <v>1932</v>
      </c>
      <c r="LZ19" t="s">
        <v>1929</v>
      </c>
      <c r="MA19" t="s">
        <v>1921</v>
      </c>
      <c r="MD19" t="s">
        <v>570</v>
      </c>
      <c r="ME19" t="s">
        <v>1</v>
      </c>
      <c r="MF19" t="s">
        <v>1931</v>
      </c>
      <c r="MG19" t="s">
        <v>1932</v>
      </c>
      <c r="MH19" t="s">
        <v>1929</v>
      </c>
      <c r="MI19" t="s">
        <v>1921</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1933</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1933</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1933</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1933</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1933</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1933</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1933</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1933</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1933</v>
      </c>
      <c r="BZ20" t="str" cm="1">
        <f t="array" ref="BZ20">IF(CA20="","",_xll.PBD(CA20,"Name","","USD","",""))</f>
        <v>4BIO Medicamentos Especiais</v>
      </c>
      <c r="CA20" t="str" cm="1">
        <f t="array" ref="CA20">IF(
  INDEX('Python Strip Mask'!$C:$C, INT((COLUMN()-COLUMN($G$20))/8 + 3))="",
  "",
  INDEX('Python Strip Mask'!$C:$C, INT((COLUMN()-COLUMN($G$20))/8 + 3))
)</f>
        <v>471065-32</v>
      </c>
      <c r="CB20" t="e" cm="1">
        <f t="array" ref="CB20">IF(CA20="","",_xll.PBD(CA20,"Investments Buy Side Count","","USD","",""))</f>
        <v>#N/A</v>
      </c>
      <c r="CC20" t="str">
        <f ca="1">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1933</v>
      </c>
      <c r="CH20" t="str" cm="1">
        <f t="array" ref="CH20">IF(CI20="","",_xll.PBD(CI20,"Name","","USD","",""))</f>
        <v/>
      </c>
      <c r="CI20" t="str" cm="1">
        <f t="array" ref="CI20">IF(
  INDEX('Python Strip Mask'!$C:$C, INT((COLUMN()-COLUMN($G$20))/8 + 3))="",
  "",
  INDEX('Python Strip Mask'!$C:$C, INT((COLUMN()-COLUMN($G$20))/8 + 3))
)</f>
        <v/>
      </c>
      <c r="CJ20" t="str" cm="1">
        <f t="array" ref="CJ20">IF(CI20="","",_xll.PBD(CI20,"Investments Buy Side Count","","USD","",""))</f>
        <v/>
      </c>
      <c r="CK20" t="str">
        <f>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
      </c>
      <c r="CO20" t="s">
        <v>1933</v>
      </c>
      <c r="CP20" t="str" cm="1">
        <f t="array" ref="CP20">IF(CQ20="","",_xll.PBD(CQ20,"Name","","USD","",""))</f>
        <v/>
      </c>
      <c r="CQ20" t="str" cm="1">
        <f t="array" ref="CQ20">IF(
  INDEX('Python Strip Mask'!$C:$C, INT((COLUMN()-COLUMN($G$20))/8 + 3))="",
  "",
  INDEX('Python Strip Mask'!$C:$C, INT((COLUMN()-COLUMN($G$20))/8 + 3))
)</f>
        <v/>
      </c>
      <c r="CR20" t="str" cm="1">
        <f t="array" ref="CR20">IF(CQ20="","",_xll.PBD(CQ20,"Investments Buy Side Count","","USD","",""))</f>
        <v/>
      </c>
      <c r="CS20" t="str">
        <f>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1933</v>
      </c>
      <c r="CX20" t="str" cm="1">
        <f t="array" ref="CX20">IF(CY20="","",_xll.PBD(CY20,"Name","","USD","",""))</f>
        <v/>
      </c>
      <c r="CY20" t="str" cm="1">
        <f t="array" ref="CY20">IF(
  INDEX('Python Strip Mask'!$C:$C, INT((COLUMN()-COLUMN($G$20))/8 + 3))="",
  "",
  INDEX('Python Strip Mask'!$C:$C, INT((COLUMN()-COLUMN($G$20))/8 + 3))
)</f>
        <v/>
      </c>
      <c r="CZ20" t="str" cm="1">
        <f t="array" ref="CZ20">IF(CY20="","",_xll.PBD(CY20,"Investments Buy Side Count","","USD","",""))</f>
        <v/>
      </c>
      <c r="DA20" t="str">
        <f>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1933</v>
      </c>
      <c r="DF20" t="str" cm="1">
        <f t="array" ref="DF20">IF(DG20="","",_xll.PBD(DG20,"Name","","USD","",""))</f>
        <v/>
      </c>
      <c r="DG20" t="str" cm="1">
        <f t="array" ref="DG20">IF(
  INDEX('Python Strip Mask'!$C:$C, INT((COLUMN()-COLUMN($G$20))/8 + 3))="",
  "",
  INDEX('Python Strip Mask'!$C:$C, INT((COLUMN()-COLUMN($G$20))/8 + 3))
)</f>
        <v/>
      </c>
      <c r="DH20" t="str" cm="1">
        <f t="array" ref="DH20">IF(DG20="","",_xll.PBD(DG20,"Investments Buy Side Count","","USD","",""))</f>
        <v/>
      </c>
      <c r="DI20" t="str">
        <f>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
      </c>
      <c r="DM20" t="s">
        <v>1933</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1933</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1933</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1933</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1933</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1933</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1933</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1933</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1933</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1933</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1933</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1933</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1933</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1933</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1933</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1933</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1933</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1933</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1933</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1933</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1933</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1933</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1933</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1933</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1933</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1933</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1933</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1933</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1933</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1933</v>
      </c>
    </row>
    <row r="22" spans="6:434" x14ac:dyDescent="0.2">
      <c r="F22" t="s">
        <v>571</v>
      </c>
      <c r="G22" t="s">
        <v>574</v>
      </c>
      <c r="H22" t="s">
        <v>1910</v>
      </c>
      <c r="I22" t="s">
        <v>1911</v>
      </c>
      <c r="J22" t="s">
        <v>575</v>
      </c>
      <c r="N22" t="s">
        <v>571</v>
      </c>
      <c r="O22" t="s">
        <v>574</v>
      </c>
      <c r="P22" t="s">
        <v>1910</v>
      </c>
      <c r="Q22" t="s">
        <v>1911</v>
      </c>
      <c r="R22" t="s">
        <v>575</v>
      </c>
      <c r="V22" t="s">
        <v>571</v>
      </c>
      <c r="W22" t="s">
        <v>574</v>
      </c>
      <c r="X22" t="s">
        <v>1910</v>
      </c>
      <c r="Y22" t="s">
        <v>1911</v>
      </c>
      <c r="Z22" t="s">
        <v>575</v>
      </c>
      <c r="AD22" t="s">
        <v>571</v>
      </c>
      <c r="AE22" t="s">
        <v>574</v>
      </c>
      <c r="AF22" t="s">
        <v>1910</v>
      </c>
      <c r="AG22" t="s">
        <v>1911</v>
      </c>
      <c r="AH22" t="s">
        <v>575</v>
      </c>
      <c r="AL22" t="s">
        <v>571</v>
      </c>
      <c r="AM22" t="s">
        <v>574</v>
      </c>
      <c r="AN22" t="s">
        <v>1910</v>
      </c>
      <c r="AO22" t="s">
        <v>1911</v>
      </c>
      <c r="AP22" t="s">
        <v>575</v>
      </c>
      <c r="AT22" t="s">
        <v>571</v>
      </c>
      <c r="AU22" t="s">
        <v>574</v>
      </c>
      <c r="AV22" t="s">
        <v>1910</v>
      </c>
      <c r="AW22" t="s">
        <v>1911</v>
      </c>
      <c r="AX22" t="s">
        <v>575</v>
      </c>
      <c r="BB22" t="s">
        <v>571</v>
      </c>
      <c r="BC22" t="s">
        <v>574</v>
      </c>
      <c r="BD22" t="s">
        <v>1910</v>
      </c>
      <c r="BE22" t="s">
        <v>1911</v>
      </c>
      <c r="BF22" t="s">
        <v>575</v>
      </c>
      <c r="BJ22" t="s">
        <v>571</v>
      </c>
      <c r="BK22" t="s">
        <v>574</v>
      </c>
      <c r="BL22" t="s">
        <v>1910</v>
      </c>
      <c r="BM22" t="s">
        <v>1911</v>
      </c>
      <c r="BN22" t="s">
        <v>575</v>
      </c>
      <c r="BR22" t="s">
        <v>571</v>
      </c>
      <c r="BS22" t="s">
        <v>574</v>
      </c>
      <c r="BT22" t="s">
        <v>1910</v>
      </c>
      <c r="BU22" t="s">
        <v>1911</v>
      </c>
      <c r="BV22" t="s">
        <v>575</v>
      </c>
      <c r="BZ22" t="s">
        <v>571</v>
      </c>
      <c r="CA22" t="s">
        <v>574</v>
      </c>
      <c r="CB22" t="s">
        <v>1910</v>
      </c>
      <c r="CC22" t="s">
        <v>1911</v>
      </c>
      <c r="CD22" t="s">
        <v>575</v>
      </c>
      <c r="CH22" t="s">
        <v>571</v>
      </c>
      <c r="CI22" t="s">
        <v>574</v>
      </c>
      <c r="CJ22" t="s">
        <v>1910</v>
      </c>
      <c r="CK22" t="s">
        <v>1911</v>
      </c>
      <c r="CL22" t="s">
        <v>575</v>
      </c>
      <c r="CP22" t="s">
        <v>571</v>
      </c>
      <c r="CQ22" t="s">
        <v>574</v>
      </c>
      <c r="CR22" t="s">
        <v>1910</v>
      </c>
      <c r="CS22" t="s">
        <v>1911</v>
      </c>
      <c r="CT22" t="s">
        <v>575</v>
      </c>
      <c r="CX22" t="s">
        <v>571</v>
      </c>
      <c r="CY22" t="s">
        <v>574</v>
      </c>
      <c r="CZ22" t="s">
        <v>1910</v>
      </c>
      <c r="DA22" t="s">
        <v>1911</v>
      </c>
      <c r="DB22" t="s">
        <v>575</v>
      </c>
      <c r="DF22" t="s">
        <v>571</v>
      </c>
      <c r="DG22" t="s">
        <v>574</v>
      </c>
      <c r="DH22" t="s">
        <v>1910</v>
      </c>
      <c r="DI22" t="s">
        <v>1911</v>
      </c>
      <c r="DJ22" t="s">
        <v>575</v>
      </c>
      <c r="DN22" t="s">
        <v>571</v>
      </c>
      <c r="DO22" t="s">
        <v>574</v>
      </c>
      <c r="DP22" t="s">
        <v>1910</v>
      </c>
      <c r="DQ22" t="s">
        <v>1911</v>
      </c>
      <c r="DR22" t="s">
        <v>575</v>
      </c>
      <c r="DV22" t="s">
        <v>571</v>
      </c>
      <c r="DW22" t="s">
        <v>574</v>
      </c>
      <c r="DX22" t="s">
        <v>1910</v>
      </c>
      <c r="DY22" t="s">
        <v>1911</v>
      </c>
      <c r="DZ22" t="s">
        <v>575</v>
      </c>
      <c r="ED22" t="s">
        <v>571</v>
      </c>
      <c r="EE22" t="s">
        <v>574</v>
      </c>
      <c r="EF22" t="s">
        <v>1910</v>
      </c>
      <c r="EG22" t="s">
        <v>1911</v>
      </c>
      <c r="EH22" t="s">
        <v>575</v>
      </c>
      <c r="EL22" t="s">
        <v>571</v>
      </c>
      <c r="EM22" t="s">
        <v>574</v>
      </c>
      <c r="EN22" t="s">
        <v>1910</v>
      </c>
      <c r="EO22" t="s">
        <v>1911</v>
      </c>
      <c r="EP22" t="s">
        <v>575</v>
      </c>
      <c r="ET22" t="s">
        <v>571</v>
      </c>
      <c r="EU22" t="s">
        <v>574</v>
      </c>
      <c r="EV22" t="s">
        <v>1910</v>
      </c>
      <c r="EW22" t="s">
        <v>1911</v>
      </c>
      <c r="EX22" t="s">
        <v>575</v>
      </c>
      <c r="FB22" t="s">
        <v>571</v>
      </c>
      <c r="FC22" t="s">
        <v>574</v>
      </c>
      <c r="FD22" t="s">
        <v>1910</v>
      </c>
      <c r="FE22" t="s">
        <v>1911</v>
      </c>
      <c r="FF22" t="s">
        <v>575</v>
      </c>
      <c r="FJ22" t="s">
        <v>571</v>
      </c>
      <c r="FK22" t="s">
        <v>574</v>
      </c>
      <c r="FL22" t="s">
        <v>1910</v>
      </c>
      <c r="FM22" t="s">
        <v>1911</v>
      </c>
      <c r="FN22" t="s">
        <v>575</v>
      </c>
      <c r="FR22" t="s">
        <v>571</v>
      </c>
      <c r="FS22" t="s">
        <v>574</v>
      </c>
      <c r="FT22" t="s">
        <v>1910</v>
      </c>
      <c r="FU22" t="s">
        <v>1911</v>
      </c>
      <c r="FV22" t="s">
        <v>575</v>
      </c>
      <c r="FZ22" t="s">
        <v>571</v>
      </c>
      <c r="GA22" t="s">
        <v>574</v>
      </c>
      <c r="GB22" t="s">
        <v>1910</v>
      </c>
      <c r="GC22" t="s">
        <v>1911</v>
      </c>
      <c r="GD22" t="s">
        <v>575</v>
      </c>
      <c r="GH22" t="s">
        <v>571</v>
      </c>
      <c r="GI22" t="s">
        <v>574</v>
      </c>
      <c r="GJ22" t="s">
        <v>1910</v>
      </c>
      <c r="GK22" t="s">
        <v>1911</v>
      </c>
      <c r="GL22" t="s">
        <v>575</v>
      </c>
      <c r="GP22" t="s">
        <v>571</v>
      </c>
      <c r="GQ22" t="s">
        <v>574</v>
      </c>
      <c r="GR22" t="s">
        <v>1910</v>
      </c>
      <c r="GS22" t="s">
        <v>1911</v>
      </c>
      <c r="GT22" t="s">
        <v>575</v>
      </c>
      <c r="GX22" t="s">
        <v>571</v>
      </c>
      <c r="GY22" t="s">
        <v>574</v>
      </c>
      <c r="GZ22" t="s">
        <v>1910</v>
      </c>
      <c r="HA22" t="s">
        <v>1911</v>
      </c>
      <c r="HB22" t="s">
        <v>575</v>
      </c>
      <c r="HF22" t="s">
        <v>571</v>
      </c>
      <c r="HG22" t="s">
        <v>574</v>
      </c>
      <c r="HH22" t="s">
        <v>1910</v>
      </c>
      <c r="HI22" t="s">
        <v>1911</v>
      </c>
      <c r="HJ22" t="s">
        <v>575</v>
      </c>
      <c r="HN22" t="s">
        <v>571</v>
      </c>
      <c r="HO22" t="s">
        <v>574</v>
      </c>
      <c r="HP22" t="s">
        <v>1910</v>
      </c>
      <c r="HQ22" t="s">
        <v>1911</v>
      </c>
      <c r="HR22" t="s">
        <v>575</v>
      </c>
      <c r="HV22" t="s">
        <v>571</v>
      </c>
      <c r="HW22" t="s">
        <v>574</v>
      </c>
      <c r="HX22" t="s">
        <v>1910</v>
      </c>
      <c r="HY22" t="s">
        <v>1911</v>
      </c>
      <c r="HZ22" t="s">
        <v>575</v>
      </c>
      <c r="ID22" t="s">
        <v>571</v>
      </c>
      <c r="IE22" t="s">
        <v>574</v>
      </c>
      <c r="IF22" t="s">
        <v>1910</v>
      </c>
      <c r="IG22" t="s">
        <v>1911</v>
      </c>
      <c r="IH22" t="s">
        <v>575</v>
      </c>
      <c r="IL22" t="s">
        <v>571</v>
      </c>
      <c r="IM22" t="s">
        <v>574</v>
      </c>
      <c r="IN22" t="s">
        <v>1910</v>
      </c>
      <c r="IO22" t="s">
        <v>1911</v>
      </c>
      <c r="IP22" t="s">
        <v>575</v>
      </c>
      <c r="IT22" t="s">
        <v>571</v>
      </c>
      <c r="IU22" t="s">
        <v>574</v>
      </c>
      <c r="IV22" t="s">
        <v>1910</v>
      </c>
      <c r="IW22" t="s">
        <v>1911</v>
      </c>
      <c r="IX22" t="s">
        <v>575</v>
      </c>
      <c r="JB22" t="s">
        <v>571</v>
      </c>
      <c r="JC22" t="s">
        <v>574</v>
      </c>
      <c r="JD22" t="s">
        <v>1910</v>
      </c>
      <c r="JE22" t="s">
        <v>1911</v>
      </c>
      <c r="JF22" t="s">
        <v>575</v>
      </c>
      <c r="JJ22" t="s">
        <v>571</v>
      </c>
      <c r="JK22" t="s">
        <v>574</v>
      </c>
      <c r="JL22" t="s">
        <v>1910</v>
      </c>
      <c r="JM22" t="s">
        <v>1911</v>
      </c>
      <c r="JN22" t="s">
        <v>575</v>
      </c>
      <c r="JR22" t="s">
        <v>571</v>
      </c>
      <c r="JS22" t="s">
        <v>574</v>
      </c>
      <c r="JT22" t="s">
        <v>1910</v>
      </c>
      <c r="JU22" t="s">
        <v>1911</v>
      </c>
      <c r="JV22" t="s">
        <v>575</v>
      </c>
      <c r="JZ22" t="s">
        <v>571</v>
      </c>
      <c r="KA22" t="s">
        <v>574</v>
      </c>
      <c r="KB22" t="s">
        <v>1910</v>
      </c>
      <c r="KC22" t="s">
        <v>1911</v>
      </c>
      <c r="KD22" t="s">
        <v>575</v>
      </c>
      <c r="KH22" t="s">
        <v>571</v>
      </c>
      <c r="KI22" t="s">
        <v>574</v>
      </c>
      <c r="KJ22" t="s">
        <v>1910</v>
      </c>
      <c r="KK22" t="s">
        <v>1911</v>
      </c>
      <c r="KL22" t="s">
        <v>575</v>
      </c>
      <c r="KP22" t="s">
        <v>571</v>
      </c>
      <c r="KQ22" t="s">
        <v>574</v>
      </c>
      <c r="KR22" t="s">
        <v>1910</v>
      </c>
      <c r="KS22" t="s">
        <v>1911</v>
      </c>
      <c r="KT22" t="s">
        <v>575</v>
      </c>
      <c r="KX22" t="s">
        <v>571</v>
      </c>
      <c r="KY22" t="s">
        <v>574</v>
      </c>
      <c r="KZ22" t="s">
        <v>1910</v>
      </c>
      <c r="LA22" t="s">
        <v>1911</v>
      </c>
      <c r="LB22" t="s">
        <v>575</v>
      </c>
      <c r="LF22" t="s">
        <v>571</v>
      </c>
      <c r="LG22" t="s">
        <v>574</v>
      </c>
      <c r="LH22" t="s">
        <v>1910</v>
      </c>
      <c r="LI22" t="s">
        <v>1911</v>
      </c>
      <c r="LJ22" t="s">
        <v>575</v>
      </c>
      <c r="LN22" t="s">
        <v>571</v>
      </c>
      <c r="LO22" t="s">
        <v>574</v>
      </c>
      <c r="LP22" t="s">
        <v>1910</v>
      </c>
      <c r="LQ22" t="s">
        <v>1911</v>
      </c>
      <c r="LR22" t="s">
        <v>575</v>
      </c>
      <c r="LV22" t="s">
        <v>571</v>
      </c>
      <c r="LW22" t="s">
        <v>574</v>
      </c>
      <c r="LX22" t="s">
        <v>1910</v>
      </c>
      <c r="LY22" t="s">
        <v>1911</v>
      </c>
      <c r="LZ22" t="s">
        <v>575</v>
      </c>
      <c r="MD22" t="s">
        <v>571</v>
      </c>
      <c r="ME22" t="s">
        <v>574</v>
      </c>
      <c r="MF22" t="s">
        <v>1910</v>
      </c>
      <c r="MG22" t="s">
        <v>1911</v>
      </c>
      <c r="MH22" t="s">
        <v>575</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e" cm="1">
        <f t="array" ref="BZ23">IF(CA20="","",_xll.PBD(CA20,"Investments Buy Side Ids","v","USD","",""))</f>
        <v>#N/A</v>
      </c>
      <c r="CA23" s="15" t="e" cm="1">
        <f t="array" ref="CA23">IF(BZ23="","",_xll.PBD(BZ23,"Deal Date","","USD","",""))</f>
        <v>#N/A</v>
      </c>
      <c r="CB23" s="15" t="e" cm="1">
        <f t="array" ref="CB23">IF(BZ23="","",_xll.PBD(BZ23,"Company ID","","USD","",""))</f>
        <v>#N/A</v>
      </c>
      <c r="CC23" s="15" t="e" cm="1">
        <f t="array" ref="CC23">IF(BZ23="","",_xll.PBD(CB23,"Name","","USD","",""))</f>
        <v>#N/A</v>
      </c>
      <c r="CD23" t="e" cm="1">
        <f t="array" ref="CD23">IF(BZ23="","",_xll.PBD(BZ23,"Deal Type 1","","USD","",""))</f>
        <v>#N/A</v>
      </c>
      <c r="CH23" t="str" cm="1">
        <f t="array" ref="CH23">IF(CI20="","",_xll.PBD(CI20,"Investments Buy Side Ids","v","USD","",""))</f>
        <v/>
      </c>
      <c r="CI23" s="15" t="str" cm="1">
        <f t="array" ref="CI23">IF(CH23="","",_xll.PBD(CH23,"Deal Date","","USD","",""))</f>
        <v/>
      </c>
      <c r="CJ23" s="15" t="str" cm="1">
        <f t="array" ref="CJ23">IF(CH23="","",_xll.PBD(CH23,"Company ID","","USD","",""))</f>
        <v/>
      </c>
      <c r="CK23" s="15" t="str" cm="1">
        <f t="array" ref="CK23">IF(CH23="","",_xll.PBD(CJ23,"Name","","USD","",""))</f>
        <v/>
      </c>
      <c r="CL23" t="str" cm="1">
        <f t="array" ref="CL23">IF(CH23="","",_xll.PBD(CH23,"Deal Type 1","","USD","",""))</f>
        <v/>
      </c>
      <c r="CP23" t="str" cm="1">
        <f t="array" ref="CP23">IF(CQ20="","",_xll.PBD(CQ20,"Investments Buy Side Ids","v","USD","",""))</f>
        <v/>
      </c>
      <c r="CQ23" s="15" t="str" cm="1">
        <f t="array" ref="CQ23">IF(CP23="","",_xll.PBD(CP23,"Deal Date","","USD","",""))</f>
        <v/>
      </c>
      <c r="CR23" s="15" t="str" cm="1">
        <f t="array" ref="CR23">IF(CP23="","",_xll.PBD(CP23,"Company ID","","USD","",""))</f>
        <v/>
      </c>
      <c r="CS23" s="15" t="str" cm="1">
        <f t="array" ref="CS23">IF(CP23="","",_xll.PBD(CR23,"Name","","USD","",""))</f>
        <v/>
      </c>
      <c r="CT23" t="str" cm="1">
        <f t="array" ref="CT23">IF(CP23="","",_xll.PBD(CP23,"Deal Type 1","","USD","",""))</f>
        <v/>
      </c>
      <c r="CX23" t="str" cm="1">
        <f t="array" ref="CX23">IF(CY20="","",_xll.PBD(CY20,"Investments Buy Side Ids","v","USD","",""))</f>
        <v/>
      </c>
      <c r="CY23" s="15" t="str" cm="1">
        <f t="array" ref="CY23">IF(CX23="","",_xll.PBD(CX23,"Deal Date","","USD","",""))</f>
        <v/>
      </c>
      <c r="CZ23" s="15" t="str" cm="1">
        <f t="array" ref="CZ23">IF(CX23="","",_xll.PBD(CX23,"Company ID","","USD","",""))</f>
        <v/>
      </c>
      <c r="DA23" s="15" t="str" cm="1">
        <f t="array" ref="DA23">IF(CX23="","",_xll.PBD(CZ23,"Name","","USD","",""))</f>
        <v/>
      </c>
      <c r="DB23" t="str" cm="1">
        <f t="array" ref="DB23">IF(CX23="","",_xll.PBD(CX23,"Deal Type 1","","USD","",""))</f>
        <v/>
      </c>
      <c r="DF23" t="str" cm="1">
        <f t="array" ref="DF23">IF(DG20="","",_xll.PBD(DG20,"Investments Buy Side Ids","v","USD","",""))</f>
        <v/>
      </c>
      <c r="DG23" s="15" t="str" cm="1">
        <f t="array" ref="DG23">IF(DF23="","",_xll.PBD(DF23,"Deal Date","","USD","",""))</f>
        <v/>
      </c>
      <c r="DH23" s="15" t="str" cm="1">
        <f t="array" ref="DH23">IF(DF23="","",_xll.PBD(DF23,"Company ID","","USD","",""))</f>
        <v/>
      </c>
      <c r="DI23" s="15" t="str" cm="1">
        <f t="array" ref="DI23">IF(DF23="","",_xll.PBD(DH23,"Name","","USD","",""))</f>
        <v/>
      </c>
      <c r="DJ23" t="str" cm="1">
        <f t="array" ref="DJ23">IF(DF23="","",_xll.PBD(DF23,"Deal Type 1","","USD","",""))</f>
        <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I24" s="15" t="str" cm="1">
        <f t="array" ref="CI24">IF(CH24="","",_xll.PBD(CH24,"Deal Date","","USD","",""))</f>
        <v/>
      </c>
      <c r="CJ24" s="15" t="str" cm="1">
        <f t="array" ref="CJ24">IF(CH24="","",_xll.PBD(CH24,"Company ID","","USD","",""))</f>
        <v/>
      </c>
      <c r="CK24" s="15" t="str" cm="1">
        <f t="array" ref="CK24">IF(CH24="","",_xll.PBD(CJ24,"Name","","USD","",""))</f>
        <v/>
      </c>
      <c r="CL24" t="str" cm="1">
        <f t="array" ref="CL24">IF(CH24="","",_xll.PBD(CH24,"Deal Type 1","","USD","",""))</f>
        <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G24" s="15" t="str" cm="1">
        <f t="array" ref="DG24">IF(DF24="","",_xll.PBD(DF24,"Deal Date","","USD","",""))</f>
        <v/>
      </c>
      <c r="DH24" s="15" t="str" cm="1">
        <f t="array" ref="DH24">IF(DF24="","",_xll.PBD(DF24,"Company ID","","USD","",""))</f>
        <v/>
      </c>
      <c r="DI24" s="15" t="str" cm="1">
        <f t="array" ref="DI24">IF(DF24="","",_xll.PBD(DH24,"Name","","USD","",""))</f>
        <v/>
      </c>
      <c r="DJ24" t="str" cm="1">
        <f t="array" ref="DJ24">IF(DF24="","",_xll.PBD(DF24,"Deal Type 1","","USD","",""))</f>
        <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I25" s="15" t="str" cm="1">
        <f t="array" ref="CI25">IF(CH25="","",_xll.PBD(CH25,"Deal Date","","USD","",""))</f>
        <v/>
      </c>
      <c r="CJ25" s="15" t="str" cm="1">
        <f t="array" ref="CJ25">IF(CH25="","",_xll.PBD(CH25,"Company ID","","USD","",""))</f>
        <v/>
      </c>
      <c r="CK25" s="15" t="str" cm="1">
        <f t="array" ref="CK25">IF(CH25="","",_xll.PBD(CJ25,"Name","","USD","",""))</f>
        <v/>
      </c>
      <c r="CL25" t="str" cm="1">
        <f t="array" ref="CL25">IF(CH25="","",_xll.PBD(CH25,"Deal Type 1","","USD","",""))</f>
        <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G25" s="15" t="str" cm="1">
        <f t="array" ref="DG25">IF(DF25="","",_xll.PBD(DF25,"Deal Date","","USD","",""))</f>
        <v/>
      </c>
      <c r="DH25" s="15" t="str" cm="1">
        <f t="array" ref="DH25">IF(DF25="","",_xll.PBD(DF25,"Company ID","","USD","",""))</f>
        <v/>
      </c>
      <c r="DI25" s="15" t="str" cm="1">
        <f t="array" ref="DI25">IF(DF25="","",_xll.PBD(DH25,"Name","","USD","",""))</f>
        <v/>
      </c>
      <c r="DJ25" t="str" cm="1">
        <f t="array" ref="DJ25">IF(DF25="","",_xll.PBD(DF25,"Deal Type 1","","USD","",""))</f>
        <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I26" s="15" t="str" cm="1">
        <f t="array" ref="CI26">IF(CH26="","",_xll.PBD(CH26,"Deal Date","","USD","",""))</f>
        <v/>
      </c>
      <c r="CJ26" s="15" t="str" cm="1">
        <f t="array" ref="CJ26">IF(CH26="","",_xll.PBD(CH26,"Company ID","","USD","",""))</f>
        <v/>
      </c>
      <c r="CK26" s="15" t="str" cm="1">
        <f t="array" ref="CK26">IF(CH26="","",_xll.PBD(CJ26,"Name","","USD","",""))</f>
        <v/>
      </c>
      <c r="CL26" t="str" cm="1">
        <f t="array" ref="CL26">IF(CH26="","",_xll.PBD(CH26,"Deal Type 1","","USD","",""))</f>
        <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G26" s="15" t="str" cm="1">
        <f t="array" ref="DG26">IF(DF26="","",_xll.PBD(DF26,"Deal Date","","USD","",""))</f>
        <v/>
      </c>
      <c r="DH26" s="15" t="str" cm="1">
        <f t="array" ref="DH26">IF(DF26="","",_xll.PBD(DF26,"Company ID","","USD","",""))</f>
        <v/>
      </c>
      <c r="DI26" s="15" t="str" cm="1">
        <f t="array" ref="DI26">IF(DF26="","",_xll.PBD(DH26,"Name","","USD","",""))</f>
        <v/>
      </c>
      <c r="DJ26" t="str" cm="1">
        <f t="array" ref="DJ26">IF(DF26="","",_xll.PBD(DF26,"Deal Type 1","","USD","",""))</f>
        <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I27" s="15" t="str" cm="1">
        <f t="array" ref="CI27">IF(CH27="","",_xll.PBD(CH27,"Deal Date","","USD","",""))</f>
        <v/>
      </c>
      <c r="CJ27" s="15" t="str" cm="1">
        <f t="array" ref="CJ27">IF(CH27="","",_xll.PBD(CH27,"Company ID","","USD","",""))</f>
        <v/>
      </c>
      <c r="CK27" s="15" t="str" cm="1">
        <f t="array" ref="CK27">IF(CH27="","",_xll.PBD(CJ27,"Name","","USD","",""))</f>
        <v/>
      </c>
      <c r="CL27" t="str" cm="1">
        <f t="array" ref="CL27">IF(CH27="","",_xll.PBD(CH27,"Deal Type 1","","USD","",""))</f>
        <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G27" s="15" t="str" cm="1">
        <f t="array" ref="DG27">IF(DF27="","",_xll.PBD(DF27,"Deal Date","","USD","",""))</f>
        <v/>
      </c>
      <c r="DH27" s="15" t="str" cm="1">
        <f t="array" ref="DH27">IF(DF27="","",_xll.PBD(DF27,"Company ID","","USD","",""))</f>
        <v/>
      </c>
      <c r="DI27" s="15" t="str" cm="1">
        <f t="array" ref="DI27">IF(DF27="","",_xll.PBD(DH27,"Name","","USD","",""))</f>
        <v/>
      </c>
      <c r="DJ27" t="str" cm="1">
        <f t="array" ref="DJ27">IF(DF27="","",_xll.PBD(DF27,"Deal Type 1","","USD","",""))</f>
        <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I28" s="15" t="str" cm="1">
        <f t="array" ref="CI28">IF(CH28="","",_xll.PBD(CH28,"Deal Date","","USD","",""))</f>
        <v/>
      </c>
      <c r="CJ28" s="15" t="str" cm="1">
        <f t="array" ref="CJ28">IF(CH28="","",_xll.PBD(CH28,"Company ID","","USD","",""))</f>
        <v/>
      </c>
      <c r="CK28" s="15" t="str" cm="1">
        <f t="array" ref="CK28">IF(CH28="","",_xll.PBD(CJ28,"Name","","USD","",""))</f>
        <v/>
      </c>
      <c r="CL28" t="str" cm="1">
        <f t="array" ref="CL28">IF(CH28="","",_xll.PBD(CH28,"Deal Type 1","","USD","",""))</f>
        <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G28" s="15" t="str" cm="1">
        <f t="array" ref="DG28">IF(DF28="","",_xll.PBD(DF28,"Deal Date","","USD","",""))</f>
        <v/>
      </c>
      <c r="DH28" s="15" t="str" cm="1">
        <f t="array" ref="DH28">IF(DF28="","",_xll.PBD(DF28,"Company ID","","USD","",""))</f>
        <v/>
      </c>
      <c r="DI28" s="15" t="str" cm="1">
        <f t="array" ref="DI28">IF(DF28="","",_xll.PBD(DH28,"Name","","USD","",""))</f>
        <v/>
      </c>
      <c r="DJ28" t="str" cm="1">
        <f t="array" ref="DJ28">IF(DF28="","",_xll.PBD(DF28,"Deal Type 1","","USD","",""))</f>
        <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I29" s="15" t="str" cm="1">
        <f t="array" ref="CI29">IF(CH29="","",_xll.PBD(CH29,"Deal Date","","USD","",""))</f>
        <v/>
      </c>
      <c r="CJ29" s="15" t="str" cm="1">
        <f t="array" ref="CJ29">IF(CH29="","",_xll.PBD(CH29,"Company ID","","USD","",""))</f>
        <v/>
      </c>
      <c r="CK29" s="15" t="str" cm="1">
        <f t="array" ref="CK29">IF(CH29="","",_xll.PBD(CJ29,"Name","","USD","",""))</f>
        <v/>
      </c>
      <c r="CL29" t="str" cm="1">
        <f t="array" ref="CL29">IF(CH29="","",_xll.PBD(CH29,"Deal Type 1","","USD","",""))</f>
        <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G29" s="15" t="str" cm="1">
        <f t="array" ref="DG29">IF(DF29="","",_xll.PBD(DF29,"Deal Date","","USD","",""))</f>
        <v/>
      </c>
      <c r="DH29" s="15" t="str" cm="1">
        <f t="array" ref="DH29">IF(DF29="","",_xll.PBD(DF29,"Company ID","","USD","",""))</f>
        <v/>
      </c>
      <c r="DI29" s="15" t="str" cm="1">
        <f t="array" ref="DI29">IF(DF29="","",_xll.PBD(DH29,"Name","","USD","",""))</f>
        <v/>
      </c>
      <c r="DJ29" t="str" cm="1">
        <f t="array" ref="DJ29">IF(DF29="","",_xll.PBD(DF29,"Deal Type 1","","USD","",""))</f>
        <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I30" s="15" t="str" cm="1">
        <f t="array" ref="CI30">IF(CH30="","",_xll.PBD(CH30,"Deal Date","","USD","",""))</f>
        <v/>
      </c>
      <c r="CJ30" s="15" t="str" cm="1">
        <f t="array" ref="CJ30">IF(CH30="","",_xll.PBD(CH30,"Company ID","","USD","",""))</f>
        <v/>
      </c>
      <c r="CK30" s="15" t="str" cm="1">
        <f t="array" ref="CK30">IF(CH30="","",_xll.PBD(CJ30,"Name","","USD","",""))</f>
        <v/>
      </c>
      <c r="CL30" t="str" cm="1">
        <f t="array" ref="CL30">IF(CH30="","",_xll.PBD(CH30,"Deal Type 1","","USD","",""))</f>
        <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G30" s="15" t="str" cm="1">
        <f t="array" ref="DG30">IF(DF30="","",_xll.PBD(DF30,"Deal Date","","USD","",""))</f>
        <v/>
      </c>
      <c r="DH30" s="15" t="str" cm="1">
        <f t="array" ref="DH30">IF(DF30="","",_xll.PBD(DF30,"Company ID","","USD","",""))</f>
        <v/>
      </c>
      <c r="DI30" s="15" t="str" cm="1">
        <f t="array" ref="DI30">IF(DF30="","",_xll.PBD(DH30,"Name","","USD","",""))</f>
        <v/>
      </c>
      <c r="DJ30" t="str" cm="1">
        <f t="array" ref="DJ30">IF(DF30="","",_xll.PBD(DF30,"Deal Type 1","","USD","",""))</f>
        <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I31" s="15" t="str" cm="1">
        <f t="array" ref="CI31">IF(CH31="","",_xll.PBD(CH31,"Deal Date","","USD","",""))</f>
        <v/>
      </c>
      <c r="CJ31" s="15" t="str" cm="1">
        <f t="array" ref="CJ31">IF(CH31="","",_xll.PBD(CH31,"Company ID","","USD","",""))</f>
        <v/>
      </c>
      <c r="CK31" s="15" t="str" cm="1">
        <f t="array" ref="CK31">IF(CH31="","",_xll.PBD(CJ31,"Name","","USD","",""))</f>
        <v/>
      </c>
      <c r="CL31" t="str" cm="1">
        <f t="array" ref="CL31">IF(CH31="","",_xll.PBD(CH31,"Deal Type 1","","USD","",""))</f>
        <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G31" s="15" t="str" cm="1">
        <f t="array" ref="DG31">IF(DF31="","",_xll.PBD(DF31,"Deal Date","","USD","",""))</f>
        <v/>
      </c>
      <c r="DH31" s="15" t="str" cm="1">
        <f t="array" ref="DH31">IF(DF31="","",_xll.PBD(DF31,"Company ID","","USD","",""))</f>
        <v/>
      </c>
      <c r="DI31" s="15" t="str" cm="1">
        <f t="array" ref="DI31">IF(DF31="","",_xll.PBD(DH31,"Name","","USD","",""))</f>
        <v/>
      </c>
      <c r="DJ31" t="str" cm="1">
        <f t="array" ref="DJ31">IF(DF31="","",_xll.PBD(DF31,"Deal Type 1","","USD","",""))</f>
        <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I32" s="15" t="str" cm="1">
        <f t="array" ref="CI32">IF(CH32="","",_xll.PBD(CH32,"Deal Date","","USD","",""))</f>
        <v/>
      </c>
      <c r="CJ32" s="15" t="str" cm="1">
        <f t="array" ref="CJ32">IF(CH32="","",_xll.PBD(CH32,"Company ID","","USD","",""))</f>
        <v/>
      </c>
      <c r="CK32" s="15" t="str" cm="1">
        <f t="array" ref="CK32">IF(CH32="","",_xll.PBD(CJ32,"Name","","USD","",""))</f>
        <v/>
      </c>
      <c r="CL32" t="str" cm="1">
        <f t="array" ref="CL32">IF(CH32="","",_xll.PBD(CH32,"Deal Type 1","","USD","",""))</f>
        <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G32" s="15" t="str" cm="1">
        <f t="array" ref="DG32">IF(DF32="","",_xll.PBD(DF32,"Deal Date","","USD","",""))</f>
        <v/>
      </c>
      <c r="DH32" s="15" t="str" cm="1">
        <f t="array" ref="DH32">IF(DF32="","",_xll.PBD(DF32,"Company ID","","USD","",""))</f>
        <v/>
      </c>
      <c r="DI32" s="15" t="str" cm="1">
        <f t="array" ref="DI32">IF(DF32="","",_xll.PBD(DH32,"Name","","USD","",""))</f>
        <v/>
      </c>
      <c r="DJ32" t="str" cm="1">
        <f t="array" ref="DJ32">IF(DF32="","",_xll.PBD(DF32,"Deal Type 1","","USD","",""))</f>
        <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I33" s="15" t="str" cm="1">
        <f t="array" ref="CI33">IF(CH33="","",_xll.PBD(CH33,"Deal Date","","USD","",""))</f>
        <v/>
      </c>
      <c r="CJ33" s="15" t="str" cm="1">
        <f t="array" ref="CJ33">IF(CH33="","",_xll.PBD(CH33,"Company ID","","USD","",""))</f>
        <v/>
      </c>
      <c r="CK33" s="15" t="str" cm="1">
        <f t="array" ref="CK33">IF(CH33="","",_xll.PBD(CJ33,"Name","","USD","",""))</f>
        <v/>
      </c>
      <c r="CL33" t="str" cm="1">
        <f t="array" ref="CL33">IF(CH33="","",_xll.PBD(CH33,"Deal Type 1","","USD","",""))</f>
        <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G33" s="15" t="str" cm="1">
        <f t="array" ref="DG33">IF(DF33="","",_xll.PBD(DF33,"Deal Date","","USD","",""))</f>
        <v/>
      </c>
      <c r="DH33" s="15" t="str" cm="1">
        <f t="array" ref="DH33">IF(DF33="","",_xll.PBD(DF33,"Company ID","","USD","",""))</f>
        <v/>
      </c>
      <c r="DI33" s="15" t="str" cm="1">
        <f t="array" ref="DI33">IF(DF33="","",_xll.PBD(DH33,"Name","","USD","",""))</f>
        <v/>
      </c>
      <c r="DJ33" t="str" cm="1">
        <f t="array" ref="DJ33">IF(DF33="","",_xll.PBD(DF33,"Deal Type 1","","USD","",""))</f>
        <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I34" s="15" t="str" cm="1">
        <f t="array" ref="CI34">IF(CH34="","",_xll.PBD(CH34,"Deal Date","","USD","",""))</f>
        <v/>
      </c>
      <c r="CJ34" s="15" t="str" cm="1">
        <f t="array" ref="CJ34">IF(CH34="","",_xll.PBD(CH34,"Company ID","","USD","",""))</f>
        <v/>
      </c>
      <c r="CK34" s="15" t="str" cm="1">
        <f t="array" ref="CK34">IF(CH34="","",_xll.PBD(CJ34,"Name","","USD","",""))</f>
        <v/>
      </c>
      <c r="CL34" t="str" cm="1">
        <f t="array" ref="CL34">IF(CH34="","",_xll.PBD(CH34,"Deal Type 1","","USD","",""))</f>
        <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G34" s="15" t="str" cm="1">
        <f t="array" ref="DG34">IF(DF34="","",_xll.PBD(DF34,"Deal Date","","USD","",""))</f>
        <v/>
      </c>
      <c r="DH34" s="15" t="str" cm="1">
        <f t="array" ref="DH34">IF(DF34="","",_xll.PBD(DF34,"Company ID","","USD","",""))</f>
        <v/>
      </c>
      <c r="DI34" s="15" t="str" cm="1">
        <f t="array" ref="DI34">IF(DF34="","",_xll.PBD(DH34,"Name","","USD","",""))</f>
        <v/>
      </c>
      <c r="DJ34" t="str" cm="1">
        <f t="array" ref="DJ34">IF(DF34="","",_xll.PBD(DF34,"Deal Type 1","","USD","",""))</f>
        <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I35" s="15" t="str" cm="1">
        <f t="array" ref="CI35">IF(CH35="","",_xll.PBD(CH35,"Deal Date","","USD","",""))</f>
        <v/>
      </c>
      <c r="CJ35" s="15" t="str" cm="1">
        <f t="array" ref="CJ35">IF(CH35="","",_xll.PBD(CH35,"Company ID","","USD","",""))</f>
        <v/>
      </c>
      <c r="CK35" s="15" t="str" cm="1">
        <f t="array" ref="CK35">IF(CH35="","",_xll.PBD(CJ35,"Name","","USD","",""))</f>
        <v/>
      </c>
      <c r="CL35" t="str" cm="1">
        <f t="array" ref="CL35">IF(CH35="","",_xll.PBD(CH35,"Deal Type 1","","USD","",""))</f>
        <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G35" s="15" t="str" cm="1">
        <f t="array" ref="DG35">IF(DF35="","",_xll.PBD(DF35,"Deal Date","","USD","",""))</f>
        <v/>
      </c>
      <c r="DH35" s="15" t="str" cm="1">
        <f t="array" ref="DH35">IF(DF35="","",_xll.PBD(DF35,"Company ID","","USD","",""))</f>
        <v/>
      </c>
      <c r="DI35" s="15" t="str" cm="1">
        <f t="array" ref="DI35">IF(DF35="","",_xll.PBD(DH35,"Name","","USD","",""))</f>
        <v/>
      </c>
      <c r="DJ35" t="str" cm="1">
        <f t="array" ref="DJ35">IF(DF35="","",_xll.PBD(DF35,"Deal Type 1","","USD","",""))</f>
        <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I36" s="15" t="str" cm="1">
        <f t="array" ref="CI36">IF(CH36="","",_xll.PBD(CH36,"Deal Date","","USD","",""))</f>
        <v/>
      </c>
      <c r="CJ36" s="15" t="str" cm="1">
        <f t="array" ref="CJ36">IF(CH36="","",_xll.PBD(CH36,"Company ID","","USD","",""))</f>
        <v/>
      </c>
      <c r="CK36" s="15" t="str" cm="1">
        <f t="array" ref="CK36">IF(CH36="","",_xll.PBD(CJ36,"Name","","USD","",""))</f>
        <v/>
      </c>
      <c r="CL36" t="str" cm="1">
        <f t="array" ref="CL36">IF(CH36="","",_xll.PBD(CH36,"Deal Type 1","","USD","",""))</f>
        <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G36" s="15" t="str" cm="1">
        <f t="array" ref="DG36">IF(DF36="","",_xll.PBD(DF36,"Deal Date","","USD","",""))</f>
        <v/>
      </c>
      <c r="DH36" s="15" t="str" cm="1">
        <f t="array" ref="DH36">IF(DF36="","",_xll.PBD(DF36,"Company ID","","USD","",""))</f>
        <v/>
      </c>
      <c r="DI36" s="15" t="str" cm="1">
        <f t="array" ref="DI36">IF(DF36="","",_xll.PBD(DH36,"Name","","USD","",""))</f>
        <v/>
      </c>
      <c r="DJ36" t="str" cm="1">
        <f t="array" ref="DJ36">IF(DF36="","",_xll.PBD(DF36,"Deal Type 1","","USD","",""))</f>
        <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I37" s="15" t="str" cm="1">
        <f t="array" ref="CI37">IF(CH37="","",_xll.PBD(CH37,"Deal Date","","USD","",""))</f>
        <v/>
      </c>
      <c r="CJ37" s="15" t="str" cm="1">
        <f t="array" ref="CJ37">IF(CH37="","",_xll.PBD(CH37,"Company ID","","USD","",""))</f>
        <v/>
      </c>
      <c r="CK37" s="15" t="str" cm="1">
        <f t="array" ref="CK37">IF(CH37="","",_xll.PBD(CJ37,"Name","","USD","",""))</f>
        <v/>
      </c>
      <c r="CL37" t="str" cm="1">
        <f t="array" ref="CL37">IF(CH37="","",_xll.PBD(CH37,"Deal Type 1","","USD","",""))</f>
        <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G37" s="15" t="str" cm="1">
        <f t="array" ref="DG37">IF(DF37="","",_xll.PBD(DF37,"Deal Date","","USD","",""))</f>
        <v/>
      </c>
      <c r="DH37" s="15" t="str" cm="1">
        <f t="array" ref="DH37">IF(DF37="","",_xll.PBD(DF37,"Company ID","","USD","",""))</f>
        <v/>
      </c>
      <c r="DI37" s="15" t="str" cm="1">
        <f t="array" ref="DI37">IF(DF37="","",_xll.PBD(DH37,"Name","","USD","",""))</f>
        <v/>
      </c>
      <c r="DJ37" t="str" cm="1">
        <f t="array" ref="DJ37">IF(DF37="","",_xll.PBD(DF37,"Deal Type 1","","USD","",""))</f>
        <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I38" s="15" t="str" cm="1">
        <f t="array" ref="CI38">IF(CH38="","",_xll.PBD(CH38,"Deal Date","","USD","",""))</f>
        <v/>
      </c>
      <c r="CJ38" s="15" t="str" cm="1">
        <f t="array" ref="CJ38">IF(CH38="","",_xll.PBD(CH38,"Company ID","","USD","",""))</f>
        <v/>
      </c>
      <c r="CK38" s="15" t="str" cm="1">
        <f t="array" ref="CK38">IF(CH38="","",_xll.PBD(CJ38,"Name","","USD","",""))</f>
        <v/>
      </c>
      <c r="CL38" t="str" cm="1">
        <f t="array" ref="CL38">IF(CH38="","",_xll.PBD(CH38,"Deal Type 1","","USD","",""))</f>
        <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G38" s="15" t="str" cm="1">
        <f t="array" ref="DG38">IF(DF38="","",_xll.PBD(DF38,"Deal Date","","USD","",""))</f>
        <v/>
      </c>
      <c r="DH38" s="15" t="str" cm="1">
        <f t="array" ref="DH38">IF(DF38="","",_xll.PBD(DF38,"Company ID","","USD","",""))</f>
        <v/>
      </c>
      <c r="DI38" s="15" t="str" cm="1">
        <f t="array" ref="DI38">IF(DF38="","",_xll.PBD(DH38,"Name","","USD","",""))</f>
        <v/>
      </c>
      <c r="DJ38" t="str" cm="1">
        <f t="array" ref="DJ38">IF(DF38="","",_xll.PBD(DF38,"Deal Type 1","","USD","",""))</f>
        <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I39" s="15" t="str" cm="1">
        <f t="array" ref="CI39">IF(CH39="","",_xll.PBD(CH39,"Deal Date","","USD","",""))</f>
        <v/>
      </c>
      <c r="CJ39" s="15" t="str" cm="1">
        <f t="array" ref="CJ39">IF(CH39="","",_xll.PBD(CH39,"Company ID","","USD","",""))</f>
        <v/>
      </c>
      <c r="CK39" s="15" t="str" cm="1">
        <f t="array" ref="CK39">IF(CH39="","",_xll.PBD(CJ39,"Name","","USD","",""))</f>
        <v/>
      </c>
      <c r="CL39" t="str" cm="1">
        <f t="array" ref="CL39">IF(CH39="","",_xll.PBD(CH39,"Deal Type 1","","USD","",""))</f>
        <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G39" s="15" t="str" cm="1">
        <f t="array" ref="DG39">IF(DF39="","",_xll.PBD(DF39,"Deal Date","","USD","",""))</f>
        <v/>
      </c>
      <c r="DH39" s="15" t="str" cm="1">
        <f t="array" ref="DH39">IF(DF39="","",_xll.PBD(DF39,"Company ID","","USD","",""))</f>
        <v/>
      </c>
      <c r="DI39" s="15" t="str" cm="1">
        <f t="array" ref="DI39">IF(DF39="","",_xll.PBD(DH39,"Name","","USD","",""))</f>
        <v/>
      </c>
      <c r="DJ39" t="str" cm="1">
        <f t="array" ref="DJ39">IF(DF39="","",_xll.PBD(DF39,"Deal Type 1","","USD","",""))</f>
        <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I40" s="15" t="str" cm="1">
        <f t="array" ref="CI40">IF(CH40="","",_xll.PBD(CH40,"Deal Date","","USD","",""))</f>
        <v/>
      </c>
      <c r="CJ40" s="15" t="str" cm="1">
        <f t="array" ref="CJ40">IF(CH40="","",_xll.PBD(CH40,"Company ID","","USD","",""))</f>
        <v/>
      </c>
      <c r="CK40" s="15" t="str" cm="1">
        <f t="array" ref="CK40">IF(CH40="","",_xll.PBD(CJ40,"Name","","USD","",""))</f>
        <v/>
      </c>
      <c r="CL40" t="str" cm="1">
        <f t="array" ref="CL40">IF(CH40="","",_xll.PBD(CH40,"Deal Type 1","","USD","",""))</f>
        <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G40" s="15" t="str" cm="1">
        <f t="array" ref="DG40">IF(DF40="","",_xll.PBD(DF40,"Deal Date","","USD","",""))</f>
        <v/>
      </c>
      <c r="DH40" s="15" t="str" cm="1">
        <f t="array" ref="DH40">IF(DF40="","",_xll.PBD(DF40,"Company ID","","USD","",""))</f>
        <v/>
      </c>
      <c r="DI40" s="15" t="str" cm="1">
        <f t="array" ref="DI40">IF(DF40="","",_xll.PBD(DH40,"Name","","USD","",""))</f>
        <v/>
      </c>
      <c r="DJ40" t="str" cm="1">
        <f t="array" ref="DJ40">IF(DF40="","",_xll.PBD(DF40,"Deal Type 1","","USD","",""))</f>
        <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I41" s="15" t="str" cm="1">
        <f t="array" ref="CI41">IF(CH41="","",_xll.PBD(CH41,"Deal Date","","USD","",""))</f>
        <v/>
      </c>
      <c r="CJ41" s="15" t="str" cm="1">
        <f t="array" ref="CJ41">IF(CH41="","",_xll.PBD(CH41,"Company ID","","USD","",""))</f>
        <v/>
      </c>
      <c r="CK41" s="15" t="str" cm="1">
        <f t="array" ref="CK41">IF(CH41="","",_xll.PBD(CJ41,"Name","","USD","",""))</f>
        <v/>
      </c>
      <c r="CL41" t="str" cm="1">
        <f t="array" ref="CL41">IF(CH41="","",_xll.PBD(CH41,"Deal Type 1","","USD","",""))</f>
        <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G41" s="15" t="str" cm="1">
        <f t="array" ref="DG41">IF(DF41="","",_xll.PBD(DF41,"Deal Date","","USD","",""))</f>
        <v/>
      </c>
      <c r="DH41" s="15" t="str" cm="1">
        <f t="array" ref="DH41">IF(DF41="","",_xll.PBD(DF41,"Company ID","","USD","",""))</f>
        <v/>
      </c>
      <c r="DI41" s="15" t="str" cm="1">
        <f t="array" ref="DI41">IF(DF41="","",_xll.PBD(DH41,"Name","","USD","",""))</f>
        <v/>
      </c>
      <c r="DJ41" t="str" cm="1">
        <f t="array" ref="DJ41">IF(DF41="","",_xll.PBD(DF41,"Deal Type 1","","USD","",""))</f>
        <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I42" s="15" t="str" cm="1">
        <f t="array" ref="CI42">IF(CH42="","",_xll.PBD(CH42,"Deal Date","","USD","",""))</f>
        <v/>
      </c>
      <c r="CJ42" s="15" t="str" cm="1">
        <f t="array" ref="CJ42">IF(CH42="","",_xll.PBD(CH42,"Company ID","","USD","",""))</f>
        <v/>
      </c>
      <c r="CK42" s="15" t="str" cm="1">
        <f t="array" ref="CK42">IF(CH42="","",_xll.PBD(CJ42,"Name","","USD","",""))</f>
        <v/>
      </c>
      <c r="CL42" t="str" cm="1">
        <f t="array" ref="CL42">IF(CH42="","",_xll.PBD(CH42,"Deal Type 1","","USD","",""))</f>
        <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G42" s="15" t="str" cm="1">
        <f t="array" ref="DG42">IF(DF42="","",_xll.PBD(DF42,"Deal Date","","USD","",""))</f>
        <v/>
      </c>
      <c r="DH42" s="15" t="str" cm="1">
        <f t="array" ref="DH42">IF(DF42="","",_xll.PBD(DF42,"Company ID","","USD","",""))</f>
        <v/>
      </c>
      <c r="DI42" s="15" t="str" cm="1">
        <f t="array" ref="DI42">IF(DF42="","",_xll.PBD(DH42,"Name","","USD","",""))</f>
        <v/>
      </c>
      <c r="DJ42" t="str" cm="1">
        <f t="array" ref="DJ42">IF(DF42="","",_xll.PBD(DF42,"Deal Type 1","","USD","",""))</f>
        <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I43" s="15" t="str" cm="1">
        <f t="array" ref="CI43">IF(CH43="","",_xll.PBD(CH43,"Deal Date","","USD","",""))</f>
        <v/>
      </c>
      <c r="CJ43" s="15" t="str" cm="1">
        <f t="array" ref="CJ43">IF(CH43="","",_xll.PBD(CH43,"Company ID","","USD","",""))</f>
        <v/>
      </c>
      <c r="CK43" s="15" t="str" cm="1">
        <f t="array" ref="CK43">IF(CH43="","",_xll.PBD(CJ43,"Name","","USD","",""))</f>
        <v/>
      </c>
      <c r="CL43" t="str" cm="1">
        <f t="array" ref="CL43">IF(CH43="","",_xll.PBD(CH43,"Deal Type 1","","USD","",""))</f>
        <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G43" s="15" t="str" cm="1">
        <f t="array" ref="DG43">IF(DF43="","",_xll.PBD(DF43,"Deal Date","","USD","",""))</f>
        <v/>
      </c>
      <c r="DH43" s="15" t="str" cm="1">
        <f t="array" ref="DH43">IF(DF43="","",_xll.PBD(DF43,"Company ID","","USD","",""))</f>
        <v/>
      </c>
      <c r="DI43" s="15" t="str" cm="1">
        <f t="array" ref="DI43">IF(DF43="","",_xll.PBD(DH43,"Name","","USD","",""))</f>
        <v/>
      </c>
      <c r="DJ43" t="str" cm="1">
        <f t="array" ref="DJ43">IF(DF43="","",_xll.PBD(DF43,"Deal Type 1","","USD","",""))</f>
        <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I44" s="15" t="str" cm="1">
        <f t="array" ref="CI44">IF(CH44="","",_xll.PBD(CH44,"Deal Date","","USD","",""))</f>
        <v/>
      </c>
      <c r="CJ44" s="15" t="str" cm="1">
        <f t="array" ref="CJ44">IF(CH44="","",_xll.PBD(CH44,"Company ID","","USD","",""))</f>
        <v/>
      </c>
      <c r="CK44" s="15" t="str" cm="1">
        <f t="array" ref="CK44">IF(CH44="","",_xll.PBD(CJ44,"Name","","USD","",""))</f>
        <v/>
      </c>
      <c r="CL44" t="str" cm="1">
        <f t="array" ref="CL44">IF(CH44="","",_xll.PBD(CH44,"Deal Type 1","","USD","",""))</f>
        <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G44" s="15" t="str" cm="1">
        <f t="array" ref="DG44">IF(DF44="","",_xll.PBD(DF44,"Deal Date","","USD","",""))</f>
        <v/>
      </c>
      <c r="DH44" s="15" t="str" cm="1">
        <f t="array" ref="DH44">IF(DF44="","",_xll.PBD(DF44,"Company ID","","USD","",""))</f>
        <v/>
      </c>
      <c r="DI44" s="15" t="str" cm="1">
        <f t="array" ref="DI44">IF(DF44="","",_xll.PBD(DH44,"Name","","USD","",""))</f>
        <v/>
      </c>
      <c r="DJ44" t="str" cm="1">
        <f t="array" ref="DJ44">IF(DF44="","",_xll.PBD(DF44,"Deal Type 1","","USD","",""))</f>
        <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I45" s="15" t="str" cm="1">
        <f t="array" ref="CI45">IF(CH45="","",_xll.PBD(CH45,"Deal Date","","USD","",""))</f>
        <v/>
      </c>
      <c r="CJ45" s="15" t="str" cm="1">
        <f t="array" ref="CJ45">IF(CH45="","",_xll.PBD(CH45,"Company ID","","USD","",""))</f>
        <v/>
      </c>
      <c r="CK45" s="15" t="str" cm="1">
        <f t="array" ref="CK45">IF(CH45="","",_xll.PBD(CJ45,"Name","","USD","",""))</f>
        <v/>
      </c>
      <c r="CL45" t="str" cm="1">
        <f t="array" ref="CL45">IF(CH45="","",_xll.PBD(CH45,"Deal Type 1","","USD","",""))</f>
        <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G45" s="15" t="str" cm="1">
        <f t="array" ref="DG45">IF(DF45="","",_xll.PBD(DF45,"Deal Date","","USD","",""))</f>
        <v/>
      </c>
      <c r="DH45" s="15" t="str" cm="1">
        <f t="array" ref="DH45">IF(DF45="","",_xll.PBD(DF45,"Company ID","","USD","",""))</f>
        <v/>
      </c>
      <c r="DI45" s="15" t="str" cm="1">
        <f t="array" ref="DI45">IF(DF45="","",_xll.PBD(DH45,"Name","","USD","",""))</f>
        <v/>
      </c>
      <c r="DJ45" t="str" cm="1">
        <f t="array" ref="DJ45">IF(DF45="","",_xll.PBD(DF45,"Deal Type 1","","USD","",""))</f>
        <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I46" s="15" t="str" cm="1">
        <f t="array" ref="CI46">IF(CH46="","",_xll.PBD(CH46,"Deal Date","","USD","",""))</f>
        <v/>
      </c>
      <c r="CJ46" s="15" t="str" cm="1">
        <f t="array" ref="CJ46">IF(CH46="","",_xll.PBD(CH46,"Company ID","","USD","",""))</f>
        <v/>
      </c>
      <c r="CK46" s="15" t="str" cm="1">
        <f t="array" ref="CK46">IF(CH46="","",_xll.PBD(CJ46,"Name","","USD","",""))</f>
        <v/>
      </c>
      <c r="CL46" t="str" cm="1">
        <f t="array" ref="CL46">IF(CH46="","",_xll.PBD(CH46,"Deal Type 1","","USD","",""))</f>
        <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G46" s="15" t="str" cm="1">
        <f t="array" ref="DG46">IF(DF46="","",_xll.PBD(DF46,"Deal Date","","USD","",""))</f>
        <v/>
      </c>
      <c r="DH46" s="15" t="str" cm="1">
        <f t="array" ref="DH46">IF(DF46="","",_xll.PBD(DF46,"Company ID","","USD","",""))</f>
        <v/>
      </c>
      <c r="DI46" s="15" t="str" cm="1">
        <f t="array" ref="DI46">IF(DF46="","",_xll.PBD(DH46,"Name","","USD","",""))</f>
        <v/>
      </c>
      <c r="DJ46" t="str" cm="1">
        <f t="array" ref="DJ46">IF(DF46="","",_xll.PBD(DF46,"Deal Type 1","","USD","",""))</f>
        <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I47" s="15" t="str" cm="1">
        <f t="array" ref="CI47">IF(CH47="","",_xll.PBD(CH47,"Deal Date","","USD","",""))</f>
        <v/>
      </c>
      <c r="CJ47" s="15" t="str" cm="1">
        <f t="array" ref="CJ47">IF(CH47="","",_xll.PBD(CH47,"Company ID","","USD","",""))</f>
        <v/>
      </c>
      <c r="CK47" s="15" t="str" cm="1">
        <f t="array" ref="CK47">IF(CH47="","",_xll.PBD(CJ47,"Name","","USD","",""))</f>
        <v/>
      </c>
      <c r="CL47" t="str" cm="1">
        <f t="array" ref="CL47">IF(CH47="","",_xll.PBD(CH47,"Deal Type 1","","USD","",""))</f>
        <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G47" s="15" t="str" cm="1">
        <f t="array" ref="DG47">IF(DF47="","",_xll.PBD(DF47,"Deal Date","","USD","",""))</f>
        <v/>
      </c>
      <c r="DH47" s="15" t="str" cm="1">
        <f t="array" ref="DH47">IF(DF47="","",_xll.PBD(DF47,"Company ID","","USD","",""))</f>
        <v/>
      </c>
      <c r="DI47" s="15" t="str" cm="1">
        <f t="array" ref="DI47">IF(DF47="","",_xll.PBD(DH47,"Name","","USD","",""))</f>
        <v/>
      </c>
      <c r="DJ47" t="str" cm="1">
        <f t="array" ref="DJ47">IF(DF47="","",_xll.PBD(DF47,"Deal Type 1","","USD","",""))</f>
        <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I48" s="15" t="str" cm="1">
        <f t="array" ref="CI48">IF(CH48="","",_xll.PBD(CH48,"Deal Date","","USD","",""))</f>
        <v/>
      </c>
      <c r="CJ48" s="15" t="str" cm="1">
        <f t="array" ref="CJ48">IF(CH48="","",_xll.PBD(CH48,"Company ID","","USD","",""))</f>
        <v/>
      </c>
      <c r="CK48" s="15" t="str" cm="1">
        <f t="array" ref="CK48">IF(CH48="","",_xll.PBD(CJ48,"Name","","USD","",""))</f>
        <v/>
      </c>
      <c r="CL48" t="str" cm="1">
        <f t="array" ref="CL48">IF(CH48="","",_xll.PBD(CH48,"Deal Type 1","","USD","",""))</f>
        <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G48" s="15" t="str" cm="1">
        <f t="array" ref="DG48">IF(DF48="","",_xll.PBD(DF48,"Deal Date","","USD","",""))</f>
        <v/>
      </c>
      <c r="DH48" s="15" t="str" cm="1">
        <f t="array" ref="DH48">IF(DF48="","",_xll.PBD(DF48,"Company ID","","USD","",""))</f>
        <v/>
      </c>
      <c r="DI48" s="15" t="str" cm="1">
        <f t="array" ref="DI48">IF(DF48="","",_xll.PBD(DH48,"Name","","USD","",""))</f>
        <v/>
      </c>
      <c r="DJ48" t="str" cm="1">
        <f t="array" ref="DJ48">IF(DF48="","",_xll.PBD(DF48,"Deal Type 1","","USD","",""))</f>
        <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I49" s="15" t="str" cm="1">
        <f t="array" ref="CI49">IF(CH49="","",_xll.PBD(CH49,"Deal Date","","USD","",""))</f>
        <v/>
      </c>
      <c r="CJ49" s="15" t="str" cm="1">
        <f t="array" ref="CJ49">IF(CH49="","",_xll.PBD(CH49,"Company ID","","USD","",""))</f>
        <v/>
      </c>
      <c r="CK49" s="15" t="str" cm="1">
        <f t="array" ref="CK49">IF(CH49="","",_xll.PBD(CJ49,"Name","","USD","",""))</f>
        <v/>
      </c>
      <c r="CL49" t="str" cm="1">
        <f t="array" ref="CL49">IF(CH49="","",_xll.PBD(CH49,"Deal Type 1","","USD","",""))</f>
        <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G49" s="15" t="str" cm="1">
        <f t="array" ref="DG49">IF(DF49="","",_xll.PBD(DF49,"Deal Date","","USD","",""))</f>
        <v/>
      </c>
      <c r="DH49" s="15" t="str" cm="1">
        <f t="array" ref="DH49">IF(DF49="","",_xll.PBD(DF49,"Company ID","","USD","",""))</f>
        <v/>
      </c>
      <c r="DI49" s="15" t="str" cm="1">
        <f t="array" ref="DI49">IF(DF49="","",_xll.PBD(DH49,"Name","","USD","",""))</f>
        <v/>
      </c>
      <c r="DJ49" t="str" cm="1">
        <f t="array" ref="DJ49">IF(DF49="","",_xll.PBD(DF49,"Deal Type 1","","USD","",""))</f>
        <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I50" s="15" t="str" cm="1">
        <f t="array" ref="CI50">IF(CH50="","",_xll.PBD(CH50,"Deal Date","","USD","",""))</f>
        <v/>
      </c>
      <c r="CJ50" s="15" t="str" cm="1">
        <f t="array" ref="CJ50">IF(CH50="","",_xll.PBD(CH50,"Company ID","","USD","",""))</f>
        <v/>
      </c>
      <c r="CK50" s="15" t="str" cm="1">
        <f t="array" ref="CK50">IF(CH50="","",_xll.PBD(CJ50,"Name","","USD","",""))</f>
        <v/>
      </c>
      <c r="CL50" t="str" cm="1">
        <f t="array" ref="CL50">IF(CH50="","",_xll.PBD(CH50,"Deal Type 1","","USD","",""))</f>
        <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G50" s="15" t="str" cm="1">
        <f t="array" ref="DG50">IF(DF50="","",_xll.PBD(DF50,"Deal Date","","USD","",""))</f>
        <v/>
      </c>
      <c r="DH50" s="15" t="str" cm="1">
        <f t="array" ref="DH50">IF(DF50="","",_xll.PBD(DF50,"Company ID","","USD","",""))</f>
        <v/>
      </c>
      <c r="DI50" s="15" t="str" cm="1">
        <f t="array" ref="DI50">IF(DF50="","",_xll.PBD(DH50,"Name","","USD","",""))</f>
        <v/>
      </c>
      <c r="DJ50" t="str" cm="1">
        <f t="array" ref="DJ50">IF(DF50="","",_xll.PBD(DF50,"Deal Type 1","","USD","",""))</f>
        <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I51" s="15" t="str" cm="1">
        <f t="array" ref="CI51">IF(CH51="","",_xll.PBD(CH51,"Deal Date","","USD","",""))</f>
        <v/>
      </c>
      <c r="CJ51" s="15" t="str" cm="1">
        <f t="array" ref="CJ51">IF(CH51="","",_xll.PBD(CH51,"Company ID","","USD","",""))</f>
        <v/>
      </c>
      <c r="CK51" s="15" t="str" cm="1">
        <f t="array" ref="CK51">IF(CH51="","",_xll.PBD(CJ51,"Name","","USD","",""))</f>
        <v/>
      </c>
      <c r="CL51" t="str" cm="1">
        <f t="array" ref="CL51">IF(CH51="","",_xll.PBD(CH51,"Deal Type 1","","USD","",""))</f>
        <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G51" s="15" t="str" cm="1">
        <f t="array" ref="DG51">IF(DF51="","",_xll.PBD(DF51,"Deal Date","","USD","",""))</f>
        <v/>
      </c>
      <c r="DH51" s="15" t="str" cm="1">
        <f t="array" ref="DH51">IF(DF51="","",_xll.PBD(DF51,"Company ID","","USD","",""))</f>
        <v/>
      </c>
      <c r="DI51" s="15" t="str" cm="1">
        <f t="array" ref="DI51">IF(DF51="","",_xll.PBD(DH51,"Name","","USD","",""))</f>
        <v/>
      </c>
      <c r="DJ51" t="str" cm="1">
        <f t="array" ref="DJ51">IF(DF51="","",_xll.PBD(DF51,"Deal Type 1","","USD","",""))</f>
        <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I52" s="15" t="str" cm="1">
        <f t="array" ref="CI52">IF(CH52="","",_xll.PBD(CH52,"Deal Date","","USD","",""))</f>
        <v/>
      </c>
      <c r="CJ52" s="15" t="str" cm="1">
        <f t="array" ref="CJ52">IF(CH52="","",_xll.PBD(CH52,"Company ID","","USD","",""))</f>
        <v/>
      </c>
      <c r="CK52" s="15" t="str" cm="1">
        <f t="array" ref="CK52">IF(CH52="","",_xll.PBD(CJ52,"Name","","USD","",""))</f>
        <v/>
      </c>
      <c r="CL52" t="str" cm="1">
        <f t="array" ref="CL52">IF(CH52="","",_xll.PBD(CH52,"Deal Type 1","","USD","",""))</f>
        <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G52" s="15" t="str" cm="1">
        <f t="array" ref="DG52">IF(DF52="","",_xll.PBD(DF52,"Deal Date","","USD","",""))</f>
        <v/>
      </c>
      <c r="DH52" s="15" t="str" cm="1">
        <f t="array" ref="DH52">IF(DF52="","",_xll.PBD(DF52,"Company ID","","USD","",""))</f>
        <v/>
      </c>
      <c r="DI52" s="15" t="str" cm="1">
        <f t="array" ref="DI52">IF(DF52="","",_xll.PBD(DH52,"Name","","USD","",""))</f>
        <v/>
      </c>
      <c r="DJ52" t="str" cm="1">
        <f t="array" ref="DJ52">IF(DF52="","",_xll.PBD(DF52,"Deal Type 1","","USD","",""))</f>
        <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I53" s="15" t="str" cm="1">
        <f t="array" ref="CI53">IF(CH53="","",_xll.PBD(CH53,"Deal Date","","USD","",""))</f>
        <v/>
      </c>
      <c r="CJ53" s="15" t="str" cm="1">
        <f t="array" ref="CJ53">IF(CH53="","",_xll.PBD(CH53,"Company ID","","USD","",""))</f>
        <v/>
      </c>
      <c r="CK53" s="15" t="str" cm="1">
        <f t="array" ref="CK53">IF(CH53="","",_xll.PBD(CJ53,"Name","","USD","",""))</f>
        <v/>
      </c>
      <c r="CL53" t="str" cm="1">
        <f t="array" ref="CL53">IF(CH53="","",_xll.PBD(CH53,"Deal Type 1","","USD","",""))</f>
        <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G53" s="15" t="str" cm="1">
        <f t="array" ref="DG53">IF(DF53="","",_xll.PBD(DF53,"Deal Date","","USD","",""))</f>
        <v/>
      </c>
      <c r="DH53" s="15" t="str" cm="1">
        <f t="array" ref="DH53">IF(DF53="","",_xll.PBD(DF53,"Company ID","","USD","",""))</f>
        <v/>
      </c>
      <c r="DI53" s="15" t="str" cm="1">
        <f t="array" ref="DI53">IF(DF53="","",_xll.PBD(DH53,"Name","","USD","",""))</f>
        <v/>
      </c>
      <c r="DJ53" t="str" cm="1">
        <f t="array" ref="DJ53">IF(DF53="","",_xll.PBD(DF53,"Deal Type 1","","USD","",""))</f>
        <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I54" s="15" t="str" cm="1">
        <f t="array" ref="CI54">IF(CH54="","",_xll.PBD(CH54,"Deal Date","","USD","",""))</f>
        <v/>
      </c>
      <c r="CJ54" s="15" t="str" cm="1">
        <f t="array" ref="CJ54">IF(CH54="","",_xll.PBD(CH54,"Company ID","","USD","",""))</f>
        <v/>
      </c>
      <c r="CK54" s="15" t="str" cm="1">
        <f t="array" ref="CK54">IF(CH54="","",_xll.PBD(CJ54,"Name","","USD","",""))</f>
        <v/>
      </c>
      <c r="CL54" t="str" cm="1">
        <f t="array" ref="CL54">IF(CH54="","",_xll.PBD(CH54,"Deal Type 1","","USD","",""))</f>
        <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G54" s="15" t="str" cm="1">
        <f t="array" ref="DG54">IF(DF54="","",_xll.PBD(DF54,"Deal Date","","USD","",""))</f>
        <v/>
      </c>
      <c r="DH54" s="15" t="str" cm="1">
        <f t="array" ref="DH54">IF(DF54="","",_xll.PBD(DF54,"Company ID","","USD","",""))</f>
        <v/>
      </c>
      <c r="DI54" s="15" t="str" cm="1">
        <f t="array" ref="DI54">IF(DF54="","",_xll.PBD(DH54,"Name","","USD","",""))</f>
        <v/>
      </c>
      <c r="DJ54" t="str" cm="1">
        <f t="array" ref="DJ54">IF(DF54="","",_xll.PBD(DF54,"Deal Type 1","","USD","",""))</f>
        <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I55" s="15" t="str" cm="1">
        <f t="array" ref="CI55">IF(CH55="","",_xll.PBD(CH55,"Deal Date","","USD","",""))</f>
        <v/>
      </c>
      <c r="CJ55" s="15" t="str" cm="1">
        <f t="array" ref="CJ55">IF(CH55="","",_xll.PBD(CH55,"Company ID","","USD","",""))</f>
        <v/>
      </c>
      <c r="CK55" s="15" t="str" cm="1">
        <f t="array" ref="CK55">IF(CH55="","",_xll.PBD(CJ55,"Name","","USD","",""))</f>
        <v/>
      </c>
      <c r="CL55" t="str" cm="1">
        <f t="array" ref="CL55">IF(CH55="","",_xll.PBD(CH55,"Deal Type 1","","USD","",""))</f>
        <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G55" s="15" t="str" cm="1">
        <f t="array" ref="DG55">IF(DF55="","",_xll.PBD(DF55,"Deal Date","","USD","",""))</f>
        <v/>
      </c>
      <c r="DH55" s="15" t="str" cm="1">
        <f t="array" ref="DH55">IF(DF55="","",_xll.PBD(DF55,"Company ID","","USD","",""))</f>
        <v/>
      </c>
      <c r="DI55" s="15" t="str" cm="1">
        <f t="array" ref="DI55">IF(DF55="","",_xll.PBD(DH55,"Name","","USD","",""))</f>
        <v/>
      </c>
      <c r="DJ55" t="str" cm="1">
        <f t="array" ref="DJ55">IF(DF55="","",_xll.PBD(DF55,"Deal Type 1","","USD","",""))</f>
        <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I56" s="15" t="str" cm="1">
        <f t="array" ref="CI56">IF(CH56="","",_xll.PBD(CH56,"Deal Date","","USD","",""))</f>
        <v/>
      </c>
      <c r="CJ56" s="15" t="str" cm="1">
        <f t="array" ref="CJ56">IF(CH56="","",_xll.PBD(CH56,"Company ID","","USD","",""))</f>
        <v/>
      </c>
      <c r="CK56" s="15" t="str" cm="1">
        <f t="array" ref="CK56">IF(CH56="","",_xll.PBD(CJ56,"Name","","USD","",""))</f>
        <v/>
      </c>
      <c r="CL56" t="str" cm="1">
        <f t="array" ref="CL56">IF(CH56="","",_xll.PBD(CH56,"Deal Type 1","","USD","",""))</f>
        <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G56" s="15" t="str" cm="1">
        <f t="array" ref="DG56">IF(DF56="","",_xll.PBD(DF56,"Deal Date","","USD","",""))</f>
        <v/>
      </c>
      <c r="DH56" s="15" t="str" cm="1">
        <f t="array" ref="DH56">IF(DF56="","",_xll.PBD(DF56,"Company ID","","USD","",""))</f>
        <v/>
      </c>
      <c r="DI56" s="15" t="str" cm="1">
        <f t="array" ref="DI56">IF(DF56="","",_xll.PBD(DH56,"Name","","USD","",""))</f>
        <v/>
      </c>
      <c r="DJ56" t="str" cm="1">
        <f t="array" ref="DJ56">IF(DF56="","",_xll.PBD(DF56,"Deal Type 1","","USD","",""))</f>
        <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I57" s="15" t="str" cm="1">
        <f t="array" ref="CI57">IF(CH57="","",_xll.PBD(CH57,"Deal Date","","USD","",""))</f>
        <v/>
      </c>
      <c r="CJ57" s="15" t="str" cm="1">
        <f t="array" ref="CJ57">IF(CH57="","",_xll.PBD(CH57,"Company ID","","USD","",""))</f>
        <v/>
      </c>
      <c r="CK57" s="15" t="str" cm="1">
        <f t="array" ref="CK57">IF(CH57="","",_xll.PBD(CJ57,"Name","","USD","",""))</f>
        <v/>
      </c>
      <c r="CL57" t="str" cm="1">
        <f t="array" ref="CL57">IF(CH57="","",_xll.PBD(CH57,"Deal Type 1","","USD","",""))</f>
        <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G57" s="15" t="str" cm="1">
        <f t="array" ref="DG57">IF(DF57="","",_xll.PBD(DF57,"Deal Date","","USD","",""))</f>
        <v/>
      </c>
      <c r="DH57" s="15" t="str" cm="1">
        <f t="array" ref="DH57">IF(DF57="","",_xll.PBD(DF57,"Company ID","","USD","",""))</f>
        <v/>
      </c>
      <c r="DI57" s="15" t="str" cm="1">
        <f t="array" ref="DI57">IF(DF57="","",_xll.PBD(DH57,"Name","","USD","",""))</f>
        <v/>
      </c>
      <c r="DJ57" t="str" cm="1">
        <f t="array" ref="DJ57">IF(DF57="","",_xll.PBD(DF57,"Deal Type 1","","USD","",""))</f>
        <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I58" s="15" t="str" cm="1">
        <f t="array" ref="CI58">IF(CH58="","",_xll.PBD(CH58,"Deal Date","","USD","",""))</f>
        <v/>
      </c>
      <c r="CJ58" s="15" t="str" cm="1">
        <f t="array" ref="CJ58">IF(CH58="","",_xll.PBD(CH58,"Company ID","","USD","",""))</f>
        <v/>
      </c>
      <c r="CK58" s="15" t="str" cm="1">
        <f t="array" ref="CK58">IF(CH58="","",_xll.PBD(CJ58,"Name","","USD","",""))</f>
        <v/>
      </c>
      <c r="CL58" t="str" cm="1">
        <f t="array" ref="CL58">IF(CH58="","",_xll.PBD(CH58,"Deal Type 1","","USD","",""))</f>
        <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G58" s="15" t="str" cm="1">
        <f t="array" ref="DG58">IF(DF58="","",_xll.PBD(DF58,"Deal Date","","USD","",""))</f>
        <v/>
      </c>
      <c r="DH58" s="15" t="str" cm="1">
        <f t="array" ref="DH58">IF(DF58="","",_xll.PBD(DF58,"Company ID","","USD","",""))</f>
        <v/>
      </c>
      <c r="DI58" s="15" t="str" cm="1">
        <f t="array" ref="DI58">IF(DF58="","",_xll.PBD(DH58,"Name","","USD","",""))</f>
        <v/>
      </c>
      <c r="DJ58" t="str" cm="1">
        <f t="array" ref="DJ58">IF(DF58="","",_xll.PBD(DF58,"Deal Type 1","","USD","",""))</f>
        <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I59" s="15" t="str" cm="1">
        <f t="array" ref="CI59">IF(CH59="","",_xll.PBD(CH59,"Deal Date","","USD","",""))</f>
        <v/>
      </c>
      <c r="CJ59" s="15" t="str" cm="1">
        <f t="array" ref="CJ59">IF(CH59="","",_xll.PBD(CH59,"Company ID","","USD","",""))</f>
        <v/>
      </c>
      <c r="CK59" s="15" t="str" cm="1">
        <f t="array" ref="CK59">IF(CH59="","",_xll.PBD(CJ59,"Name","","USD","",""))</f>
        <v/>
      </c>
      <c r="CL59" t="str" cm="1">
        <f t="array" ref="CL59">IF(CH59="","",_xll.PBD(CH59,"Deal Type 1","","USD","",""))</f>
        <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G59" s="15" t="str" cm="1">
        <f t="array" ref="DG59">IF(DF59="","",_xll.PBD(DF59,"Deal Date","","USD","",""))</f>
        <v/>
      </c>
      <c r="DH59" s="15" t="str" cm="1">
        <f t="array" ref="DH59">IF(DF59="","",_xll.PBD(DF59,"Company ID","","USD","",""))</f>
        <v/>
      </c>
      <c r="DI59" s="15" t="str" cm="1">
        <f t="array" ref="DI59">IF(DF59="","",_xll.PBD(DH59,"Name","","USD","",""))</f>
        <v/>
      </c>
      <c r="DJ59" t="str" cm="1">
        <f t="array" ref="DJ59">IF(DF59="","",_xll.PBD(DF59,"Deal Type 1","","USD","",""))</f>
        <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I60" s="15" t="str" cm="1">
        <f t="array" ref="CI60">IF(CH60="","",_xll.PBD(CH60,"Deal Date","","USD","",""))</f>
        <v/>
      </c>
      <c r="CJ60" s="15" t="str" cm="1">
        <f t="array" ref="CJ60">IF(CH60="","",_xll.PBD(CH60,"Company ID","","USD","",""))</f>
        <v/>
      </c>
      <c r="CK60" s="15" t="str" cm="1">
        <f t="array" ref="CK60">IF(CH60="","",_xll.PBD(CJ60,"Name","","USD","",""))</f>
        <v/>
      </c>
      <c r="CL60" t="str" cm="1">
        <f t="array" ref="CL60">IF(CH60="","",_xll.PBD(CH60,"Deal Type 1","","USD","",""))</f>
        <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G60" s="15" t="str" cm="1">
        <f t="array" ref="DG60">IF(DF60="","",_xll.PBD(DF60,"Deal Date","","USD","",""))</f>
        <v/>
      </c>
      <c r="DH60" s="15" t="str" cm="1">
        <f t="array" ref="DH60">IF(DF60="","",_xll.PBD(DF60,"Company ID","","USD","",""))</f>
        <v/>
      </c>
      <c r="DI60" s="15" t="str" cm="1">
        <f t="array" ref="DI60">IF(DF60="","",_xll.PBD(DH60,"Name","","USD","",""))</f>
        <v/>
      </c>
      <c r="DJ60" t="str" cm="1">
        <f t="array" ref="DJ60">IF(DF60="","",_xll.PBD(DF60,"Deal Type 1","","USD","",""))</f>
        <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I61" s="15" t="str" cm="1">
        <f t="array" ref="CI61">IF(CH61="","",_xll.PBD(CH61,"Deal Date","","USD","",""))</f>
        <v/>
      </c>
      <c r="CJ61" s="15" t="str" cm="1">
        <f t="array" ref="CJ61">IF(CH61="","",_xll.PBD(CH61,"Company ID","","USD","",""))</f>
        <v/>
      </c>
      <c r="CK61" s="15" t="str" cm="1">
        <f t="array" ref="CK61">IF(CH61="","",_xll.PBD(CJ61,"Name","","USD","",""))</f>
        <v/>
      </c>
      <c r="CL61" t="str" cm="1">
        <f t="array" ref="CL61">IF(CH61="","",_xll.PBD(CH61,"Deal Type 1","","USD","",""))</f>
        <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G61" s="15" t="str" cm="1">
        <f t="array" ref="DG61">IF(DF61="","",_xll.PBD(DF61,"Deal Date","","USD","",""))</f>
        <v/>
      </c>
      <c r="DH61" s="15" t="str" cm="1">
        <f t="array" ref="DH61">IF(DF61="","",_xll.PBD(DF61,"Company ID","","USD","",""))</f>
        <v/>
      </c>
      <c r="DI61" s="15" t="str" cm="1">
        <f t="array" ref="DI61">IF(DF61="","",_xll.PBD(DH61,"Name","","USD","",""))</f>
        <v/>
      </c>
      <c r="DJ61" t="str" cm="1">
        <f t="array" ref="DJ61">IF(DF61="","",_xll.PBD(DF61,"Deal Type 1","","USD","",""))</f>
        <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I62" s="15" t="str" cm="1">
        <f t="array" ref="CI62">IF(CH62="","",_xll.PBD(CH62,"Deal Date","","USD","",""))</f>
        <v/>
      </c>
      <c r="CJ62" s="15" t="str" cm="1">
        <f t="array" ref="CJ62">IF(CH62="","",_xll.PBD(CH62,"Company ID","","USD","",""))</f>
        <v/>
      </c>
      <c r="CK62" s="15" t="str" cm="1">
        <f t="array" ref="CK62">IF(CH62="","",_xll.PBD(CJ62,"Name","","USD","",""))</f>
        <v/>
      </c>
      <c r="CL62" t="str" cm="1">
        <f t="array" ref="CL62">IF(CH62="","",_xll.PBD(CH62,"Deal Type 1","","USD","",""))</f>
        <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G62" s="15" t="str" cm="1">
        <f t="array" ref="DG62">IF(DF62="","",_xll.PBD(DF62,"Deal Date","","USD","",""))</f>
        <v/>
      </c>
      <c r="DH62" s="15" t="str" cm="1">
        <f t="array" ref="DH62">IF(DF62="","",_xll.PBD(DF62,"Company ID","","USD","",""))</f>
        <v/>
      </c>
      <c r="DI62" s="15" t="str" cm="1">
        <f t="array" ref="DI62">IF(DF62="","",_xll.PBD(DH62,"Name","","USD","",""))</f>
        <v/>
      </c>
      <c r="DJ62" t="str" cm="1">
        <f t="array" ref="DJ62">IF(DF62="","",_xll.PBD(DF62,"Deal Type 1","","USD","",""))</f>
        <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I63" s="15" t="str" cm="1">
        <f t="array" ref="CI63">IF(CH63="","",_xll.PBD(CH63,"Deal Date","","USD","",""))</f>
        <v/>
      </c>
      <c r="CJ63" s="15" t="str" cm="1">
        <f t="array" ref="CJ63">IF(CH63="","",_xll.PBD(CH63,"Company ID","","USD","",""))</f>
        <v/>
      </c>
      <c r="CK63" s="15" t="str" cm="1">
        <f t="array" ref="CK63">IF(CH63="","",_xll.PBD(CJ63,"Name","","USD","",""))</f>
        <v/>
      </c>
      <c r="CL63" t="str" cm="1">
        <f t="array" ref="CL63">IF(CH63="","",_xll.PBD(CH63,"Deal Type 1","","USD","",""))</f>
        <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G63" s="15" t="str" cm="1">
        <f t="array" ref="DG63">IF(DF63="","",_xll.PBD(DF63,"Deal Date","","USD","",""))</f>
        <v/>
      </c>
      <c r="DH63" s="15" t="str" cm="1">
        <f t="array" ref="DH63">IF(DF63="","",_xll.PBD(DF63,"Company ID","","USD","",""))</f>
        <v/>
      </c>
      <c r="DI63" s="15" t="str" cm="1">
        <f t="array" ref="DI63">IF(DF63="","",_xll.PBD(DH63,"Name","","USD","",""))</f>
        <v/>
      </c>
      <c r="DJ63" t="str" cm="1">
        <f t="array" ref="DJ63">IF(DF63="","",_xll.PBD(DF63,"Deal Type 1","","USD","",""))</f>
        <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I64" s="15" t="str" cm="1">
        <f t="array" ref="CI64">IF(CH64="","",_xll.PBD(CH64,"Deal Date","","USD","",""))</f>
        <v/>
      </c>
      <c r="CJ64" s="15" t="str" cm="1">
        <f t="array" ref="CJ64">IF(CH64="","",_xll.PBD(CH64,"Company ID","","USD","",""))</f>
        <v/>
      </c>
      <c r="CK64" s="15" t="str" cm="1">
        <f t="array" ref="CK64">IF(CH64="","",_xll.PBD(CJ64,"Name","","USD","",""))</f>
        <v/>
      </c>
      <c r="CL64" t="str" cm="1">
        <f t="array" ref="CL64">IF(CH64="","",_xll.PBD(CH64,"Deal Type 1","","USD","",""))</f>
        <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G64" s="15" t="str" cm="1">
        <f t="array" ref="DG64">IF(DF64="","",_xll.PBD(DF64,"Deal Date","","USD","",""))</f>
        <v/>
      </c>
      <c r="DH64" s="15" t="str" cm="1">
        <f t="array" ref="DH64">IF(DF64="","",_xll.PBD(DF64,"Company ID","","USD","",""))</f>
        <v/>
      </c>
      <c r="DI64" s="15" t="str" cm="1">
        <f t="array" ref="DI64">IF(DF64="","",_xll.PBD(DH64,"Name","","USD","",""))</f>
        <v/>
      </c>
      <c r="DJ64" t="str" cm="1">
        <f t="array" ref="DJ64">IF(DF64="","",_xll.PBD(DF64,"Deal Type 1","","USD","",""))</f>
        <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I65" s="15" t="str" cm="1">
        <f t="array" ref="CI65">IF(CH65="","",_xll.PBD(CH65,"Deal Date","","USD","",""))</f>
        <v/>
      </c>
      <c r="CJ65" s="15" t="str" cm="1">
        <f t="array" ref="CJ65">IF(CH65="","",_xll.PBD(CH65,"Company ID","","USD","",""))</f>
        <v/>
      </c>
      <c r="CK65" s="15" t="str" cm="1">
        <f t="array" ref="CK65">IF(CH65="","",_xll.PBD(CJ65,"Name","","USD","",""))</f>
        <v/>
      </c>
      <c r="CL65" t="str" cm="1">
        <f t="array" ref="CL65">IF(CH65="","",_xll.PBD(CH65,"Deal Type 1","","USD","",""))</f>
        <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G65" s="15" t="str" cm="1">
        <f t="array" ref="DG65">IF(DF65="","",_xll.PBD(DF65,"Deal Date","","USD","",""))</f>
        <v/>
      </c>
      <c r="DH65" s="15" t="str" cm="1">
        <f t="array" ref="DH65">IF(DF65="","",_xll.PBD(DF65,"Company ID","","USD","",""))</f>
        <v/>
      </c>
      <c r="DI65" s="15" t="str" cm="1">
        <f t="array" ref="DI65">IF(DF65="","",_xll.PBD(DH65,"Name","","USD","",""))</f>
        <v/>
      </c>
      <c r="DJ65" t="str" cm="1">
        <f t="array" ref="DJ65">IF(DF65="","",_xll.PBD(DF65,"Deal Type 1","","USD","",""))</f>
        <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I66" s="15" t="str" cm="1">
        <f t="array" ref="CI66">IF(CH66="","",_xll.PBD(CH66,"Deal Date","","USD","",""))</f>
        <v/>
      </c>
      <c r="CJ66" s="15" t="str" cm="1">
        <f t="array" ref="CJ66">IF(CH66="","",_xll.PBD(CH66,"Company ID","","USD","",""))</f>
        <v/>
      </c>
      <c r="CK66" s="15" t="str" cm="1">
        <f t="array" ref="CK66">IF(CH66="","",_xll.PBD(CJ66,"Name","","USD","",""))</f>
        <v/>
      </c>
      <c r="CL66" t="str" cm="1">
        <f t="array" ref="CL66">IF(CH66="","",_xll.PBD(CH66,"Deal Type 1","","USD","",""))</f>
        <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G66" s="15" t="str" cm="1">
        <f t="array" ref="DG66">IF(DF66="","",_xll.PBD(DF66,"Deal Date","","USD","",""))</f>
        <v/>
      </c>
      <c r="DH66" s="15" t="str" cm="1">
        <f t="array" ref="DH66">IF(DF66="","",_xll.PBD(DF66,"Company ID","","USD","",""))</f>
        <v/>
      </c>
      <c r="DI66" s="15" t="str" cm="1">
        <f t="array" ref="DI66">IF(DF66="","",_xll.PBD(DH66,"Name","","USD","",""))</f>
        <v/>
      </c>
      <c r="DJ66" t="str" cm="1">
        <f t="array" ref="DJ66">IF(DF66="","",_xll.PBD(DF66,"Deal Type 1","","USD","",""))</f>
        <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I67" s="15" t="str" cm="1">
        <f t="array" ref="CI67">IF(CH67="","",_xll.PBD(CH67,"Deal Date","","USD","",""))</f>
        <v/>
      </c>
      <c r="CJ67" s="15" t="str" cm="1">
        <f t="array" ref="CJ67">IF(CH67="","",_xll.PBD(CH67,"Company ID","","USD","",""))</f>
        <v/>
      </c>
      <c r="CK67" s="15" t="str" cm="1">
        <f t="array" ref="CK67">IF(CH67="","",_xll.PBD(CJ67,"Name","","USD","",""))</f>
        <v/>
      </c>
      <c r="CL67" t="str" cm="1">
        <f t="array" ref="CL67">IF(CH67="","",_xll.PBD(CH67,"Deal Type 1","","USD","",""))</f>
        <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G67" s="15" t="str" cm="1">
        <f t="array" ref="DG67">IF(DF67="","",_xll.PBD(DF67,"Deal Date","","USD","",""))</f>
        <v/>
      </c>
      <c r="DH67" s="15" t="str" cm="1">
        <f t="array" ref="DH67">IF(DF67="","",_xll.PBD(DF67,"Company ID","","USD","",""))</f>
        <v/>
      </c>
      <c r="DI67" s="15" t="str" cm="1">
        <f t="array" ref="DI67">IF(DF67="","",_xll.PBD(DH67,"Name","","USD","",""))</f>
        <v/>
      </c>
      <c r="DJ67" t="str" cm="1">
        <f t="array" ref="DJ67">IF(DF67="","",_xll.PBD(DF67,"Deal Type 1","","USD","",""))</f>
        <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I68" s="15" t="str" cm="1">
        <f t="array" ref="CI68">IF(CH68="","",_xll.PBD(CH68,"Deal Date","","USD","",""))</f>
        <v/>
      </c>
      <c r="CJ68" s="15" t="str" cm="1">
        <f t="array" ref="CJ68">IF(CH68="","",_xll.PBD(CH68,"Company ID","","USD","",""))</f>
        <v/>
      </c>
      <c r="CK68" s="15" t="str" cm="1">
        <f t="array" ref="CK68">IF(CH68="","",_xll.PBD(CJ68,"Name","","USD","",""))</f>
        <v/>
      </c>
      <c r="CL68" t="str" cm="1">
        <f t="array" ref="CL68">IF(CH68="","",_xll.PBD(CH68,"Deal Type 1","","USD","",""))</f>
        <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G68" s="15" t="str" cm="1">
        <f t="array" ref="DG68">IF(DF68="","",_xll.PBD(DF68,"Deal Date","","USD","",""))</f>
        <v/>
      </c>
      <c r="DH68" s="15" t="str" cm="1">
        <f t="array" ref="DH68">IF(DF68="","",_xll.PBD(DF68,"Company ID","","USD","",""))</f>
        <v/>
      </c>
      <c r="DI68" s="15" t="str" cm="1">
        <f t="array" ref="DI68">IF(DF68="","",_xll.PBD(DH68,"Name","","USD","",""))</f>
        <v/>
      </c>
      <c r="DJ68" t="str" cm="1">
        <f t="array" ref="DJ68">IF(DF68="","",_xll.PBD(DF68,"Deal Type 1","","USD","",""))</f>
        <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I69" s="15" t="str" cm="1">
        <f t="array" ref="CI69">IF(CH69="","",_xll.PBD(CH69,"Deal Date","","USD","",""))</f>
        <v/>
      </c>
      <c r="CJ69" s="15" t="str" cm="1">
        <f t="array" ref="CJ69">IF(CH69="","",_xll.PBD(CH69,"Company ID","","USD","",""))</f>
        <v/>
      </c>
      <c r="CK69" s="15" t="str" cm="1">
        <f t="array" ref="CK69">IF(CH69="","",_xll.PBD(CJ69,"Name","","USD","",""))</f>
        <v/>
      </c>
      <c r="CL69" t="str" cm="1">
        <f t="array" ref="CL69">IF(CH69="","",_xll.PBD(CH69,"Deal Type 1","","USD","",""))</f>
        <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G69" s="15" t="str" cm="1">
        <f t="array" ref="DG69">IF(DF69="","",_xll.PBD(DF69,"Deal Date","","USD","",""))</f>
        <v/>
      </c>
      <c r="DH69" s="15" t="str" cm="1">
        <f t="array" ref="DH69">IF(DF69="","",_xll.PBD(DF69,"Company ID","","USD","",""))</f>
        <v/>
      </c>
      <c r="DI69" s="15" t="str" cm="1">
        <f t="array" ref="DI69">IF(DF69="","",_xll.PBD(DH69,"Name","","USD","",""))</f>
        <v/>
      </c>
      <c r="DJ69" t="str" cm="1">
        <f t="array" ref="DJ69">IF(DF69="","",_xll.PBD(DF69,"Deal Type 1","","USD","",""))</f>
        <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I70" s="15" t="str" cm="1">
        <f t="array" ref="CI70">IF(CH70="","",_xll.PBD(CH70,"Deal Date","","USD","",""))</f>
        <v/>
      </c>
      <c r="CJ70" s="15" t="str" cm="1">
        <f t="array" ref="CJ70">IF(CH70="","",_xll.PBD(CH70,"Company ID","","USD","",""))</f>
        <v/>
      </c>
      <c r="CK70" s="15" t="str" cm="1">
        <f t="array" ref="CK70">IF(CH70="","",_xll.PBD(CJ70,"Name","","USD","",""))</f>
        <v/>
      </c>
      <c r="CL70" t="str" cm="1">
        <f t="array" ref="CL70">IF(CH70="","",_xll.PBD(CH70,"Deal Type 1","","USD","",""))</f>
        <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G70" s="15" t="str" cm="1">
        <f t="array" ref="DG70">IF(DF70="","",_xll.PBD(DF70,"Deal Date","","USD","",""))</f>
        <v/>
      </c>
      <c r="DH70" s="15" t="str" cm="1">
        <f t="array" ref="DH70">IF(DF70="","",_xll.PBD(DF70,"Company ID","","USD","",""))</f>
        <v/>
      </c>
      <c r="DI70" s="15" t="str" cm="1">
        <f t="array" ref="DI70">IF(DF70="","",_xll.PBD(DH70,"Name","","USD","",""))</f>
        <v/>
      </c>
      <c r="DJ70" t="str" cm="1">
        <f t="array" ref="DJ70">IF(DF70="","",_xll.PBD(DF70,"Deal Type 1","","USD","",""))</f>
        <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G71" s="15" t="str" cm="1">
        <f t="array" ref="DG71">IF(DF71="","",_xll.PBD(DF71,"Deal Date","","USD","",""))</f>
        <v/>
      </c>
      <c r="DH71" s="15" t="str" cm="1">
        <f t="array" ref="DH71">IF(DF71="","",_xll.PBD(DF71,"Company ID","","USD","",""))</f>
        <v/>
      </c>
      <c r="DI71" s="15" t="str" cm="1">
        <f t="array" ref="DI71">IF(DF71="","",_xll.PBD(DH71,"Name","","USD","",""))</f>
        <v/>
      </c>
      <c r="DJ71" t="str" cm="1">
        <f t="array" ref="DJ71">IF(DF71="","",_xll.PBD(DF71,"Deal Type 1","","USD","",""))</f>
        <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G72" s="15" t="str" cm="1">
        <f t="array" ref="DG72">IF(DF72="","",_xll.PBD(DF72,"Deal Date","","USD","",""))</f>
        <v/>
      </c>
      <c r="DH72" s="15" t="str" cm="1">
        <f t="array" ref="DH72">IF(DF72="","",_xll.PBD(DF72,"Company ID","","USD","",""))</f>
        <v/>
      </c>
      <c r="DI72" s="15" t="str" cm="1">
        <f t="array" ref="DI72">IF(DF72="","",_xll.PBD(DH72,"Name","","USD","",""))</f>
        <v/>
      </c>
      <c r="DJ72" t="str" cm="1">
        <f t="array" ref="DJ72">IF(DF72="","",_xll.PBD(DF72,"Deal Type 1","","USD","",""))</f>
        <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G73" s="15" t="str" cm="1">
        <f t="array" ref="DG73">IF(DF73="","",_xll.PBD(DF73,"Deal Date","","USD","",""))</f>
        <v/>
      </c>
      <c r="DH73" s="15" t="str" cm="1">
        <f t="array" ref="DH73">IF(DF73="","",_xll.PBD(DF73,"Company ID","","USD","",""))</f>
        <v/>
      </c>
      <c r="DI73" s="15" t="str" cm="1">
        <f t="array" ref="DI73">IF(DF73="","",_xll.PBD(DH73,"Name","","USD","",""))</f>
        <v/>
      </c>
      <c r="DJ73" t="str" cm="1">
        <f t="array" ref="DJ73">IF(DF73="","",_xll.PBD(DF73,"Deal Type 1","","USD","",""))</f>
        <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G74" s="15" t="str" cm="1">
        <f t="array" ref="DG74">IF(DF74="","",_xll.PBD(DF74,"Deal Date","","USD","",""))</f>
        <v/>
      </c>
      <c r="DH74" s="15" t="str" cm="1">
        <f t="array" ref="DH74">IF(DF74="","",_xll.PBD(DF74,"Company ID","","USD","",""))</f>
        <v/>
      </c>
      <c r="DI74" s="15" t="str" cm="1">
        <f t="array" ref="DI74">IF(DF74="","",_xll.PBD(DH74,"Name","","USD","",""))</f>
        <v/>
      </c>
      <c r="DJ74" t="str" cm="1">
        <f t="array" ref="DJ74">IF(DF74="","",_xll.PBD(DF74,"Deal Type 1","","USD","",""))</f>
        <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G75" s="15" t="str" cm="1">
        <f t="array" ref="DG75">IF(DF75="","",_xll.PBD(DF75,"Deal Date","","USD","",""))</f>
        <v/>
      </c>
      <c r="DH75" s="15" t="str" cm="1">
        <f t="array" ref="DH75">IF(DF75="","",_xll.PBD(DF75,"Company ID","","USD","",""))</f>
        <v/>
      </c>
      <c r="DI75" s="15" t="str" cm="1">
        <f t="array" ref="DI75">IF(DF75="","",_xll.PBD(DH75,"Name","","USD","",""))</f>
        <v/>
      </c>
      <c r="DJ75" t="str" cm="1">
        <f t="array" ref="DJ75">IF(DF75="","",_xll.PBD(DF75,"Deal Type 1","","USD","",""))</f>
        <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G76" s="15" t="str" cm="1">
        <f t="array" ref="DG76">IF(DF76="","",_xll.PBD(DF76,"Deal Date","","USD","",""))</f>
        <v/>
      </c>
      <c r="DH76" s="15" t="str" cm="1">
        <f t="array" ref="DH76">IF(DF76="","",_xll.PBD(DF76,"Company ID","","USD","",""))</f>
        <v/>
      </c>
      <c r="DI76" s="15" t="str" cm="1">
        <f t="array" ref="DI76">IF(DF76="","",_xll.PBD(DH76,"Name","","USD","",""))</f>
        <v/>
      </c>
      <c r="DJ76" t="str" cm="1">
        <f t="array" ref="DJ76">IF(DF76="","",_xll.PBD(DF76,"Deal Type 1","","USD","",""))</f>
        <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G77" s="15" t="str" cm="1">
        <f t="array" ref="DG77">IF(DF77="","",_xll.PBD(DF77,"Deal Date","","USD","",""))</f>
        <v/>
      </c>
      <c r="DH77" s="15" t="str" cm="1">
        <f t="array" ref="DH77">IF(DF77="","",_xll.PBD(DF77,"Company ID","","USD","",""))</f>
        <v/>
      </c>
      <c r="DI77" s="15" t="str" cm="1">
        <f t="array" ref="DI77">IF(DF77="","",_xll.PBD(DH77,"Name","","USD","",""))</f>
        <v/>
      </c>
      <c r="DJ77" t="str" cm="1">
        <f t="array" ref="DJ77">IF(DF77="","",_xll.PBD(DF77,"Deal Type 1","","USD","",""))</f>
        <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G78" s="15" t="str" cm="1">
        <f t="array" ref="DG78">IF(DF78="","",_xll.PBD(DF78,"Deal Date","","USD","",""))</f>
        <v/>
      </c>
      <c r="DH78" s="15" t="str" cm="1">
        <f t="array" ref="DH78">IF(DF78="","",_xll.PBD(DF78,"Company ID","","USD","",""))</f>
        <v/>
      </c>
      <c r="DI78" s="15" t="str" cm="1">
        <f t="array" ref="DI78">IF(DF78="","",_xll.PBD(DH78,"Name","","USD","",""))</f>
        <v/>
      </c>
      <c r="DJ78" t="str" cm="1">
        <f t="array" ref="DJ78">IF(DF78="","",_xll.PBD(DF78,"Deal Type 1","","USD","",""))</f>
        <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G79" s="15" t="str" cm="1">
        <f t="array" ref="DG79">IF(DF79="","",_xll.PBD(DF79,"Deal Date","","USD","",""))</f>
        <v/>
      </c>
      <c r="DH79" s="15" t="str" cm="1">
        <f t="array" ref="DH79">IF(DF79="","",_xll.PBD(DF79,"Company ID","","USD","",""))</f>
        <v/>
      </c>
      <c r="DI79" s="15" t="str" cm="1">
        <f t="array" ref="DI79">IF(DF79="","",_xll.PBD(DH79,"Name","","USD","",""))</f>
        <v/>
      </c>
      <c r="DJ79" t="str" cm="1">
        <f t="array" ref="DJ79">IF(DF79="","",_xll.PBD(DF79,"Deal Type 1","","USD","",""))</f>
        <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G80" s="15" t="str" cm="1">
        <f t="array" ref="DG80">IF(DF80="","",_xll.PBD(DF80,"Deal Date","","USD","",""))</f>
        <v/>
      </c>
      <c r="DH80" s="15" t="str" cm="1">
        <f t="array" ref="DH80">IF(DF80="","",_xll.PBD(DF80,"Company ID","","USD","",""))</f>
        <v/>
      </c>
      <c r="DI80" s="15" t="str" cm="1">
        <f t="array" ref="DI80">IF(DF80="","",_xll.PBD(DH80,"Name","","USD","",""))</f>
        <v/>
      </c>
      <c r="DJ80" t="str" cm="1">
        <f t="array" ref="DJ80">IF(DF80="","",_xll.PBD(DF80,"Deal Type 1","","USD","",""))</f>
        <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G81" s="15" t="str" cm="1">
        <f t="array" ref="DG81">IF(DF81="","",_xll.PBD(DF81,"Deal Date","","USD","",""))</f>
        <v/>
      </c>
      <c r="DH81" s="15" t="str" cm="1">
        <f t="array" ref="DH81">IF(DF81="","",_xll.PBD(DF81,"Company ID","","USD","",""))</f>
        <v/>
      </c>
      <c r="DI81" s="15" t="str" cm="1">
        <f t="array" ref="DI81">IF(DF81="","",_xll.PBD(DH81,"Name","","USD","",""))</f>
        <v/>
      </c>
      <c r="DJ81" t="str" cm="1">
        <f t="array" ref="DJ81">IF(DF81="","",_xll.PBD(DF81,"Deal Type 1","","USD","",""))</f>
        <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G82" s="15" t="str" cm="1">
        <f t="array" ref="DG82">IF(DF82="","",_xll.PBD(DF82,"Deal Date","","USD","",""))</f>
        <v/>
      </c>
      <c r="DH82" s="15" t="str" cm="1">
        <f t="array" ref="DH82">IF(DF82="","",_xll.PBD(DF82,"Company ID","","USD","",""))</f>
        <v/>
      </c>
      <c r="DI82" s="15" t="str" cm="1">
        <f t="array" ref="DI82">IF(DF82="","",_xll.PBD(DH82,"Name","","USD","",""))</f>
        <v/>
      </c>
      <c r="DJ82" t="str" cm="1">
        <f t="array" ref="DJ82">IF(DF82="","",_xll.PBD(DF82,"Deal Type 1","","USD","",""))</f>
        <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G83" s="15" t="str" cm="1">
        <f t="array" ref="DG83">IF(DF83="","",_xll.PBD(DF83,"Deal Date","","USD","",""))</f>
        <v/>
      </c>
      <c r="DH83" s="15" t="str" cm="1">
        <f t="array" ref="DH83">IF(DF83="","",_xll.PBD(DF83,"Company ID","","USD","",""))</f>
        <v/>
      </c>
      <c r="DI83" s="15" t="str" cm="1">
        <f t="array" ref="DI83">IF(DF83="","",_xll.PBD(DH83,"Name","","USD","",""))</f>
        <v/>
      </c>
      <c r="DJ83" t="str" cm="1">
        <f t="array" ref="DJ83">IF(DF83="","",_xll.PBD(DF83,"Deal Type 1","","USD","",""))</f>
        <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G84" s="15" t="str" cm="1">
        <f t="array" ref="DG84">IF(DF84="","",_xll.PBD(DF84,"Deal Date","","USD","",""))</f>
        <v/>
      </c>
      <c r="DH84" s="15" t="str" cm="1">
        <f t="array" ref="DH84">IF(DF84="","",_xll.PBD(DF84,"Company ID","","USD","",""))</f>
        <v/>
      </c>
      <c r="DI84" s="15" t="str" cm="1">
        <f t="array" ref="DI84">IF(DF84="","",_xll.PBD(DH84,"Name","","USD","",""))</f>
        <v/>
      </c>
      <c r="DJ84" t="str" cm="1">
        <f t="array" ref="DJ84">IF(DF84="","",_xll.PBD(DF84,"Deal Type 1","","USD","",""))</f>
        <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G85" s="15" t="str" cm="1">
        <f t="array" ref="DG85">IF(DF85="","",_xll.PBD(DF85,"Deal Date","","USD","",""))</f>
        <v/>
      </c>
      <c r="DH85" s="15" t="str" cm="1">
        <f t="array" ref="DH85">IF(DF85="","",_xll.PBD(DF85,"Company ID","","USD","",""))</f>
        <v/>
      </c>
      <c r="DI85" s="15" t="str" cm="1">
        <f t="array" ref="DI85">IF(DF85="","",_xll.PBD(DH85,"Name","","USD","",""))</f>
        <v/>
      </c>
      <c r="DJ85" t="str" cm="1">
        <f t="array" ref="DJ85">IF(DF85="","",_xll.PBD(DF85,"Deal Type 1","","USD","",""))</f>
        <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G86" s="15" t="str" cm="1">
        <f t="array" ref="DG86">IF(DF86="","",_xll.PBD(DF86,"Deal Date","","USD","",""))</f>
        <v/>
      </c>
      <c r="DH86" s="15" t="str" cm="1">
        <f t="array" ref="DH86">IF(DF86="","",_xll.PBD(DF86,"Company ID","","USD","",""))</f>
        <v/>
      </c>
      <c r="DI86" s="15" t="str" cm="1">
        <f t="array" ref="DI86">IF(DF86="","",_xll.PBD(DH86,"Name","","USD","",""))</f>
        <v/>
      </c>
      <c r="DJ86" t="str" cm="1">
        <f t="array" ref="DJ86">IF(DF86="","",_xll.PBD(DF86,"Deal Type 1","","USD","",""))</f>
        <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G87" s="15" t="str" cm="1">
        <f t="array" ref="DG87">IF(DF87="","",_xll.PBD(DF87,"Deal Date","","USD","",""))</f>
        <v/>
      </c>
      <c r="DH87" s="15" t="str" cm="1">
        <f t="array" ref="DH87">IF(DF87="","",_xll.PBD(DF87,"Company ID","","USD","",""))</f>
        <v/>
      </c>
      <c r="DI87" s="15" t="str" cm="1">
        <f t="array" ref="DI87">IF(DF87="","",_xll.PBD(DH87,"Name","","USD","",""))</f>
        <v/>
      </c>
      <c r="DJ87" t="str" cm="1">
        <f t="array" ref="DJ87">IF(DF87="","",_xll.PBD(DF87,"Deal Type 1","","USD","",""))</f>
        <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G88" s="15" t="str" cm="1">
        <f t="array" ref="DG88">IF(DF88="","",_xll.PBD(DF88,"Deal Date","","USD","",""))</f>
        <v/>
      </c>
      <c r="DH88" s="15" t="str" cm="1">
        <f t="array" ref="DH88">IF(DF88="","",_xll.PBD(DF88,"Company ID","","USD","",""))</f>
        <v/>
      </c>
      <c r="DI88" s="15" t="str" cm="1">
        <f t="array" ref="DI88">IF(DF88="","",_xll.PBD(DH88,"Name","","USD","",""))</f>
        <v/>
      </c>
      <c r="DJ88" t="str" cm="1">
        <f t="array" ref="DJ88">IF(DF88="","",_xll.PBD(DF88,"Deal Type 1","","USD","",""))</f>
        <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G89" s="15" t="str" cm="1">
        <f t="array" ref="DG89">IF(DF89="","",_xll.PBD(DF89,"Deal Date","","USD","",""))</f>
        <v/>
      </c>
      <c r="DH89" s="15" t="str" cm="1">
        <f t="array" ref="DH89">IF(DF89="","",_xll.PBD(DF89,"Company ID","","USD","",""))</f>
        <v/>
      </c>
      <c r="DI89" s="15" t="str" cm="1">
        <f t="array" ref="DI89">IF(DF89="","",_xll.PBD(DH89,"Name","","USD","",""))</f>
        <v/>
      </c>
      <c r="DJ89" t="str" cm="1">
        <f t="array" ref="DJ89">IF(DF89="","",_xll.PBD(DF89,"Deal Type 1","","USD","",""))</f>
        <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G90" s="15" t="str" cm="1">
        <f t="array" ref="DG90">IF(DF90="","",_xll.PBD(DF90,"Deal Date","","USD","",""))</f>
        <v/>
      </c>
      <c r="DH90" s="15" t="str" cm="1">
        <f t="array" ref="DH90">IF(DF90="","",_xll.PBD(DF90,"Company ID","","USD","",""))</f>
        <v/>
      </c>
      <c r="DI90" s="15" t="str" cm="1">
        <f t="array" ref="DI90">IF(DF90="","",_xll.PBD(DH90,"Name","","USD","",""))</f>
        <v/>
      </c>
      <c r="DJ90" t="str" cm="1">
        <f t="array" ref="DJ90">IF(DF90="","",_xll.PBD(DF90,"Deal Type 1","","USD","",""))</f>
        <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G91" s="15" t="str" cm="1">
        <f t="array" ref="DG91">IF(DF91="","",_xll.PBD(DF91,"Deal Date","","USD","",""))</f>
        <v/>
      </c>
      <c r="DH91" s="15" t="str" cm="1">
        <f t="array" ref="DH91">IF(DF91="","",_xll.PBD(DF91,"Company ID","","USD","",""))</f>
        <v/>
      </c>
      <c r="DI91" s="15" t="str" cm="1">
        <f t="array" ref="DI91">IF(DF91="","",_xll.PBD(DH91,"Name","","USD","",""))</f>
        <v/>
      </c>
      <c r="DJ91" t="str" cm="1">
        <f t="array" ref="DJ91">IF(DF91="","",_xll.PBD(DF91,"Deal Type 1","","USD","",""))</f>
        <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G92" s="15" t="str" cm="1">
        <f t="array" ref="DG92">IF(DF92="","",_xll.PBD(DF92,"Deal Date","","USD","",""))</f>
        <v/>
      </c>
      <c r="DH92" s="15" t="str" cm="1">
        <f t="array" ref="DH92">IF(DF92="","",_xll.PBD(DF92,"Company ID","","USD","",""))</f>
        <v/>
      </c>
      <c r="DI92" s="15" t="str" cm="1">
        <f t="array" ref="DI92">IF(DF92="","",_xll.PBD(DH92,"Name","","USD","",""))</f>
        <v/>
      </c>
      <c r="DJ92" t="str" cm="1">
        <f t="array" ref="DJ92">IF(DF92="","",_xll.PBD(DF92,"Deal Type 1","","USD","",""))</f>
        <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G93" s="15" t="str" cm="1">
        <f t="array" ref="DG93">IF(DF93="","",_xll.PBD(DF93,"Deal Date","","USD","",""))</f>
        <v/>
      </c>
      <c r="DH93" s="15" t="str" cm="1">
        <f t="array" ref="DH93">IF(DF93="","",_xll.PBD(DF93,"Company ID","","USD","",""))</f>
        <v/>
      </c>
      <c r="DI93" s="15" t="str" cm="1">
        <f t="array" ref="DI93">IF(DF93="","",_xll.PBD(DH93,"Name","","USD","",""))</f>
        <v/>
      </c>
      <c r="DJ93" t="str" cm="1">
        <f t="array" ref="DJ93">IF(DF93="","",_xll.PBD(DF93,"Deal Type 1","","USD","",""))</f>
        <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G94" s="15" t="str" cm="1">
        <f t="array" ref="DG94">IF(DF94="","",_xll.PBD(DF94,"Deal Date","","USD","",""))</f>
        <v/>
      </c>
      <c r="DH94" s="15" t="str" cm="1">
        <f t="array" ref="DH94">IF(DF94="","",_xll.PBD(DF94,"Company ID","","USD","",""))</f>
        <v/>
      </c>
      <c r="DI94" s="15" t="str" cm="1">
        <f t="array" ref="DI94">IF(DF94="","",_xll.PBD(DH94,"Name","","USD","",""))</f>
        <v/>
      </c>
      <c r="DJ94" t="str" cm="1">
        <f t="array" ref="DJ94">IF(DF94="","",_xll.PBD(DF94,"Deal Type 1","","USD","",""))</f>
        <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G95" s="15" t="str" cm="1">
        <f t="array" ref="DG95">IF(DF95="","",_xll.PBD(DF95,"Deal Date","","USD","",""))</f>
        <v/>
      </c>
      <c r="DH95" s="15" t="str" cm="1">
        <f t="array" ref="DH95">IF(DF95="","",_xll.PBD(DF95,"Company ID","","USD","",""))</f>
        <v/>
      </c>
      <c r="DI95" s="15" t="str" cm="1">
        <f t="array" ref="DI95">IF(DF95="","",_xll.PBD(DH95,"Name","","USD","",""))</f>
        <v/>
      </c>
      <c r="DJ95" t="str" cm="1">
        <f t="array" ref="DJ95">IF(DF95="","",_xll.PBD(DF95,"Deal Type 1","","USD","",""))</f>
        <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G96" s="15" t="str" cm="1">
        <f t="array" ref="DG96">IF(DF96="","",_xll.PBD(DF96,"Deal Date","","USD","",""))</f>
        <v/>
      </c>
      <c r="DH96" s="15" t="str" cm="1">
        <f t="array" ref="DH96">IF(DF96="","",_xll.PBD(DF96,"Company ID","","USD","",""))</f>
        <v/>
      </c>
      <c r="DI96" s="15" t="str" cm="1">
        <f t="array" ref="DI96">IF(DF96="","",_xll.PBD(DH96,"Name","","USD","",""))</f>
        <v/>
      </c>
      <c r="DJ96" t="str" cm="1">
        <f t="array" ref="DJ96">IF(DF96="","",_xll.PBD(DF96,"Deal Type 1","","USD","",""))</f>
        <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G97" s="15" t="str" cm="1">
        <f t="array" ref="DG97">IF(DF97="","",_xll.PBD(DF97,"Deal Date","","USD","",""))</f>
        <v/>
      </c>
      <c r="DH97" s="15" t="str" cm="1">
        <f t="array" ref="DH97">IF(DF97="","",_xll.PBD(DF97,"Company ID","","USD","",""))</f>
        <v/>
      </c>
      <c r="DI97" s="15" t="str" cm="1">
        <f t="array" ref="DI97">IF(DF97="","",_xll.PBD(DH97,"Name","","USD","",""))</f>
        <v/>
      </c>
      <c r="DJ97" t="str" cm="1">
        <f t="array" ref="DJ97">IF(DF97="","",_xll.PBD(DF97,"Deal Type 1","","USD","",""))</f>
        <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G98" s="15" t="str" cm="1">
        <f t="array" ref="DG98">IF(DF98="","",_xll.PBD(DF98,"Deal Date","","USD","",""))</f>
        <v/>
      </c>
      <c r="DH98" s="15" t="str" cm="1">
        <f t="array" ref="DH98">IF(DF98="","",_xll.PBD(DF98,"Company ID","","USD","",""))</f>
        <v/>
      </c>
      <c r="DI98" s="15" t="str" cm="1">
        <f t="array" ref="DI98">IF(DF98="","",_xll.PBD(DH98,"Name","","USD","",""))</f>
        <v/>
      </c>
      <c r="DJ98" t="str" cm="1">
        <f t="array" ref="DJ98">IF(DF98="","",_xll.PBD(DF98,"Deal Type 1","","USD","",""))</f>
        <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G99" s="15" t="str" cm="1">
        <f t="array" ref="DG99">IF(DF99="","",_xll.PBD(DF99,"Deal Date","","USD","",""))</f>
        <v/>
      </c>
      <c r="DH99" s="15" t="str" cm="1">
        <f t="array" ref="DH99">IF(DF99="","",_xll.PBD(DF99,"Company ID","","USD","",""))</f>
        <v/>
      </c>
      <c r="DI99" s="15" t="str" cm="1">
        <f t="array" ref="DI99">IF(DF99="","",_xll.PBD(DH99,"Name","","USD","",""))</f>
        <v/>
      </c>
      <c r="DJ99" t="str" cm="1">
        <f t="array" ref="DJ99">IF(DF99="","",_xll.PBD(DF99,"Deal Type 1","","USD","",""))</f>
        <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G100" s="15" t="str" cm="1">
        <f t="array" ref="DG100">IF(DF100="","",_xll.PBD(DF100,"Deal Date","","USD","",""))</f>
        <v/>
      </c>
      <c r="DH100" s="15" t="str" cm="1">
        <f t="array" ref="DH100">IF(DF100="","",_xll.PBD(DF100,"Company ID","","USD","",""))</f>
        <v/>
      </c>
      <c r="DI100" s="15" t="str" cm="1">
        <f t="array" ref="DI100">IF(DF100="","",_xll.PBD(DH100,"Name","","USD","",""))</f>
        <v/>
      </c>
      <c r="DJ100" t="str" cm="1">
        <f t="array" ref="DJ100">IF(DF100="","",_xll.PBD(DF100,"Deal Type 1","","USD","",""))</f>
        <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G101" s="15" t="str" cm="1">
        <f t="array" ref="DG101">IF(DF101="","",_xll.PBD(DF101,"Deal Date","","USD","",""))</f>
        <v/>
      </c>
      <c r="DH101" s="15" t="str" cm="1">
        <f t="array" ref="DH101">IF(DF101="","",_xll.PBD(DF101,"Company ID","","USD","",""))</f>
        <v/>
      </c>
      <c r="DI101" s="15" t="str" cm="1">
        <f t="array" ref="DI101">IF(DF101="","",_xll.PBD(DH101,"Name","","USD","",""))</f>
        <v/>
      </c>
      <c r="DJ101" t="str" cm="1">
        <f t="array" ref="DJ101">IF(DF101="","",_xll.PBD(DF101,"Deal Type 1","","USD","",""))</f>
        <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D3" activePane="bottomRight" state="frozen"/>
      <selection pane="topRight" activeCell="C1" sqref="C1"/>
      <selection pane="bottomLeft" activeCell="A3" sqref="A3"/>
      <selection pane="bottomRight" activeCell="G12" sqref="G1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451</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#NOTAUTH</v>
      </c>
      <c r="F3" s="2" t="str" cm="1">
        <f t="array" ref="F3">_xll.PBD(C3,"Website","","USD","","")</f>
        <v>#NOTAUTH</v>
      </c>
      <c r="G3" s="6" t="str" cm="1">
        <f t="array" ref="G3">_xll.PBD(C3,"Assets Under Management","","USD","","")</f>
        <v>#NOTAUTH</v>
      </c>
      <c r="H3" s="14" t="str" cm="1">
        <f t="array" ref="H3">_xll.PBD(C3,"Dry Powder","","USD","","")</f>
        <v>#NOTAUTH</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#NOTAUTH</v>
      </c>
      <c r="F4" s="2" t="str" cm="1">
        <f t="array" ref="F4">_xll.PBD(C4,"Website","","USD","","")</f>
        <v>#NOTAUTH</v>
      </c>
      <c r="G4" s="6" t="str" cm="1">
        <f t="array" ref="G4">_xll.PBD(C4,"Assets Under Management","","USD","","")</f>
        <v>#NOTAUTH</v>
      </c>
      <c r="H4" s="14" t="str" cm="1">
        <f t="array" ref="H4">_xll.PBD(C4,"Dry Powder","","USD","","")</f>
        <v>#NOTAUTH</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#NOTAUTH</v>
      </c>
      <c r="F5" s="2" t="str" cm="1">
        <f t="array" ref="F5">_xll.PBD(C5,"Website","","USD","","")</f>
        <v>#NOTAUTH</v>
      </c>
      <c r="G5" s="6" t="str" cm="1">
        <f t="array" ref="G5">_xll.PBD(C5,"Assets Under Management","","USD","","")</f>
        <v>#NOTAUTH</v>
      </c>
      <c r="H5" s="14" t="str" cm="1">
        <f t="array" ref="H5">_xll.PBD(C5,"Dry Powder","","USD","","")</f>
        <v>#NOTAUTH</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#NOTAUTH</v>
      </c>
      <c r="F6" s="2" t="str" cm="1">
        <f t="array" ref="F6">_xll.PBD(C6,"Website","","USD","","")</f>
        <v>#NOTAUTH</v>
      </c>
      <c r="G6" s="6" t="str" cm="1">
        <f t="array" ref="G6">_xll.PBD(C6,"Assets Under Management","","USD","","")</f>
        <v>#NOTAUTH</v>
      </c>
      <c r="H6" s="14" t="str" cm="1">
        <f t="array" ref="H6">_xll.PBD(C6,"Dry Powder","","USD","","")</f>
        <v>#NOTAUTH</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#NOTAUTH</v>
      </c>
      <c r="F7" s="2" t="str" cm="1">
        <f t="array" ref="F7">_xll.PBD(C7,"Website","","USD","","")</f>
        <v>#NOTAUTH</v>
      </c>
      <c r="G7" s="6" t="str" cm="1">
        <f t="array" ref="G7">_xll.PBD(C7,"Assets Under Management","","USD","","")</f>
        <v>#NOTAUTH</v>
      </c>
      <c r="H7" s="14" t="str" cm="1">
        <f t="array" ref="H7">_xll.PBD(C7,"Dry Powder","","USD","","")</f>
        <v>#NOTAUTH</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#NOTAUTH</v>
      </c>
      <c r="F8" s="2" t="str" cm="1">
        <f t="array" ref="F8">_xll.PBD(C8,"Website","","USD","","")</f>
        <v>#NOTAUTH</v>
      </c>
      <c r="G8" s="6" t="str" cm="1">
        <f t="array" ref="G8">_xll.PBD(C8,"Assets Under Management","","USD","","")</f>
        <v>#NOTAUTH</v>
      </c>
      <c r="H8" s="14" t="str" cm="1">
        <f t="array" ref="H8">_xll.PBD(C8,"Dry Powder","","USD","","")</f>
        <v>#NOTAUTH</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#NOTAUTH</v>
      </c>
      <c r="F9" s="2" t="str" cm="1">
        <f t="array" ref="F9">_xll.PBD(C9,"Website","","USD","","")</f>
        <v>#NOTAUTH</v>
      </c>
      <c r="G9" s="6" t="str" cm="1">
        <f t="array" ref="G9">_xll.PBD(C9,"Assets Under Management","","USD","","")</f>
        <v>#NOTAUTH</v>
      </c>
      <c r="H9" s="14" t="str" cm="1">
        <f t="array" ref="H9">_xll.PBD(C9,"Dry Powder","","USD","","")</f>
        <v>#NOTAUTH</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#NOTAUTH</v>
      </c>
      <c r="F10" s="2" t="str" cm="1">
        <f t="array" ref="F10">_xll.PBD(C10,"Website","","USD","","")</f>
        <v>#NOTAUTH</v>
      </c>
      <c r="G10" s="6" t="str" cm="1">
        <f t="array" ref="G10">_xll.PBD(C10,"Assets Under Management","","USD","","")</f>
        <v>#NOTAUTH</v>
      </c>
      <c r="H10" s="14" t="str" cm="1">
        <f t="array" ref="H10">_xll.PBD(C10,"Dry Powder","","USD","","")</f>
        <v>#NOTAUTH</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#NOTAUTH</v>
      </c>
      <c r="F11" s="2" t="str" cm="1">
        <f t="array" ref="F11">_xll.PBD(C11,"Website","","USD","","")</f>
        <v>#NOTAUTH</v>
      </c>
      <c r="G11" s="6" t="str" cm="1">
        <f t="array" ref="G11">_xll.PBD(C11,"Assets Under Management","","USD","","")</f>
        <v>#NOTAUTH</v>
      </c>
      <c r="H11" s="14" t="str" cm="1">
        <f t="array" ref="H11">_xll.PBD(C11,"Dry Powder","","USD","","")</f>
        <v>#NOTAUTH</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#NOTAUTH</v>
      </c>
      <c r="F12" s="2" t="str" cm="1">
        <f t="array" ref="F12">_xll.PBD(C12,"Website","","USD","","")</f>
        <v>#NOTAUTH</v>
      </c>
      <c r="G12" s="6" t="str" cm="1">
        <f t="array" ref="G12">_xll.PBD(C12,"Assets Under Management","","USD","","")</f>
        <v>#NOTAUTH</v>
      </c>
      <c r="H12" s="14" t="str" cm="1">
        <f t="array" ref="H12">_xll.PBD(C12,"Dry Powder","","USD","","")</f>
        <v>#NOTAUTH</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#NOTAUTH</v>
      </c>
      <c r="F13" s="2" t="str" cm="1">
        <f t="array" ref="F13">_xll.PBD(C13,"Website","","USD","","")</f>
        <v>#NOTAUTH</v>
      </c>
      <c r="G13" s="6" t="str" cm="1">
        <f t="array" ref="G13">_xll.PBD(C13,"Assets Under Management","","USD","","")</f>
        <v>#NOTAUTH</v>
      </c>
      <c r="H13" s="14" t="str" cm="1">
        <f t="array" ref="H13">_xll.PBD(C13,"Dry Powder","","USD","","")</f>
        <v>#NOTAUTH</v>
      </c>
      <c r="J13" s="2" t="e">
        <v>#N/A</v>
      </c>
      <c r="O13" s="6"/>
    </row>
    <row r="14" spans="2:23" s="2" customFormat="1" x14ac:dyDescent="0.2">
      <c r="B14" s="2" t="s">
        <v>59</v>
      </c>
      <c r="C14" s="2" t="s">
        <v>79</v>
      </c>
      <c r="D14" s="2" t="s">
        <v>100</v>
      </c>
      <c r="E14" s="2" t="str" cm="1">
        <f t="array" ref="E14">_xll.PBD(C14,"HQ Country","","USD","","")</f>
        <v>#NOTAUTH</v>
      </c>
      <c r="F14" s="2" t="str" cm="1">
        <f t="array" ref="F14">_xll.PBD(C14,"Website","","USD","","")</f>
        <v>#NOTAUTH</v>
      </c>
      <c r="G14" s="6" t="str" cm="1">
        <f t="array" ref="G14">_xll.PBD(C14,"Assets Under Management","","USD","","")</f>
        <v>#NOTAUTH</v>
      </c>
      <c r="H14" s="14" t="str" cm="1">
        <f t="array" ref="H14">_xll.PBD(C14,"Dry Powder","","USD","","")</f>
        <v>#NOTAUTH</v>
      </c>
      <c r="J14" s="2" t="s">
        <v>105</v>
      </c>
      <c r="O14" s="6"/>
    </row>
    <row r="15" spans="2:23" s="2" customFormat="1" x14ac:dyDescent="0.2">
      <c r="B15" s="2" t="s">
        <v>60</v>
      </c>
      <c r="C15" s="2" t="s">
        <v>139</v>
      </c>
      <c r="D15" s="2" t="s">
        <v>42</v>
      </c>
      <c r="E15" s="2" t="str" cm="1">
        <f t="array" ref="E15">_xll.PBD(C15,"HQ Country","","USD","","")</f>
        <v>#NOTAUTH</v>
      </c>
      <c r="F15" s="2" t="str" cm="1">
        <f t="array" ref="F15">_xll.PBD(C15,"Website","","USD","","")</f>
        <v>#NOTAUTH</v>
      </c>
      <c r="G15" s="6" t="str" cm="1">
        <f t="array" ref="G15">_xll.PBD(C15,"Assets Under Management","","USD","","")</f>
        <v>#NOTAUTH</v>
      </c>
      <c r="H15" s="14" t="str" cm="1">
        <f t="array" ref="H15">_xll.PBD(C15,"Dry Powder","","USD","","")</f>
        <v>#NOTAUTH</v>
      </c>
      <c r="I15" s="2" t="s">
        <v>132</v>
      </c>
      <c r="J15" s="2" t="s">
        <v>140</v>
      </c>
      <c r="O15" s="6"/>
    </row>
    <row r="16" spans="2:23" s="2" customFormat="1" x14ac:dyDescent="0.2">
      <c r="B16" s="2" t="s">
        <v>61</v>
      </c>
      <c r="C16" s="2" t="s">
        <v>80</v>
      </c>
      <c r="D16" s="2" t="s">
        <v>100</v>
      </c>
      <c r="E16" s="2" t="str" cm="1">
        <f t="array" ref="E16">_xll.PBD(C16,"HQ Country","","USD","","")</f>
        <v>#NOTAUTH</v>
      </c>
      <c r="F16" s="2" t="str" cm="1">
        <f t="array" ref="F16">_xll.PBD(C16,"Website","","USD","","")</f>
        <v>#NOTAUTH</v>
      </c>
      <c r="G16" s="6" t="str" cm="1">
        <f t="array" ref="G16">_xll.PBD(C16,"Assets Under Management","","USD","","")</f>
        <v>#NOTAUTH</v>
      </c>
      <c r="H16" s="14" t="str" cm="1">
        <f t="array" ref="H16">_xll.PBD(C16,"Dry Powder","","USD","","")</f>
        <v>#NOTAUTH</v>
      </c>
      <c r="J16" s="2" t="s">
        <v>344</v>
      </c>
      <c r="O16" s="6"/>
    </row>
    <row r="17" spans="2:15" s="2" customFormat="1" x14ac:dyDescent="0.2">
      <c r="B17" s="2" t="s">
        <v>13</v>
      </c>
      <c r="C17" s="2" t="s">
        <v>22</v>
      </c>
      <c r="E17" s="2" t="str" cm="1">
        <f t="array" ref="E17">_xll.PBD(C17,"HQ Country","","USD","","")</f>
        <v>#NOTAUTH</v>
      </c>
      <c r="F17" s="2" t="str" cm="1">
        <f t="array" ref="F17">_xll.PBD(C17,"Website","","USD","","")</f>
        <v>#NOTAUTH</v>
      </c>
      <c r="G17" s="6" t="str" cm="1">
        <f t="array" ref="G17">_xll.PBD(C17,"Assets Under Management","","USD","","")</f>
        <v>#NOTAUTH</v>
      </c>
      <c r="H17" s="14" t="str" cm="1">
        <f t="array" ref="H17">_xll.PBD(C17,"Dry Powder","","USD","","")</f>
        <v>#NOTAUTH</v>
      </c>
      <c r="J17" s="2" t="s">
        <v>452</v>
      </c>
      <c r="O17" s="6"/>
    </row>
    <row r="18" spans="2:15" s="2" customFormat="1" x14ac:dyDescent="0.2">
      <c r="B18" s="2" t="s">
        <v>62</v>
      </c>
      <c r="C18" s="2" t="s">
        <v>81</v>
      </c>
      <c r="D18" s="2" t="s">
        <v>42</v>
      </c>
      <c r="E18" s="2" t="str" cm="1">
        <f t="array" ref="E18">_xll.PBD(C18,"HQ Country","","USD","","")</f>
        <v>#NOTAUTH</v>
      </c>
      <c r="F18" s="2" t="str" cm="1">
        <f t="array" ref="F18">_xll.PBD(C18,"Website","","USD","","")</f>
        <v>#NOTAUTH</v>
      </c>
      <c r="G18" s="6" t="str" cm="1">
        <f t="array" ref="G18">_xll.PBD(C18,"Assets Under Management","","USD","","")</f>
        <v>#NOTAUTH</v>
      </c>
      <c r="H18" s="14" t="str" cm="1">
        <f t="array" ref="H18">_xll.PBD(C18,"Dry Powder","","USD","","")</f>
        <v>#NOTAUTH</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#NOTAUTH</v>
      </c>
      <c r="F19" s="2" t="str" cm="1">
        <f t="array" ref="F19">_xll.PBD(C19,"Website","","USD","","")</f>
        <v>#NOTAUTH</v>
      </c>
      <c r="G19" s="6" t="str" cm="1">
        <f t="array" ref="G19">_xll.PBD(C19,"Assets Under Management","","USD","","")</f>
        <v>#NOTAUTH</v>
      </c>
      <c r="H19" s="14" t="str" cm="1">
        <f t="array" ref="H19">_xll.PBD(C19,"Dry Powder","","USD","","")</f>
        <v>#NOTAUTH</v>
      </c>
      <c r="J19" s="2" t="e">
        <v>#N/A</v>
      </c>
      <c r="O19" s="6"/>
    </row>
    <row r="20" spans="2:15" s="2" customFormat="1" x14ac:dyDescent="0.2">
      <c r="B20" s="2" t="s">
        <v>16</v>
      </c>
      <c r="C20" s="2" t="s">
        <v>25</v>
      </c>
      <c r="D20" s="2" t="s">
        <v>100</v>
      </c>
      <c r="E20" s="2" t="str" cm="1">
        <f t="array" ref="E20">_xll.PBD(C20,"HQ Country","","USD","","")</f>
        <v>#NOTAUTH</v>
      </c>
      <c r="F20" s="2" t="str" cm="1">
        <f t="array" ref="F20">_xll.PBD(C20,"Website","","USD","","")</f>
        <v>#NOTAUTH</v>
      </c>
      <c r="G20" s="6" t="str" cm="1">
        <f t="array" ref="G20">_xll.PBD(C20,"Assets Under Management","","USD","","")</f>
        <v>#NOTAUTH</v>
      </c>
      <c r="H20" s="14" t="str" cm="1">
        <f t="array" ref="H20">_xll.PBD(C20,"Dry Powder","","USD","","")</f>
        <v>#NOTAUTH</v>
      </c>
      <c r="J20" s="2" t="s">
        <v>453</v>
      </c>
      <c r="O20" s="6"/>
    </row>
    <row r="21" spans="2:15" s="2" customFormat="1" x14ac:dyDescent="0.2">
      <c r="B21" s="2" t="s">
        <v>63</v>
      </c>
      <c r="C21" s="2" t="s">
        <v>82</v>
      </c>
      <c r="D21" s="2" t="s">
        <v>42</v>
      </c>
      <c r="E21" s="2" t="str" cm="1">
        <f t="array" ref="E21">_xll.PBD(C21,"HQ Country","","USD","","")</f>
        <v>#NOTAUTH</v>
      </c>
      <c r="F21" s="2" t="str" cm="1">
        <f t="array" ref="F21">_xll.PBD(C21,"Website","","USD","","")</f>
        <v>#NOTAUTH</v>
      </c>
      <c r="G21" s="6" t="str" cm="1">
        <f t="array" ref="G21">_xll.PBD(C21,"Assets Under Management","","USD","","")</f>
        <v>#NOTAUTH</v>
      </c>
      <c r="H21" s="14" t="str" cm="1">
        <f t="array" ref="H21">_xll.PBD(C21,"Dry Powder","","USD","","")</f>
        <v>#NOTAUTH</v>
      </c>
      <c r="J21" s="2" t="s">
        <v>454</v>
      </c>
      <c r="O21" s="6"/>
    </row>
    <row r="22" spans="2:15" s="2" customFormat="1" x14ac:dyDescent="0.2">
      <c r="B22" s="2" t="s">
        <v>14</v>
      </c>
      <c r="C22" s="2" t="s">
        <v>23</v>
      </c>
      <c r="E22" s="2" t="str" cm="1">
        <f t="array" ref="E22">_xll.PBD(C22,"HQ Country","","USD","","")</f>
        <v>#NOTAUTH</v>
      </c>
      <c r="F22" s="2" t="str" cm="1">
        <f t="array" ref="F22">_xll.PBD(C22,"Website","","USD","","")</f>
        <v>#NOTAUTH</v>
      </c>
      <c r="G22" s="6" t="str" cm="1">
        <f t="array" ref="G22">_xll.PBD(C22,"Assets Under Management","","USD","","")</f>
        <v>#NOTAUTH</v>
      </c>
      <c r="H22" s="14" t="str" cm="1">
        <f t="array" ref="H22">_xll.PBD(C22,"Dry Powder","","USD","","")</f>
        <v>#NOTAUTH</v>
      </c>
      <c r="J22" s="2" t="s">
        <v>455</v>
      </c>
      <c r="O22" s="6"/>
    </row>
    <row r="23" spans="2:15" s="2" customFormat="1" x14ac:dyDescent="0.2">
      <c r="B23" s="2" t="s">
        <v>64</v>
      </c>
      <c r="C23" s="2" t="s">
        <v>83</v>
      </c>
      <c r="D23" s="2" t="s">
        <v>42</v>
      </c>
      <c r="E23" s="2" t="str" cm="1">
        <f t="array" ref="E23">_xll.PBD(C23,"HQ Country","","USD","","")</f>
        <v>#NOTAUTH</v>
      </c>
      <c r="F23" s="2" t="str" cm="1">
        <f t="array" ref="F23">_xll.PBD(C23,"Website","","USD","","")</f>
        <v>#NOTAUTH</v>
      </c>
      <c r="G23" s="6" t="str" cm="1">
        <f t="array" ref="G23">_xll.PBD(C23,"Assets Under Management","","USD","","")</f>
        <v>#NOTAUTH</v>
      </c>
      <c r="H23" s="14" t="str" cm="1">
        <f t="array" ref="H23">_xll.PBD(C23,"Dry Powder","","USD","","")</f>
        <v>#NOTAUTH</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#NOTAUTH</v>
      </c>
      <c r="F24" s="2" t="str" cm="1">
        <f t="array" ref="F24">_xll.PBD(C24,"Website","","USD","","")</f>
        <v>#NOTAUTH</v>
      </c>
      <c r="G24" s="6" t="str" cm="1">
        <f t="array" ref="G24">_xll.PBD(C24,"Assets Under Management","","USD","","")</f>
        <v>#NOTAUTH</v>
      </c>
      <c r="H24" s="14" t="str" cm="1">
        <f t="array" ref="H24">_xll.PBD(C24,"Dry Powder","","USD","","")</f>
        <v>#NOTAUTH</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#NOTAUTH</v>
      </c>
      <c r="F25" s="2" t="str" cm="1">
        <f t="array" ref="F25">_xll.PBD(C25,"Website","","USD","","")</f>
        <v>#NOTAUTH</v>
      </c>
      <c r="G25" s="6" t="str" cm="1">
        <f t="array" ref="G25">_xll.PBD(C25,"Assets Under Management","","USD","","")</f>
        <v>#NOTAUTH</v>
      </c>
      <c r="H25" s="14" t="str" cm="1">
        <f t="array" ref="H25">_xll.PBD(C25,"Dry Powder","","USD","","")</f>
        <v>#NOTAUTH</v>
      </c>
      <c r="J25" s="2" t="e">
        <v>#N/A</v>
      </c>
      <c r="O25" s="6"/>
    </row>
    <row r="26" spans="2:15" s="2" customFormat="1" x14ac:dyDescent="0.2">
      <c r="B26" s="2" t="s">
        <v>30</v>
      </c>
      <c r="C26" s="2" t="s">
        <v>41</v>
      </c>
      <c r="D26" s="2" t="s">
        <v>42</v>
      </c>
      <c r="E26" s="2" t="str" cm="1">
        <f t="array" ref="E26">_xll.PBD(C26,"HQ Country","","USD","","")</f>
        <v>#NOTAUTH</v>
      </c>
      <c r="F26" s="2" t="str" cm="1">
        <f t="array" ref="F26">_xll.PBD(C26,"Website","","USD","","")</f>
        <v>#NOTAUTH</v>
      </c>
      <c r="G26" s="6" t="str" cm="1">
        <f t="array" ref="G26">_xll.PBD(C26,"Assets Under Management","","USD","","")</f>
        <v>#NOTAUTH</v>
      </c>
      <c r="H26" s="14" t="str" cm="1">
        <f t="array" ref="H26">_xll.PBD(C26,"Dry Powder","","USD","","")</f>
        <v>#NOTAUTH</v>
      </c>
      <c r="J26" s="2" t="s">
        <v>48</v>
      </c>
      <c r="O26" s="6"/>
    </row>
    <row r="27" spans="2:15" s="2" customFormat="1" x14ac:dyDescent="0.2">
      <c r="B27" s="2" t="s">
        <v>28</v>
      </c>
      <c r="C27" s="2" t="s">
        <v>36</v>
      </c>
      <c r="E27" s="2" t="str" cm="1">
        <f t="array" ref="E27">_xll.PBD(C27,"HQ Country","","USD","","")</f>
        <v>#NOTAUTH</v>
      </c>
      <c r="F27" s="2" t="str" cm="1">
        <f t="array" ref="F27">_xll.PBD(C27,"Website","","USD","","")</f>
        <v>#NOTAUTH</v>
      </c>
      <c r="G27" s="6" t="str" cm="1">
        <f t="array" ref="G27">_xll.PBD(C27,"Assets Under Management","","USD","","")</f>
        <v>#NOTAUTH</v>
      </c>
      <c r="H27" s="14" t="str" cm="1">
        <f t="array" ref="H27">_xll.PBD(C27,"Dry Powder","","USD","","")</f>
        <v>#NOTAUTH</v>
      </c>
      <c r="J27" s="2" t="e">
        <v>#N/A</v>
      </c>
      <c r="O27" s="6"/>
    </row>
    <row r="28" spans="2:15" s="2" customFormat="1" x14ac:dyDescent="0.2">
      <c r="B28" s="2" t="s">
        <v>15</v>
      </c>
      <c r="C28" s="2" t="s">
        <v>24</v>
      </c>
      <c r="E28" s="2" t="str" cm="1">
        <f t="array" ref="E28">_xll.PBD(C28,"HQ Country","","USD","","")</f>
        <v>#NOTAUTH</v>
      </c>
      <c r="F28" s="2" t="str" cm="1">
        <f t="array" ref="F28">_xll.PBD(C28,"Website","","USD","","")</f>
        <v>#NOTAUTH</v>
      </c>
      <c r="G28" s="6" t="str" cm="1">
        <f t="array" ref="G28">_xll.PBD(C28,"Assets Under Management","","USD","","")</f>
        <v>#NOTAUTH</v>
      </c>
      <c r="H28" s="14" t="str" cm="1">
        <f t="array" ref="H28">_xll.PBD(C28,"Dry Powder","","USD","","")</f>
        <v>#NOTAUTH</v>
      </c>
      <c r="J28" s="2" t="s">
        <v>456</v>
      </c>
      <c r="O28" s="6"/>
    </row>
    <row r="29" spans="2:15" s="2" customFormat="1" x14ac:dyDescent="0.2">
      <c r="B29" s="2" t="s">
        <v>52</v>
      </c>
      <c r="C29" s="2" t="s">
        <v>72</v>
      </c>
      <c r="D29" s="2" t="s">
        <v>101</v>
      </c>
      <c r="E29" s="2" t="str" cm="1">
        <f t="array" ref="E29">_xll.PBD(C29,"HQ Country","","USD","","")</f>
        <v>#NOTAUTH</v>
      </c>
      <c r="F29" s="2" t="str" cm="1">
        <f t="array" ref="F29">_xll.PBD(C29,"Website","","USD","","")</f>
        <v>#NOTAUTH</v>
      </c>
      <c r="G29" s="6" t="str" cm="1">
        <f t="array" ref="G29">_xll.PBD(C29,"Assets Under Management","","USD","","")</f>
        <v>#NOTAUTH</v>
      </c>
      <c r="H29" s="14" t="str" cm="1">
        <f t="array" ref="H29">_xll.PBD(C29,"Dry Powder","","USD","","")</f>
        <v>#NOTAUTH</v>
      </c>
      <c r="J29" s="2" t="s">
        <v>457</v>
      </c>
      <c r="O29" s="6"/>
    </row>
    <row r="30" spans="2:15" s="2" customFormat="1" x14ac:dyDescent="0.2">
      <c r="B30" s="2" t="s">
        <v>67</v>
      </c>
      <c r="C30" s="2" t="s">
        <v>86</v>
      </c>
      <c r="D30" s="2" t="s">
        <v>100</v>
      </c>
      <c r="E30" s="2" t="str" cm="1">
        <f t="array" ref="E30">_xll.PBD(C30,"HQ Country","","USD","","")</f>
        <v>#NOTAUTH</v>
      </c>
      <c r="F30" s="2" t="str" cm="1">
        <f t="array" ref="F30">_xll.PBD(C30,"Website","","USD","","")</f>
        <v>#NOTAUTH</v>
      </c>
      <c r="G30" s="6" t="str" cm="1">
        <f t="array" ref="G30">_xll.PBD(C30,"Assets Under Management","","USD","","")</f>
        <v>#NOTAUTH</v>
      </c>
      <c r="H30" s="14" t="str" cm="1">
        <f t="array" ref="H30">_xll.PBD(C30,"Dry Powder","","USD","","")</f>
        <v>#NOTAUTH</v>
      </c>
      <c r="J30" s="2" t="e">
        <v>#N/A</v>
      </c>
      <c r="O30" s="6"/>
    </row>
    <row r="31" spans="2:15" s="2" customFormat="1" x14ac:dyDescent="0.2">
      <c r="B31" s="2" t="s">
        <v>31</v>
      </c>
      <c r="C31" s="2" t="s">
        <v>43</v>
      </c>
      <c r="D31" s="2" t="s">
        <v>42</v>
      </c>
      <c r="E31" s="2" t="str" cm="1">
        <f t="array" ref="E31">_xll.PBD(C31,"HQ Country","","USD","","")</f>
        <v>#NOTAUTH</v>
      </c>
      <c r="F31" s="2" t="str" cm="1">
        <f t="array" ref="F31">_xll.PBD(C31,"Website","","USD","","")</f>
        <v>#NOTAUTH</v>
      </c>
      <c r="G31" s="6" t="str" cm="1">
        <f t="array" ref="G31">_xll.PBD(C31,"Assets Under Management","","USD","","")</f>
        <v>#NOTAUTH</v>
      </c>
      <c r="H31" s="14" t="str" cm="1">
        <f t="array" ref="H31">_xll.PBD(C31,"Dry Powder","","USD","","")</f>
        <v>#NOTAUTH</v>
      </c>
      <c r="J31" s="2" t="s">
        <v>48</v>
      </c>
      <c r="O31" s="6"/>
    </row>
    <row r="32" spans="2:15" s="2" customFormat="1" x14ac:dyDescent="0.2">
      <c r="B32" s="2" t="s">
        <v>87</v>
      </c>
      <c r="C32" s="2" t="s">
        <v>88</v>
      </c>
      <c r="D32" s="2" t="s">
        <v>42</v>
      </c>
      <c r="E32" s="2" t="str" cm="1">
        <f t="array" ref="E32">_xll.PBD(C32,"HQ Country","","USD","","")</f>
        <v>#NOTAUTH</v>
      </c>
      <c r="F32" s="2" t="str" cm="1">
        <f t="array" ref="F32">_xll.PBD(C32,"Website","","USD","","")</f>
        <v>#NOTAUTH</v>
      </c>
      <c r="G32" s="6" t="str" cm="1">
        <f t="array" ref="G32">_xll.PBD(C32,"Assets Under Management","","USD","","")</f>
        <v>#NOTAUTH</v>
      </c>
      <c r="H32" s="14" t="str" cm="1">
        <f t="array" ref="H32">_xll.PBD(C32,"Dry Powder","","USD","","")</f>
        <v>#NOTAUTH</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#NOTAUTH</v>
      </c>
      <c r="F33" s="2" t="str" cm="1">
        <f t="array" ref="F33">_xll.PBD(C33,"Website","","USD","","")</f>
        <v>#NOTAUTH</v>
      </c>
      <c r="G33" s="6" t="str" cm="1">
        <f t="array" ref="G33">_xll.PBD(C33,"Assets Under Management","","USD","","")</f>
        <v>#NOTAUTH</v>
      </c>
      <c r="H33" s="14" t="str" cm="1">
        <f t="array" ref="H33">_xll.PBD(C33,"Dry Powder","","USD","","")</f>
        <v>#NOTAUTH</v>
      </c>
      <c r="J33" s="2" t="s">
        <v>48</v>
      </c>
      <c r="O33" s="6"/>
    </row>
    <row r="34" spans="2:15" s="2" customFormat="1" x14ac:dyDescent="0.2">
      <c r="B34" s="2" t="s">
        <v>68</v>
      </c>
      <c r="C34" s="2" t="s">
        <v>89</v>
      </c>
      <c r="D34" s="2" t="s">
        <v>100</v>
      </c>
      <c r="E34" s="2" t="str" cm="1">
        <f t="array" ref="E34">_xll.PBD(C34,"HQ Country","","USD","","")</f>
        <v>#NOTAUTH</v>
      </c>
      <c r="F34" s="2" t="str" cm="1">
        <f t="array" ref="F34">_xll.PBD(C34,"Website","","USD","","")</f>
        <v>#NOTAUTH</v>
      </c>
      <c r="G34" s="6" t="str" cm="1">
        <f t="array" ref="G34">_xll.PBD(C34,"Assets Under Management","","USD","","")</f>
        <v>#NOTAUTH</v>
      </c>
      <c r="H34" s="14" t="str" cm="1">
        <f t="array" ref="H34">_xll.PBD(C34,"Dry Powder","","USD","","")</f>
        <v>#NOTAUTH</v>
      </c>
      <c r="J34" s="2" t="s">
        <v>458</v>
      </c>
      <c r="O34" s="6"/>
    </row>
    <row r="35" spans="2:15" s="2" customFormat="1" x14ac:dyDescent="0.2">
      <c r="B35" s="2" t="s">
        <v>53</v>
      </c>
      <c r="C35" s="2" t="s">
        <v>73</v>
      </c>
      <c r="D35" s="2" t="s">
        <v>101</v>
      </c>
      <c r="E35" s="2" t="str" cm="1">
        <f t="array" ref="E35">_xll.PBD(C35,"HQ Country","","USD","","")</f>
        <v>#NOTAUTH</v>
      </c>
      <c r="F35" s="2" t="str" cm="1">
        <f t="array" ref="F35">_xll.PBD(C35,"Website","","USD","","")</f>
        <v>#NOTAUTH</v>
      </c>
      <c r="G35" s="6" t="str" cm="1">
        <f t="array" ref="G35">_xll.PBD(C35,"Assets Under Management","","USD","","")</f>
        <v>#NOTAUTH</v>
      </c>
      <c r="H35" s="14" t="str" cm="1">
        <f t="array" ref="H35">_xll.PBD(C35,"Dry Powder","","USD","","")</f>
        <v>#NOTAUTH</v>
      </c>
      <c r="J35" s="2" t="s">
        <v>105</v>
      </c>
      <c r="O35" s="6"/>
    </row>
    <row r="36" spans="2:15" s="2" customFormat="1" x14ac:dyDescent="0.2">
      <c r="B36" s="2" t="s">
        <v>54</v>
      </c>
      <c r="C36" s="2" t="s">
        <v>74</v>
      </c>
      <c r="D36" s="2" t="s">
        <v>101</v>
      </c>
      <c r="E36" s="2" t="str" cm="1">
        <f t="array" ref="E36">_xll.PBD(C36,"HQ Country","","USD","","")</f>
        <v>#NOTAUTH</v>
      </c>
      <c r="F36" s="2" t="str" cm="1">
        <f t="array" ref="F36">_xll.PBD(C36,"Website","","USD","","")</f>
        <v>#NOTAUTH</v>
      </c>
      <c r="G36" s="6" t="str" cm="1">
        <f t="array" ref="G36">_xll.PBD(C36,"Assets Under Management","","USD","","")</f>
        <v>#NOTAUTH</v>
      </c>
      <c r="H36" s="14" t="str" cm="1">
        <f t="array" ref="H36">_xll.PBD(C36,"Dry Powder","","USD","","")</f>
        <v>#NOTAUTH</v>
      </c>
      <c r="J36" s="2" t="s">
        <v>459</v>
      </c>
      <c r="O36" s="6"/>
    </row>
    <row r="37" spans="2:15" s="2" customFormat="1" x14ac:dyDescent="0.2">
      <c r="B37" s="2" t="s">
        <v>44</v>
      </c>
      <c r="C37" s="2" t="s">
        <v>45</v>
      </c>
      <c r="E37" s="2" t="str" cm="1">
        <f t="array" ref="E37">_xll.PBD(C37,"HQ Country","","USD","","")</f>
        <v>#NOTAUTH</v>
      </c>
      <c r="F37" s="2" t="str" cm="1">
        <f t="array" ref="F37">_xll.PBD(C37,"Website","","USD","","")</f>
        <v>#NOTAUTH</v>
      </c>
      <c r="G37" s="6" t="str" cm="1">
        <f t="array" ref="G37">_xll.PBD(C37,"Assets Under Management","","USD","","")</f>
        <v>#NOTAUTH</v>
      </c>
      <c r="H37" s="14" t="str" cm="1">
        <f t="array" ref="H37">_xll.PBD(C37,"Dry Powder","","USD","","")</f>
        <v>#NOTAUTH</v>
      </c>
      <c r="J37" s="2" t="e">
        <v>#N/A</v>
      </c>
      <c r="O37" s="6"/>
    </row>
    <row r="38" spans="2:15" s="2" customFormat="1" x14ac:dyDescent="0.2">
      <c r="B38" s="2" t="s">
        <v>33</v>
      </c>
      <c r="C38" s="2" t="s">
        <v>47</v>
      </c>
      <c r="E38" s="2" t="str" cm="1">
        <f t="array" ref="E38">_xll.PBD(C38,"HQ Country","","USD","","")</f>
        <v>#NOTAUTH</v>
      </c>
      <c r="F38" s="2" t="str" cm="1">
        <f t="array" ref="F38">_xll.PBD(C38,"Website","","USD","","")</f>
        <v>#NOTAUTH</v>
      </c>
      <c r="G38" s="6" t="str" cm="1">
        <f t="array" ref="G38">_xll.PBD(C38,"Assets Under Management","","USD","","")</f>
        <v>#NOTAUTH</v>
      </c>
      <c r="H38" s="14" t="str" cm="1">
        <f t="array" ref="H38">_xll.PBD(C38,"Dry Powder","","USD","","")</f>
        <v>#NOTAUTH</v>
      </c>
      <c r="J38" s="2" t="s">
        <v>48</v>
      </c>
      <c r="O38" s="6"/>
    </row>
    <row r="39" spans="2:15" s="2" customFormat="1" x14ac:dyDescent="0.2">
      <c r="B39" s="2" t="s">
        <v>70</v>
      </c>
      <c r="C39" s="2" t="s">
        <v>90</v>
      </c>
      <c r="D39" s="2" t="s">
        <v>100</v>
      </c>
      <c r="E39" s="2" t="str" cm="1">
        <f t="array" ref="E39">_xll.PBD(C39,"HQ Country","","USD","","")</f>
        <v>#NOTAUTH</v>
      </c>
      <c r="F39" s="2" t="str" cm="1">
        <f t="array" ref="F39">_xll.PBD(C39,"Website","","USD","","")</f>
        <v>#NOTAUTH</v>
      </c>
      <c r="G39" s="6" t="str" cm="1">
        <f t="array" ref="G39">_xll.PBD(C39,"Assets Under Management","","USD","","")</f>
        <v>#NOTAUTH</v>
      </c>
      <c r="H39" s="14" t="str" cm="1">
        <f t="array" ref="H39">_xll.PBD(C39,"Dry Powder","","USD","","")</f>
        <v>#NOTAUTH</v>
      </c>
      <c r="J39" s="2" t="str" cm="1">
        <f t="array" ref="J39">_xll.PBD(C39,"Geographic Preferences","","USD","","")</f>
        <v>#NOTAUTH</v>
      </c>
      <c r="O39" s="6"/>
    </row>
    <row r="40" spans="2:15" s="2" customFormat="1" x14ac:dyDescent="0.2">
      <c r="B40" s="2" t="s">
        <v>37</v>
      </c>
      <c r="C40" s="2" t="s">
        <v>38</v>
      </c>
      <c r="E40" s="2" t="str" cm="1">
        <f t="array" ref="E40">_xll.PBD(C40,"HQ Country","","USD","","")</f>
        <v>#NOTAUTH</v>
      </c>
      <c r="F40" s="2" t="str" cm="1">
        <f t="array" ref="F40">_xll.PBD(C40,"Website","","USD","","")</f>
        <v>#NOTAUTH</v>
      </c>
      <c r="G40" s="6" t="str" cm="1">
        <f t="array" ref="G40">_xll.PBD(C40,"Assets Under Management","","USD","","")</f>
        <v>#NOTAUTH</v>
      </c>
      <c r="H40" s="14" t="str" cm="1">
        <f t="array" ref="H40">_xll.PBD(C40,"Dry Powder","","USD","","")</f>
        <v>#NOTAUTH</v>
      </c>
      <c r="J40" s="2" t="str" cm="1">
        <f t="array" ref="J40">_xll.PBD(C40,"Geographic Preferences","","USD","","")</f>
        <v>#NOTAUTH</v>
      </c>
      <c r="O40" s="6"/>
    </row>
    <row r="41" spans="2:15" s="2" customFormat="1" x14ac:dyDescent="0.2">
      <c r="B41" s="2" t="s">
        <v>26</v>
      </c>
      <c r="C41" s="2" t="s">
        <v>27</v>
      </c>
      <c r="E41" s="2" t="str" cm="1">
        <f t="array" ref="E41">_xll.PBD(C41,"HQ Country","","USD","","")</f>
        <v>#NOTAUTH</v>
      </c>
      <c r="F41" s="2" t="str" cm="1">
        <f t="array" ref="F41">_xll.PBD(C41,"Website","","USD","","")</f>
        <v>#NOTAUTH</v>
      </c>
      <c r="G41" s="6" t="str" cm="1">
        <f t="array" ref="G41">_xll.PBD(C41,"Assets Under Management","","USD","","")</f>
        <v>#NOTAUTH</v>
      </c>
      <c r="H41" s="14" t="str" cm="1">
        <f t="array" ref="H41">_xll.PBD(C41,"Dry Powder","","USD","","")</f>
        <v>#NOTAUTH</v>
      </c>
      <c r="J41" s="2" t="str" cm="1">
        <f t="array" ref="J41">_xll.PBD(C41,"Geographic Preferences","","USD","","")</f>
        <v>#NOTAUTH</v>
      </c>
      <c r="O41" s="6"/>
    </row>
    <row r="42" spans="2:15" s="2" customFormat="1" x14ac:dyDescent="0.2">
      <c r="B42" s="2" t="s">
        <v>91</v>
      </c>
      <c r="C42" s="2" t="s">
        <v>92</v>
      </c>
      <c r="D42" s="2" t="s">
        <v>100</v>
      </c>
      <c r="E42" s="2" t="str" cm="1">
        <f t="array" ref="E42">_xll.PBD(C42,"HQ Country","","USD","","")</f>
        <v>#NOTAUTH</v>
      </c>
      <c r="F42" s="2" t="str" cm="1">
        <f t="array" ref="F42">_xll.PBD(C42,"Website","","USD","","")</f>
        <v>#NOTAUTH</v>
      </c>
      <c r="G42" s="6" t="str" cm="1">
        <f t="array" ref="G42">_xll.PBD(C42,"Assets Under Management","","USD","","")</f>
        <v>#NOTAUTH</v>
      </c>
      <c r="H42" s="14" t="str" cm="1">
        <f t="array" ref="H42">_xll.PBD(C42,"Dry Powder","","USD","","")</f>
        <v>#NOTAUTH</v>
      </c>
      <c r="J42" s="2" t="str" cm="1">
        <f t="array" ref="J42">_xll.PBD(C42,"Geographic Preferences","","USD","","")</f>
        <v>#NOTAUTH</v>
      </c>
      <c r="O42" s="6"/>
    </row>
    <row r="43" spans="2:15" s="2" customFormat="1" x14ac:dyDescent="0.2">
      <c r="B43" s="2" t="s">
        <v>98</v>
      </c>
      <c r="C43" s="2" t="s">
        <v>99</v>
      </c>
      <c r="D43" s="2" t="s">
        <v>42</v>
      </c>
      <c r="E43" s="2" t="str" cm="1">
        <f t="array" ref="E43">_xll.PBD(C43,"HQ Country","","USD","","")</f>
        <v>#NOTAUTH</v>
      </c>
      <c r="F43" s="2" t="str" cm="1">
        <f t="array" ref="F43">_xll.PBD(C43,"Website","","USD","","")</f>
        <v>#NOTAUTH</v>
      </c>
      <c r="G43" s="6" t="str" cm="1">
        <f t="array" ref="G43">_xll.PBD(C43,"Assets Under Management","","USD","","")</f>
        <v>#NOTAUTH</v>
      </c>
      <c r="H43" s="14" t="str" cm="1">
        <f t="array" ref="H43">_xll.PBD(C43,"Dry Powder","","USD","","")</f>
        <v>#NOTAUTH</v>
      </c>
      <c r="J43" s="2" t="str" cm="1">
        <f t="array" ref="J43">_xll.PBD(C43,"Geographic Preferences","","USD","","")</f>
        <v>#NOTAUTH</v>
      </c>
      <c r="O43" s="6"/>
    </row>
    <row r="44" spans="2:15" s="2" customFormat="1" x14ac:dyDescent="0.2">
      <c r="B44" s="2" t="s">
        <v>11</v>
      </c>
      <c r="C44" s="2" t="s">
        <v>20</v>
      </c>
      <c r="D44" s="2" t="s">
        <v>100</v>
      </c>
      <c r="E44" s="2" t="str" cm="1">
        <f t="array" ref="E44">_xll.PBD(C44,"HQ Country","","USD","","")</f>
        <v>#NOTAUTH</v>
      </c>
      <c r="F44" s="2" t="str" cm="1">
        <f t="array" ref="F44">_xll.PBD(C44,"Website","","USD","","")</f>
        <v>#NOTAUTH</v>
      </c>
      <c r="G44" s="6" t="str" cm="1">
        <f t="array" ref="G44">_xll.PBD(C44,"Assets Under Management","","USD","","")</f>
        <v>#NOTAUTH</v>
      </c>
      <c r="H44" s="14" t="str" cm="1">
        <f t="array" ref="H44">_xll.PBD(C44,"Dry Powder","","USD","","")</f>
        <v>#NOTAUTH</v>
      </c>
      <c r="J44" s="2" t="str" cm="1">
        <f t="array" ref="J44">_xll.PBD(C44,"Geographic Preferences","","USD","","")</f>
        <v>#NOTAUTH</v>
      </c>
      <c r="O44" s="6"/>
    </row>
    <row r="45" spans="2:15" s="2" customFormat="1" x14ac:dyDescent="0.2">
      <c r="B45" s="2" t="s">
        <v>96</v>
      </c>
      <c r="C45" s="2" t="s">
        <v>97</v>
      </c>
      <c r="E45" s="2" t="str" cm="1">
        <f t="array" ref="E45">_xll.PBD(C45,"HQ Country","","USD","","")</f>
        <v>#NOTAUTH</v>
      </c>
      <c r="F45" s="2" t="str" cm="1">
        <f t="array" ref="F45">_xll.PBD(C45,"Website","","USD","","")</f>
        <v>#NOTAUTH</v>
      </c>
      <c r="G45" s="6" t="str" cm="1">
        <f t="array" ref="G45">_xll.PBD(C45,"Assets Under Management","","USD","","")</f>
        <v>#NOTAUTH</v>
      </c>
      <c r="H45" s="14" t="str" cm="1">
        <f t="array" ref="H45">_xll.PBD(C45,"Dry Powder","","USD","","")</f>
        <v>#NOTAUTH</v>
      </c>
      <c r="J45" s="2" t="str" cm="1">
        <f t="array" ref="J45">_xll.PBD(C45,"Geographic Preferences","","USD","","")</f>
        <v>#NOTAUTH</v>
      </c>
      <c r="O45" s="6"/>
    </row>
    <row r="46" spans="2:15" s="2" customFormat="1" x14ac:dyDescent="0.2">
      <c r="B46" s="2" t="s">
        <v>71</v>
      </c>
      <c r="C46" s="2" t="s">
        <v>93</v>
      </c>
      <c r="D46" s="2" t="s">
        <v>100</v>
      </c>
      <c r="E46" s="2" t="str" cm="1">
        <f t="array" ref="E46">_xll.PBD(C46,"HQ Country","","USD","","")</f>
        <v>#NOTAUTH</v>
      </c>
      <c r="F46" s="2" t="str" cm="1">
        <f t="array" ref="F46">_xll.PBD(C46,"Website","","USD","","")</f>
        <v>#NOTAUTH</v>
      </c>
      <c r="G46" s="6" t="str" cm="1">
        <f t="array" ref="G46">_xll.PBD(C46,"Assets Under Management","","USD","","")</f>
        <v>#NOTAUTH</v>
      </c>
      <c r="H46" s="14" t="str" cm="1">
        <f t="array" ref="H46">_xll.PBD(C46,"Dry Powder","","USD","","")</f>
        <v>#NOTAUTH</v>
      </c>
      <c r="J46" s="2" t="str" cm="1">
        <f t="array" ref="J46">_xll.PBD(C46,"Geographic Preferences","","USD","","")</f>
        <v>#NOTAUTH</v>
      </c>
      <c r="O46" s="6"/>
    </row>
    <row r="47" spans="2:15" s="2" customFormat="1" x14ac:dyDescent="0.2">
      <c r="B47" s="2" t="s">
        <v>40</v>
      </c>
      <c r="C47" s="2" t="s">
        <v>39</v>
      </c>
      <c r="D47" s="2" t="s">
        <v>100</v>
      </c>
      <c r="E47" s="2" t="str" cm="1">
        <f t="array" ref="E47">_xll.PBD(C47,"HQ Country","","USD","","")</f>
        <v>#NOTAUTH</v>
      </c>
      <c r="F47" s="2" t="str" cm="1">
        <f t="array" ref="F47">_xll.PBD(C47,"Website","","USD","","")</f>
        <v>#NOTAUTH</v>
      </c>
      <c r="G47" s="6" t="str" cm="1">
        <f t="array" ref="G47">_xll.PBD(C47,"Assets Under Management","","USD","","")</f>
        <v>#NOTAUTH</v>
      </c>
      <c r="H47" s="14" t="str" cm="1">
        <f t="array" ref="H47">_xll.PBD(C47,"Dry Powder","","USD","","")</f>
        <v>#NOTAUTH</v>
      </c>
      <c r="J47" s="2" t="str" cm="1">
        <f t="array" ref="J47">_xll.PBD(C47,"Geographic Preferences","","USD","","")</f>
        <v>#NOTAUTH</v>
      </c>
      <c r="O47" s="6"/>
    </row>
    <row r="48" spans="2:15" x14ac:dyDescent="0.2">
      <c r="B48" s="2" t="s">
        <v>169</v>
      </c>
      <c r="C48" s="2" t="s">
        <v>170</v>
      </c>
      <c r="E48" s="2" t="str" cm="1">
        <f t="array" ref="E48">_xll.PBD(C48,"HQ Country","","USD","","")</f>
        <v>#NOTAUTH</v>
      </c>
      <c r="F48" s="2" t="str" cm="1">
        <f t="array" ref="F48">_xll.PBD(C48,"Website","","USD","","")</f>
        <v>#NOTAUTH</v>
      </c>
      <c r="G48" s="6" t="str" cm="1">
        <f t="array" ref="G48">_xll.PBD(C48,"Assets Under Management","","USD","","")</f>
        <v>#NOTAUTH</v>
      </c>
      <c r="H48" s="14" t="str" cm="1">
        <f t="array" ref="H48">_xll.PBD(C48,"Dry Powder","","USD","","")</f>
        <v>#NOTAUTH</v>
      </c>
      <c r="J48" s="2" t="str" cm="1">
        <f t="array" ref="J48">_xll.PBD(C48,"Geographic Preferences","","USD","","")</f>
        <v>#NOTAUTH</v>
      </c>
    </row>
    <row r="49" spans="2:15" x14ac:dyDescent="0.2">
      <c r="B49" s="2" t="s">
        <v>171</v>
      </c>
      <c r="C49" s="2" t="s">
        <v>186</v>
      </c>
      <c r="D49" s="2" t="s">
        <v>100</v>
      </c>
      <c r="E49" s="2" t="str" cm="1">
        <f t="array" ref="E49">_xll.PBD(C49,"HQ Country","","USD","","")</f>
        <v>#NOTAUTH</v>
      </c>
      <c r="F49" s="2" t="str" cm="1">
        <f t="array" ref="F49">_xll.PBD(C49,"Website","","USD","","")</f>
        <v>#NOTAUTH</v>
      </c>
      <c r="G49" s="6" t="str" cm="1">
        <f t="array" ref="G49">_xll.PBD(C49,"Assets Under Management","","USD","","")</f>
        <v>#NOTAUTH</v>
      </c>
      <c r="H49" s="14" t="str" cm="1">
        <f t="array" ref="H49">_xll.PBD(C49,"Dry Powder","","USD","","")</f>
        <v>#NOTAUTH</v>
      </c>
      <c r="J49" s="2" t="str" cm="1">
        <f t="array" ref="J49">_xll.PBD(C49,"Geographic Preferences","","USD","","")</f>
        <v>#NOTAUTH</v>
      </c>
      <c r="O49" s="6"/>
    </row>
    <row r="50" spans="2:15" x14ac:dyDescent="0.2">
      <c r="B50" s="2" t="s">
        <v>172</v>
      </c>
      <c r="C50" s="2" t="s">
        <v>183</v>
      </c>
      <c r="D50" s="2" t="s">
        <v>100</v>
      </c>
      <c r="E50" s="2" t="str" cm="1">
        <f t="array" ref="E50">_xll.PBD(C50,"HQ Country","","USD","","")</f>
        <v>#NOTAUTH</v>
      </c>
      <c r="F50" s="2" t="str" cm="1">
        <f t="array" ref="F50">_xll.PBD(C50,"Website","","USD","","")</f>
        <v>#NOTAUTH</v>
      </c>
      <c r="G50" s="6" t="str" cm="1">
        <f t="array" ref="G50">_xll.PBD(C50,"Assets Under Management","","USD","","")</f>
        <v>#NOTAUTH</v>
      </c>
      <c r="H50" s="14" t="str" cm="1">
        <f t="array" ref="H50">_xll.PBD(C50,"Dry Powder","","USD","","")</f>
        <v>#NOTAUTH</v>
      </c>
      <c r="J50" s="2" t="str" cm="1">
        <f t="array" ref="J50">_xll.PBD(C50,"Geographic Preferences","","USD","","")</f>
        <v>#NOTAUTH</v>
      </c>
    </row>
    <row r="51" spans="2:15" x14ac:dyDescent="0.2">
      <c r="B51" s="2" t="s">
        <v>173</v>
      </c>
      <c r="C51" t="s">
        <v>174</v>
      </c>
      <c r="D51" s="2" t="s">
        <v>100</v>
      </c>
      <c r="E51" s="2" t="str" cm="1">
        <f t="array" ref="E51">_xll.PBD(C51,"HQ Country","","USD","","")</f>
        <v>#NOTAUTH</v>
      </c>
      <c r="F51" s="2" t="str" cm="1">
        <f t="array" ref="F51">_xll.PBD(C51,"Website","","USD","","")</f>
        <v>#NOTAUTH</v>
      </c>
      <c r="G51" s="6" t="str" cm="1">
        <f t="array" ref="G51">_xll.PBD(C51,"Assets Under Management","","USD","","")</f>
        <v>#NOTAUTH</v>
      </c>
      <c r="H51" s="14" t="str" cm="1">
        <f t="array" ref="H51">_xll.PBD(C51,"Dry Powder","","USD","","")</f>
        <v>#NOTAUTH</v>
      </c>
      <c r="J51" s="2" t="str" cm="1">
        <f t="array" ref="J51">_xll.PBD(C51,"Geographic Preferences","","USD","","")</f>
        <v>#NOTAUTH</v>
      </c>
    </row>
    <row r="52" spans="2:15" x14ac:dyDescent="0.2">
      <c r="B52" s="2" t="s">
        <v>175</v>
      </c>
      <c r="C52" s="2" t="s">
        <v>184</v>
      </c>
      <c r="D52" t="s">
        <v>199</v>
      </c>
      <c r="E52" s="2" t="str" cm="1">
        <f t="array" ref="E52">_xll.PBD(C52,"HQ Country","","USD","","")</f>
        <v>#NOTAUTH</v>
      </c>
      <c r="F52" s="2" t="str" cm="1">
        <f t="array" ref="F52">_xll.PBD(C52,"Website","","USD","","")</f>
        <v>#NOTAUTH</v>
      </c>
      <c r="G52" s="6" t="str" cm="1">
        <f t="array" ref="G52">_xll.PBD(C52,"Assets Under Management","","USD","","")</f>
        <v>#NOTAUTH</v>
      </c>
      <c r="H52" s="14" t="str" cm="1">
        <f t="array" ref="H52">_xll.PBD(C52,"Dry Powder","","USD","","")</f>
        <v>#NOTAUTH</v>
      </c>
      <c r="J52" s="2" t="str" cm="1">
        <f t="array" ref="J52">_xll.PBD(C52,"Geographic Preferences","","USD","","")</f>
        <v>#NOTAUTH</v>
      </c>
      <c r="O52" s="6"/>
    </row>
    <row r="53" spans="2:15" x14ac:dyDescent="0.2">
      <c r="B53" s="2" t="s">
        <v>176</v>
      </c>
      <c r="C53" s="2" t="s">
        <v>185</v>
      </c>
      <c r="E53" s="2" t="str" cm="1">
        <f t="array" ref="E53">_xll.PBD(C53,"HQ Country","","USD","","")</f>
        <v>#NOTAUTH</v>
      </c>
      <c r="F53" s="2" t="str" cm="1">
        <f t="array" ref="F53">_xll.PBD(C53,"Website","","USD","","")</f>
        <v>#NOTAUTH</v>
      </c>
      <c r="G53" s="6" t="str" cm="1">
        <f t="array" ref="G53">_xll.PBD(C53,"Assets Under Management","","USD","","")</f>
        <v>#NOTAUTH</v>
      </c>
      <c r="H53" s="14" t="str" cm="1">
        <f t="array" ref="H53">_xll.PBD(C53,"Dry Powder","","USD","","")</f>
        <v>#NOTAUTH</v>
      </c>
      <c r="J53" s="2" t="str" cm="1">
        <f t="array" ref="J53">_xll.PBD(C53,"Geographic Preferences","","USD","","")</f>
        <v>#NOTAUTH</v>
      </c>
    </row>
    <row r="54" spans="2:15" x14ac:dyDescent="0.2">
      <c r="B54" s="2" t="s">
        <v>177</v>
      </c>
      <c r="C54" t="s">
        <v>178</v>
      </c>
      <c r="E54" s="2" t="str" cm="1">
        <f t="array" ref="E54">_xll.PBD(C54,"HQ Country","","USD","","")</f>
        <v>#NOTAUTH</v>
      </c>
      <c r="F54" s="2" t="str" cm="1">
        <f t="array" ref="F54">_xll.PBD(C54,"Website","","USD","","")</f>
        <v>#NOTAUTH</v>
      </c>
      <c r="G54" s="6" t="str" cm="1">
        <f t="array" ref="G54">_xll.PBD(C54,"Assets Under Management","","USD","","")</f>
        <v>#NOTAUTH</v>
      </c>
      <c r="H54" s="14" t="str" cm="1">
        <f t="array" ref="H54">_xll.PBD(C54,"Dry Powder","","USD","","")</f>
        <v>#NOTAUTH</v>
      </c>
      <c r="J54" s="2" t="str" cm="1">
        <f t="array" ref="J54">_xll.PBD(C54,"Geographic Preferences","","USD","","")</f>
        <v>#NOTAUTH</v>
      </c>
      <c r="O54" s="6"/>
    </row>
    <row r="55" spans="2:15" x14ac:dyDescent="0.2">
      <c r="B55" s="2" t="s">
        <v>179</v>
      </c>
      <c r="C55" t="s">
        <v>180</v>
      </c>
      <c r="D55" t="s">
        <v>199</v>
      </c>
      <c r="E55" s="2" t="str" cm="1">
        <f t="array" ref="E55">_xll.PBD(C55,"HQ Country","","USD","","")</f>
        <v>#NOTAUTH</v>
      </c>
      <c r="F55" s="2" t="str" cm="1">
        <f t="array" ref="F55">_xll.PBD(C55,"Website","","USD","","")</f>
        <v>#NOTAUTH</v>
      </c>
      <c r="G55" s="6" t="str" cm="1">
        <f t="array" ref="G55">_xll.PBD(C55,"Assets Under Management","","USD","","")</f>
        <v>#NOTAUTH</v>
      </c>
      <c r="H55" s="14" t="str" cm="1">
        <f t="array" ref="H55">_xll.PBD(C55,"Dry Powder","","USD","","")</f>
        <v>#NOTAUTH</v>
      </c>
      <c r="J55" s="2" t="str" cm="1">
        <f t="array" ref="J55">_xll.PBD(C55,"Geographic Preferences","","USD","","")</f>
        <v>#NOTAUTH</v>
      </c>
      <c r="O55" s="6"/>
    </row>
    <row r="56" spans="2:15" x14ac:dyDescent="0.2">
      <c r="B56" s="2" t="s">
        <v>181</v>
      </c>
      <c r="C56" t="s">
        <v>182</v>
      </c>
      <c r="E56" s="2" t="str" cm="1">
        <f t="array" ref="E56">_xll.PBD(C56,"HQ Country","","USD","","")</f>
        <v>#NOTAUTH</v>
      </c>
      <c r="F56" s="2" t="str" cm="1">
        <f t="array" ref="F56">_xll.PBD(C56,"Website","","USD","","")</f>
        <v>#NOTAUTH</v>
      </c>
      <c r="G56" s="6" t="str" cm="1">
        <f t="array" ref="G56">_xll.PBD(C56,"Assets Under Management","","USD","","")</f>
        <v>#NOTAUTH</v>
      </c>
      <c r="H56" s="14" t="str" cm="1">
        <f t="array" ref="H56">_xll.PBD(C56,"Dry Powder","","USD","","")</f>
        <v>#NOTAUTH</v>
      </c>
      <c r="J56" s="2" t="str" cm="1">
        <f t="array" ref="J56">_xll.PBD(C56,"Geographic Preferences","","USD","","")</f>
        <v>#NOTAUTH</v>
      </c>
      <c r="O56" s="6"/>
    </row>
    <row r="57" spans="2:15" x14ac:dyDescent="0.2">
      <c r="B57" t="str" cm="1">
        <f t="array" ref="B57">_xll.PBD(C57,"Name","","USD","","")</f>
        <v>#NOTAUTH</v>
      </c>
      <c r="C57" t="s">
        <v>188</v>
      </c>
      <c r="D57" t="s">
        <v>42</v>
      </c>
      <c r="E57" s="2" t="str" cm="1">
        <f t="array" ref="E57">_xll.PBD(C57,"HQ Country","","USD","","")</f>
        <v>#NOTAUTH</v>
      </c>
      <c r="F57" s="2" t="str" cm="1">
        <f t="array" ref="F57">_xll.PBD(C57,"Website","","USD","","")</f>
        <v>#NOTAUTH</v>
      </c>
      <c r="G57" s="6" t="str" cm="1">
        <f t="array" ref="G57">_xll.PBD(C57,"Assets Under Management","","USD","","")</f>
        <v>#NOTAUTH</v>
      </c>
      <c r="H57" s="14" t="str" cm="1">
        <f t="array" ref="H57">_xll.PBD(C57,"Dry Powder","","USD","","")</f>
        <v>#NOTAUTH</v>
      </c>
      <c r="J57" s="2" t="str" cm="1">
        <f t="array" ref="J57">_xll.PBD(C57,"Geographic Preferences","","USD","","")</f>
        <v>#NOTAUTH</v>
      </c>
    </row>
    <row r="58" spans="2:15" x14ac:dyDescent="0.2">
      <c r="B58" t="str" cm="1">
        <f t="array" ref="B58">_xll.PBD(C58,"Name","","USD","","")</f>
        <v>#NOTAUTH</v>
      </c>
      <c r="C58" t="s">
        <v>189</v>
      </c>
      <c r="D58" t="s">
        <v>42</v>
      </c>
      <c r="E58" s="2" t="str" cm="1">
        <f t="array" ref="E58">_xll.PBD(C58,"HQ Country","","USD","","")</f>
        <v>#NOTAUTH</v>
      </c>
      <c r="F58" s="2" t="str" cm="1">
        <f t="array" ref="F58">_xll.PBD(C58,"Website","","USD","","")</f>
        <v>#NOTAUTH</v>
      </c>
      <c r="G58" s="6" t="str" cm="1">
        <f t="array" ref="G58">_xll.PBD(C58,"Assets Under Management","","USD","","")</f>
        <v>#NOTAUTH</v>
      </c>
      <c r="H58" s="14" t="str" cm="1">
        <f t="array" ref="H58">_xll.PBD(C58,"Dry Powder","","USD","","")</f>
        <v>#NOTAUTH</v>
      </c>
      <c r="J58" s="2" t="str" cm="1">
        <f t="array" ref="J58">_xll.PBD(C58,"Geographic Preferences","","USD","","")</f>
        <v>#NOTAUTH</v>
      </c>
    </row>
    <row r="59" spans="2:15" x14ac:dyDescent="0.2">
      <c r="B59" t="str" cm="1">
        <f t="array" ref="B59">_xll.PBD(C59,"Name","","USD","","")</f>
        <v>#NOTAUTH</v>
      </c>
      <c r="C59" t="s">
        <v>190</v>
      </c>
      <c r="D59" t="s">
        <v>100</v>
      </c>
      <c r="E59" s="2" t="str" cm="1">
        <f t="array" ref="E59">_xll.PBD(C59,"HQ Country","","USD","","")</f>
        <v>#NOTAUTH</v>
      </c>
      <c r="F59" s="2" t="str" cm="1">
        <f t="array" ref="F59">_xll.PBD(C59,"Website","","USD","","")</f>
        <v>#NOTAUTH</v>
      </c>
      <c r="G59" s="6" t="str" cm="1">
        <f t="array" ref="G59">_xll.PBD(C59,"Assets Under Management","","USD","","")</f>
        <v>#NOTAUTH</v>
      </c>
      <c r="H59" s="14" t="str" cm="1">
        <f t="array" ref="H59">_xll.PBD(C59,"Dry Powder","","USD","","")</f>
        <v>#NOTAUTH</v>
      </c>
      <c r="J59" s="2" t="str" cm="1">
        <f t="array" ref="J59">_xll.PBD(C59,"Geographic Preferences","","USD","","")</f>
        <v>#NOTAUTH</v>
      </c>
    </row>
    <row r="60" spans="2:15" x14ac:dyDescent="0.2">
      <c r="B60" t="str" cm="1">
        <f t="array" ref="B60">_xll.PBD(C60,"Name","","USD","","")</f>
        <v>#NOTAUTH</v>
      </c>
      <c r="C60" t="s">
        <v>191</v>
      </c>
      <c r="D60" t="s">
        <v>42</v>
      </c>
      <c r="E60" s="2" t="str" cm="1">
        <f t="array" ref="E60">_xll.PBD(C60,"HQ Country","","USD","","")</f>
        <v>#NOTAUTH</v>
      </c>
      <c r="F60" s="2" t="str" cm="1">
        <f t="array" ref="F60">_xll.PBD(C60,"Website","","USD","","")</f>
        <v>#NOTAUTH</v>
      </c>
      <c r="G60" s="6" t="str" cm="1">
        <f t="array" ref="G60">_xll.PBD(C60,"Assets Under Management","","USD","","")</f>
        <v>#NOTAUTH</v>
      </c>
      <c r="H60" s="14" t="str" cm="1">
        <f t="array" ref="H60">_xll.PBD(C60,"Dry Powder","","USD","","")</f>
        <v>#NOTAUTH</v>
      </c>
      <c r="J60" s="2" t="str" cm="1">
        <f t="array" ref="J60">_xll.PBD(C60,"Geographic Preferences","","USD","","")</f>
        <v>#NOTAUTH</v>
      </c>
    </row>
    <row r="61" spans="2:15" x14ac:dyDescent="0.2">
      <c r="B61" t="str" cm="1">
        <f t="array" ref="B61">_xll.PBD(C61,"Name","","USD","","")</f>
        <v>#NOTAUTH</v>
      </c>
      <c r="C61" t="s">
        <v>192</v>
      </c>
      <c r="E61" s="2" t="str" cm="1">
        <f t="array" ref="E61">_xll.PBD(C61,"HQ Country","","USD","","")</f>
        <v>#NOTAUTH</v>
      </c>
      <c r="F61" s="2" t="str" cm="1">
        <f t="array" ref="F61">_xll.PBD(C61,"Website","","USD","","")</f>
        <v>#NOTAUTH</v>
      </c>
      <c r="G61" s="6" t="str" cm="1">
        <f t="array" ref="G61">_xll.PBD(C61,"Assets Under Management","","USD","","")</f>
        <v>#NOTAUTH</v>
      </c>
      <c r="H61" s="14" t="str" cm="1">
        <f t="array" ref="H61">_xll.PBD(C61,"Dry Powder","","USD","","")</f>
        <v>#NOTAUTH</v>
      </c>
      <c r="J61" s="2" t="str" cm="1">
        <f t="array" ref="J61">_xll.PBD(C61,"Geographic Preferences","","USD","","")</f>
        <v>#NOTAUTH</v>
      </c>
    </row>
    <row r="62" spans="2:15" x14ac:dyDescent="0.2">
      <c r="B62" t="str" cm="1">
        <f t="array" ref="B62">_xll.PBD(C62,"Name","","USD","","")</f>
        <v>#NOTAUTH</v>
      </c>
      <c r="C62" t="s">
        <v>193</v>
      </c>
      <c r="E62" s="2" t="str" cm="1">
        <f t="array" ref="E62">_xll.PBD(C62,"HQ Country","","USD","","")</f>
        <v>#NOTAUTH</v>
      </c>
      <c r="F62" s="2" t="str" cm="1">
        <f t="array" ref="F62">_xll.PBD(C62,"Website","","USD","","")</f>
        <v>#NOTAUTH</v>
      </c>
      <c r="G62" s="6" t="str" cm="1">
        <f t="array" ref="G62">_xll.PBD(C62,"Assets Under Management","","USD","","")</f>
        <v>#NOTAUTH</v>
      </c>
      <c r="H62" s="14" t="str" cm="1">
        <f t="array" ref="H62">_xll.PBD(C62,"Dry Powder","","USD","","")</f>
        <v>#NOTAUTH</v>
      </c>
      <c r="J62" s="2" t="str" cm="1">
        <f t="array" ref="J62">_xll.PBD(C62,"Geographic Preferences","","USD","","")</f>
        <v>#NOTAUTH</v>
      </c>
    </row>
    <row r="63" spans="2:15" x14ac:dyDescent="0.2">
      <c r="B63" t="str" cm="1">
        <f t="array" ref="B63">_xll.PBD(C63,"Name","","USD","","")</f>
        <v>#NOTAUTH</v>
      </c>
      <c r="C63" t="s">
        <v>194</v>
      </c>
      <c r="D63" t="s">
        <v>42</v>
      </c>
      <c r="E63" s="2" t="str" cm="1">
        <f t="array" ref="E63">_xll.PBD(C63,"HQ Country","","USD","","")</f>
        <v>#NOTAUTH</v>
      </c>
      <c r="F63" s="2" t="str" cm="1">
        <f t="array" ref="F63">_xll.PBD(C63,"Website","","USD","","")</f>
        <v>#NOTAUTH</v>
      </c>
      <c r="G63" s="6" t="str" cm="1">
        <f t="array" ref="G63">_xll.PBD(C63,"Assets Under Management","","USD","","")</f>
        <v>#NOTAUTH</v>
      </c>
      <c r="H63" s="14" t="str" cm="1">
        <f t="array" ref="H63">_xll.PBD(C63,"Dry Powder","","USD","","")</f>
        <v>#NOTAUTH</v>
      </c>
      <c r="J63" s="2" t="str" cm="1">
        <f t="array" ref="J63">_xll.PBD(C63,"Geographic Preferences","","USD","","")</f>
        <v>#NOTAUTH</v>
      </c>
    </row>
    <row r="64" spans="2:15" x14ac:dyDescent="0.2">
      <c r="B64" t="str" cm="1">
        <f t="array" ref="B64">_xll.PBD(C64,"Name","","USD","","")</f>
        <v>#NOTAUTH</v>
      </c>
      <c r="C64" t="s">
        <v>195</v>
      </c>
      <c r="E64" s="2" t="str" cm="1">
        <f t="array" ref="E64">_xll.PBD(C64,"HQ Country","","USD","","")</f>
        <v>#NOTAUTH</v>
      </c>
      <c r="F64" s="2" t="str" cm="1">
        <f t="array" ref="F64">_xll.PBD(C64,"Website","","USD","","")</f>
        <v>#NOTAUTH</v>
      </c>
      <c r="G64" s="6" t="str" cm="1">
        <f t="array" ref="G64">_xll.PBD(C64,"Assets Under Management","","USD","","")</f>
        <v>#NOTAUTH</v>
      </c>
      <c r="H64" s="14" t="str" cm="1">
        <f t="array" ref="H64">_xll.PBD(C64,"Dry Powder","","USD","","")</f>
        <v>#NOTAUTH</v>
      </c>
      <c r="J64" s="2" t="str" cm="1">
        <f t="array" ref="J64">_xll.PBD(C64,"Geographic Preferences","","USD","","")</f>
        <v>#NOTAUTH</v>
      </c>
    </row>
    <row r="65" spans="2:14" x14ac:dyDescent="0.2">
      <c r="B65" t="str" cm="1">
        <f t="array" ref="B65">_xll.PBD(C65,"Name","","USD","","")</f>
        <v>#NOTAUTH</v>
      </c>
      <c r="C65" t="s">
        <v>196</v>
      </c>
      <c r="D65" t="s">
        <v>42</v>
      </c>
      <c r="E65" s="2" t="str" cm="1">
        <f t="array" ref="E65">_xll.PBD(C65,"HQ Country","","USD","","")</f>
        <v>#NOTAUTH</v>
      </c>
      <c r="F65" s="2" t="str" cm="1">
        <f t="array" ref="F65">_xll.PBD(C65,"Website","","USD","","")</f>
        <v>#NOTAUTH</v>
      </c>
      <c r="G65" s="6" t="str" cm="1">
        <f t="array" ref="G65">_xll.PBD(C65,"Assets Under Management","","USD","","")</f>
        <v>#NOTAUTH</v>
      </c>
      <c r="H65" s="14" t="str" cm="1">
        <f t="array" ref="H65">_xll.PBD(C65,"Dry Powder","","USD","","")</f>
        <v>#NOTAUTH</v>
      </c>
      <c r="J65" s="2" t="str" cm="1">
        <f t="array" ref="J65">_xll.PBD(C65,"Geographic Preferences","","USD","","")</f>
        <v>#NOTAUTH</v>
      </c>
    </row>
    <row r="66" spans="2:14" x14ac:dyDescent="0.2">
      <c r="B66" t="str" cm="1">
        <f t="array" ref="B66">_xll.PBD(C66,"Name","","USD","","")</f>
        <v>#NOTAUTH</v>
      </c>
      <c r="C66" t="s">
        <v>197</v>
      </c>
      <c r="D66" t="s">
        <v>42</v>
      </c>
      <c r="E66" s="2" t="str" cm="1">
        <f t="array" ref="E66">_xll.PBD(C66,"HQ Country","","USD","","")</f>
        <v>#NOTAUTH</v>
      </c>
      <c r="F66" s="2" t="str" cm="1">
        <f t="array" ref="F66">_xll.PBD(C66,"Website","","USD","","")</f>
        <v>#NOTAUTH</v>
      </c>
      <c r="G66" s="6" t="str" cm="1">
        <f t="array" ref="G66">_xll.PBD(C66,"Assets Under Management","","USD","","")</f>
        <v>#NOTAUTH</v>
      </c>
      <c r="H66" s="14" t="str" cm="1">
        <f t="array" ref="H66">_xll.PBD(C66,"Dry Powder","","USD","","")</f>
        <v>#NOTAUTH</v>
      </c>
      <c r="J66" s="2" t="str" cm="1">
        <f t="array" ref="J66">_xll.PBD(C66,"Geographic Preferences","","USD","","")</f>
        <v>#NOTAUTH</v>
      </c>
    </row>
    <row r="67" spans="2:14" x14ac:dyDescent="0.2">
      <c r="B67" t="str" cm="1">
        <f t="array" ref="B67">_xll.PBD(C67,"Name","","USD","","")</f>
        <v>#NOTAUTH</v>
      </c>
      <c r="C67" t="s">
        <v>198</v>
      </c>
      <c r="D67" t="s">
        <v>42</v>
      </c>
      <c r="E67" s="2" t="str" cm="1">
        <f t="array" ref="E67">_xll.PBD(C67,"HQ Country","","USD","","")</f>
        <v>#NOTAUTH</v>
      </c>
      <c r="F67" s="2" t="str" cm="1">
        <f t="array" ref="F67">_xll.PBD(C67,"Website","","USD","","")</f>
        <v>#NOTAUTH</v>
      </c>
      <c r="G67" s="6" t="str" cm="1">
        <f t="array" ref="G67">_xll.PBD(C67,"Assets Under Management","","USD","","")</f>
        <v>#NOTAUTH</v>
      </c>
      <c r="H67" s="14" t="str" cm="1">
        <f t="array" ref="H67">_xll.PBD(C67,"Dry Powder","","USD","","")</f>
        <v>#NOTAUTH</v>
      </c>
      <c r="J67" s="2" t="str" cm="1">
        <f t="array" ref="J67">_xll.PBD(C67,"Geographic Preferences","","USD","","")</f>
        <v>#NOTAUTH</v>
      </c>
    </row>
    <row r="68" spans="2:14" x14ac:dyDescent="0.2">
      <c r="B68" t="str" cm="1">
        <f t="array" ref="B68">_xll.PBD(C68,"Name","","USD","","")</f>
        <v>#NOTAUTH</v>
      </c>
      <c r="C68" t="s">
        <v>200</v>
      </c>
      <c r="E68" s="2" t="str" cm="1">
        <f t="array" ref="E68">_xll.PBD(C68,"HQ Country","","USD","","")</f>
        <v>#NOTAUTH</v>
      </c>
      <c r="F68" s="2" t="str" cm="1">
        <f t="array" ref="F68">_xll.PBD(C68,"Website","","USD","","")</f>
        <v>#NOTAUTH</v>
      </c>
      <c r="G68" s="6" t="str" cm="1">
        <f t="array" ref="G68">_xll.PBD(C68,"Assets Under Management","","USD","","")</f>
        <v>#NOTAUTH</v>
      </c>
      <c r="H68" s="14" t="str" cm="1">
        <f t="array" ref="H68">_xll.PBD(C68,"Dry Powder","","USD","","")</f>
        <v>#NOTAUTH</v>
      </c>
      <c r="J68" s="2" t="str" cm="1">
        <f t="array" ref="J68">_xll.PBD(C68,"Geographic Preferences","","USD","","")</f>
        <v>#NOTAUTH</v>
      </c>
    </row>
    <row r="69" spans="2:14" x14ac:dyDescent="0.2">
      <c r="B69" t="str" cm="1">
        <f t="array" ref="B69">_xll.PBD(C69,"Name","","USD","","")</f>
        <v>#NOTAUTH</v>
      </c>
      <c r="C69" t="s">
        <v>331</v>
      </c>
      <c r="E69" s="2" t="str" cm="1">
        <f t="array" ref="E69">_xll.PBD(C69,"HQ Country","","USD","","")</f>
        <v>#NOTAUTH</v>
      </c>
      <c r="F69" s="2" t="str" cm="1">
        <f t="array" ref="F69">_xll.PBD(C69,"Website","","USD","","")</f>
        <v>#NOTAUTH</v>
      </c>
      <c r="G69" s="6" t="str" cm="1">
        <f t="array" ref="G69">_xll.PBD(C69,"Assets Under Management","","USD","","")</f>
        <v>#NOTAUTH</v>
      </c>
      <c r="H69" s="14" t="str" cm="1">
        <f t="array" ref="H69">_xll.PBD(C69,"Dry Powder","","USD","","")</f>
        <v>#NOTAUTH</v>
      </c>
      <c r="J69" s="2" t="str" cm="1">
        <f t="array" ref="J69">_xll.PBD(C69,"Geographic Preferences","","USD","","")</f>
        <v>#NOTAUTH</v>
      </c>
    </row>
    <row r="70" spans="2:14" x14ac:dyDescent="0.2">
      <c r="B70" t="str" cm="1">
        <f t="array" ref="B70">_xll.PBD(C70,"Name","","USD","","")</f>
        <v>#NOTAUTH</v>
      </c>
      <c r="C70" t="s">
        <v>332</v>
      </c>
      <c r="E70" s="2" t="str" cm="1">
        <f t="array" ref="E70">_xll.PBD(C70,"HQ Country","","USD","","")</f>
        <v>#NOTAUTH</v>
      </c>
      <c r="F70" s="2" t="str" cm="1">
        <f t="array" ref="F70">_xll.PBD(C70,"Website","","USD","","")</f>
        <v>#NOTAUTH</v>
      </c>
      <c r="G70" s="6" t="str" cm="1">
        <f t="array" ref="G70">_xll.PBD(C70,"Assets Under Management","","USD","","")</f>
        <v>#NOTAUTH</v>
      </c>
      <c r="H70" s="14" t="str" cm="1">
        <f t="array" ref="H70">_xll.PBD(C70,"Dry Powder","","USD","","")</f>
        <v>#NOTAUTH</v>
      </c>
      <c r="J70" s="2" t="str" cm="1">
        <f t="array" ref="J70">_xll.PBD(C70,"Geographic Preferences","","USD","","")</f>
        <v>#NOTAUTH</v>
      </c>
    </row>
    <row r="71" spans="2:14" x14ac:dyDescent="0.2">
      <c r="B71" t="str" cm="1">
        <f t="array" ref="B71">_xll.PBD(C71,"Name","","USD","","")</f>
        <v>#NOTAUTH</v>
      </c>
      <c r="C71" t="s">
        <v>333</v>
      </c>
      <c r="E71" s="2" t="str" cm="1">
        <f t="array" ref="E71">_xll.PBD(C71,"HQ Country","","USD","","")</f>
        <v>#NOTAUTH</v>
      </c>
      <c r="F71" s="2" t="str" cm="1">
        <f t="array" ref="F71">_xll.PBD(C71,"Website","","USD","","")</f>
        <v>#NOTAUTH</v>
      </c>
      <c r="G71" s="6" t="str" cm="1">
        <f t="array" ref="G71">_xll.PBD(C71,"Assets Under Management","","USD","","")</f>
        <v>#NOTAUTH</v>
      </c>
      <c r="H71" s="14" t="str" cm="1">
        <f t="array" ref="H71">_xll.PBD(C71,"Dry Powder","","USD","","")</f>
        <v>#NOTAUTH</v>
      </c>
      <c r="J71" t="s">
        <v>334</v>
      </c>
    </row>
    <row r="72" spans="2:14" x14ac:dyDescent="0.2">
      <c r="B72" t="str" cm="1">
        <f t="array" ref="B72">_xll.PBD(C72,"Name","","USD","","")</f>
        <v>#NOTAUTH</v>
      </c>
      <c r="C72" t="s">
        <v>335</v>
      </c>
      <c r="E72" s="2" t="str" cm="1">
        <f t="array" ref="E72">_xll.PBD(C72,"HQ Country","","USD","","")</f>
        <v>#NOTAUTH</v>
      </c>
      <c r="F72" s="2" t="str" cm="1">
        <f t="array" ref="F72">_xll.PBD(C72,"Website","","USD","","")</f>
        <v>#NOTAUTH</v>
      </c>
      <c r="G72" s="6" t="str" cm="1">
        <f t="array" ref="G72">_xll.PBD(C72,"Assets Under Management","","USD","","")</f>
        <v>#NOTAUTH</v>
      </c>
      <c r="H72" s="14" t="str" cm="1">
        <f t="array" ref="H72">_xll.PBD(C72,"Dry Powder","","USD","","")</f>
        <v>#NOTAUTH</v>
      </c>
      <c r="J72" t="s">
        <v>105</v>
      </c>
    </row>
    <row r="73" spans="2:14" x14ac:dyDescent="0.2">
      <c r="B73" t="str" cm="1">
        <f t="array" ref="B73">_xll.PBD(C73,"Name","","USD","","")</f>
        <v>#NOTAUTH</v>
      </c>
      <c r="C73" t="s">
        <v>336</v>
      </c>
      <c r="D73" t="s">
        <v>100</v>
      </c>
      <c r="E73" s="2" t="str" cm="1">
        <f t="array" ref="E73">_xll.PBD(C73,"HQ Country","","USD","","")</f>
        <v>#NOTAUTH</v>
      </c>
      <c r="F73" s="2" t="str" cm="1">
        <f t="array" ref="F73">_xll.PBD(C73,"Website","","USD","","")</f>
        <v>#NOTAUTH</v>
      </c>
      <c r="G73" s="6" t="str" cm="1">
        <f t="array" ref="G73">_xll.PBD(C73,"Assets Under Management","","USD","","")</f>
        <v>#NOTAUTH</v>
      </c>
      <c r="H73" s="14" t="str" cm="1">
        <f t="array" ref="H73">_xll.PBD(C73,"Dry Powder","","USD","","")</f>
        <v>#NOTAUTH</v>
      </c>
    </row>
    <row r="74" spans="2:14" x14ac:dyDescent="0.2">
      <c r="B74" t="str" cm="1">
        <f t="array" ref="B74">_xll.PBD(C74,"Name","","USD","","")</f>
        <v>#NOTAUTH</v>
      </c>
      <c r="C74" t="s">
        <v>337</v>
      </c>
      <c r="E74" s="2" t="str" cm="1">
        <f t="array" ref="E74">_xll.PBD(C74,"HQ Country","","USD","","")</f>
        <v>#NOTAUTH</v>
      </c>
      <c r="F74" s="2" t="str" cm="1">
        <f t="array" ref="F74">_xll.PBD(C74,"Website","","USD","","")</f>
        <v>#NOTAUTH</v>
      </c>
      <c r="G74" s="6" t="str" cm="1">
        <f t="array" ref="G74">_xll.PBD(C74,"Assets Under Management","","USD","","")</f>
        <v>#NOTAUTH</v>
      </c>
      <c r="H74" s="14" t="str" cm="1">
        <f t="array" ref="H74">_xll.PBD(C74,"Dry Powder","","USD","","")</f>
        <v>#NOTAUTH</v>
      </c>
      <c r="K74" t="s">
        <v>338</v>
      </c>
      <c r="L74" t="s">
        <v>339</v>
      </c>
      <c r="M74" t="s">
        <v>340</v>
      </c>
      <c r="N74" t="s">
        <v>341</v>
      </c>
    </row>
    <row r="75" spans="2:14" x14ac:dyDescent="0.2">
      <c r="B75" t="str" cm="1">
        <f t="array" ref="B75">_xll.PBD(C75,"Name","","USD","","")</f>
        <v>#NOTAUTH</v>
      </c>
      <c r="C75" t="s">
        <v>342</v>
      </c>
      <c r="E75" s="2" t="str" cm="1">
        <f t="array" ref="E75">_xll.PBD(C75,"HQ Country","","USD","","")</f>
        <v>#NOTAUTH</v>
      </c>
      <c r="F75" s="2" t="str" cm="1">
        <f t="array" ref="F75">_xll.PBD(C75,"Website","","USD","","")</f>
        <v>#NOTAUTH</v>
      </c>
      <c r="G75" s="6" t="str" cm="1">
        <f t="array" ref="G75">_xll.PBD(C75,"Assets Under Management","","USD","","")</f>
        <v>#NOTAUTH</v>
      </c>
      <c r="H75" s="14" t="str" cm="1">
        <f t="array" ref="H75">_xll.PBD(C75,"Dry Powder","","USD","","")</f>
        <v>#NOTAUTH</v>
      </c>
    </row>
    <row r="76" spans="2:14" x14ac:dyDescent="0.2">
      <c r="B76" t="str" cm="1">
        <f t="array" ref="B76">_xll.PBD(C76,"Name","","USD","","")</f>
        <v>#NOTAUTH</v>
      </c>
      <c r="C76" t="s">
        <v>343</v>
      </c>
      <c r="E76" s="2" t="str" cm="1">
        <f t="array" ref="E76">_xll.PBD(C76,"HQ Country","","USD","","")</f>
        <v>#NOTAUTH</v>
      </c>
      <c r="F76" s="2" t="str" cm="1">
        <f t="array" ref="F76">_xll.PBD(C76,"Website","","USD","","")</f>
        <v>#NOTAUTH</v>
      </c>
      <c r="G76" s="6" t="str" cm="1">
        <f t="array" ref="G76">_xll.PBD(C76,"Assets Under Management","","USD","","")</f>
        <v>#NOTAUTH</v>
      </c>
      <c r="H76" s="14" t="str" cm="1">
        <f t="array" ref="H76">_xll.PBD(C76,"Dry Powder","","USD","","")</f>
        <v>#NOTAUTH</v>
      </c>
    </row>
    <row r="77" spans="2:14" x14ac:dyDescent="0.2">
      <c r="B77" t="str" cm="1">
        <f t="array" ref="B77">_xll.PBD(C77,"Name","","USD","","")</f>
        <v>#NOTAUTH</v>
      </c>
      <c r="C77" t="s">
        <v>345</v>
      </c>
      <c r="E77" s="2" t="str" cm="1">
        <f t="array" ref="E77">_xll.PBD(C77,"HQ Country","","USD","","")</f>
        <v>#NOTAUTH</v>
      </c>
      <c r="F77" s="2" t="str" cm="1">
        <f t="array" ref="F77">_xll.PBD(C77,"Website","","USD","","")</f>
        <v>#NOTAUTH</v>
      </c>
      <c r="G77" s="6" t="str" cm="1">
        <f t="array" ref="G77">_xll.PBD(C77,"Assets Under Management","","USD","","")</f>
        <v>#NOTAUTH</v>
      </c>
      <c r="H77" s="14" t="str" cm="1">
        <f t="array" ref="H77">_xll.PBD(C77,"Dry Powder","","USD","","")</f>
        <v>#NOTAUTH</v>
      </c>
    </row>
    <row r="78" spans="2:14" x14ac:dyDescent="0.2">
      <c r="B78" t="str" cm="1">
        <f t="array" ref="B78">_xll.PBD(C78,"Name","","USD","","")</f>
        <v>#NOTAUTH</v>
      </c>
      <c r="C78" t="s">
        <v>346</v>
      </c>
      <c r="E78" s="2" t="str" cm="1">
        <f t="array" ref="E78">_xll.PBD(C78,"HQ Country","","USD","","")</f>
        <v>#NOTAUTH</v>
      </c>
      <c r="F78" s="2" t="str" cm="1">
        <f t="array" ref="F78">_xll.PBD(C78,"Website","","USD","","")</f>
        <v>#NOTAUTH</v>
      </c>
      <c r="G78" s="6" t="str" cm="1">
        <f t="array" ref="G78">_xll.PBD(C78,"Assets Under Management","","USD","","")</f>
        <v>#NOTAUTH</v>
      </c>
      <c r="H78" s="14" t="str" cm="1">
        <f t="array" ref="H78">_xll.PBD(C78,"Dry Powder","","USD","","")</f>
        <v>#NOTAUTH</v>
      </c>
    </row>
    <row r="79" spans="2:14" x14ac:dyDescent="0.2">
      <c r="B79" t="str" cm="1">
        <f t="array" ref="B79">_xll.PBD(C79,"Name","","USD","","")</f>
        <v>#NOTAUTH</v>
      </c>
      <c r="C79" t="s">
        <v>347</v>
      </c>
      <c r="E79" s="2" t="str" cm="1">
        <f t="array" ref="E79">_xll.PBD(C79,"HQ Country","","USD","","")</f>
        <v>#NOTAUTH</v>
      </c>
      <c r="F79" s="2" t="str" cm="1">
        <f t="array" ref="F79">_xll.PBD(C79,"Website","","USD","","")</f>
        <v>#NOTAUTH</v>
      </c>
      <c r="G79" s="6" t="str" cm="1">
        <f t="array" ref="G79">_xll.PBD(C79,"Assets Under Management","","USD","","")</f>
        <v>#NOTAUTH</v>
      </c>
      <c r="H79" s="14" t="str" cm="1">
        <f t="array" ref="H79">_xll.PBD(C79,"Dry Powder","","USD","","")</f>
        <v>#NOTAUTH</v>
      </c>
    </row>
    <row r="80" spans="2:14" x14ac:dyDescent="0.2">
      <c r="B80" t="str" cm="1">
        <f t="array" ref="B80">_xll.PBD(C80,"Name","","USD","","")</f>
        <v>#NOTAUTH</v>
      </c>
      <c r="C80" t="s">
        <v>348</v>
      </c>
      <c r="E80" s="2" t="str" cm="1">
        <f t="array" ref="E80">_xll.PBD(C80,"HQ Country","","USD","","")</f>
        <v>#NOTAUTH</v>
      </c>
      <c r="F80" s="2" t="str" cm="1">
        <f t="array" ref="F80">_xll.PBD(C80,"Website","","USD","","")</f>
        <v>#NOTAUTH</v>
      </c>
      <c r="G80" s="6" t="str" cm="1">
        <f t="array" ref="G80">_xll.PBD(C80,"Assets Under Management","","USD","","")</f>
        <v>#NOTAUTH</v>
      </c>
      <c r="H80" s="14" t="str" cm="1">
        <f t="array" ref="H80">_xll.PBD(C80,"Dry Powder","","USD","","")</f>
        <v>#NOTAUTH</v>
      </c>
      <c r="J80" t="s">
        <v>105</v>
      </c>
    </row>
    <row r="81" spans="2:8" x14ac:dyDescent="0.2">
      <c r="B81" t="str" cm="1">
        <f t="array" ref="B81">_xll.PBD(C81,"Name","","USD","","")</f>
        <v>#NOTAUTH</v>
      </c>
      <c r="C81" t="s">
        <v>349</v>
      </c>
      <c r="D81" t="s">
        <v>42</v>
      </c>
      <c r="E81" s="2" t="str" cm="1">
        <f t="array" ref="E81">_xll.PBD(C81,"HQ Country","","USD","","")</f>
        <v>#NOTAUTH</v>
      </c>
      <c r="F81" s="2" t="str" cm="1">
        <f t="array" ref="F81">_xll.PBD(C81,"Website","","USD","","")</f>
        <v>#NOTAUTH</v>
      </c>
      <c r="G81" s="6" t="str" cm="1">
        <f t="array" ref="G81">_xll.PBD(C81,"Assets Under Management","","USD","","")</f>
        <v>#NOTAUTH</v>
      </c>
      <c r="H81" s="14" t="str" cm="1">
        <f t="array" ref="H81">_xll.PBD(C81,"Dry Powder","","USD","","")</f>
        <v>#NOTAUTH</v>
      </c>
    </row>
    <row r="82" spans="2:8" x14ac:dyDescent="0.2">
      <c r="B82" t="str" cm="1">
        <f t="array" ref="B82">_xll.PBD(C82,"Name","","USD","","")</f>
        <v>#NOTAUTH</v>
      </c>
      <c r="C82" t="s">
        <v>398</v>
      </c>
      <c r="E82" s="2" t="str" cm="1">
        <f t="array" ref="E82">_xll.PBD(C82,"HQ Country","","USD","","")</f>
        <v>#NOTAUTH</v>
      </c>
      <c r="F82" s="2" t="str" cm="1">
        <f t="array" ref="F82">_xll.PBD(C82,"Website","","USD","","")</f>
        <v>#NOTAUTH</v>
      </c>
      <c r="G82" s="6" t="str" cm="1">
        <f t="array" ref="G82">_xll.PBD(C82,"Assets Under Management","","USD","","")</f>
        <v>#NOTAUTH</v>
      </c>
      <c r="H82" s="14" t="str" cm="1">
        <f t="array" ref="H82">_xll.PBD(C82,"Dry Powder","","USD","","")</f>
        <v>#NOTAUTH</v>
      </c>
    </row>
    <row r="83" spans="2:8" x14ac:dyDescent="0.2">
      <c r="B83" t="str" cm="1">
        <f t="array" ref="B83">_xll.PBD(C83,"Name","","USD","","")</f>
        <v>#NOTAUTH</v>
      </c>
      <c r="C83" t="s">
        <v>400</v>
      </c>
      <c r="E83" s="2" t="str" cm="1">
        <f t="array" ref="E83">_xll.PBD(C83,"HQ Country","","USD","","")</f>
        <v>#NOTAUTH</v>
      </c>
      <c r="F83" s="2" t="str" cm="1">
        <f t="array" ref="F83">_xll.PBD(C83,"Website","","USD","","")</f>
        <v>#NOTAUTH</v>
      </c>
      <c r="G83" s="6" t="str" cm="1">
        <f t="array" ref="G83">_xll.PBD(C83,"Assets Under Management","","USD","","")</f>
        <v>#NOTAUTH</v>
      </c>
      <c r="H83" s="14" t="str" cm="1">
        <f t="array" ref="H83">_xll.PBD(C83,"Dry Powder","","USD","","")</f>
        <v>#NOTAUTH</v>
      </c>
    </row>
    <row r="84" spans="2:8" x14ac:dyDescent="0.2">
      <c r="B84" t="str" cm="1">
        <f t="array" ref="B84">_xll.PBD(C84,"Name","","USD","","")</f>
        <v>#NOTAUTH</v>
      </c>
      <c r="C84" t="s">
        <v>406</v>
      </c>
      <c r="E84" s="2" t="str" cm="1">
        <f t="array" ref="E84">_xll.PBD(C84,"HQ Country","","USD","","")</f>
        <v>#NOTAUTH</v>
      </c>
      <c r="F84" s="2" t="str" cm="1">
        <f t="array" ref="F84">_xll.PBD(C84,"Website","","USD","","")</f>
        <v>#NOTAUTH</v>
      </c>
      <c r="G84" s="6" t="str" cm="1">
        <f t="array" ref="G84">_xll.PBD(C84,"Assets Under Management","","USD","","")</f>
        <v>#NOTAUTH</v>
      </c>
      <c r="H84" s="14" t="str" cm="1">
        <f t="array" ref="H84">_xll.PBD(C84,"Dry Powder","","USD","","")</f>
        <v>#NOTAUTH</v>
      </c>
    </row>
    <row r="85" spans="2:8" x14ac:dyDescent="0.2">
      <c r="B85" t="str" cm="1">
        <f t="array" ref="B85">_xll.PBD(C85,"Name","","USD","","")</f>
        <v>#NOTAUTH</v>
      </c>
      <c r="C85" t="s">
        <v>41</v>
      </c>
      <c r="D85" t="s">
        <v>42</v>
      </c>
      <c r="E85" s="2" t="str" cm="1">
        <f t="array" ref="E85">_xll.PBD(C85,"HQ Country","","USD","","")</f>
        <v>#NOTAUTH</v>
      </c>
      <c r="F85" s="2" t="str" cm="1">
        <f t="array" ref="F85">_xll.PBD(C85,"Website","","USD","","")</f>
        <v>#NOTAUTH</v>
      </c>
      <c r="G85" s="6" t="str" cm="1">
        <f t="array" ref="G85">_xll.PBD(C85,"Assets Under Management","","USD","","")</f>
        <v>#NOTAUTH</v>
      </c>
      <c r="H85" s="14" t="str" cm="1">
        <f t="array" ref="H85">_xll.PBD(C85,"Dry Powder","","USD","","")</f>
        <v>#NOTAUTH</v>
      </c>
    </row>
    <row r="86" spans="2:8" x14ac:dyDescent="0.2">
      <c r="B86" t="str" cm="1">
        <f t="array" ref="B86">_xll.PBD(C86,"Name","","USD","","")</f>
        <v>#NOTAUTH</v>
      </c>
      <c r="C86" t="s">
        <v>449</v>
      </c>
      <c r="D86" t="s">
        <v>42</v>
      </c>
      <c r="E86" s="2" t="str" cm="1">
        <f t="array" ref="E86">_xll.PBD(C86,"HQ Country","","USD","","")</f>
        <v>#NOTAUTH</v>
      </c>
      <c r="F86" s="2" t="str" cm="1">
        <f t="array" ref="F86">_xll.PBD(C86,"Website","","USD","","")</f>
        <v>#NOTAUTH</v>
      </c>
      <c r="G86" s="6" t="str" cm="1">
        <f t="array" ref="G86">_xll.PBD(C86,"Assets Under Management","","USD","","")</f>
        <v>#NOTAUTH</v>
      </c>
      <c r="H86" s="14" t="str" cm="1">
        <f t="array" ref="H86">_xll.PBD(C86,"Dry Powder","","USD","","")</f>
        <v>#NOTAUTH</v>
      </c>
    </row>
    <row r="87" spans="2:8" x14ac:dyDescent="0.2">
      <c r="B87" t="str" cm="1">
        <f t="array" ref="B87">_xll.PBD(C87,"Name","","USD","","")</f>
        <v>#NOTAUTH</v>
      </c>
      <c r="C87" t="s">
        <v>450</v>
      </c>
      <c r="D87" t="s">
        <v>42</v>
      </c>
      <c r="E87" s="2" t="str" cm="1">
        <f t="array" ref="E87">_xll.PBD(C87,"HQ Country","","USD","","")</f>
        <v>#NOTAUTH</v>
      </c>
      <c r="F87" s="2" t="str" cm="1">
        <f t="array" ref="F87">_xll.PBD(C87,"Website","","USD","","")</f>
        <v>#NOTAUTH</v>
      </c>
      <c r="G87" s="6" t="str" cm="1">
        <f t="array" ref="G87">_xll.PBD(C87,"Assets Under Management","","USD","","")</f>
        <v>#NOTAUTH</v>
      </c>
      <c r="H87" s="14" t="str" cm="1">
        <f t="array" ref="H87">_xll.PBD(C87,"Dry Powder","","USD","","")</f>
        <v>#NOTAUTH</v>
      </c>
    </row>
    <row r="88" spans="2:8" x14ac:dyDescent="0.2">
      <c r="B88" t="str" cm="1">
        <f t="array" ref="B88">_xll.PBD(C88,"Name","","USD","","")</f>
        <v>#NOTAUTH</v>
      </c>
      <c r="E88" s="2" t="str" cm="1">
        <f t="array" ref="E88">_xll.PBD(C88,"HQ Country","","USD","","")</f>
        <v>#NOTAUTH</v>
      </c>
      <c r="F88" s="2" t="str" cm="1">
        <f t="array" ref="F88">_xll.PBD(C88,"Website","","USD","","")</f>
        <v>#NOTAUTH</v>
      </c>
      <c r="G88" s="6" t="str" cm="1">
        <f t="array" ref="G88">_xll.PBD(C88,"Assets Under Management","","USD","","")</f>
        <v>#NOTAUTH</v>
      </c>
      <c r="H88" s="14" t="str" cm="1">
        <f t="array" ref="H88">_xll.PBD(C88,"Dry Powder","","USD","","")</f>
        <v>#NOTAUTH</v>
      </c>
    </row>
    <row r="89" spans="2:8" x14ac:dyDescent="0.2">
      <c r="B89" t="str" cm="1">
        <f t="array" ref="B89">_xll.PBD(C89,"Name","","USD","","")</f>
        <v>#NOTAUTH</v>
      </c>
      <c r="E89" s="2" t="str" cm="1">
        <f t="array" ref="E89">_xll.PBD(C89,"HQ Country","","USD","","")</f>
        <v>#NOTAUTH</v>
      </c>
      <c r="F89" s="2" t="str" cm="1">
        <f t="array" ref="F89">_xll.PBD(C89,"Website","","USD","","")</f>
        <v>#NOTAUTH</v>
      </c>
      <c r="G89" s="6" t="str" cm="1">
        <f t="array" ref="G89">_xll.PBD(C89,"Assets Under Management","","USD","","")</f>
        <v>#NOTAUTH</v>
      </c>
      <c r="H89" s="14" t="str" cm="1">
        <f t="array" ref="H89">_xll.PBD(C89,"Dry Powder","","USD","","")</f>
        <v>#NOTAUTH</v>
      </c>
    </row>
    <row r="90" spans="2:8" x14ac:dyDescent="0.2">
      <c r="B90" t="str" cm="1">
        <f t="array" ref="B90">_xll.PBD(C90,"Name","","USD","","")</f>
        <v>#NOTAUTH</v>
      </c>
      <c r="E90" s="2" t="str" cm="1">
        <f t="array" ref="E90">_xll.PBD(C90,"HQ Country","","USD","","")</f>
        <v>#NOTAUTH</v>
      </c>
      <c r="F90" s="2" t="str" cm="1">
        <f t="array" ref="F90">_xll.PBD(C90,"Website","","USD","","")</f>
        <v>#NOTAUTH</v>
      </c>
      <c r="G90" s="6" t="str" cm="1">
        <f t="array" ref="G90">_xll.PBD(C90,"Assets Under Management","","USD","","")</f>
        <v>#NOTAUTH</v>
      </c>
      <c r="H90" s="14" t="str" cm="1">
        <f t="array" ref="H90">_xll.PBD(C90,"Dry Powder","","USD","","")</f>
        <v>#NOTAUTH</v>
      </c>
    </row>
    <row r="91" spans="2:8" x14ac:dyDescent="0.2">
      <c r="B91" t="str" cm="1">
        <f t="array" ref="B91">_xll.PBD(C91,"Name","","USD","","")</f>
        <v>#NOTAUTH</v>
      </c>
      <c r="E91" s="2" t="str" cm="1">
        <f t="array" ref="E91">_xll.PBD(C91,"HQ Country","","USD","","")</f>
        <v>#NOTAUTH</v>
      </c>
      <c r="F91" s="2" t="str" cm="1">
        <f t="array" ref="F91">_xll.PBD(C91,"Website","","USD","","")</f>
        <v>#NOTAUTH</v>
      </c>
      <c r="G91" s="6" t="str" cm="1">
        <f t="array" ref="G91">_xll.PBD(C91,"Assets Under Management","","USD","","")</f>
        <v>#NOTAUTH</v>
      </c>
      <c r="H91" s="14" t="str" cm="1">
        <f t="array" ref="H91">_xll.PBD(C91,"Dry Powder","","USD","","")</f>
        <v>#NOTAUTH</v>
      </c>
    </row>
    <row r="92" spans="2:8" x14ac:dyDescent="0.2">
      <c r="B92" t="str" cm="1">
        <f t="array" ref="B92">_xll.PBD(C92,"Name","","USD","","")</f>
        <v>#NOTAUTH</v>
      </c>
      <c r="E92" s="2" t="str" cm="1">
        <f t="array" ref="E92">_xll.PBD(C92,"HQ Country","","USD","","")</f>
        <v>#NOTAUTH</v>
      </c>
      <c r="F92" s="2" t="str" cm="1">
        <f t="array" ref="F92">_xll.PBD(C92,"Website","","USD","","")</f>
        <v>#NOTAUTH</v>
      </c>
      <c r="G92" s="6" t="str" cm="1">
        <f t="array" ref="G92">_xll.PBD(C92,"Assets Under Management","","USD","","")</f>
        <v>#NOTAUTH</v>
      </c>
      <c r="H92" s="14" t="str" cm="1">
        <f t="array" ref="H92">_xll.PBD(C92,"Dry Powder","","USD","","")</f>
        <v>#NOTAUTH</v>
      </c>
    </row>
    <row r="93" spans="2:8" x14ac:dyDescent="0.2">
      <c r="B93" t="str" cm="1">
        <f t="array" ref="B93">_xll.PBD(C93,"Name","","USD","","")</f>
        <v>#NOTAUTH</v>
      </c>
      <c r="E93" s="2" t="str" cm="1">
        <f t="array" ref="E93">_xll.PBD(C93,"HQ Country","","USD","","")</f>
        <v>#NOTAUTH</v>
      </c>
      <c r="F93" s="2" t="str" cm="1">
        <f t="array" ref="F93">_xll.PBD(C93,"Website","","USD","","")</f>
        <v>#NOTAUTH</v>
      </c>
      <c r="G93" s="6" t="str" cm="1">
        <f t="array" ref="G93">_xll.PBD(C93,"Assets Under Management","","USD","","")</f>
        <v>#NOTAUTH</v>
      </c>
      <c r="H93" s="14" t="str" cm="1">
        <f t="array" ref="H93">_xll.PBD(C93,"Dry Powder","","USD","","")</f>
        <v>#NOTAUTH</v>
      </c>
    </row>
    <row r="94" spans="2:8" x14ac:dyDescent="0.2">
      <c r="B94" t="str" cm="1">
        <f t="array" ref="B94">_xll.PBD(C94,"Name","","USD","","")</f>
        <v>#NOTAUTH</v>
      </c>
      <c r="E94" s="2" t="str" cm="1">
        <f t="array" ref="E94">_xll.PBD(C94,"HQ Country","","USD","","")</f>
        <v>#NOTAUTH</v>
      </c>
      <c r="F94" s="2" t="str" cm="1">
        <f t="array" ref="F94">_xll.PBD(C94,"Website","","USD","","")</f>
        <v>#NOTAUTH</v>
      </c>
      <c r="G94" s="6" t="str" cm="1">
        <f t="array" ref="G94">_xll.PBD(C94,"Assets Under Management","","USD","","")</f>
        <v>#NOTAUTH</v>
      </c>
      <c r="H94" s="14" t="str" cm="1">
        <f t="array" ref="H94">_xll.PBD(C94,"Dry Powder","","USD","","")</f>
        <v>#NOTAUTH</v>
      </c>
    </row>
    <row r="95" spans="2:8" x14ac:dyDescent="0.2">
      <c r="B95" t="str" cm="1">
        <f t="array" ref="B95">_xll.PBD(C95,"Name","","USD","","")</f>
        <v>#NOTAUTH</v>
      </c>
      <c r="E95" s="2" t="str" cm="1">
        <f t="array" ref="E95">_xll.PBD(C95,"HQ Country","","USD","","")</f>
        <v>#NOTAUTH</v>
      </c>
      <c r="F95" s="2" t="str" cm="1">
        <f t="array" ref="F95">_xll.PBD(C95,"Website","","USD","","")</f>
        <v>#NOTAUTH</v>
      </c>
      <c r="G95" s="6" t="str" cm="1">
        <f t="array" ref="G95">_xll.PBD(C95,"Assets Under Management","","USD","","")</f>
        <v>#NOTAUTH</v>
      </c>
      <c r="H95" s="14" t="str" cm="1">
        <f t="array" ref="H95">_xll.PBD(C95,"Dry Powder","","USD","","")</f>
        <v>#NOTAUTH</v>
      </c>
    </row>
    <row r="96" spans="2:8" x14ac:dyDescent="0.2">
      <c r="B96" t="str" cm="1">
        <f t="array" ref="B96">_xll.PBD(C96,"Name","","USD","","")</f>
        <v>#NOTAUTH</v>
      </c>
      <c r="E96" s="2" t="str" cm="1">
        <f t="array" ref="E96">_xll.PBD(C96,"HQ Country","","USD","","")</f>
        <v>#NOTAUTH</v>
      </c>
      <c r="F96" s="2" t="str" cm="1">
        <f t="array" ref="F96">_xll.PBD(C96,"Website","","USD","","")</f>
        <v>#NOTAUTH</v>
      </c>
      <c r="G96" s="6" t="str" cm="1">
        <f t="array" ref="G96">_xll.PBD(C96,"Assets Under Management","","USD","","")</f>
        <v>#NOTAUTH</v>
      </c>
      <c r="H96" s="14" t="str" cm="1">
        <f t="array" ref="H96">_xll.PBD(C96,"Dry Powder","","USD","","")</f>
        <v>#NOTAUTH</v>
      </c>
    </row>
    <row r="97" spans="2:8" x14ac:dyDescent="0.2">
      <c r="B97" t="str" cm="1">
        <f t="array" ref="B97">_xll.PBD(C97,"Name","","USD","","")</f>
        <v>#NOTAUTH</v>
      </c>
      <c r="E97" s="2" t="str" cm="1">
        <f t="array" ref="E97">_xll.PBD(C97,"HQ Country","","USD","","")</f>
        <v>#NOTAUTH</v>
      </c>
      <c r="F97" s="2" t="str" cm="1">
        <f t="array" ref="F97">_xll.PBD(C97,"Website","","USD","","")</f>
        <v>#NOTAUTH</v>
      </c>
      <c r="G97" s="6" t="str" cm="1">
        <f t="array" ref="G97">_xll.PBD(C97,"Assets Under Management","","USD","","")</f>
        <v>#NOTAUTH</v>
      </c>
      <c r="H97" s="14" t="str" cm="1">
        <f t="array" ref="H97">_xll.PBD(C97,"Dry Powder","","USD","","")</f>
        <v>#NOTAUTH</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9"/>
  <sheetViews>
    <sheetView workbookViewId="0"/>
  </sheetViews>
  <sheetFormatPr baseColWidth="10" defaultColWidth="11.5" defaultRowHeight="15" x14ac:dyDescent="0.2"/>
  <sheetData>
    <row r="1" spans="1:1" x14ac:dyDescent="0.2">
      <c r="A1" t="s">
        <v>1879</v>
      </c>
    </row>
    <row r="2" spans="1:1" x14ac:dyDescent="0.2">
      <c r="A2" t="s">
        <v>1880</v>
      </c>
    </row>
    <row r="3" spans="1:1" x14ac:dyDescent="0.2">
      <c r="A3" t="s">
        <v>2653</v>
      </c>
    </row>
    <row r="4" spans="1:1" x14ac:dyDescent="0.2">
      <c r="A4" t="s">
        <v>2654</v>
      </c>
    </row>
    <row r="5" spans="1:1" x14ac:dyDescent="0.2">
      <c r="A5" t="s">
        <v>2655</v>
      </c>
    </row>
    <row r="6" spans="1:1" x14ac:dyDescent="0.2">
      <c r="A6" t="s">
        <v>2656</v>
      </c>
    </row>
    <row r="7" spans="1:1" x14ac:dyDescent="0.2">
      <c r="A7" t="s">
        <v>2657</v>
      </c>
    </row>
    <row r="8" spans="1:1" x14ac:dyDescent="0.2">
      <c r="A8" t="s">
        <v>2658</v>
      </c>
    </row>
    <row r="9" spans="1:1" x14ac:dyDescent="0.2">
      <c r="A9" t="s">
        <v>2659</v>
      </c>
    </row>
    <row r="10" spans="1:1" x14ac:dyDescent="0.2">
      <c r="A10" t="s">
        <v>2660</v>
      </c>
    </row>
    <row r="11" spans="1:1" x14ac:dyDescent="0.2">
      <c r="A11" t="s">
        <v>2661</v>
      </c>
    </row>
    <row r="12" spans="1:1" x14ac:dyDescent="0.2">
      <c r="A12" t="s">
        <v>2662</v>
      </c>
    </row>
    <row r="13" spans="1:1" x14ac:dyDescent="0.2">
      <c r="A13" t="s">
        <v>2663</v>
      </c>
    </row>
    <row r="14" spans="1:1" x14ac:dyDescent="0.2">
      <c r="A14" t="s">
        <v>2664</v>
      </c>
    </row>
    <row r="15" spans="1:1" x14ac:dyDescent="0.2">
      <c r="A15" t="s">
        <v>2665</v>
      </c>
    </row>
    <row r="16" spans="1:1" x14ac:dyDescent="0.2">
      <c r="A16" t="s">
        <v>2666</v>
      </c>
    </row>
    <row r="17" spans="1:1" x14ac:dyDescent="0.2">
      <c r="A17" t="s">
        <v>2667</v>
      </c>
    </row>
    <row r="18" spans="1:1" x14ac:dyDescent="0.2">
      <c r="A18" t="s">
        <v>2668</v>
      </c>
    </row>
    <row r="19" spans="1:1" x14ac:dyDescent="0.2">
      <c r="A19" t="s">
        <v>2669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Python Strip Mask</vt:lpstr>
      <vt:lpstr>Companies</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2025-07-15T19:35:01Z</dcterms:modified>
</cp:coreProperties>
</file>