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3C0A3164-D879-48B7-9608-B0D0C9388A46}" xr6:coauthVersionLast="36" xr6:coauthVersionMax="47" xr10:uidLastSave="{00000000-0000-0000-0000-000000000000}"/>
  <bookViews>
    <workbookView xWindow="0" yWindow="0" windowWidth="28800" windowHeight="1210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6" l="1"/>
  <c r="J11" i="6"/>
  <c r="C19" i="5" l="1"/>
  <c r="C20" i="5"/>
  <c r="C21" i="5"/>
  <c r="C22" i="5"/>
  <c r="C23" i="5"/>
  <c r="C24" i="5"/>
  <c r="C25" i="5"/>
  <c r="C26" i="5"/>
  <c r="C27" i="5"/>
  <c r="C28" i="5"/>
  <c r="C18" i="5"/>
  <c r="B19" i="5"/>
  <c r="B20" i="5"/>
  <c r="B21" i="5"/>
  <c r="B22" i="5"/>
  <c r="B23" i="5"/>
  <c r="B24" i="5"/>
  <c r="B25" i="5"/>
  <c r="B26" i="5"/>
  <c r="B27" i="5"/>
  <c r="B28" i="5"/>
  <c r="B18" i="5"/>
  <c r="L20" i="6"/>
  <c r="L21" i="6"/>
  <c r="L22" i="6"/>
  <c r="L23" i="6"/>
  <c r="L24" i="6"/>
  <c r="L25" i="6"/>
  <c r="L26" i="6"/>
  <c r="L27" i="6"/>
  <c r="L19" i="6"/>
  <c r="L4" i="6"/>
  <c r="L5" i="6"/>
  <c r="L6" i="6"/>
  <c r="L7" i="6"/>
  <c r="L8" i="6"/>
  <c r="L9" i="6"/>
  <c r="L3" i="6"/>
  <c r="C25" i="2"/>
  <c r="C26" i="2"/>
  <c r="C27" i="2"/>
  <c r="C28" i="2"/>
  <c r="C29" i="2"/>
  <c r="C30" i="2"/>
  <c r="C31" i="2"/>
  <c r="C32" i="2"/>
  <c r="C33" i="2"/>
  <c r="C34" i="2"/>
  <c r="C35" i="2"/>
  <c r="C36" i="2"/>
  <c r="C37" i="2"/>
  <c r="C38" i="2"/>
  <c r="C39" i="2"/>
  <c r="C40" i="2"/>
  <c r="C41" i="2"/>
  <c r="C42" i="2"/>
  <c r="C43" i="2"/>
  <c r="C24" i="2"/>
  <c r="J14" i="6" l="1"/>
  <c r="B21" i="2"/>
  <c r="B20" i="2"/>
  <c r="B19" i="2"/>
  <c r="B18" i="2"/>
  <c r="B24" i="2" l="1"/>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40" i="2"/>
  <c r="D40" i="2" s="1"/>
  <c r="B41" i="2"/>
  <c r="D41" i="2" s="1"/>
  <c r="B42" i="2"/>
  <c r="D42" i="2" s="1"/>
  <c r="B43" i="2"/>
  <c r="D43" i="2" s="1"/>
  <c r="K3" i="6"/>
  <c r="M3" i="6" s="1"/>
  <c r="K4" i="6"/>
  <c r="M4" i="6" s="1"/>
  <c r="K5" i="6"/>
  <c r="M5" i="6" s="1"/>
  <c r="K6" i="6"/>
  <c r="M6" i="6" s="1"/>
  <c r="K7" i="6"/>
  <c r="M7" i="6" s="1"/>
  <c r="K8" i="6"/>
  <c r="M8" i="6" s="1"/>
  <c r="K9" i="6"/>
  <c r="M9" i="6" s="1"/>
  <c r="K20" i="6"/>
  <c r="M20" i="6" s="1"/>
  <c r="K21" i="6"/>
  <c r="M21" i="6" s="1"/>
  <c r="K22" i="6"/>
  <c r="M22" i="6" s="1"/>
  <c r="K23" i="6"/>
  <c r="M23" i="6" s="1"/>
  <c r="K24" i="6"/>
  <c r="M24" i="6" s="1"/>
  <c r="K25" i="6"/>
  <c r="M25" i="6" s="1"/>
  <c r="K26" i="6"/>
  <c r="M26" i="6" s="1"/>
  <c r="K27" i="6"/>
  <c r="M27" i="6" s="1"/>
  <c r="K19" i="6"/>
  <c r="M1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8"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7"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<sst xmlns="http://schemas.openxmlformats.org/spreadsheetml/2006/main" count="50" uniqueCount="35">
  <si>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</si>
  <si>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</si>
  <si>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</si>
  <si>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</si>
  <si>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</si>
  <si>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</si>
  <si>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</si>
  <si>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</si>
  <si>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</si>
  <si>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</si>
  <si>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</si>
  <si>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</si>
  <si>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</si>
  <si>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</si>
  <si>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</si>
  <si>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</si>
  <si>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</si>
  <si>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</si>
  <si>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</si>
  <si>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</si>
  <si>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</si>
  <si>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</si>
  <si>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</si>
  <si>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Qtde</t>
  </si>
  <si>
    <t>Custo de Fabricação</t>
  </si>
  <si>
    <t>custo variável de A</t>
  </si>
  <si>
    <t>custo fixo</t>
  </si>
  <si>
    <t>preço de venda A</t>
  </si>
  <si>
    <t>custo variável de B</t>
  </si>
  <si>
    <t>preco de venda B</t>
  </si>
  <si>
    <t>preço de venda</t>
  </si>
  <si>
    <t>margem de lucro</t>
  </si>
  <si>
    <t>Qtde. de sorvete por mês</t>
  </si>
  <si>
    <t>Produto 2</t>
  </si>
  <si>
    <t>Produto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</si>
</sst>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11"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b/>
      <sz val="11"/>
      <color theme="1"/>
      <name val="Calibri"/>
      <family val="2"/>
      <scheme val="minor"/>
    </font>
    <font>
      <sz val="11"/>
      <color rgb="FFFF0000"/>
      <name val="Calibri"/>
      <family val="2"/>
      <scheme val="minor"/>
    </font>
    <font>
      <sz val="11"/>
      <color rgb="FF006100"/>
      <name val="Calibri"/>
      <family val="2"/>
      <scheme val="minor"/>
    </font>
    <font>
      <sz val="11"/>
      <color rgb="FF9C0006"/>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theme="1"/>
        <bgColor indexed="64"/>
      </patternFill>
    </fill>
    <fill>
      <patternFill patternType="solid">
        <fgColor rgb="FFC6EFCE"/>
      </patternFill>
    </fill>
    <fill>
      <patternFill patternType="solid">
        <fgColor rgb="FFFFC7CE"/>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4">
    <xf numFmtId="0" fontId="0" fillId="0" borderId="0"/>
    <xf numFmtId="44" fontId="1" fillId="0" borderId="0" applyFont="0" applyFill="0" applyBorder="0" applyAlignment="0" applyProtection="0"/>
    <xf numFmtId="0" fontId="9" fillId="11" borderId="0" applyNumberFormat="0" applyBorder="0" applyAlignment="0" applyProtection="0"/>
    <xf numFmtId="0" fontId="10" fillId="12" borderId="0" applyNumberFormat="0" applyBorder="0" applyAlignment="0" applyProtection="0"/>
  </cellStyleXfs>
  <cellXfs count="62">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165" fontId="2" fillId="0" borderId="7" xfId="1" applyNumberFormat="1" applyFont="1" applyBorder="1" applyAlignment="1">
      <alignment horizontal="left" vertical="center"/>
    </xf>
    <xf numFmtId="0" fontId="2" fillId="0" borderId="7" xfId="0" applyFont="1" applyBorder="1" applyAlignment="1">
      <alignment horizontal="left" vertical="center"/>
    </xf>
    <xf numFmtId="0" fontId="5" fillId="3" borderId="8" xfId="0" applyFont="1" applyFill="1" applyBorder="1" applyAlignment="1">
      <alignment horizontal="left" vertical="center" wrapText="1"/>
    </xf>
    <xf numFmtId="0" fontId="6" fillId="3" borderId="9" xfId="0" applyFont="1" applyFill="1" applyBorder="1" applyAlignment="1">
      <alignment horizontal="left" vertical="center"/>
    </xf>
    <xf numFmtId="0" fontId="6" fillId="3" borderId="10"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2" fillId="0" borderId="1" xfId="0" applyFont="1" applyBorder="1" applyAlignment="1">
      <alignment horizontal="left" vertical="center" wrapText="1"/>
    </xf>
    <xf numFmtId="0" fontId="3" fillId="0" borderId="1" xfId="0" applyFont="1" applyBorder="1" applyAlignment="1">
      <alignment horizontal="center"/>
    </xf>
    <xf numFmtId="0" fontId="0" fillId="0" borderId="1" xfId="0" applyBorder="1" applyAlignment="1">
      <alignment horizontal="center"/>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166" fontId="8" fillId="4" borderId="1" xfId="0" applyNumberFormat="1" applyFont="1" applyFill="1" applyBorder="1"/>
    <xf numFmtId="0" fontId="8" fillId="4" borderId="1" xfId="0" applyFont="1" applyFill="1" applyBorder="1"/>
    <xf numFmtId="165" fontId="8" fillId="4" borderId="1" xfId="0" applyNumberFormat="1" applyFont="1" applyFill="1" applyBorder="1" applyAlignment="1">
      <alignment horizontal="center"/>
    </xf>
    <xf numFmtId="44" fontId="8" fillId="4" borderId="1" xfId="1" applyFont="1" applyFill="1" applyBorder="1"/>
    <xf numFmtId="0" fontId="7" fillId="5" borderId="1" xfId="0" applyFont="1" applyFill="1" applyBorder="1"/>
    <xf numFmtId="44" fontId="7" fillId="5" borderId="1" xfId="1" applyFont="1" applyFill="1" applyBorder="1"/>
    <xf numFmtId="0" fontId="3" fillId="6" borderId="1" xfId="0" applyFont="1" applyFill="1" applyBorder="1" applyAlignment="1">
      <alignment horizontal="left" vertical="center" wrapText="1"/>
    </xf>
    <xf numFmtId="165" fontId="2" fillId="6" borderId="1" xfId="1" applyNumberFormat="1" applyFont="1" applyFill="1" applyBorder="1" applyAlignment="1">
      <alignment horizontal="left" vertical="center"/>
    </xf>
    <xf numFmtId="0" fontId="3" fillId="7" borderId="1" xfId="0" applyFont="1" applyFill="1" applyBorder="1" applyAlignment="1">
      <alignment wrapText="1"/>
    </xf>
    <xf numFmtId="166" fontId="2" fillId="7" borderId="1" xfId="0" applyNumberFormat="1" applyFont="1" applyFill="1" applyBorder="1" applyAlignment="1">
      <alignment wrapText="1"/>
    </xf>
    <xf numFmtId="0" fontId="3" fillId="7" borderId="1" xfId="0" applyFont="1" applyFill="1" applyBorder="1" applyAlignment="1">
      <alignment vertical="center" wrapText="1"/>
    </xf>
    <xf numFmtId="166" fontId="2" fillId="7" borderId="1" xfId="0" applyNumberFormat="1" applyFont="1" applyFill="1" applyBorder="1" applyAlignment="1">
      <alignment horizontal="center" vertical="center" wrapText="1"/>
    </xf>
    <xf numFmtId="0" fontId="3" fillId="8" borderId="1" xfId="0" applyFont="1" applyFill="1" applyBorder="1" applyAlignment="1">
      <alignment horizontal="center" wrapText="1"/>
    </xf>
    <xf numFmtId="0" fontId="2" fillId="8" borderId="1" xfId="0" applyFont="1" applyFill="1" applyBorder="1" applyAlignment="1">
      <alignment horizontal="center"/>
    </xf>
    <xf numFmtId="166" fontId="0" fillId="2" borderId="1" xfId="0" applyNumberFormat="1" applyFill="1" applyBorder="1"/>
    <xf numFmtId="0" fontId="0" fillId="2" borderId="1" xfId="0" applyFill="1" applyBorder="1"/>
    <xf numFmtId="44" fontId="0" fillId="2" borderId="1" xfId="1" applyFont="1" applyFill="1" applyBorder="1"/>
    <xf numFmtId="44" fontId="0" fillId="2" borderId="11" xfId="1" applyFont="1" applyFill="1" applyBorder="1"/>
    <xf numFmtId="0" fontId="0" fillId="2" borderId="11" xfId="0" applyFill="1" applyBorder="1"/>
    <xf numFmtId="0" fontId="3" fillId="9" borderId="1" xfId="0" applyFont="1" applyFill="1" applyBorder="1" applyAlignment="1">
      <alignment wrapText="1"/>
    </xf>
    <xf numFmtId="0" fontId="0" fillId="0" borderId="0" xfId="0" applyFill="1"/>
    <xf numFmtId="9" fontId="8" fillId="10" borderId="0" xfId="0" applyNumberFormat="1" applyFont="1" applyFill="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9" fillId="11" borderId="1" xfId="2" applyBorder="1" applyAlignment="1">
      <alignment horizontal="center"/>
    </xf>
    <xf numFmtId="0" fontId="9" fillId="11" borderId="1" xfId="2" applyBorder="1" applyAlignment="1">
      <alignment horizontal="center"/>
    </xf>
    <xf numFmtId="0" fontId="9" fillId="11" borderId="1" xfId="2" applyBorder="1" applyAlignment="1">
      <alignment horizontal="center" wrapText="1"/>
    </xf>
    <xf numFmtId="166" fontId="9" fillId="11" borderId="1" xfId="2" applyNumberFormat="1" applyBorder="1" applyAlignment="1">
      <alignment horizontal="center"/>
    </xf>
    <xf numFmtId="0" fontId="10" fillId="12" borderId="1" xfId="3" applyBorder="1" applyAlignment="1">
      <alignment horizontal="center"/>
    </xf>
    <xf numFmtId="0" fontId="10" fillId="12" borderId="1" xfId="3" applyBorder="1" applyAlignment="1">
      <alignment horizontal="center"/>
    </xf>
    <xf numFmtId="0" fontId="10" fillId="12" borderId="1" xfId="3" applyBorder="1" applyAlignment="1">
      <alignment horizontal="center" wrapText="1"/>
    </xf>
    <xf numFmtId="166" fontId="10" fillId="12" borderId="1" xfId="3" applyNumberFormat="1" applyBorder="1" applyAlignment="1">
      <alignment horizontal="center"/>
    </xf>
  </cellXfs>
  <cellStyles count="4">
    <cellStyle name="Bom" xfId="2" builtinId="26"/>
    <cellStyle name="Moeda" xfId="1" builtinId="4"/>
    <cellStyle name="Normal" xfId="0" builtinId="0"/>
    <cellStyle name="Ruim" xfId="3" builtinId="27"/>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Panela de Pressão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manualLayout>
          <c:layoutTarget val="inner"/>
          <c:xMode val="edge"/>
          <c:yMode val="edge"/>
          <c:x val="0.15424610444495671"/>
          <c:y val="0.19270820779711989"/>
          <c:w val="0.81000659201112957"/>
          <c:h val="0.7911254317673212"/>
        </c:manualLayout>
      </c:layout>
      <c:scatterChart>
        <c:scatterStyle val="lineMarker"/>
        <c:varyColors val="0"/>
        <c:ser>
          <c:idx val="0"/>
          <c:order val="0"/>
          <c:tx>
            <c:strRef>
              <c:f>Panelas_pressao!$B$23</c:f>
              <c:strCache>
                <c:ptCount val="1"/>
                <c:pt idx="0">
                  <c:v>Custo de Fabricação f(x)</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0-334A-412E-91AA-8F79D36F3D38}"/>
            </c:ext>
          </c:extLst>
        </c:ser>
        <c:ser>
          <c:idx val="1"/>
          <c:order val="1"/>
          <c:tx>
            <c:strRef>
              <c:f>Panelas_pressao!$C$23</c:f>
              <c:strCache>
                <c:ptCount val="1"/>
                <c:pt idx="0">
                  <c:v>Receita</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1-334A-412E-91AA-8F79D36F3D38}"/>
            </c:ext>
          </c:extLst>
        </c:ser>
        <c:ser>
          <c:idx val="2"/>
          <c:order val="2"/>
          <c:tx>
            <c:strRef>
              <c:f>Panelas_pressao!$D$23</c:f>
              <c:strCache>
                <c:ptCount val="1"/>
                <c:pt idx="0">
                  <c:v>Lucro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2-334A-412E-91AA-8F79D36F3D38}"/>
            </c:ext>
          </c:extLst>
        </c:ser>
        <c:dLbls>
          <c:showLegendKey val="0"/>
          <c:showVal val="0"/>
          <c:showCatName val="0"/>
          <c:showSerName val="0"/>
          <c:showPercent val="0"/>
          <c:showBubbleSize val="0"/>
        </c:dLbls>
        <c:axId val="1842613568"/>
        <c:axId val="1596484672"/>
      </c:scatterChart>
      <c:valAx>
        <c:axId val="18426135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596484672"/>
        <c:crosses val="autoZero"/>
        <c:crossBetween val="midCat"/>
      </c:valAx>
      <c:valAx>
        <c:axId val="1596484672"/>
        <c:scaling>
          <c:orientation val="minMax"/>
        </c:scaling>
        <c:delete val="0"/>
        <c:axPos val="l"/>
        <c:majorGridlines>
          <c:spPr>
            <a:ln w="9525" cap="flat" cmpd="sng" algn="ctr">
              <a:solidFill>
                <a:schemeClr val="lt1">
                  <a:lumMod val="95000"/>
                  <a:alpha val="10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842613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t-BR"/>
              <a:t>Produto 1  </a:t>
            </a:r>
          </a:p>
        </c:rich>
      </c:tx>
      <c:layout>
        <c:manualLayout>
          <c:xMode val="edge"/>
          <c:yMode val="edge"/>
          <c:x val="0.35451637989695733"/>
          <c:y val="4.26666547214964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62F4-4FF6-A982-B6E5C0D499DC}"/>
            </c:ext>
          </c:extLst>
        </c:ser>
        <c:ser>
          <c:idx val="1"/>
          <c:order val="1"/>
          <c:tx>
            <c:strRef>
              <c:f>Produtos!$L$2</c:f>
              <c:strCache>
                <c:ptCount val="1"/>
                <c:pt idx="0">
                  <c:v>Receita</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62F4-4FF6-A982-B6E5C0D499DC}"/>
            </c:ext>
          </c:extLst>
        </c:ser>
        <c:ser>
          <c:idx val="2"/>
          <c:order val="2"/>
          <c:tx>
            <c:strRef>
              <c:f>Produtos!$M$2</c:f>
              <c:strCache>
                <c:ptCount val="1"/>
                <c:pt idx="0">
                  <c:v>Lucro</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62F4-4FF6-A982-B6E5C0D499DC}"/>
            </c:ext>
          </c:extLst>
        </c:ser>
        <c:dLbls>
          <c:showLegendKey val="0"/>
          <c:showVal val="0"/>
          <c:showCatName val="0"/>
          <c:showSerName val="0"/>
          <c:showPercent val="0"/>
          <c:showBubbleSize val="0"/>
        </c:dLbls>
        <c:axId val="449841520"/>
        <c:axId val="1839923472"/>
      </c:scatterChart>
      <c:valAx>
        <c:axId val="44984152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839923472"/>
        <c:crosses val="autoZero"/>
        <c:crossBetween val="midCat"/>
      </c:valAx>
      <c:valAx>
        <c:axId val="183992347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4498415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Produtos!$K$18</c:f>
              <c:strCache>
                <c:ptCount val="1"/>
                <c:pt idx="0">
                  <c:v>Custo de Fabricação</c:v>
                </c:pt>
              </c:strCache>
            </c:strRef>
          </c:tx>
          <c:spPr>
            <a:ln w="25400" cap="rnd">
              <a:noFill/>
              <a:round/>
            </a:ln>
            <a:effectLst/>
          </c:spPr>
          <c:marker>
            <c:symbol val="circle"/>
            <c:size val="5"/>
            <c:spPr>
              <a:solidFill>
                <a:schemeClr val="accent1"/>
              </a:solidFill>
              <a:ln w="9525">
                <a:solidFill>
                  <a:schemeClr val="accent1"/>
                </a:solidFill>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Produtos!$K$19:$K$27</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5FA0-492A-AB4B-110A0F861E8B}"/>
            </c:ext>
          </c:extLst>
        </c:ser>
        <c:ser>
          <c:idx val="1"/>
          <c:order val="1"/>
          <c:tx>
            <c:strRef>
              <c:f>Produtos!$L$18</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Produtos!$L$19:$L$27</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5FA0-492A-AB4B-110A0F861E8B}"/>
            </c:ext>
          </c:extLst>
        </c:ser>
        <c:ser>
          <c:idx val="2"/>
          <c:order val="2"/>
          <c:tx>
            <c:strRef>
              <c:f>Produtos!$M$18</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Produtos!$M$19:$M$27</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5FA0-492A-AB4B-110A0F861E8B}"/>
            </c:ext>
          </c:extLst>
        </c:ser>
        <c:dLbls>
          <c:showLegendKey val="0"/>
          <c:showVal val="0"/>
          <c:showCatName val="0"/>
          <c:showSerName val="0"/>
          <c:showPercent val="0"/>
          <c:showBubbleSize val="0"/>
        </c:dLbls>
        <c:axId val="454179248"/>
        <c:axId val="1646230224"/>
      </c:scatterChart>
      <c:valAx>
        <c:axId val="45417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46230224"/>
        <c:crosses val="autoZero"/>
        <c:crossBetween val="midCat"/>
      </c:valAx>
      <c:valAx>
        <c:axId val="1646230224"/>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179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Sorvete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Sorvete!$B$17</c:f>
              <c:strCache>
                <c:ptCount val="1"/>
                <c:pt idx="0">
                  <c:v>Receita</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Sorvete!$B$18:$B$28</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38CC-4245-94DE-8C46C524AB81}"/>
            </c:ext>
          </c:extLst>
        </c:ser>
        <c:ser>
          <c:idx val="1"/>
          <c:order val="1"/>
          <c:tx>
            <c:strRef>
              <c:f>Sorvete!$C$17</c:f>
              <c:strCache>
                <c:ptCount val="1"/>
                <c:pt idx="0">
                  <c:v>Lucro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Sorvete!$C$18:$C$28</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38CC-4245-94DE-8C46C524AB81}"/>
            </c:ext>
          </c:extLst>
        </c:ser>
        <c:dLbls>
          <c:showLegendKey val="0"/>
          <c:showVal val="0"/>
          <c:showCatName val="0"/>
          <c:showSerName val="0"/>
          <c:showPercent val="0"/>
          <c:showBubbleSize val="0"/>
        </c:dLbls>
        <c:axId val="454639856"/>
        <c:axId val="1849064896"/>
      </c:scatterChart>
      <c:valAx>
        <c:axId val="4546398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849064896"/>
        <c:crosses val="autoZero"/>
        <c:crossBetween val="midCat"/>
      </c:valAx>
      <c:valAx>
        <c:axId val="1849064896"/>
        <c:scaling>
          <c:orientation val="minMax"/>
        </c:scaling>
        <c:delete val="0"/>
        <c:axPos val="l"/>
        <c:majorGridlines>
          <c:spPr>
            <a:ln w="9525" cap="flat" cmpd="sng" algn="ctr">
              <a:solidFill>
                <a:schemeClr val="lt1">
                  <a:lumMod val="95000"/>
                  <a:alpha val="10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454639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66674</xdr:colOff>
      <xdr:row>44</xdr:row>
      <xdr:rowOff>1</xdr:rowOff>
    </xdr:from>
    <xdr:to>
      <xdr:col>3</xdr:col>
      <xdr:colOff>523874</xdr:colOff>
      <xdr:row>66</xdr:row>
      <xdr:rowOff>123825</xdr:rowOff>
    </xdr:to>
    <xdr:graphicFrame macro="">
      <xdr:nvGraphicFramePr>
        <xdr:cNvPr id="2" name="Gráfico 1">
          <a:extLst>
            <a:ext uri="{FF2B5EF4-FFF2-40B4-BE49-F238E27FC236}">
              <a16:creationId xmlns:a16="http://schemas.microsoft.com/office/drawing/2014/main" id="{EDB0D03A-411C-43B6-948B-BBBBB867E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24</xdr:row>
      <xdr:rowOff>76200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38100</xdr:colOff>
      <xdr:row>0</xdr:row>
      <xdr:rowOff>100012</xdr:rowOff>
    </xdr:from>
    <xdr:to>
      <xdr:col>18</xdr:col>
      <xdr:colOff>76200</xdr:colOff>
      <xdr:row>8</xdr:row>
      <xdr:rowOff>171450</xdr:rowOff>
    </xdr:to>
    <xdr:graphicFrame macro="">
      <xdr:nvGraphicFramePr>
        <xdr:cNvPr id="2" name="Gráfico 1">
          <a:extLst>
            <a:ext uri="{FF2B5EF4-FFF2-40B4-BE49-F238E27FC236}">
              <a16:creationId xmlns:a16="http://schemas.microsoft.com/office/drawing/2014/main" id="{AFE2F618-086E-4DB4-8662-D06D41FD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xdr:colOff>
      <xdr:row>17</xdr:row>
      <xdr:rowOff>4763</xdr:rowOff>
    </xdr:from>
    <xdr:to>
      <xdr:col>18</xdr:col>
      <xdr:colOff>161924</xdr:colOff>
      <xdr:row>25</xdr:row>
      <xdr:rowOff>9525</xdr:rowOff>
    </xdr:to>
    <xdr:graphicFrame macro="">
      <xdr:nvGraphicFramePr>
        <xdr:cNvPr id="3" name="Gráfico 2">
          <a:extLst>
            <a:ext uri="{FF2B5EF4-FFF2-40B4-BE49-F238E27FC236}">
              <a16:creationId xmlns:a16="http://schemas.microsoft.com/office/drawing/2014/main" id="{8749348F-9764-40FF-A65D-C7FBBACF9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838201</xdr:colOff>
      <xdr:row>1</xdr:row>
      <xdr:rowOff>95250</xdr:rowOff>
    </xdr:from>
    <xdr:to>
      <xdr:col>6</xdr:col>
      <xdr:colOff>314326</xdr:colOff>
      <xdr:row>10</xdr:row>
      <xdr:rowOff>180975</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838201" y="285750"/>
          <a:ext cx="6038850" cy="1800225"/>
        </a:xfrm>
        <a:prstGeom prst="rect">
          <a:avLst/>
        </a:prstGeom>
      </xdr:spPr>
    </xdr:pic>
    <xdr:clientData/>
  </xdr:twoCellAnchor>
  <xdr:twoCellAnchor>
    <xdr:from>
      <xdr:col>3</xdr:col>
      <xdr:colOff>76200</xdr:colOff>
      <xdr:row>16</xdr:row>
      <xdr:rowOff>4762</xdr:rowOff>
    </xdr:from>
    <xdr:to>
      <xdr:col>10</xdr:col>
      <xdr:colOff>381000</xdr:colOff>
      <xdr:row>27</xdr:row>
      <xdr:rowOff>157162</xdr:rowOff>
    </xdr:to>
    <xdr:graphicFrame macro="">
      <xdr:nvGraphicFramePr>
        <xdr:cNvPr id="2" name="Gráfico 1">
          <a:extLst>
            <a:ext uri="{FF2B5EF4-FFF2-40B4-BE49-F238E27FC236}">
              <a16:creationId xmlns:a16="http://schemas.microsoft.com/office/drawing/2014/main" id="{E1D11E74-5000-49CA-A40D-C29D327B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8"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7"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topLeftCell="A34" zoomScaleNormal="100" workbookViewId="0">
      <selection activeCell="J60" sqref="J60"/>
    </sheetView>
  </sheetViews>
  <sheetFormatPr defaultRowHeight="15" x14ac:dyDescent="0.25"/>
  <cols>
    <col min="1" max="1" width="34.7109375" customWidth="1"/>
    <col min="2" max="2" width="27.42578125" customWidth="1"/>
    <col min="3" max="3" width="23.7109375" customWidth="1"/>
    <col min="4" max="4" width="19" bestFit="1" customWidth="1"/>
  </cols>
  <sheetData>
    <row r="1" spans="1:3" ht="14.45" customHeight="1" x14ac:dyDescent="0.25">
      <c r="A1" s="48" t="s">
        <v>0</v>
      </c>
      <c r="B1" s="49"/>
      <c r="C1" s="50"/>
    </row>
    <row r="2" spans="1:3" ht="14.45" customHeight="1" x14ac:dyDescent="0.25">
      <c r="A2" s="51"/>
      <c r="B2" s="52"/>
      <c r="C2" s="53"/>
    </row>
    <row r="3" spans="1:3" ht="14.45" customHeight="1" x14ac:dyDescent="0.25">
      <c r="A3" s="51"/>
      <c r="B3" s="52"/>
      <c r="C3" s="53"/>
    </row>
    <row r="4" spans="1:3" ht="14.45" customHeight="1" x14ac:dyDescent="0.25">
      <c r="A4" s="51"/>
      <c r="B4" s="52"/>
      <c r="C4" s="53"/>
    </row>
    <row r="5" spans="1:3" ht="326.45" customHeight="1" x14ac:dyDescent="0.25">
      <c r="A5" s="51"/>
      <c r="B5" s="52"/>
      <c r="C5" s="53"/>
    </row>
    <row r="6" spans="1:3" ht="326.45" customHeight="1" thickBot="1" x14ac:dyDescent="0.3">
      <c r="A6" s="24"/>
      <c r="B6" s="24"/>
      <c r="C6" s="24"/>
    </row>
    <row r="7" spans="1:3" s="3" customFormat="1" ht="54.75" thickBot="1" x14ac:dyDescent="0.35">
      <c r="A7" s="12" t="s">
        <v>1</v>
      </c>
      <c r="B7" s="13" t="s">
        <v>2</v>
      </c>
      <c r="C7" s="14" t="s">
        <v>3</v>
      </c>
    </row>
    <row r="8" spans="1:3" s="3" customFormat="1" ht="54" x14ac:dyDescent="0.3">
      <c r="A8" s="8" t="s">
        <v>4</v>
      </c>
      <c r="B8" s="4">
        <v>15</v>
      </c>
      <c r="C8" s="5" t="s">
        <v>5</v>
      </c>
    </row>
    <row r="9" spans="1:3" s="3" customFormat="1" ht="36" x14ac:dyDescent="0.3">
      <c r="A9" s="8" t="s">
        <v>6</v>
      </c>
      <c r="B9" s="4">
        <v>15000</v>
      </c>
      <c r="C9" s="5" t="s">
        <v>7</v>
      </c>
    </row>
    <row r="10" spans="1:3" s="3" customFormat="1" ht="36" x14ac:dyDescent="0.3">
      <c r="A10" s="8" t="s">
        <v>8</v>
      </c>
      <c r="B10" s="4">
        <v>25000</v>
      </c>
      <c r="C10" s="5" t="s">
        <v>7</v>
      </c>
    </row>
    <row r="11" spans="1:3" s="3" customFormat="1" ht="36" x14ac:dyDescent="0.3">
      <c r="A11" s="8" t="s">
        <v>9</v>
      </c>
      <c r="B11" s="4">
        <v>10</v>
      </c>
      <c r="C11" s="5" t="s">
        <v>5</v>
      </c>
    </row>
    <row r="12" spans="1:3" s="3" customFormat="1" ht="18.75" x14ac:dyDescent="0.3">
      <c r="A12" s="9" t="s">
        <v>10</v>
      </c>
      <c r="B12" s="10">
        <v>40000</v>
      </c>
      <c r="C12" s="11" t="s">
        <v>7</v>
      </c>
    </row>
    <row r="13" spans="1:3" s="3" customFormat="1" ht="54" x14ac:dyDescent="0.3">
      <c r="A13" s="8" t="s">
        <v>11</v>
      </c>
      <c r="B13" s="4">
        <v>15</v>
      </c>
      <c r="C13" s="5" t="s">
        <v>5</v>
      </c>
    </row>
    <row r="14" spans="1:3" s="3" customFormat="1" ht="18.75" x14ac:dyDescent="0.3">
      <c r="A14" s="8" t="s">
        <v>12</v>
      </c>
      <c r="B14" s="4">
        <v>20000</v>
      </c>
      <c r="C14" s="5" t="s">
        <v>7</v>
      </c>
    </row>
    <row r="15" spans="1:3" s="3" customFormat="1" ht="18.75" x14ac:dyDescent="0.3">
      <c r="A15" s="8" t="s">
        <v>13</v>
      </c>
      <c r="B15" s="4">
        <v>10</v>
      </c>
      <c r="C15" s="5" t="s">
        <v>5</v>
      </c>
    </row>
    <row r="16" spans="1:3" s="3" customFormat="1" ht="18.75" x14ac:dyDescent="0.3">
      <c r="A16" s="2"/>
      <c r="B16" s="6"/>
      <c r="C16" s="7"/>
    </row>
    <row r="17" spans="1:5" s="3" customFormat="1" ht="36" x14ac:dyDescent="0.3">
      <c r="A17" s="32" t="s">
        <v>14</v>
      </c>
      <c r="B17" s="33">
        <v>75</v>
      </c>
      <c r="C17" s="7"/>
    </row>
    <row r="18" spans="1:5" s="16" customFormat="1" ht="36" x14ac:dyDescent="0.3">
      <c r="A18" s="8" t="s">
        <v>15</v>
      </c>
      <c r="B18" s="17">
        <f>COUNTIF($C$8:C$15,"mensal")</f>
        <v>4</v>
      </c>
      <c r="C18" s="15"/>
    </row>
    <row r="19" spans="1:5" s="16" customFormat="1" ht="36" x14ac:dyDescent="0.3">
      <c r="A19" s="8" t="s">
        <v>16</v>
      </c>
      <c r="B19" s="17">
        <f>COUNTIF($C$8:C$15,"por unidade")</f>
        <v>4</v>
      </c>
    </row>
    <row r="20" spans="1:5" s="16" customFormat="1" ht="18.75" x14ac:dyDescent="0.3">
      <c r="A20" s="34" t="s">
        <v>17</v>
      </c>
      <c r="B20" s="35">
        <f>SUMIF($C$8:$C$15,"mensal",$B$8:$B$15)</f>
        <v>100000</v>
      </c>
    </row>
    <row r="21" spans="1:5" s="16" customFormat="1" ht="36" x14ac:dyDescent="0.3">
      <c r="A21" s="36" t="s">
        <v>18</v>
      </c>
      <c r="B21" s="37">
        <f>SUMIF($C$8:$C$15,"por unidade",$B$8:$B$15)</f>
        <v>50</v>
      </c>
    </row>
    <row r="22" spans="1:5" s="3" customFormat="1" ht="18.75" x14ac:dyDescent="0.3">
      <c r="A22" s="1"/>
    </row>
    <row r="23" spans="1:5" s="3" customFormat="1" ht="18.75" x14ac:dyDescent="0.3">
      <c r="A23" s="38" t="s">
        <v>19</v>
      </c>
      <c r="B23" s="39" t="s">
        <v>20</v>
      </c>
      <c r="C23" s="39" t="s">
        <v>21</v>
      </c>
      <c r="D23" s="39" t="s">
        <v>22</v>
      </c>
    </row>
    <row r="24" spans="1:5" s="3" customFormat="1" ht="18.75" x14ac:dyDescent="0.3">
      <c r="A24" s="18">
        <v>0</v>
      </c>
      <c r="B24" s="20">
        <f>$B$20+$B$21*A24</f>
        <v>100000</v>
      </c>
      <c r="C24" s="21">
        <f>$B$17*A24</f>
        <v>0</v>
      </c>
      <c r="D24" s="23">
        <f>B24-C24</f>
        <v>100000</v>
      </c>
    </row>
    <row r="25" spans="1:5" s="3" customFormat="1" ht="18.75" x14ac:dyDescent="0.3">
      <c r="A25" s="18">
        <v>500</v>
      </c>
      <c r="B25" s="20">
        <f t="shared" ref="B25:B43" si="0">$B$20+$B$21*A25</f>
        <v>125000</v>
      </c>
      <c r="C25" s="21">
        <f t="shared" ref="C25:C43" si="1">$B$17*A25</f>
        <v>37500</v>
      </c>
      <c r="D25" s="23">
        <f t="shared" ref="D25:D43" si="2">B25-C25</f>
        <v>87500</v>
      </c>
    </row>
    <row r="26" spans="1:5" s="3" customFormat="1" ht="18.75" x14ac:dyDescent="0.3">
      <c r="A26" s="18">
        <v>1000</v>
      </c>
      <c r="B26" s="20">
        <f t="shared" si="0"/>
        <v>150000</v>
      </c>
      <c r="C26" s="21">
        <f t="shared" si="1"/>
        <v>75000</v>
      </c>
      <c r="D26" s="23">
        <f t="shared" si="2"/>
        <v>75000</v>
      </c>
    </row>
    <row r="27" spans="1:5" s="3" customFormat="1" ht="18.75" x14ac:dyDescent="0.3">
      <c r="A27" s="18">
        <v>1500</v>
      </c>
      <c r="B27" s="20">
        <f t="shared" si="0"/>
        <v>175000</v>
      </c>
      <c r="C27" s="21">
        <f t="shared" si="1"/>
        <v>112500</v>
      </c>
      <c r="D27" s="23">
        <f t="shared" si="2"/>
        <v>62500</v>
      </c>
    </row>
    <row r="28" spans="1:5" s="3" customFormat="1" ht="18.75" x14ac:dyDescent="0.3">
      <c r="A28" s="18">
        <v>2000</v>
      </c>
      <c r="B28" s="20">
        <f t="shared" si="0"/>
        <v>200000</v>
      </c>
      <c r="C28" s="21">
        <f t="shared" si="1"/>
        <v>150000</v>
      </c>
      <c r="D28" s="23">
        <f t="shared" si="2"/>
        <v>50000</v>
      </c>
    </row>
    <row r="29" spans="1:5" s="3" customFormat="1" ht="18.75" x14ac:dyDescent="0.3">
      <c r="A29" s="18">
        <v>2500</v>
      </c>
      <c r="B29" s="20">
        <f t="shared" si="0"/>
        <v>225000</v>
      </c>
      <c r="C29" s="21">
        <f t="shared" si="1"/>
        <v>187500</v>
      </c>
      <c r="D29" s="23">
        <f t="shared" si="2"/>
        <v>37500</v>
      </c>
    </row>
    <row r="30" spans="1:5" s="3" customFormat="1" ht="18.75" x14ac:dyDescent="0.3">
      <c r="A30" s="18">
        <v>3000</v>
      </c>
      <c r="B30" s="20">
        <f t="shared" si="0"/>
        <v>250000</v>
      </c>
      <c r="C30" s="21">
        <f t="shared" si="1"/>
        <v>225000</v>
      </c>
      <c r="D30" s="23">
        <f t="shared" si="2"/>
        <v>25000</v>
      </c>
    </row>
    <row r="31" spans="1:5" s="3" customFormat="1" ht="18.75" x14ac:dyDescent="0.3">
      <c r="A31" s="18">
        <v>3500</v>
      </c>
      <c r="B31" s="20">
        <f t="shared" si="0"/>
        <v>275000</v>
      </c>
      <c r="C31" s="21">
        <f t="shared" si="1"/>
        <v>262500</v>
      </c>
      <c r="D31" s="23">
        <f t="shared" si="2"/>
        <v>12500</v>
      </c>
    </row>
    <row r="32" spans="1:5" s="3" customFormat="1" ht="18.75" x14ac:dyDescent="0.3">
      <c r="A32" s="18">
        <v>4000</v>
      </c>
      <c r="B32" s="20">
        <f t="shared" si="0"/>
        <v>300000</v>
      </c>
      <c r="C32" s="21">
        <f t="shared" si="1"/>
        <v>300000</v>
      </c>
      <c r="D32" s="23">
        <f t="shared" si="2"/>
        <v>0</v>
      </c>
    </row>
    <row r="33" spans="1:4" s="3" customFormat="1" ht="18.75" x14ac:dyDescent="0.3">
      <c r="A33" s="18">
        <v>4500</v>
      </c>
      <c r="B33" s="20">
        <f t="shared" si="0"/>
        <v>325000</v>
      </c>
      <c r="C33" s="21">
        <f t="shared" si="1"/>
        <v>337500</v>
      </c>
      <c r="D33" s="23">
        <f t="shared" si="2"/>
        <v>-12500</v>
      </c>
    </row>
    <row r="34" spans="1:4" s="3" customFormat="1" ht="18.75" x14ac:dyDescent="0.3">
      <c r="A34" s="18">
        <v>5000</v>
      </c>
      <c r="B34" s="20">
        <f t="shared" si="0"/>
        <v>350000</v>
      </c>
      <c r="C34" s="21">
        <f t="shared" si="1"/>
        <v>375000</v>
      </c>
      <c r="D34" s="23">
        <f t="shared" si="2"/>
        <v>-25000</v>
      </c>
    </row>
    <row r="35" spans="1:4" s="3" customFormat="1" ht="18.75" x14ac:dyDescent="0.3">
      <c r="A35" s="18">
        <v>5500</v>
      </c>
      <c r="B35" s="20">
        <f t="shared" si="0"/>
        <v>375000</v>
      </c>
      <c r="C35" s="21">
        <f t="shared" si="1"/>
        <v>412500</v>
      </c>
      <c r="D35" s="23">
        <f t="shared" si="2"/>
        <v>-37500</v>
      </c>
    </row>
    <row r="36" spans="1:4" s="3" customFormat="1" ht="18.75" x14ac:dyDescent="0.3">
      <c r="A36" s="18">
        <v>6000</v>
      </c>
      <c r="B36" s="20">
        <f t="shared" si="0"/>
        <v>400000</v>
      </c>
      <c r="C36" s="21">
        <f t="shared" si="1"/>
        <v>450000</v>
      </c>
      <c r="D36" s="23">
        <f t="shared" si="2"/>
        <v>-50000</v>
      </c>
    </row>
    <row r="37" spans="1:4" s="3" customFormat="1" ht="18.75" x14ac:dyDescent="0.3">
      <c r="A37" s="18">
        <v>6500</v>
      </c>
      <c r="B37" s="20">
        <f t="shared" si="0"/>
        <v>425000</v>
      </c>
      <c r="C37" s="21">
        <f t="shared" si="1"/>
        <v>487500</v>
      </c>
      <c r="D37" s="23">
        <f t="shared" si="2"/>
        <v>-62500</v>
      </c>
    </row>
    <row r="38" spans="1:4" s="3" customFormat="1" ht="18.75" x14ac:dyDescent="0.3">
      <c r="A38" s="18">
        <v>7000</v>
      </c>
      <c r="B38" s="20">
        <f t="shared" si="0"/>
        <v>450000</v>
      </c>
      <c r="C38" s="21">
        <f t="shared" si="1"/>
        <v>525000</v>
      </c>
      <c r="D38" s="23">
        <f t="shared" si="2"/>
        <v>-75000</v>
      </c>
    </row>
    <row r="39" spans="1:4" s="3" customFormat="1" ht="18.75" x14ac:dyDescent="0.3">
      <c r="A39" s="18">
        <v>7500</v>
      </c>
      <c r="B39" s="20">
        <f t="shared" si="0"/>
        <v>475000</v>
      </c>
      <c r="C39" s="21">
        <f t="shared" si="1"/>
        <v>562500</v>
      </c>
      <c r="D39" s="23">
        <f t="shared" si="2"/>
        <v>-87500</v>
      </c>
    </row>
    <row r="40" spans="1:4" s="3" customFormat="1" ht="18.75" x14ac:dyDescent="0.3">
      <c r="A40" s="18">
        <v>8000</v>
      </c>
      <c r="B40" s="20">
        <f t="shared" si="0"/>
        <v>500000</v>
      </c>
      <c r="C40" s="21">
        <f t="shared" si="1"/>
        <v>600000</v>
      </c>
      <c r="D40" s="23">
        <f t="shared" si="2"/>
        <v>-100000</v>
      </c>
    </row>
    <row r="41" spans="1:4" s="3" customFormat="1" ht="18.75" x14ac:dyDescent="0.3">
      <c r="A41" s="18">
        <v>8500</v>
      </c>
      <c r="B41" s="20">
        <f t="shared" si="0"/>
        <v>525000</v>
      </c>
      <c r="C41" s="21">
        <f t="shared" si="1"/>
        <v>637500</v>
      </c>
      <c r="D41" s="23">
        <f t="shared" si="2"/>
        <v>-112500</v>
      </c>
    </row>
    <row r="42" spans="1:4" s="3" customFormat="1" ht="18.75" x14ac:dyDescent="0.3">
      <c r="A42" s="18">
        <v>9000</v>
      </c>
      <c r="B42" s="20">
        <f t="shared" si="0"/>
        <v>550000</v>
      </c>
      <c r="C42" s="21">
        <f t="shared" si="1"/>
        <v>675000</v>
      </c>
      <c r="D42" s="23">
        <f t="shared" si="2"/>
        <v>-125000</v>
      </c>
    </row>
    <row r="43" spans="1:4" s="3" customFormat="1" ht="18.75" x14ac:dyDescent="0.3">
      <c r="A43" s="18">
        <v>9500</v>
      </c>
      <c r="B43" s="20">
        <f t="shared" si="0"/>
        <v>575000</v>
      </c>
      <c r="C43" s="21">
        <f t="shared" si="1"/>
        <v>712500</v>
      </c>
      <c r="D43" s="23">
        <f t="shared" si="2"/>
        <v>-137500</v>
      </c>
    </row>
    <row r="44" spans="1:4" s="3" customFormat="1" ht="18.75" x14ac:dyDescent="0.3">
      <c r="A44" s="18"/>
      <c r="B44" s="25"/>
      <c r="C44" s="25"/>
      <c r="D44" s="25"/>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7"/>
  <sheetViews>
    <sheetView tabSelected="1" topLeftCell="B1" workbookViewId="0">
      <selection activeCell="Y14" sqref="Y14"/>
    </sheetView>
  </sheetViews>
  <sheetFormatPr defaultRowHeight="15" x14ac:dyDescent="0.25"/>
  <cols>
    <col min="10" max="10" width="13.28515625" bestFit="1" customWidth="1"/>
    <col min="11" max="11" width="17.85546875" bestFit="1" customWidth="1"/>
    <col min="12" max="12" width="13.85546875" customWidth="1"/>
    <col min="13" max="13" width="15.140625" customWidth="1"/>
  </cols>
  <sheetData>
    <row r="1" spans="10:14" x14ac:dyDescent="0.25">
      <c r="J1" s="54" t="s">
        <v>34</v>
      </c>
      <c r="K1" s="54"/>
      <c r="L1" s="54"/>
      <c r="M1" s="54"/>
    </row>
    <row r="2" spans="10:14" ht="30" x14ac:dyDescent="0.25">
      <c r="J2" s="55" t="s">
        <v>23</v>
      </c>
      <c r="K2" s="56" t="s">
        <v>24</v>
      </c>
      <c r="L2" s="56" t="s">
        <v>21</v>
      </c>
      <c r="M2" s="56" t="s">
        <v>22</v>
      </c>
    </row>
    <row r="3" spans="10:14" x14ac:dyDescent="0.25">
      <c r="J3" s="55">
        <v>0</v>
      </c>
      <c r="K3" s="57">
        <f>$J$12+$J$11*J3</f>
        <v>132000</v>
      </c>
      <c r="L3" s="57">
        <f>$J$13*J3</f>
        <v>0</v>
      </c>
      <c r="M3" s="57">
        <f>L3-K3</f>
        <v>-132000</v>
      </c>
    </row>
    <row r="4" spans="10:14" x14ac:dyDescent="0.25">
      <c r="J4" s="55">
        <v>1000</v>
      </c>
      <c r="K4" s="57">
        <f t="shared" ref="K4:K9" si="0">$J$12+$J$11*J4</f>
        <v>192000</v>
      </c>
      <c r="L4" s="57">
        <f t="shared" ref="L4:L9" si="1">$J$13*J4</f>
        <v>120000</v>
      </c>
      <c r="M4" s="57">
        <f t="shared" ref="M4:M9" si="2">L4-K4</f>
        <v>-72000</v>
      </c>
    </row>
    <row r="5" spans="10:14" x14ac:dyDescent="0.25">
      <c r="J5" s="55">
        <v>2000</v>
      </c>
      <c r="K5" s="57">
        <f t="shared" si="0"/>
        <v>252000</v>
      </c>
      <c r="L5" s="57">
        <f t="shared" si="1"/>
        <v>240000</v>
      </c>
      <c r="M5" s="57">
        <f t="shared" si="2"/>
        <v>-12000</v>
      </c>
    </row>
    <row r="6" spans="10:14" x14ac:dyDescent="0.25">
      <c r="J6" s="55">
        <v>3000</v>
      </c>
      <c r="K6" s="57">
        <f t="shared" si="0"/>
        <v>312000</v>
      </c>
      <c r="L6" s="57">
        <f t="shared" si="1"/>
        <v>360000</v>
      </c>
      <c r="M6" s="57">
        <f t="shared" si="2"/>
        <v>48000</v>
      </c>
    </row>
    <row r="7" spans="10:14" x14ac:dyDescent="0.25">
      <c r="J7" s="55">
        <v>4000</v>
      </c>
      <c r="K7" s="57">
        <f t="shared" si="0"/>
        <v>372000</v>
      </c>
      <c r="L7" s="57">
        <f t="shared" si="1"/>
        <v>480000</v>
      </c>
      <c r="M7" s="57">
        <f t="shared" si="2"/>
        <v>108000</v>
      </c>
    </row>
    <row r="8" spans="10:14" x14ac:dyDescent="0.25">
      <c r="J8" s="55">
        <v>5000</v>
      </c>
      <c r="K8" s="57">
        <f t="shared" si="0"/>
        <v>432000</v>
      </c>
      <c r="L8" s="57">
        <f t="shared" si="1"/>
        <v>600000</v>
      </c>
      <c r="M8" s="57">
        <f t="shared" si="2"/>
        <v>168000</v>
      </c>
    </row>
    <row r="9" spans="10:14" x14ac:dyDescent="0.25">
      <c r="J9" s="55">
        <v>6000</v>
      </c>
      <c r="K9" s="57">
        <f t="shared" si="0"/>
        <v>492000</v>
      </c>
      <c r="L9" s="57">
        <f t="shared" si="1"/>
        <v>720000</v>
      </c>
      <c r="M9" s="57">
        <f t="shared" si="2"/>
        <v>228000</v>
      </c>
    </row>
    <row r="11" spans="10:14" x14ac:dyDescent="0.25">
      <c r="J11" s="26">
        <f>(300000+60000)/6000</f>
        <v>60</v>
      </c>
      <c r="K11" s="27" t="s">
        <v>25</v>
      </c>
      <c r="M11" s="47">
        <f>(M6/L6)</f>
        <v>0.13333333333333333</v>
      </c>
    </row>
    <row r="12" spans="10:14" x14ac:dyDescent="0.25">
      <c r="J12" s="28">
        <v>132000</v>
      </c>
      <c r="K12" s="27" t="s">
        <v>26</v>
      </c>
    </row>
    <row r="13" spans="10:14" x14ac:dyDescent="0.25">
      <c r="J13" s="29">
        <v>120</v>
      </c>
      <c r="K13" s="27" t="s">
        <v>27</v>
      </c>
    </row>
    <row r="14" spans="10:14" x14ac:dyDescent="0.25">
      <c r="J14" s="40">
        <f>(80000+40000)/2000</f>
        <v>60</v>
      </c>
      <c r="K14" s="41" t="s">
        <v>28</v>
      </c>
      <c r="L14" s="46"/>
      <c r="M14" s="46"/>
    </row>
    <row r="15" spans="10:14" x14ac:dyDescent="0.25">
      <c r="J15" s="42">
        <v>44000</v>
      </c>
      <c r="K15" s="41" t="s">
        <v>26</v>
      </c>
      <c r="L15" s="46"/>
      <c r="M15" s="46"/>
    </row>
    <row r="16" spans="10:14" x14ac:dyDescent="0.25">
      <c r="J16" s="43">
        <v>100</v>
      </c>
      <c r="K16" s="44" t="s">
        <v>29</v>
      </c>
      <c r="L16" s="46"/>
      <c r="M16" s="46"/>
    </row>
    <row r="17" spans="10:14" x14ac:dyDescent="0.25">
      <c r="J17" s="58" t="s">
        <v>33</v>
      </c>
      <c r="K17" s="58"/>
      <c r="L17" s="58"/>
      <c r="M17" s="58"/>
    </row>
    <row r="18" spans="10:14" ht="30" x14ac:dyDescent="0.25">
      <c r="J18" s="59" t="s">
        <v>23</v>
      </c>
      <c r="K18" s="60" t="s">
        <v>24</v>
      </c>
      <c r="L18" s="60" t="s">
        <v>21</v>
      </c>
      <c r="M18" s="60" t="s">
        <v>22</v>
      </c>
    </row>
    <row r="19" spans="10:14" x14ac:dyDescent="0.25">
      <c r="J19" s="59">
        <v>0</v>
      </c>
      <c r="K19" s="61">
        <f>$J$15+$J$14*J19</f>
        <v>44000</v>
      </c>
      <c r="L19" s="61">
        <f>$J$16*J19</f>
        <v>0</v>
      </c>
      <c r="M19" s="61">
        <f>L19-K19</f>
        <v>-44000</v>
      </c>
    </row>
    <row r="20" spans="10:14" x14ac:dyDescent="0.25">
      <c r="J20" s="59">
        <v>250</v>
      </c>
      <c r="K20" s="61">
        <f t="shared" ref="K20:K27" si="3">$J$15+$J$14*J20</f>
        <v>59000</v>
      </c>
      <c r="L20" s="61">
        <f t="shared" ref="L20:L27" si="4">$J$16*J20</f>
        <v>25000</v>
      </c>
      <c r="M20" s="61">
        <f t="shared" ref="M20:M27" si="5">L20-K20</f>
        <v>-34000</v>
      </c>
    </row>
    <row r="21" spans="10:14" x14ac:dyDescent="0.25">
      <c r="J21" s="59">
        <v>500</v>
      </c>
      <c r="K21" s="61">
        <f t="shared" si="3"/>
        <v>74000</v>
      </c>
      <c r="L21" s="61">
        <f t="shared" si="4"/>
        <v>50000</v>
      </c>
      <c r="M21" s="61">
        <f t="shared" si="5"/>
        <v>-24000</v>
      </c>
    </row>
    <row r="22" spans="10:14" x14ac:dyDescent="0.25">
      <c r="J22" s="59">
        <v>750</v>
      </c>
      <c r="K22" s="61">
        <f t="shared" si="3"/>
        <v>89000</v>
      </c>
      <c r="L22" s="61">
        <f t="shared" si="4"/>
        <v>75000</v>
      </c>
      <c r="M22" s="61">
        <f t="shared" si="5"/>
        <v>-14000</v>
      </c>
    </row>
    <row r="23" spans="10:14" x14ac:dyDescent="0.25">
      <c r="J23" s="59">
        <v>1000</v>
      </c>
      <c r="K23" s="61">
        <f t="shared" si="3"/>
        <v>104000</v>
      </c>
      <c r="L23" s="61">
        <f t="shared" si="4"/>
        <v>100000</v>
      </c>
      <c r="M23" s="61">
        <f t="shared" si="5"/>
        <v>-4000</v>
      </c>
    </row>
    <row r="24" spans="10:14" x14ac:dyDescent="0.25">
      <c r="J24" s="59">
        <v>1250</v>
      </c>
      <c r="K24" s="61">
        <f t="shared" si="3"/>
        <v>119000</v>
      </c>
      <c r="L24" s="61">
        <f t="shared" si="4"/>
        <v>125000</v>
      </c>
      <c r="M24" s="61">
        <f t="shared" si="5"/>
        <v>6000</v>
      </c>
    </row>
    <row r="25" spans="10:14" x14ac:dyDescent="0.25">
      <c r="J25" s="59">
        <v>1500</v>
      </c>
      <c r="K25" s="61">
        <f t="shared" si="3"/>
        <v>134000</v>
      </c>
      <c r="L25" s="61">
        <f t="shared" si="4"/>
        <v>150000</v>
      </c>
      <c r="M25" s="61">
        <f t="shared" si="5"/>
        <v>16000</v>
      </c>
    </row>
    <row r="26" spans="10:14" x14ac:dyDescent="0.25">
      <c r="J26" s="59">
        <v>1750</v>
      </c>
      <c r="K26" s="61">
        <f t="shared" si="3"/>
        <v>149000</v>
      </c>
      <c r="L26" s="61">
        <f t="shared" si="4"/>
        <v>175000</v>
      </c>
      <c r="M26" s="61">
        <f t="shared" si="5"/>
        <v>26000</v>
      </c>
    </row>
    <row r="27" spans="10:14" x14ac:dyDescent="0.25">
      <c r="J27" s="59">
        <v>2000</v>
      </c>
      <c r="K27" s="61">
        <f t="shared" si="3"/>
        <v>164000</v>
      </c>
      <c r="L27" s="61">
        <f t="shared" si="4"/>
        <v>200000</v>
      </c>
      <c r="M27" s="61">
        <f t="shared" si="5"/>
        <v>36000</v>
      </c>
    </row>
  </sheetData>
  <mergeCells count="2">
    <mergeCell ref="J17:M17"/>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D28"/>
  <sheetViews>
    <sheetView workbookViewId="0">
      <selection activeCell="O17" sqref="O17"/>
    </sheetView>
  </sheetViews>
  <sheetFormatPr defaultRowHeight="15" x14ac:dyDescent="0.25"/>
  <cols>
    <col min="1" max="1" width="21.140625" customWidth="1"/>
    <col min="2" max="2" width="28.140625" customWidth="1"/>
    <col min="3" max="3" width="21.7109375" customWidth="1"/>
  </cols>
  <sheetData>
    <row r="13" spans="1:2" x14ac:dyDescent="0.25">
      <c r="A13" s="30" t="s">
        <v>30</v>
      </c>
      <c r="B13" s="31">
        <v>3</v>
      </c>
    </row>
    <row r="14" spans="1:2" x14ac:dyDescent="0.25">
      <c r="A14" s="30" t="s">
        <v>31</v>
      </c>
      <c r="B14" s="31">
        <v>1.25</v>
      </c>
    </row>
    <row r="17" spans="1:4" ht="54" x14ac:dyDescent="0.25">
      <c r="A17" s="45" t="s">
        <v>32</v>
      </c>
      <c r="B17" s="45" t="s">
        <v>21</v>
      </c>
      <c r="C17" s="45" t="s">
        <v>22</v>
      </c>
    </row>
    <row r="18" spans="1:4" x14ac:dyDescent="0.25">
      <c r="A18" s="19">
        <v>0</v>
      </c>
      <c r="B18" s="22">
        <f>$B$13*A18</f>
        <v>0</v>
      </c>
      <c r="C18" s="22">
        <f>$B$14*A18</f>
        <v>0</v>
      </c>
    </row>
    <row r="19" spans="1:4" x14ac:dyDescent="0.25">
      <c r="A19" s="19">
        <v>500</v>
      </c>
      <c r="B19" s="22">
        <f t="shared" ref="B19:B28" si="0">$B$13*A19</f>
        <v>1500</v>
      </c>
      <c r="C19" s="22">
        <f t="shared" ref="C19:C28" si="1">$B$14*A19</f>
        <v>625</v>
      </c>
    </row>
    <row r="20" spans="1:4" x14ac:dyDescent="0.25">
      <c r="A20" s="19">
        <v>1000</v>
      </c>
      <c r="B20" s="22">
        <f t="shared" si="0"/>
        <v>3000</v>
      </c>
      <c r="C20" s="22">
        <f t="shared" si="1"/>
        <v>1250</v>
      </c>
    </row>
    <row r="21" spans="1:4" x14ac:dyDescent="0.25">
      <c r="A21" s="19">
        <v>1500</v>
      </c>
      <c r="B21" s="22">
        <f t="shared" si="0"/>
        <v>4500</v>
      </c>
      <c r="C21" s="22">
        <f t="shared" si="1"/>
        <v>1875</v>
      </c>
    </row>
    <row r="22" spans="1:4" x14ac:dyDescent="0.25">
      <c r="A22" s="19">
        <v>2000</v>
      </c>
      <c r="B22" s="22">
        <f t="shared" si="0"/>
        <v>6000</v>
      </c>
      <c r="C22" s="22">
        <f t="shared" si="1"/>
        <v>2500</v>
      </c>
    </row>
    <row r="23" spans="1:4" x14ac:dyDescent="0.25">
      <c r="A23" s="19">
        <v>2500</v>
      </c>
      <c r="B23" s="22">
        <f t="shared" si="0"/>
        <v>7500</v>
      </c>
      <c r="C23" s="22">
        <f t="shared" si="1"/>
        <v>3125</v>
      </c>
    </row>
    <row r="24" spans="1:4" x14ac:dyDescent="0.25">
      <c r="A24" s="19">
        <v>3000</v>
      </c>
      <c r="B24" s="22">
        <f t="shared" si="0"/>
        <v>9000</v>
      </c>
      <c r="C24" s="22">
        <f t="shared" si="1"/>
        <v>3750</v>
      </c>
    </row>
    <row r="25" spans="1:4" x14ac:dyDescent="0.25">
      <c r="A25" s="19">
        <v>3500</v>
      </c>
      <c r="B25" s="22">
        <f t="shared" si="0"/>
        <v>10500</v>
      </c>
      <c r="C25" s="22">
        <f t="shared" si="1"/>
        <v>4375</v>
      </c>
    </row>
    <row r="26" spans="1:4" x14ac:dyDescent="0.25">
      <c r="A26" s="19">
        <v>4000</v>
      </c>
      <c r="B26" s="22">
        <f t="shared" si="0"/>
        <v>12000</v>
      </c>
      <c r="C26" s="22">
        <f t="shared" si="1"/>
        <v>5000</v>
      </c>
    </row>
    <row r="27" spans="1:4" x14ac:dyDescent="0.25">
      <c r="A27" s="19">
        <v>4500</v>
      </c>
      <c r="B27" s="22">
        <f t="shared" si="0"/>
        <v>13500</v>
      </c>
      <c r="C27" s="22">
        <f t="shared" si="1"/>
        <v>5625</v>
      </c>
    </row>
    <row r="28" spans="1:4" x14ac:dyDescent="0.25">
      <c r="A28" s="19">
        <v>5000</v>
      </c>
      <c r="B28" s="22">
        <f t="shared" si="0"/>
        <v>15000</v>
      </c>
      <c r="C28" s="2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7b18517-3394-4ba4-aa6a-439a87e74f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C31F9135A14A49B22450EED64B7F87" ma:contentTypeVersion="6" ma:contentTypeDescription="Create a new document." ma:contentTypeScope="" ma:versionID="339086f663a711741e1c8837df48e86b">
  <xsd:schema xmlns:xsd="http://www.w3.org/2001/XMLSchema" xmlns:xs="http://www.w3.org/2001/XMLSchema" xmlns:p="http://schemas.microsoft.com/office/2006/metadata/properties" xmlns:ns3="67b18517-3394-4ba4-aa6a-439a87e74f1e" targetNamespace="http://schemas.microsoft.com/office/2006/metadata/properties" ma:root="true" ma:fieldsID="0a27ac515ca3e3a8e62c947cfb001f55" ns3:_="">
    <xsd:import namespace="67b18517-3394-4ba4-aa6a-439a87e74f1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18517-3394-4ba4-aa6a-439a87e74f1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schemas.microsoft.com/office/2006/documentManagement/types"/>
    <ds:schemaRef ds:uri="67b18517-3394-4ba4-aa6a-439a87e74f1e"/>
    <ds:schemaRef ds:uri="http://www.w3.org/XML/1998/namespace"/>
    <ds:schemaRef ds:uri="http://purl.org/dc/elements/1.1/"/>
    <ds:schemaRef ds:uri="http://purl.org/dc/dcmitype/"/>
    <ds:schemaRef ds:uri="http://schemas.openxmlformats.org/package/2006/metadata/core-properties"/>
    <ds:schemaRef ds:uri="http://purl.org/dc/term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6731AE45-F351-4EA3-B392-CAF939D475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b18517-3394-4ba4-aa6a-439a87e74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2025-06-12T23:03:09Z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0x01010083C31F9135A14A49B22450EED64B7F87</vt:lpwstr>
  </property>
</Properties>
</file>