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Gabriel\Desktop\midterms\cm3070-fp\"/>
    </mc:Choice>
  </mc:AlternateContent>
  <xr:revisionPtr revIDLastSave="0" documentId="13_ncr:1_{74578493-8343-4822-A64A-5E3392A3F63D}" xr6:coauthVersionLast="47" xr6:coauthVersionMax="47" xr10:uidLastSave="{00000000-0000-0000-0000-000000000000}"/>
  <bookViews>
    <workbookView xWindow="19095" yWindow="0" windowWidth="19410" windowHeight="15585" activeTab="3" xr2:uid="{568C94E4-E3F7-4EB4-8281-4914A18C47B4}"/>
  </bookViews>
  <sheets>
    <sheet name="About" sheetId="6" r:id="rId1"/>
    <sheet name="Milestones" sheetId="1" r:id="rId2"/>
    <sheet name="Tasks" sheetId="7" r:id="rId3"/>
    <sheet name="Gantt Chart" sheetId="3" r:id="rId4"/>
    <sheet name="Dynamic Chart Data Hidden" sheetId="2" state="hidden" r:id="rId5"/>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Milestones!$D$2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7" l="1"/>
  <c r="F24" i="7"/>
  <c r="F23" i="7"/>
  <c r="F22" i="7"/>
  <c r="F21" i="7"/>
  <c r="F20" i="7"/>
  <c r="F19" i="7"/>
  <c r="F18" i="7"/>
  <c r="G25" i="2"/>
  <c r="G26" i="2"/>
  <c r="G27" i="2"/>
  <c r="G28" i="2"/>
  <c r="G29" i="2"/>
  <c r="G30" i="2"/>
  <c r="G31" i="2"/>
  <c r="G32" i="2"/>
  <c r="F12" i="7" l="1"/>
  <c r="F6" i="7"/>
  <c r="F17" i="7"/>
  <c r="F16" i="7"/>
  <c r="F15" i="7"/>
  <c r="F14" i="7"/>
  <c r="F13" i="7"/>
  <c r="F11" i="7"/>
  <c r="F10" i="7"/>
  <c r="F9" i="7"/>
  <c r="F8" i="7"/>
  <c r="F7" i="7"/>
  <c r="B11" i="2" l="1"/>
  <c r="I25" i="2"/>
  <c r="I28" i="2"/>
  <c r="I31" i="2"/>
  <c r="I30" i="2"/>
  <c r="I26" i="2"/>
  <c r="I29" i="2"/>
  <c r="I27" i="2"/>
  <c r="I32" i="2"/>
  <c r="B12" i="2" l="1"/>
  <c r="G24" i="2" s="1"/>
  <c r="I24" i="2" s="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<sst xmlns="http://schemas.openxmlformats.org/spreadsheetml/2006/main" count="94" uniqueCount="85">
  <si>
    <t>About this workbook</t>
  </si>
  <si>
    <t>Guide for screen readers</t>
  </si>
  <si>
    <t>Dynamic Chart Data (Hidden)</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</si>
  <si>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</si>
  <si>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Tips</t>
  </si>
  <si>
    <t xml:space="preserve">
By default, milestones are charted on row 1 of the Gantt Chart using the Position column in the Chart Data worksheet, starting in cell C5. To chart milestones on different rows, simply change the number. 
</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</si>
  <si>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</si>
  <si>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</si>
  <si>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This is the last instruction in this worksheet.</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</si>
  <si>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</si>
  <si>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Date tracking Gantt chart</t>
  </si>
  <si>
    <t>Select option Yes in cell D2 if you want to highlight today's date in the Gantt Chart worksheet. 
Select option No in cell D2 if you do not want to highlight today's date in the Gantt Chart worksheet.
In Cell D2, select ALT+Arrow Down for options.</t>
  </si>
  <si>
    <t>Track today's date?</t>
  </si>
  <si>
    <t>Yes</t>
  </si>
  <si>
    <t>Milestones header for the milestone table is in cell B3.
Tasks header for the tasks table is in cell G3.</t>
  </si>
  <si>
    <t>Milestones</t>
  </si>
  <si>
    <t>Tasks</t>
  </si>
  <si>
    <t>Information about the columns in the milestone table are in this row from cells B4 through E4.
Information about the columns in the tasks table are in this row from cells G4 through J4.</t>
  </si>
  <si>
    <t>This column should be ordered sequentially.</t>
  </si>
  <si>
    <t>The position column, charts milestones within the task chart.</t>
  </si>
  <si>
    <t>Enter the date for a milestone in this column.</t>
  </si>
  <si>
    <t>Enter a milestone description in this column. These descriptions will appear in the chart.</t>
  </si>
  <si>
    <t>Enter the start date for each task below. For best results sort this column in ascending order.</t>
  </si>
  <si>
    <t>Enter the end date for each task or activity below, in this column.</t>
  </si>
  <si>
    <t>Enter tasks and/or activities in this column.</t>
  </si>
  <si>
    <t>Auto calculated column used for charting the duration of each task. Do not delete or modify.</t>
  </si>
  <si>
    <t>Milestone table headers are in cells B5 through E5. Tasks table headers are in cells G5 through J5.
Milestone sample data is in cells B6 through E11. 
Tasks sample data is in cells G6 through J17.
The next instruction is in cell A21.</t>
  </si>
  <si>
    <t>No.</t>
  </si>
  <si>
    <t>Position</t>
  </si>
  <si>
    <t>Date</t>
  </si>
  <si>
    <t>Milestone</t>
  </si>
  <si>
    <t>Start Date</t>
  </si>
  <si>
    <t>End Date</t>
  </si>
  <si>
    <t>Task</t>
  </si>
  <si>
    <t>Duration in days</t>
  </si>
  <si>
    <t>To add more Milestones, add a new row above this one.
Note, the default number of milestones to chart is 15. Adding new milestones requires a change in the hidden worksheet. See the About worksheet cell A9 for more information.
The next instruction is in cell A26.</t>
  </si>
  <si>
    <t>To add more Milestones, add a new row above this one.</t>
  </si>
  <si>
    <t>A note is in cell G26.
This is the last instruction in this worksheet.</t>
  </si>
  <si>
    <t>To add more Tasks, add a new row above this one.</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</si>
  <si>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</si>
  <si>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Title of this worksheet is in cell B1.</t>
  </si>
  <si>
    <t>Dynamic Chart data, Do NOT edit or delete this worksheet!</t>
  </si>
  <si>
    <t>Table title is in cells B2 and C2.</t>
  </si>
  <si>
    <t>highlight</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</si>
  <si>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</si>
  <si>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today highlight x co-ord</t>
  </si>
  <si>
    <t>y co-ord</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</si>
  <si>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</si>
  <si>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scroll increment</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</si>
  <si>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</si>
  <si>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Charting range</t>
  </si>
  <si>
    <t>ageoff</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</si>
  <si>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</si>
  <si>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Start date</t>
  </si>
  <si>
    <t>Task duration in days</t>
  </si>
  <si>
    <t>position</t>
  </si>
  <si>
    <t>&lt;-- this table creates the gantt chart, plotting 7 milestones at a time</t>
  </si>
  <si>
    <t>Milestone charting</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</si>
  <si>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</si>
  <si>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Baseline</t>
  </si>
  <si>
    <t>&lt;-- this table creates the milestone markers in the gantt chart, plotting only those milestones that fit in the range of dates shown; up to 15 milestones</t>
  </si>
  <si>
    <t>A note is in cell J32.
This is the last instruction in this worksheet.</t>
  </si>
  <si>
    <t xml:space="preserve">&lt;--To chart more than 15 milestones, simply expand this table and enter new entries in the Milestone table in the Chart Data worksheet.
</t>
  </si>
  <si>
    <t xml:space="preserve">Enter milestone and task information in the Milestones and Tasks worksheets.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</si>
  <si>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 xml:space="preserve">
There are 5 worksheets in this workbook:
About
Milestones
Tasks
Gantt Chart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</si>
  <si>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Preliminary Report Submission</t>
  </si>
  <si>
    <t>Draft Report Submission</t>
  </si>
  <si>
    <t xml:space="preserve">Written Examination </t>
  </si>
  <si>
    <t>Final Report Submission</t>
  </si>
  <si>
    <t>Feb: Monthly Check In (approx)</t>
  </si>
  <si>
    <t>Jan: Monthly Check In (approx)</t>
  </si>
  <si>
    <t>Mar: Monthly Check In (approx)</t>
  </si>
  <si>
    <t>Dataset preparation &amp; pre-processing pipeline</t>
  </si>
  <si>
    <t>Refine project scope &amp; finalise methodologies based on supervisor and grader feedback</t>
  </si>
  <si>
    <t>Implement all models</t>
  </si>
  <si>
    <t>Evaluate models using small test data subset</t>
  </si>
  <si>
    <t>Refine models</t>
  </si>
  <si>
    <t>Draft 1: Preliminary Report</t>
  </si>
  <si>
    <t>Continue refining models</t>
  </si>
  <si>
    <t>Document interim results &amp; challenges between interim report completion and supervisor check-in</t>
  </si>
  <si>
    <t xml:space="preserve">Integrate feedback </t>
  </si>
  <si>
    <t>Finalise pipeline</t>
  </si>
  <si>
    <t>Simple front-end</t>
  </si>
  <si>
    <t>Final Report</t>
  </si>
  <si>
    <t>Final tests &amp;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</si>
</sst>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4">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fill>
        <patternFill>
          <bgColor theme="7" tint="0.79998168889431442"/>
        </patternFill>
      </fill>
    </dxf>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5F06358C-5DEF-488E-A99D-0F0388C9602E}"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84A4DFFD-8110-4BFB-AED9-6486F77DF705}"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8220A441-61F8-4267-8041-A538A577BB60}"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27100A7E-21F8-4C51-98C9-4CE5DCE82198}"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78415B92-5712-4094-827D-10A5D4D8419E}"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1172344A-0DB3-4C03-A2CE-21183420688E}"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37A30901-A913-42DE-8290-D9D807C32DBB}"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1</c:v>
                  </c:pt>
                  <c:pt idx="1">
                    <c:v>15</c:v>
                  </c:pt>
                  <c:pt idx="2">
                    <c:v>12</c:v>
                  </c:pt>
                  <c:pt idx="3">
                    <c:v>19</c:v>
                  </c:pt>
                  <c:pt idx="4">
                    <c:v>2</c:v>
                  </c:pt>
                  <c:pt idx="5">
                    <c:v>8</c:v>
                  </c:pt>
                  <c:pt idx="6">
                    <c:v>16</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45642</c:v>
                </c:pt>
                <c:pt idx="1">
                  <c:v>45643</c:v>
                </c:pt>
                <c:pt idx="2">
                  <c:v>45659</c:v>
                </c:pt>
                <c:pt idx="3">
                  <c:v>45665</c:v>
                </c:pt>
                <c:pt idx="4">
                  <c:v>45672</c:v>
                </c:pt>
                <c:pt idx="5">
                  <c:v>45673</c:v>
                </c:pt>
                <c:pt idx="6">
                  <c:v>45658</c:v>
                </c:pt>
              </c:numCache>
            </c:numRef>
          </c:xVal>
          <c:yVal>
            <c:numRef>
              <c:f>'Dynamic Chart Data Hidden'!$E$15:$E$21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'Dynamic Chart Data Hidden'!$B$15:$B$21</c15:f>
                <c15:dlblRangeCache>
                  <c:ptCount val="7"/>
                  <c:pt idx="0">
                    <c:v>Preliminary Report Submission</c:v>
                  </c:pt>
                  <c:pt idx="1">
                    <c:v>Dataset preparation &amp; pre-processing pipeline</c:v>
                  </c:pt>
                  <c:pt idx="2">
                    <c:v>Refine project scope &amp; finalise methodologies based on supervisor and grader feedback</c:v>
                  </c:pt>
                  <c:pt idx="3">
                    <c:v>Implement all models</c:v>
                  </c:pt>
                  <c:pt idx="4">
                    <c:v>Evaluate models using small test data subset</c:v>
                  </c:pt>
                  <c:pt idx="5">
                    <c:v>Refine models</c:v>
                  </c:pt>
                  <c:pt idx="6">
                    <c:v>Draft 1: Preliminary Report</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AE8B34BD-55AE-493B-BF13-BC4BC7EB6704}" type="CELLRANGE">
                      <a:rPr lang="en-US"/>
                      <a:pPr>
                        <a:defRPr sz="1100">
                          <a:solidFill>
                            <a:schemeClr val="bg2"/>
                          </a:solidFill>
                        </a:defRPr>
                      </a:pPr>
                      <a:t>[CELLRANGE]</a:t>
                    </a:fld>
                    <a:endParaRPr lang="en-SG"/>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45642</c:v>
                </c:pt>
                <c:pt idx="1">
                  <c:v>45642</c:v>
                </c:pt>
              </c:numCache>
            </c:numRef>
          </c:xVal>
          <c:yVal>
            <c:numRef>
              <c:f>'Dynamic Chart Data Hidden'!$C$4:$C$5</c:f>
              <c:numCache>
                <c:formatCode>General</c:formatCode>
                <c:ptCount val="2"/>
                <c:pt idx="0">
                  <c:v>9</c:v>
                </c:pt>
                <c:pt idx="1">
                  <c:v>9</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8C0497AB-79E5-4BC9-BD53-AE76DD8A0C2B}" type="CELLRANGE">
                      <a:rPr lang="en-US"/>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70E8422D-AED3-4364-A0A9-6DDF88F157BD}"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15CB5D02-197A-415E-BFFD-53C34A3A4431}"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67579A2C-CCD3-4728-96C2-98B1801A416D}"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763C3844-1266-41AF-A383-BC81A565324E}"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22186052-B35D-42A1-ADE6-991F8C162741}"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DD7A0772-CFA6-45EB-9716-E55C33B18346}"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69C16E44-C271-4FE3-9FDC-E9C523CD733F}"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9F71B575-46BD-4981-9891-DF777ECE2723}"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EE96CF9E-38BE-4F6D-A1AD-2B58B995840D}"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C3D02666-EF99-4DF1-A9F7-592EE2DA7959}"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35271A7B-9919-46A7-940C-3FC280B30898}"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27746CBB-6394-4D26-BF45-9D4AECB2DACC}"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2BB50575-C8D9-48C4-96E5-0473C1BCE199}"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A897BD99-D20D-41BF-96A2-9820DB4049D9}" type="CELLRANGE">
                      <a:rPr lang="en-SG"/>
                      <a:pPr/>
                      <a:t>[CELLRANGE]</a:t>
                    </a:fld>
                    <a:endParaRPr lang="en-SG"/>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45642</c:v>
                </c:pt>
                <c:pt idx="1">
                  <c:v>45657</c:v>
                </c:pt>
                <c:pt idx="2">
                  <c:v>45657</c:v>
                </c:pt>
                <c:pt idx="3">
                  <c:v>45657</c:v>
                </c:pt>
                <c:pt idx="4">
                  <c:v>45657</c:v>
                </c:pt>
                <c:pt idx="5">
                  <c:v>45657</c:v>
                </c:pt>
                <c:pt idx="6">
                  <c:v>45657</c:v>
                </c:pt>
                <c:pt idx="7">
                  <c:v>45657</c:v>
                </c:pt>
                <c:pt idx="8">
                  <c:v>45657</c:v>
                </c:pt>
                <c:pt idx="9">
                  <c:v>45657</c:v>
                </c:pt>
                <c:pt idx="10">
                  <c:v>45657</c:v>
                </c:pt>
                <c:pt idx="11">
                  <c:v>45657</c:v>
                </c:pt>
                <c:pt idx="12">
                  <c:v>45657</c:v>
                </c:pt>
                <c:pt idx="13">
                  <c:v>45657</c:v>
                </c:pt>
                <c:pt idx="14">
                  <c:v>45657</c:v>
                </c:pt>
              </c:numCache>
            </c:numRef>
          </c:xVal>
          <c:yVal>
            <c:numRef>
              <c:f>'Dynamic Chart Data Hidden'!$I$18:$I$33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Preliminary Report Submission</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7"/>
    <tableColumn id="3" xr3:uid="{2EB2227F-D85F-4004-8BC5-DEE0E8CC2A93}" name="Position" dataDxfId="16"/>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B5:F25" totalsRowShown="0">
  <autoFilter ref="B5:F25" xr:uid="{22AFF5BD-21AE-4912-A8C2-DAA508F7F469}"/>
  <sortState xmlns:xlrd2="http://schemas.microsoft.com/office/spreadsheetml/2017/richdata2" ref="B6:E25">
    <sortCondition ref="C5:C25"/>
  </sortState>
  <tableColumns count="5">
    <tableColumn id="4" xr3:uid="{8D50EF12-D72C-4368-8326-03E797ADB3CB}" name="No." dataDxfId="15"/>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4"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3">
      <calculatedColumnFormula>IFERROR(IF(LEN(OFFSET(Tasks!$C6,ScrollingIncrement[scroll increment],0,1,1))=0,"",IF(OR(OFFSET(Tasks!$D6,ScrollingIncrement[scroll increment],0,1,1)&lt;=$B$12,OFFSET(Tasks!$C6,ScrollingIncrement[scroll increment],0,1,1)&gt;=($B$11-$D$11)),INDEX(Tasks[],OFFSET(Tasks!$B6,ScrollingIncrement[scroll increment],0,1,1),4),"")),"")</calculatedColumnFormula>
    </tableColumn>
    <tableColumn id="2" xr3:uid="{67A68433-98C6-4D8B-B13E-5A174B091BFD}" name="Start date" dataDxfId="12" dataCellStyle="Date">
      <calculatedColumnFormula>IFERROR(IF(LEN(DynamicTaskData[[#This Row],[Tasks]])=0,$B$11,INDEX(Tasks[],OFFSET(Tasks!$B6,ScrollingIncrement[scroll increment],0,1,1),2)),"")</calculatedColumnFormula>
    </tableColumn>
    <tableColumn id="3" xr3:uid="{F8FBD7F0-C854-4F78-A244-B23F2FFF6E70}" name="Task duration in days" dataDxfId="11">
      <calculatedColumnFormula>IFERROR(IF(LEN(DynamicTaskData[[#This Row],[Tasks]])=0,0,IF(AND(Tasks!$C6&lt;=$B$12,Tasks!$D6&gt;=$B$12),ABS(OFFSET(Tasks!$C6,ScrollingIncrement[scroll increment],0,1,1)-$B$12)+1,OFFSET(Tasks!$F6,ScrollingIncrement[scroll increment],0,1,1))),"")</calculatedColumnFormula>
    </tableColumn>
    <tableColumn id="4" xr3:uid="{5A2DA5AB-D865-4B01-B889-2961800BAEFD}" name="position" dataDxfId="10">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9">
      <calculatedColumnFormula>IFERROR(IF(TODAY()&lt;MIN(DynamicTaskData[Start date]),MIN($B$11,MIN(DynamicTaskData[Start date])),TODAY()),TODAY())</calculatedColumnFormula>
    </tableColumn>
    <tableColumn id="2" xr3:uid="{0976B376-4D30-4099-AE10-A329AAD22F6E}" name="y co-ord" dataDxfId="8">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7">
      <calculatedColumnFormula>IFERROR(IF(LEN(Milestones!D6)=0,"",IF(AND(Milestones!D6&lt;=$B$12,Milestones!D6&gt;=$B$11-$D$11),Milestones!E6,"")),"")</calculatedColumnFormula>
    </tableColumn>
    <tableColumn id="4" xr3:uid="{08699A2C-FE9E-454E-85A5-61493B3B2502}" name="Date" dataDxfId="6" dataCellStyle="Date">
      <calculatedColumnFormula>IFERROR(IF(LEN(DynamicMilestoneData[[#This Row],[Milestones]])=0,$B$12,Milestones!$D6),2)</calculatedColumnFormula>
    </tableColumn>
    <tableColumn id="5" xr3:uid="{FF95A456-DC6C-4DEF-A422-1A60C8530445}" name="Baseline" dataDxfId="5">
      <calculatedColumnFormula>IFERROR(IF(LEN(DynamicMilestoneData[[#This Row],[Milestones]])=0,"",Milestones!$C6),"")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4" dataDxfId="3">
  <autoFilter ref="B7:B8" xr:uid="{EF98147B-BF9A-4D76-A56A-BD910CB7D4BE}">
    <filterColumn colId="0" hiddenButton="1"/>
  </autoFilter>
  <tableColumns count="1">
    <tableColumn id="1" xr3:uid="{F9A5A7B8-7EE1-4D44-B78F-710AFC7920AA}" name="scroll increment"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election activeCell="E4" sqref="E4"/>
    </sheetView>
  </sheetViews>
  <sheetFormatPr defaultRowHeight="15" x14ac:dyDescent="0.25"/>
  <cols>
    <col min="1" max="1" width="78.7109375" style="23" customWidth="1"/>
  </cols>
  <sheetData>
    <row r="1" spans="1:1" ht="50.1" customHeight="1" x14ac:dyDescent="0.3">
      <c r="A1" s="19" t="s">
        <v>0</v>
      </c>
    </row>
    <row r="2" spans="1:1" ht="150" x14ac:dyDescent="0.25">
      <c r="A2" s="20" t="s">
        <v>63</v>
      </c>
    </row>
    <row r="3" spans="1:1" x14ac:dyDescent="0.25">
      <c r="A3" s="21" t="s">
        <v>1</v>
      </c>
    </row>
    <row r="4" spans="1:1" ht="255" x14ac:dyDescent="0.25">
      <c r="A4" s="20" t="s">
        <v>64</v>
      </c>
    </row>
    <row r="5" spans="1:1" x14ac:dyDescent="0.25">
      <c r="A5" s="21" t="s">
        <v>2</v>
      </c>
    </row>
    <row r="6" spans="1:1" ht="180" x14ac:dyDescent="0.25">
      <c r="A6" s="20" t="s">
        <v>3</v>
      </c>
    </row>
    <row r="7" spans="1:1" x14ac:dyDescent="0.25">
      <c r="A7" s="22" t="s">
        <v>4</v>
      </c>
    </row>
    <row r="8" spans="1:1" ht="75" x14ac:dyDescent="0.25">
      <c r="A8" s="20" t="s">
        <v>5</v>
      </c>
    </row>
    <row r="9" spans="1:1" ht="45" x14ac:dyDescent="0.25">
      <c r="A9" s="20" t="s">
        <v>6</v>
      </c>
    </row>
    <row r="10" spans="1:1" ht="60" x14ac:dyDescent="0.25">
      <c r="A10" s="20" t="s">
        <v>7</v>
      </c>
    </row>
    <row r="11" spans="1:1" x14ac:dyDescent="0.25">
      <c r="A11" s="20" t="s">
        <v>8</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workbookViewId="0">
      <selection activeCell="E10" sqref="E10"/>
    </sheetView>
  </sheetViews>
  <sheetFormatPr defaultRowHeight="15" x14ac:dyDescent="0.25"/>
  <cols>
    <col min="1" max="1" width="2.7109375" style="18" customWidth="1"/>
    <col min="2" max="2" width="10.7109375" customWidth="1"/>
    <col min="3" max="3" width="12.7109375" customWidth="1"/>
    <col min="4" max="4" width="14.7109375" customWidth="1"/>
    <col min="5" max="5" width="30.7109375" customWidth="1"/>
  </cols>
  <sheetData>
    <row r="1" spans="1:5" ht="50.1" customHeight="1" x14ac:dyDescent="0.25">
      <c r="A1" s="17" t="s">
        <v>9</v>
      </c>
      <c r="B1" s="8" t="s">
        <v>10</v>
      </c>
    </row>
    <row r="2" spans="1:5" ht="15.75" x14ac:dyDescent="0.25">
      <c r="A2" s="18" t="s">
        <v>11</v>
      </c>
      <c r="B2" s="16" t="s">
        <v>12</v>
      </c>
      <c r="C2" s="15"/>
      <c r="D2" s="9" t="s">
        <v>13</v>
      </c>
    </row>
    <row r="3" spans="1:5" ht="35.1" customHeight="1" x14ac:dyDescent="0.3">
      <c r="A3" s="17" t="s">
        <v>14</v>
      </c>
      <c r="B3" s="5" t="s">
        <v>15</v>
      </c>
    </row>
    <row r="4" spans="1:5" ht="64.5" x14ac:dyDescent="0.25">
      <c r="A4" s="17" t="s">
        <v>17</v>
      </c>
      <c r="B4" s="10" t="s">
        <v>18</v>
      </c>
      <c r="C4" s="10" t="s">
        <v>19</v>
      </c>
      <c r="D4" s="10" t="s">
        <v>20</v>
      </c>
      <c r="E4" s="10" t="s">
        <v>21</v>
      </c>
    </row>
    <row r="5" spans="1:5" x14ac:dyDescent="0.25">
      <c r="A5" s="17" t="s">
        <v>26</v>
      </c>
      <c r="B5" t="s">
        <v>27</v>
      </c>
      <c r="C5" t="s">
        <v>28</v>
      </c>
      <c r="D5" t="s">
        <v>29</v>
      </c>
      <c r="E5" t="s">
        <v>30</v>
      </c>
    </row>
    <row r="6" spans="1:5" x14ac:dyDescent="0.25">
      <c r="A6" s="17"/>
      <c r="B6" s="6">
        <v>1</v>
      </c>
      <c r="C6" s="6">
        <v>1</v>
      </c>
      <c r="D6" s="11">
        <v>45642</v>
      </c>
      <c r="E6" t="s">
        <v>65</v>
      </c>
    </row>
    <row r="7" spans="1:5" x14ac:dyDescent="0.25">
      <c r="B7" s="6">
        <v>2</v>
      </c>
      <c r="C7" s="6">
        <v>2</v>
      </c>
      <c r="D7" s="11">
        <v>45664</v>
      </c>
      <c r="E7" t="s">
        <v>70</v>
      </c>
    </row>
    <row r="8" spans="1:5" x14ac:dyDescent="0.25">
      <c r="B8" s="6">
        <v>3</v>
      </c>
      <c r="C8" s="6">
        <v>3</v>
      </c>
      <c r="D8" s="11">
        <v>45684</v>
      </c>
      <c r="E8" t="s">
        <v>66</v>
      </c>
    </row>
    <row r="9" spans="1:5" x14ac:dyDescent="0.25">
      <c r="B9" s="6">
        <v>4</v>
      </c>
      <c r="C9" s="6">
        <v>4</v>
      </c>
      <c r="D9" s="11">
        <v>45698</v>
      </c>
      <c r="E9" t="s">
        <v>69</v>
      </c>
    </row>
    <row r="10" spans="1:5" x14ac:dyDescent="0.25">
      <c r="B10" s="6">
        <v>4</v>
      </c>
      <c r="C10" s="6">
        <v>4</v>
      </c>
      <c r="D10" s="11">
        <v>45719</v>
      </c>
      <c r="E10" t="s">
        <v>71</v>
      </c>
    </row>
    <row r="11" spans="1:5" x14ac:dyDescent="0.25">
      <c r="B11" s="6">
        <v>4</v>
      </c>
      <c r="C11" s="6">
        <v>4</v>
      </c>
      <c r="D11" s="11">
        <v>45726</v>
      </c>
      <c r="E11" t="s">
        <v>67</v>
      </c>
    </row>
    <row r="12" spans="1:5" x14ac:dyDescent="0.25">
      <c r="B12" s="6">
        <v>5</v>
      </c>
      <c r="C12" s="6">
        <v>5</v>
      </c>
      <c r="D12" s="11">
        <v>45740</v>
      </c>
      <c r="E12" t="s">
        <v>68</v>
      </c>
    </row>
    <row r="13" spans="1:5" x14ac:dyDescent="0.25">
      <c r="B13" s="6"/>
      <c r="C13" s="6"/>
      <c r="D13" s="11"/>
    </row>
    <row r="14" spans="1:5" x14ac:dyDescent="0.25">
      <c r="B14" s="6"/>
      <c r="C14" s="6"/>
      <c r="D14" s="11"/>
    </row>
    <row r="15" spans="1:5" x14ac:dyDescent="0.25">
      <c r="B15" s="6"/>
      <c r="C15" s="6"/>
      <c r="D15" s="11"/>
    </row>
    <row r="16" spans="1:5" x14ac:dyDescent="0.25">
      <c r="B16" s="6"/>
      <c r="C16" s="6"/>
      <c r="D16" s="11"/>
    </row>
    <row r="17" spans="1:5" x14ac:dyDescent="0.25">
      <c r="B17" s="6"/>
      <c r="C17" s="6"/>
      <c r="D17" s="11"/>
    </row>
    <row r="18" spans="1:5" x14ac:dyDescent="0.25">
      <c r="B18" s="6"/>
      <c r="C18" s="6"/>
      <c r="D18" s="11"/>
    </row>
    <row r="19" spans="1:5" x14ac:dyDescent="0.25">
      <c r="B19" s="6"/>
      <c r="C19" s="6"/>
      <c r="D19" s="11"/>
    </row>
    <row r="20" spans="1:5" x14ac:dyDescent="0.25">
      <c r="B20" s="6"/>
      <c r="C20" s="6"/>
      <c r="D20" s="11"/>
    </row>
    <row r="21" spans="1:5" x14ac:dyDescent="0.25">
      <c r="A21" s="18" t="s">
        <v>35</v>
      </c>
      <c r="B21" s="4" t="s">
        <v>36</v>
      </c>
      <c r="C21" s="4"/>
      <c r="D21" s="4"/>
      <c r="E21" s="4"/>
    </row>
    <row r="26" spans="1:5" x14ac:dyDescent="0.25">
      <c r="A26" s="18" t="s">
        <v>37</v>
      </c>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dimension ref="A1:F26"/>
  <sheetViews>
    <sheetView showGridLines="0" topLeftCell="A3" workbookViewId="0">
      <selection activeCell="E20" sqref="E20"/>
    </sheetView>
  </sheetViews>
  <sheetFormatPr defaultRowHeight="15" x14ac:dyDescent="0.25"/>
  <cols>
    <col min="1" max="1" width="2.7109375" customWidth="1"/>
    <col min="2" max="2" width="10.7109375" customWidth="1"/>
    <col min="3" max="3" width="12.7109375" customWidth="1"/>
    <col min="4" max="4" width="14.7109375" customWidth="1"/>
    <col min="5" max="5" width="40.5703125" customWidth="1"/>
    <col min="6" max="6" width="19.28515625" hidden="1" customWidth="1"/>
  </cols>
  <sheetData>
    <row r="1" spans="1:6" ht="50.1" customHeight="1" x14ac:dyDescent="0.25">
      <c r="A1" s="17" t="s">
        <v>9</v>
      </c>
      <c r="B1" s="8" t="s">
        <v>10</v>
      </c>
    </row>
    <row r="3" spans="1:6" ht="35.1" customHeight="1" x14ac:dyDescent="0.3">
      <c r="A3" s="17" t="s">
        <v>14</v>
      </c>
      <c r="B3" s="5" t="s">
        <v>16</v>
      </c>
    </row>
    <row r="4" spans="1:6" ht="102.75" x14ac:dyDescent="0.25">
      <c r="B4" s="10" t="s">
        <v>18</v>
      </c>
      <c r="C4" s="10" t="s">
        <v>22</v>
      </c>
      <c r="D4" s="10" t="s">
        <v>23</v>
      </c>
      <c r="E4" s="10" t="s">
        <v>24</v>
      </c>
      <c r="F4" s="10" t="s">
        <v>25</v>
      </c>
    </row>
    <row r="5" spans="1:6" x14ac:dyDescent="0.25">
      <c r="B5" t="s">
        <v>27</v>
      </c>
      <c r="C5" t="s">
        <v>31</v>
      </c>
      <c r="D5" t="s">
        <v>32</v>
      </c>
      <c r="E5" t="s">
        <v>33</v>
      </c>
      <c r="F5" t="s">
        <v>34</v>
      </c>
    </row>
    <row r="6" spans="1:6" x14ac:dyDescent="0.25">
      <c r="B6" s="6">
        <v>1</v>
      </c>
      <c r="C6" s="11">
        <v>45642</v>
      </c>
      <c r="D6" s="11">
        <v>45642</v>
      </c>
      <c r="E6" s="1" t="s">
        <v>65</v>
      </c>
      <c r="F6" s="13">
        <f>IFERROR(IF(LEN(Tasks[[#This Row],[Start Date]])=0,"",(INT(Tasks[[#This Row],[End Date]])-INT(Tasks[[#This Row],[Start Date]]))-(INT(Tasks[[#This Row],[Start Date]])-INT(Tasks[[#This Row],[Start Date]]))+1),"")</f>
        <v>1</v>
      </c>
    </row>
    <row r="7" spans="1:6" ht="30" x14ac:dyDescent="0.25">
      <c r="B7" s="6">
        <v>2</v>
      </c>
      <c r="C7" s="11">
        <v>45643</v>
      </c>
      <c r="D7" s="11">
        <v>45670</v>
      </c>
      <c r="E7" s="1" t="s">
        <v>72</v>
      </c>
      <c r="F7" s="13">
        <f>IFERROR(IF(LEN(Tasks[[#This Row],[Start Date]])=0,"",(INT(Tasks[[#This Row],[End Date]])-INT(Tasks[[#This Row],[Start Date]]))-(INT(Tasks[[#This Row],[Start Date]])-INT(Tasks[[#This Row],[Start Date]]))+1),"")</f>
        <v>28</v>
      </c>
    </row>
    <row r="8" spans="1:6" ht="45" x14ac:dyDescent="0.25">
      <c r="B8" s="6">
        <v>3</v>
      </c>
      <c r="C8" s="11">
        <v>45659</v>
      </c>
      <c r="D8" s="11">
        <v>45670</v>
      </c>
      <c r="E8" s="1" t="s">
        <v>73</v>
      </c>
      <c r="F8" s="13">
        <f>IFERROR(IF(LEN(Tasks[[#This Row],[Start Date]])=0,"",(INT(Tasks[[#This Row],[End Date]])-INT(Tasks[[#This Row],[Start Date]]))-(INT(Tasks[[#This Row],[Start Date]])-INT(Tasks[[#This Row],[Start Date]]))+1),"")</f>
        <v>12</v>
      </c>
    </row>
    <row r="9" spans="1:6" x14ac:dyDescent="0.25">
      <c r="B9" s="6">
        <v>4</v>
      </c>
      <c r="C9" s="11">
        <v>45665</v>
      </c>
      <c r="D9" s="11">
        <v>45683</v>
      </c>
      <c r="E9" s="1" t="s">
        <v>74</v>
      </c>
      <c r="F9" s="13">
        <f>IFERROR(IF(LEN(Tasks[[#This Row],[Start Date]])=0,"",(INT(Tasks[[#This Row],[End Date]])-INT(Tasks[[#This Row],[Start Date]]))-(INT(Tasks[[#This Row],[Start Date]])-INT(Tasks[[#This Row],[Start Date]]))+1),"")</f>
        <v>19</v>
      </c>
    </row>
    <row r="10" spans="1:6" ht="30" x14ac:dyDescent="0.25">
      <c r="B10" s="6">
        <v>5</v>
      </c>
      <c r="C10" s="11">
        <v>45672</v>
      </c>
      <c r="D10" s="11">
        <v>45673</v>
      </c>
      <c r="E10" s="1" t="s">
        <v>75</v>
      </c>
      <c r="F10" s="13">
        <f>IFERROR(IF(LEN(Tasks[[#This Row],[Start Date]])=0,"",(INT(Tasks[[#This Row],[End Date]])-INT(Tasks[[#This Row],[Start Date]]))-(INT(Tasks[[#This Row],[Start Date]])-INT(Tasks[[#This Row],[Start Date]]))+1),"")</f>
        <v>2</v>
      </c>
    </row>
    <row r="11" spans="1:6" x14ac:dyDescent="0.25">
      <c r="B11" s="6">
        <v>6</v>
      </c>
      <c r="C11" s="11">
        <v>45673</v>
      </c>
      <c r="D11" s="11">
        <v>45680</v>
      </c>
      <c r="E11" s="1" t="s">
        <v>76</v>
      </c>
      <c r="F11" s="13">
        <f>IFERROR(IF(LEN(Tasks[[#This Row],[Start Date]])=0,"",(INT(Tasks[[#This Row],[End Date]])-INT(Tasks[[#This Row],[Start Date]]))-(INT(Tasks[[#This Row],[Start Date]])-INT(Tasks[[#This Row],[Start Date]]))+1),"")</f>
        <v>8</v>
      </c>
    </row>
    <row r="12" spans="1:6" x14ac:dyDescent="0.25">
      <c r="B12" s="6">
        <v>7</v>
      </c>
      <c r="C12" s="11">
        <v>45658</v>
      </c>
      <c r="D12" s="11">
        <v>45673</v>
      </c>
      <c r="E12" s="1" t="s">
        <v>77</v>
      </c>
      <c r="F12" s="13">
        <f>IFERROR(IF(LEN(Tasks[[#This Row],[Start Date]])=0,"",(INT(Tasks[[#This Row],[End Date]])-INT(Tasks[[#This Row],[Start Date]]))-(INT(Tasks[[#This Row],[Start Date]])-INT(Tasks[[#This Row],[Start Date]]))+1),"")</f>
        <v>16</v>
      </c>
    </row>
    <row r="13" spans="1:6" x14ac:dyDescent="0.25">
      <c r="B13" s="6">
        <v>8</v>
      </c>
      <c r="C13" s="11">
        <v>45681</v>
      </c>
      <c r="D13" s="11">
        <v>45697</v>
      </c>
      <c r="E13" s="1" t="s">
        <v>78</v>
      </c>
      <c r="F13" s="13">
        <f>IFERROR(IF(LEN(Tasks[[#This Row],[Start Date]])=0,"",(INT(Tasks[[#This Row],[End Date]])-INT(Tasks[[#This Row],[Start Date]]))-(INT(Tasks[[#This Row],[Start Date]])-INT(Tasks[[#This Row],[Start Date]]))+1),"")</f>
        <v>17</v>
      </c>
    </row>
    <row r="14" spans="1:6" ht="45" x14ac:dyDescent="0.25">
      <c r="B14" s="6">
        <v>9</v>
      </c>
      <c r="C14" s="11">
        <v>45685</v>
      </c>
      <c r="D14" s="11">
        <v>45697</v>
      </c>
      <c r="E14" s="1" t="s">
        <v>79</v>
      </c>
      <c r="F14" s="13">
        <f>IFERROR(IF(LEN(Tasks[[#This Row],[Start Date]])=0,"",(INT(Tasks[[#This Row],[End Date]])-INT(Tasks[[#This Row],[Start Date]]))-(INT(Tasks[[#This Row],[Start Date]])-INT(Tasks[[#This Row],[Start Date]]))+1),"")</f>
        <v>13</v>
      </c>
    </row>
    <row r="15" spans="1:6" x14ac:dyDescent="0.25">
      <c r="B15" s="6">
        <v>10</v>
      </c>
      <c r="C15" s="11">
        <v>45699</v>
      </c>
      <c r="D15" s="11">
        <v>45718</v>
      </c>
      <c r="E15" s="1" t="s">
        <v>80</v>
      </c>
      <c r="F15" s="13">
        <f>IFERROR(IF(LEN(Tasks[[#This Row],[Start Date]])=0,"",(INT(Tasks[[#This Row],[End Date]])-INT(Tasks[[#This Row],[Start Date]]))-(INT(Tasks[[#This Row],[Start Date]])-INT(Tasks[[#This Row],[Start Date]]))+1),"")</f>
        <v>20</v>
      </c>
    </row>
    <row r="16" spans="1:6" x14ac:dyDescent="0.25">
      <c r="B16" s="6">
        <v>11</v>
      </c>
      <c r="C16" s="11">
        <v>45699</v>
      </c>
      <c r="D16" s="11">
        <v>45713</v>
      </c>
      <c r="E16" s="1" t="s">
        <v>81</v>
      </c>
      <c r="F16" s="13">
        <f>IFERROR(IF(LEN(Tasks[[#This Row],[Start Date]])=0,"",(INT(Tasks[[#This Row],[End Date]])-INT(Tasks[[#This Row],[Start Date]]))-(INT(Tasks[[#This Row],[Start Date]])-INT(Tasks[[#This Row],[Start Date]]))+1),"")</f>
        <v>15</v>
      </c>
    </row>
    <row r="17" spans="2:6" x14ac:dyDescent="0.25">
      <c r="B17" s="6">
        <v>12</v>
      </c>
      <c r="C17" s="11">
        <v>45713</v>
      </c>
      <c r="D17" s="11">
        <v>45725</v>
      </c>
      <c r="E17" s="1" t="s">
        <v>82</v>
      </c>
      <c r="F17" s="13">
        <f>IFERROR(IF(LEN(Tasks[[#This Row],[Start Date]])=0,"",(INT(Tasks[[#This Row],[End Date]])-INT(Tasks[[#This Row],[Start Date]]))-(INT(Tasks[[#This Row],[Start Date]])-INT(Tasks[[#This Row],[Start Date]]))+1),"")</f>
        <v>13</v>
      </c>
    </row>
    <row r="18" spans="2:6" x14ac:dyDescent="0.25">
      <c r="B18" s="6">
        <v>13</v>
      </c>
      <c r="C18" s="11">
        <v>45725</v>
      </c>
      <c r="D18" s="11">
        <v>45739</v>
      </c>
      <c r="E18" s="1" t="s">
        <v>83</v>
      </c>
      <c r="F18" s="13">
        <f>IFERROR(IF(LEN(Tasks[[#This Row],[Start Date]])=0,"",(INT(Tasks[[#This Row],[End Date]])-INT(Tasks[[#This Row],[Start Date]]))-(INT(Tasks[[#This Row],[Start Date]])-INT(Tasks[[#This Row],[Start Date]]))+1),"")</f>
        <v>15</v>
      </c>
    </row>
    <row r="19" spans="2:6" x14ac:dyDescent="0.25">
      <c r="B19" s="6">
        <v>14</v>
      </c>
      <c r="C19" s="11">
        <v>45727</v>
      </c>
      <c r="D19" s="11">
        <v>45739</v>
      </c>
      <c r="E19" s="1" t="s">
        <v>84</v>
      </c>
      <c r="F19" s="13">
        <f>IFERROR(IF(LEN(Tasks[[#This Row],[Start Date]])=0,"",(INT(Tasks[[#This Row],[End Date]])-INT(Tasks[[#This Row],[Start Date]]))-(INT(Tasks[[#This Row],[Start Date]])-INT(Tasks[[#This Row],[Start Date]]))+1),"")</f>
        <v>13</v>
      </c>
    </row>
    <row r="20" spans="2:6" x14ac:dyDescent="0.25">
      <c r="B20" s="6"/>
      <c r="C20" s="11"/>
      <c r="D20" s="11"/>
      <c r="E20" s="1"/>
      <c r="F20" s="13" t="str">
        <f>IFERROR(IF(LEN(Tasks[[#This Row],[Start Date]])=0,"",(INT(Tasks[[#This Row],[End Date]])-INT(Tasks[[#This Row],[Start Date]]))-(INT(Tasks[[#This Row],[Start Date]])-INT(Tasks[[#This Row],[Start Date]]))+1),"")</f>
        <v/>
      </c>
    </row>
    <row r="21" spans="2:6" x14ac:dyDescent="0.25">
      <c r="B21" s="6"/>
      <c r="C21" s="11"/>
      <c r="D21" s="11"/>
      <c r="E21" s="1"/>
      <c r="F21" s="13" t="str">
        <f>IFERROR(IF(LEN(Tasks[[#This Row],[Start Date]])=0,"",(INT(Tasks[[#This Row],[End Date]])-INT(Tasks[[#This Row],[Start Date]]))-(INT(Tasks[[#This Row],[Start Date]])-INT(Tasks[[#This Row],[Start Date]]))+1),"")</f>
        <v/>
      </c>
    </row>
    <row r="22" spans="2:6" x14ac:dyDescent="0.25">
      <c r="B22" s="6"/>
      <c r="C22" s="11"/>
      <c r="D22" s="11"/>
      <c r="E22" s="1"/>
      <c r="F22" s="13" t="str">
        <f>IFERROR(IF(LEN(Tasks[[#This Row],[Start Date]])=0,"",(INT(Tasks[[#This Row],[End Date]])-INT(Tasks[[#This Row],[Start Date]]))-(INT(Tasks[[#This Row],[Start Date]])-INT(Tasks[[#This Row],[Start Date]]))+1),"")</f>
        <v/>
      </c>
    </row>
    <row r="23" spans="2:6" x14ac:dyDescent="0.25">
      <c r="B23" s="6"/>
      <c r="C23" s="11"/>
      <c r="D23" s="11"/>
      <c r="E23" s="1"/>
      <c r="F23" s="13" t="str">
        <f>IFERROR(IF(LEN(Tasks[[#This Row],[Start Date]])=0,"",(INT(Tasks[[#This Row],[End Date]])-INT(Tasks[[#This Row],[Start Date]]))-(INT(Tasks[[#This Row],[Start Date]])-INT(Tasks[[#This Row],[Start Date]]))+1),"")</f>
        <v/>
      </c>
    </row>
    <row r="24" spans="2:6" x14ac:dyDescent="0.25">
      <c r="B24" s="6"/>
      <c r="C24" s="11"/>
      <c r="D24" s="11"/>
      <c r="E24" s="1"/>
      <c r="F24" s="13" t="str">
        <f>IFERROR(IF(LEN(Tasks[[#This Row],[Start Date]])=0,"",(INT(Tasks[[#This Row],[End Date]])-INT(Tasks[[#This Row],[Start Date]]))-(INT(Tasks[[#This Row],[Start Date]])-INT(Tasks[[#This Row],[Start Date]]))+1),"")</f>
        <v/>
      </c>
    </row>
    <row r="25" spans="2:6" x14ac:dyDescent="0.25">
      <c r="B25" s="6"/>
      <c r="C25" s="11"/>
      <c r="D25" s="11"/>
      <c r="E25" s="1"/>
      <c r="F25" s="13" t="str">
        <f>IFERROR(IF(LEN(Tasks[[#This Row],[Start Date]])=0,"",(INT(Tasks[[#This Row],[End Date]])-INT(Tasks[[#This Row],[Start Date]]))-(INT(Tasks[[#This Row],[Start Date]])-INT(Tasks[[#This Row],[Start Date]]))+1),"")</f>
        <v/>
      </c>
    </row>
    <row r="26" spans="2:6" x14ac:dyDescent="0.25">
      <c r="B26" s="4" t="s">
        <v>38</v>
      </c>
      <c r="C26" s="4"/>
      <c r="D26" s="4"/>
      <c r="E26" s="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zoomScale="115" zoomScaleNormal="115" workbookViewId="0"/>
  </sheetViews>
  <sheetFormatPr defaultRowHeight="15" x14ac:dyDescent="0.25"/>
  <cols>
    <col min="1" max="1" width="2.7109375" style="18" customWidth="1"/>
    <col min="2" max="2" width="10.28515625" customWidth="1"/>
    <col min="3" max="14" width="6.7109375" customWidth="1"/>
    <col min="15" max="15" width="4.28515625" customWidth="1"/>
  </cols>
  <sheetData>
    <row r="1" spans="1:18" ht="27" customHeight="1" x14ac:dyDescent="0.25">
      <c r="A1" s="17" t="s">
        <v>39</v>
      </c>
      <c r="B1" s="14"/>
      <c r="C1" s="14"/>
      <c r="D1" s="14"/>
      <c r="E1" s="14"/>
      <c r="F1" s="14"/>
      <c r="G1" s="14"/>
      <c r="H1" s="14"/>
      <c r="I1" s="14"/>
      <c r="J1" s="14"/>
      <c r="K1" s="14"/>
      <c r="L1" s="14"/>
      <c r="M1" s="14"/>
      <c r="N1" s="14"/>
      <c r="O1" s="14"/>
      <c r="P1" s="14"/>
      <c r="Q1" s="14"/>
      <c r="R1" s="14"/>
    </row>
    <row r="2" spans="1:18" ht="255.75" customHeight="1" x14ac:dyDescent="0.25"/>
    <row r="3" spans="1:18" ht="162.4" customHeight="1" x14ac:dyDescent="0.25"/>
  </sheetData>
  <conditionalFormatting sqref="C2:O2">
    <cfRule type="expression" dxfId="0"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5" x14ac:dyDescent="0.25"/>
  <cols>
    <col min="1" max="1" width="2.7109375" style="7" customWidth="1"/>
    <col min="2" max="2" width="50.7109375" customWidth="1"/>
    <col min="3" max="3" width="13.5703125" customWidth="1"/>
    <col min="4" max="4" width="21.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7" t="s">
        <v>40</v>
      </c>
      <c r="B1" s="5" t="s">
        <v>41</v>
      </c>
    </row>
    <row r="2" spans="1:7" x14ac:dyDescent="0.25">
      <c r="A2" s="7" t="s">
        <v>42</v>
      </c>
      <c r="B2" s="3" t="str">
        <f ca="1">IF(TODAY()&gt;=MIN(DynamicTaskData[Start date]),"Today","")</f>
        <v>Today</v>
      </c>
      <c r="C2" t="s">
        <v>43</v>
      </c>
    </row>
    <row r="3" spans="1:7" x14ac:dyDescent="0.25">
      <c r="A3" s="7" t="s">
        <v>44</v>
      </c>
      <c r="B3" t="s">
        <v>45</v>
      </c>
      <c r="C3" t="s">
        <v>46</v>
      </c>
    </row>
    <row r="4" spans="1:7" x14ac:dyDescent="0.25">
      <c r="B4" s="2">
        <f ca="1">IFERROR(IF(TODAY()&lt;MIN(DynamicTaskData[Start date]),MIN($B$11,MIN(DynamicTaskData[Start date])),TODAY()),TODAY())</f>
        <v>45642</v>
      </c>
      <c r="C4">
        <f ca="1">IFERROR(IF(Track_Today="Yes",IF(TODAY()&lt;MIN(DynamicTaskData[Start date]),0,9),0),0)</f>
        <v>9</v>
      </c>
    </row>
    <row r="5" spans="1:7" x14ac:dyDescent="0.25">
      <c r="B5" s="2">
        <f ca="1">IFERROR(IF(TODAY()&lt;MIN(DynamicTaskData[Start date]),MIN($B$11,MIN(DynamicTaskData[Start date])),TODAY()),TODAY())</f>
        <v>45642</v>
      </c>
      <c r="C5">
        <f ca="1">IFERROR(IF(Track_Today="Yes",IF(TODAY()&lt;MIN(DynamicTaskData[Start date]),0,9),0),0)</f>
        <v>9</v>
      </c>
    </row>
    <row r="7" spans="1:7" x14ac:dyDescent="0.25">
      <c r="A7" s="7" t="s">
        <v>47</v>
      </c>
      <c r="B7" s="3" t="s">
        <v>48</v>
      </c>
    </row>
    <row r="8" spans="1:7" x14ac:dyDescent="0.25">
      <c r="B8" s="3">
        <v>0</v>
      </c>
    </row>
    <row r="9" spans="1:7" x14ac:dyDescent="0.25">
      <c r="B9" s="3"/>
    </row>
    <row r="10" spans="1:7" x14ac:dyDescent="0.25">
      <c r="A10" s="7" t="s">
        <v>49</v>
      </c>
      <c r="B10" t="s">
        <v>50</v>
      </c>
      <c r="D10" t="s">
        <v>51</v>
      </c>
    </row>
    <row r="11" spans="1:7" x14ac:dyDescent="0.25">
      <c r="B11" s="2">
        <f ca="1">IFERROR(IF(ScrollingIncrement[scroll increment]=0,Start_Date,IF(Start_Date+ScrollingIncrement[scroll increment]*15&lt;End_Date,Start_Date+ScrollingIncrement[scroll increment]*15,End_Date-1)),"")</f>
        <v>45642</v>
      </c>
      <c r="D11">
        <v>45</v>
      </c>
    </row>
    <row r="12" spans="1:7" x14ac:dyDescent="0.25">
      <c r="B12" s="2">
        <f ca="1">IFERROR(IF($B$11+15&lt;End_Date,$B$11+15,End_Date),"")</f>
        <v>45657</v>
      </c>
    </row>
    <row r="14" spans="1:7" x14ac:dyDescent="0.25">
      <c r="A14" s="7" t="s">
        <v>52</v>
      </c>
      <c r="B14" t="s">
        <v>16</v>
      </c>
      <c r="C14" t="s">
        <v>53</v>
      </c>
      <c r="D14" t="s">
        <v>54</v>
      </c>
      <c r="E14" t="s">
        <v>55</v>
      </c>
      <c r="F14" t="s">
        <v>56</v>
      </c>
    </row>
    <row r="15" spans="1:7" x14ac:dyDescent="0.25">
      <c r="B15" s="1" t="str">
        <f ca="1">IFERROR(IF(LEN(OFFSET(Tasks!$C6,ScrollingIncrement[scroll increment],0,1,1))=0,"",IF(OR(OFFSET(Tasks!$D6,ScrollingIncrement[scroll increment],0,1,1)&lt;=$B$12,OFFSET(Tasks!$C6,ScrollingIncrement[scroll increment],0,1,1)&gt;=($B$11-$D$11)),INDEX(Tasks[],OFFSET(Tasks!$B6,ScrollingIncrement[scroll increment],0,1,1),4),"")),"")</f>
        <v>Preliminary Report Submission</v>
      </c>
      <c r="C15" s="12">
        <f ca="1">IFERROR(IF(LEN(DynamicTaskData[[#This Row],[Tasks]])=0,$B$11,INDEX(Tasks[],OFFSET(Tasks!$B6,ScrollingIncrement[scroll increment],0,1,1),2)),"")</f>
        <v>45642</v>
      </c>
      <c r="D15">
        <f ca="1">IFERROR(IF(LEN(DynamicTaskData[[#This Row],[Tasks]])=0,0,IF(AND(Tasks!$C6&lt;=$B$12,Tasks!$D6&gt;=$B$12),ABS(OFFSET(Tasks!$C6,ScrollingIncrement[scroll increment],0,1,1)-$B$12)+1,OFFSET(Tasks!$F6,ScrollingIncrement[scroll increment],0,1,1))),"")</f>
        <v>1</v>
      </c>
      <c r="E15">
        <f ca="1">IFERROR(IF(LEN(DynamicTaskData[[#This Row],[Tasks]])=0,"",8),"")</f>
        <v>8</v>
      </c>
    </row>
    <row r="16" spans="1:7" x14ac:dyDescent="0.25">
      <c r="B16" s="1" t="str">
        <f ca="1">IFERROR(IF(LEN(OFFSET(Tasks!$C7,ScrollingIncrement[scroll increment],0,1,1))=0,"",IF(OR(OFFSET(Tasks!$D7,ScrollingIncrement[scroll increment],0,1,1)&lt;=$B$12,OFFSET(Tasks!$C7,ScrollingIncrement[scroll increment],0,1,1)&gt;=($B$11-$D$11)),INDEX(Tasks[],OFFSET(Tasks!$B7,ScrollingIncrement[scroll increment],0,1,1),4),"")),"")</f>
        <v>Dataset preparation &amp; pre-processing pipeline</v>
      </c>
      <c r="C16" s="12">
        <f ca="1">IFERROR(IF(LEN(DynamicTaskData[[#This Row],[Tasks]])=0,$B$11,INDEX(Tasks[],OFFSET(Tasks!$B7,ScrollingIncrement[scroll increment],0,1,1),2)),"")</f>
        <v>45643</v>
      </c>
      <c r="D16">
        <f ca="1">IFERROR(IF(LEN(DynamicTaskData[[#This Row],[Tasks]])=0,0,IF(AND(Tasks!$C7&lt;=$B$12,Tasks!$D7&gt;=$B$12),ABS(OFFSET(Tasks!$C7,ScrollingIncrement[scroll increment],0,1,1)-$B$12)+1,OFFSET(Tasks!$F7,ScrollingIncrement[scroll increment],0,1,1))),"")</f>
        <v>15</v>
      </c>
      <c r="E16">
        <f ca="1">IFERROR(IF(LEN(DynamicTaskData[[#This Row],[Tasks]])=0,"",7),"")</f>
        <v>7</v>
      </c>
      <c r="G16" t="s">
        <v>57</v>
      </c>
    </row>
    <row r="17" spans="1:10" x14ac:dyDescent="0.25">
      <c r="A17" s="7" t="s">
        <v>58</v>
      </c>
      <c r="B17" s="1" t="str">
        <f ca="1">IFERROR(IF(LEN(OFFSET(Tasks!$C8,ScrollingIncrement[scroll increment],0,1,1))=0,"",IF(OR(OFFSET(Tasks!$D8,ScrollingIncrement[scroll increment],0,1,1)&lt;=$B$12,OFFSET(Tasks!$C8,ScrollingIncrement[scroll increment],0,1,1)&gt;=($B$11-$D$11)),INDEX(Tasks[],OFFSET(Tasks!$B8,ScrollingIncrement[scroll increment],0,1,1),4),"")),"")</f>
        <v>Refine project scope &amp; finalise methodologies based on supervisor and grader feedback</v>
      </c>
      <c r="C17" s="12">
        <f ca="1">IFERROR(IF(LEN(DynamicTaskData[[#This Row],[Tasks]])=0,$B$11,INDEX(Tasks[],OFFSET(Tasks!$B8,ScrollingIncrement[scroll increment],0,1,1),2)),"")</f>
        <v>45659</v>
      </c>
      <c r="D17">
        <f ca="1">IFERROR(IF(LEN(DynamicTaskData[[#This Row],[Tasks]])=0,0,IF(AND(Tasks!$C8&lt;=$B$12,Tasks!$D8&gt;=$B$12),ABS(OFFSET(Tasks!$C8,ScrollingIncrement[scroll increment],0,1,1)-$B$12)+1,OFFSET(Tasks!$F8,ScrollingIncrement[scroll increment],0,1,1))),"")</f>
        <v>12</v>
      </c>
      <c r="E17">
        <f ca="1">IFERROR(IF(LEN(DynamicTaskData[[#This Row],[Tasks]])=0,"",6),"")</f>
        <v>6</v>
      </c>
      <c r="G17" t="s">
        <v>15</v>
      </c>
      <c r="H17" t="s">
        <v>29</v>
      </c>
      <c r="I17" t="s">
        <v>59</v>
      </c>
      <c r="J17" t="s">
        <v>60</v>
      </c>
    </row>
    <row r="18" spans="1:10" x14ac:dyDescent="0.25">
      <c r="B18" s="1" t="str">
        <f ca="1">IFERROR(IF(LEN(OFFSET(Tasks!$C9,ScrollingIncrement[scroll increment],0,1,1))=0,"",IF(OR(OFFSET(Tasks!$D9,ScrollingIncrement[scroll increment],0,1,1)&lt;=$B$12,OFFSET(Tasks!$C9,ScrollingIncrement[scroll increment],0,1,1)&gt;=($B$11-$D$11)),INDEX(Tasks[],OFFSET(Tasks!$B9,ScrollingIncrement[scroll increment],0,1,1),4),"")),"")</f>
        <v>Implement all models</v>
      </c>
      <c r="C18" s="12">
        <f ca="1">IFERROR(IF(LEN(DynamicTaskData[[#This Row],[Tasks]])=0,$B$11,INDEX(Tasks[],OFFSET(Tasks!$B9,ScrollingIncrement[scroll increment],0,1,1),2)),"")</f>
        <v>45665</v>
      </c>
      <c r="D18">
        <f ca="1">IFERROR(IF(LEN(DynamicTaskData[[#This Row],[Tasks]])=0,0,IF(AND(Tasks!$C9&lt;=$B$12,Tasks!$D9&gt;=$B$12),ABS(OFFSET(Tasks!$C9,ScrollingIncrement[scroll increment],0,1,1)-$B$12)+1,OFFSET(Tasks!$F9,ScrollingIncrement[scroll increment],0,1,1))),"")</f>
        <v>19</v>
      </c>
      <c r="E18">
        <f ca="1">IFERROR(IF(LEN(DynamicTaskData[[#This Row],[Tasks]])=0,"",5),"")</f>
        <v>5</v>
      </c>
      <c r="G18" s="1" t="str">
        <f ca="1">IFERROR(IF(LEN(Milestones!D6)=0,"",IF(AND(Milestones!D6&lt;=$B$12,Milestones!D6&gt;=$B$11-$D$11),Milestones!E6,"")),"")</f>
        <v>Preliminary Report Submission</v>
      </c>
      <c r="H18" s="11">
        <f ca="1">IFERROR(IF(LEN(DynamicMilestoneData[[#This Row],[Milestones]])=0,$B$12,Milestones!$D6),2)</f>
        <v>45642</v>
      </c>
      <c r="I18">
        <f ca="1">IFERROR(IF(LEN(DynamicMilestoneData[[#This Row],[Milestones]])=0,"",Milestones!$C6),"")</f>
        <v>1</v>
      </c>
    </row>
    <row r="19" spans="1:10" x14ac:dyDescent="0.25">
      <c r="B19" s="1" t="str">
        <f ca="1">IFERROR(IF(LEN(OFFSET(Tasks!$C10,ScrollingIncrement[scroll increment],0,1,1))=0,"",IF(OR(OFFSET(Tasks!$D10,ScrollingIncrement[scroll increment],0,1,1)&lt;=$B$12,OFFSET(Tasks!$C10,ScrollingIncrement[scroll increment],0,1,1)&gt;=($B$11-$D$11)),INDEX(Tasks[],OFFSET(Tasks!$B10,ScrollingIncrement[scroll increment],0,1,1),4),"")),"")</f>
        <v>Evaluate models using small test data subset</v>
      </c>
      <c r="C19" s="12">
        <f ca="1">IFERROR(IF(LEN(DynamicTaskData[[#This Row],[Tasks]])=0,$B$11,INDEX(Tasks[],OFFSET(Tasks!$B10,ScrollingIncrement[scroll increment],0,1,1),2)),"")</f>
        <v>45672</v>
      </c>
      <c r="D19">
        <f ca="1">IFERROR(IF(LEN(DynamicTaskData[[#This Row],[Tasks]])=0,0,IF(AND(Tasks!$C10&lt;=$B$12,Tasks!$D10&gt;=$B$12),ABS(OFFSET(Tasks!$C10,ScrollingIncrement[scroll increment],0,1,1)-$B$12)+1,OFFSET(Tasks!$F10,ScrollingIncrement[scroll increment],0,1,1))),"")</f>
        <v>2</v>
      </c>
      <c r="E19">
        <f ca="1">IFERROR(IF(LEN(DynamicTaskData[[#This Row],[Tasks]])=0,"",4),"")</f>
        <v>4</v>
      </c>
      <c r="G19" s="1" t="str">
        <f ca="1">IFERROR(IF(LEN(Milestones!D7)=0,"",IF(AND(Milestones!D7&lt;=$B$12,Milestones!D7&gt;=$B$11-$D$11),Milestones!E7,"")),"")</f>
        <v/>
      </c>
      <c r="H19" s="11">
        <f ca="1">IFERROR(IF(LEN(DynamicMilestoneData[[#This Row],[Milestones]])=0,$B$12,Milestones!$D7),2)</f>
        <v>45657</v>
      </c>
      <c r="I19" t="str">
        <f ca="1">IFERROR(IF(LEN(DynamicMilestoneData[[#This Row],[Milestones]])=0,"",Milestones!$C7),"")</f>
        <v/>
      </c>
    </row>
    <row r="20" spans="1:10" x14ac:dyDescent="0.25">
      <c r="B20" s="1" t="str">
        <f ca="1">IFERROR(IF(LEN(OFFSET(Tasks!$C11,ScrollingIncrement[scroll increment],0,1,1))=0,"",IF(OR(OFFSET(Tasks!$D11,ScrollingIncrement[scroll increment],0,1,1)&lt;=$B$12,OFFSET(Tasks!$C11,ScrollingIncrement[scroll increment],0,1,1)&gt;=($B$11-$D$11)),INDEX(Tasks[],OFFSET(Tasks!$B11,ScrollingIncrement[scroll increment],0,1,1),4),"")),"")</f>
        <v>Refine models</v>
      </c>
      <c r="C20" s="12">
        <f ca="1">IFERROR(IF(LEN(DynamicTaskData[[#This Row],[Tasks]])=0,$B$11,INDEX(Tasks[],OFFSET(Tasks!$B11,ScrollingIncrement[scroll increment],0,1,1),2)),"")</f>
        <v>45673</v>
      </c>
      <c r="D20">
        <f ca="1">IFERROR(IF(LEN(DynamicTaskData[[#This Row],[Tasks]])=0,0,IF(AND(Tasks!$C11&lt;=$B$12,Tasks!$D11&gt;=$B$12),ABS(OFFSET(Tasks!$C11,ScrollingIncrement[scroll increment],0,1,1)-$B$12)+1,OFFSET(Tasks!$F11,ScrollingIncrement[scroll increment],0,1,1))),"")</f>
        <v>8</v>
      </c>
      <c r="E20">
        <f ca="1">IFERROR(IF(LEN(DynamicTaskData[[#This Row],[Tasks]])=0,"",3),"")</f>
        <v>3</v>
      </c>
      <c r="G20" s="1" t="str">
        <f ca="1">IFERROR(IF(LEN(Milestones!D8)=0,"",IF(AND(Milestones!D8&lt;=$B$12,Milestones!D8&gt;=$B$11-$D$11),Milestones!E8,"")),"")</f>
        <v/>
      </c>
      <c r="H20" s="11">
        <f ca="1">IFERROR(IF(LEN(DynamicMilestoneData[[#This Row],[Milestones]])=0,$B$12,Milestones!$D8),2)</f>
        <v>45657</v>
      </c>
      <c r="I20" t="str">
        <f ca="1">IFERROR(IF(LEN(DynamicMilestoneData[[#This Row],[Milestones]])=0,"",Milestones!$C8),"")</f>
        <v/>
      </c>
    </row>
    <row r="21" spans="1:10" x14ac:dyDescent="0.25">
      <c r="B21" s="1" t="str">
        <f ca="1">IFERROR(IF(LEN(OFFSET(Tasks!$C12,ScrollingIncrement[scroll increment],0,1,1))=0,"",IF(OR(OFFSET(Tasks!$D12,ScrollingIncrement[scroll increment],0,1,1)&lt;=$B$12,OFFSET(Tasks!$C12,ScrollingIncrement[scroll increment],0,1,1)&gt;=($B$11-$D$11)),INDEX(Tasks[],OFFSET(Tasks!$B12,ScrollingIncrement[scroll increment],0,1,1),4),"")),"")</f>
        <v>Draft 1: Preliminary Report</v>
      </c>
      <c r="C21" s="12">
        <f ca="1">IFERROR(IF(LEN(DynamicTaskData[[#This Row],[Tasks]])=0,$B$11,INDEX(Tasks[],OFFSET(Tasks!$B12,ScrollingIncrement[scroll increment],0,1,1),2)),"")</f>
        <v>45658</v>
      </c>
      <c r="D21">
        <f ca="1">IFERROR(IF(LEN(DynamicTaskData[[#This Row],[Tasks]])=0,0,IF(AND(Tasks!$C12&lt;=$B$12,Tasks!$D12&gt;=$B$12),ABS(OFFSET(Tasks!$C12,ScrollingIncrement[scroll increment],0,1,1)-$B$12)+1,OFFSET(Tasks!$F12,ScrollingIncrement[scroll increment],0,1,1))),"")</f>
        <v>16</v>
      </c>
      <c r="E21">
        <f ca="1">IFERROR(IF(LEN(DynamicTaskData[[#This Row],[Tasks]])=0,"",2),"")</f>
        <v>2</v>
      </c>
      <c r="G21" s="1" t="str">
        <f ca="1">IFERROR(IF(LEN(Milestones!D9)=0,"",IF(AND(Milestones!D9&lt;=$B$12,Milestones!D9&gt;=$B$11-$D$11),Milestones!E9,"")),"")</f>
        <v/>
      </c>
      <c r="H21" s="11">
        <f ca="1">IFERROR(IF(LEN(DynamicMilestoneData[[#This Row],[Milestones]])=0,$B$12,Milestones!$D9),2)</f>
        <v>45657</v>
      </c>
      <c r="I21" t="str">
        <f ca="1">IFERROR(IF(LEN(DynamicMilestoneData[[#This Row],[Milestones]])=0,"",Milestones!$C9),"")</f>
        <v/>
      </c>
    </row>
    <row r="22" spans="1:10" x14ac:dyDescent="0.25">
      <c r="G22" s="1" t="str">
        <f ca="1">IFERROR(IF(LEN(Milestones!D10)=0,"",IF(AND(Milestones!D10&lt;=$B$12,Milestones!D10&gt;=$B$11-$D$11),Milestones!E10,"")),"")</f>
        <v/>
      </c>
      <c r="H22" s="11">
        <f ca="1">IFERROR(IF(LEN(DynamicMilestoneData[[#This Row],[Milestones]])=0,$B$12,Milestones!$D10),2)</f>
        <v>45657</v>
      </c>
      <c r="I22" t="str">
        <f ca="1">IFERROR(IF(LEN(DynamicMilestoneData[[#This Row],[Milestones]])=0,"",Milestones!$C10),"")</f>
        <v/>
      </c>
    </row>
    <row r="23" spans="1:10" x14ac:dyDescent="0.25">
      <c r="G23" s="1" t="str">
        <f ca="1">IFERROR(IF(LEN(Milestones!D11)=0,"",IF(AND(Milestones!D11&lt;=$B$12,Milestones!D11&gt;=$B$11-$D$11),Milestones!E11,"")),"")</f>
        <v/>
      </c>
      <c r="H23" s="11">
        <f ca="1">IFERROR(IF(LEN(DynamicMilestoneData[[#This Row],[Milestones]])=0,$B$12,Milestones!$D11),2)</f>
        <v>45657</v>
      </c>
      <c r="I23" t="str">
        <f ca="1">IFERROR(IF(LEN(DynamicMilestoneData[[#This Row],[Milestones]])=0,"",Milestones!$C11),"")</f>
        <v/>
      </c>
    </row>
    <row r="24" spans="1:10" x14ac:dyDescent="0.25">
      <c r="G24" s="1" t="str">
        <f ca="1">IFERROR(IF(LEN(Milestones!D12)=0,"",IF(AND(Milestones!D12&lt;=$B$12,Milestones!D12&gt;=$B$11-$D$11),Milestones!E12,"")),"")</f>
        <v/>
      </c>
      <c r="H24" s="11">
        <f ca="1">IFERROR(IF(LEN(DynamicMilestoneData[[#This Row],[Milestones]])=0,$B$12,Milestones!$D12),2)</f>
        <v>45657</v>
      </c>
      <c r="I24" t="str">
        <f ca="1">IFERROR(IF(LEN(DynamicMilestoneData[[#This Row],[Milestones]])=0,"",Milestones!$C12),"")</f>
        <v/>
      </c>
    </row>
    <row r="25" spans="1:10" x14ac:dyDescent="0.25">
      <c r="G25" s="1" t="str">
        <f>IFERROR(IF(LEN(Milestones!D13)=0,"",IF(AND(Milestones!D13&lt;=$B$12,Milestones!D13&gt;=$B$11-$D$11),Milestones!E13,"")),"")</f>
        <v/>
      </c>
      <c r="H25" s="11">
        <f ca="1">IFERROR(IF(LEN(DynamicMilestoneData[[#This Row],[Milestones]])=0,$B$12,Milestones!$D13),2)</f>
        <v>45657</v>
      </c>
      <c r="I25" t="str">
        <f>IFERROR(IF(LEN(DynamicMilestoneData[[#This Row],[Milestones]])=0,"",Milestones!$C13),"")</f>
        <v/>
      </c>
    </row>
    <row r="26" spans="1:10" x14ac:dyDescent="0.25">
      <c r="G26" s="1" t="str">
        <f>IFERROR(IF(LEN(Milestones!D14)=0,"",IF(AND(Milestones!D14&lt;=$B$12,Milestones!D14&gt;=$B$11-$D$11),Milestones!E14,"")),"")</f>
        <v/>
      </c>
      <c r="H26" s="11">
        <f ca="1">IFERROR(IF(LEN(DynamicMilestoneData[[#This Row],[Milestones]])=0,$B$12,Milestones!$D14),2)</f>
        <v>45657</v>
      </c>
      <c r="I26" t="str">
        <f>IFERROR(IF(LEN(DynamicMilestoneData[[#This Row],[Milestones]])=0,"",Milestones!$C14),"")</f>
        <v/>
      </c>
    </row>
    <row r="27" spans="1:10" x14ac:dyDescent="0.25">
      <c r="G27" s="1" t="str">
        <f>IFERROR(IF(LEN(Milestones!D15)=0,"",IF(AND(Milestones!D15&lt;=$B$12,Milestones!D15&gt;=$B$11-$D$11),Milestones!E15,"")),"")</f>
        <v/>
      </c>
      <c r="H27" s="11">
        <f ca="1">IFERROR(IF(LEN(DynamicMilestoneData[[#This Row],[Milestones]])=0,$B$12,Milestones!$D15),2)</f>
        <v>45657</v>
      </c>
      <c r="I27" t="str">
        <f>IFERROR(IF(LEN(DynamicMilestoneData[[#This Row],[Milestones]])=0,"",Milestones!$C15),"")</f>
        <v/>
      </c>
    </row>
    <row r="28" spans="1:10" x14ac:dyDescent="0.25">
      <c r="G28" s="1" t="str">
        <f>IFERROR(IF(LEN(Milestones!D16)=0,"",IF(AND(Milestones!D16&lt;=$B$12,Milestones!D16&gt;=$B$11-$D$11),Milestones!E16,"")),"")</f>
        <v/>
      </c>
      <c r="H28" s="11">
        <f ca="1">IFERROR(IF(LEN(DynamicMilestoneData[[#This Row],[Milestones]])=0,$B$12,Milestones!$D16),2)</f>
        <v>45657</v>
      </c>
      <c r="I28" t="str">
        <f>IFERROR(IF(LEN(DynamicMilestoneData[[#This Row],[Milestones]])=0,"",Milestones!$C16),"")</f>
        <v/>
      </c>
    </row>
    <row r="29" spans="1:10" x14ac:dyDescent="0.25">
      <c r="G29" s="1" t="str">
        <f>IFERROR(IF(LEN(Milestones!D17)=0,"",IF(AND(Milestones!D17&lt;=$B$12,Milestones!D17&gt;=$B$11-$D$11),Milestones!E17,"")),"")</f>
        <v/>
      </c>
      <c r="H29" s="11">
        <f ca="1">IFERROR(IF(LEN(DynamicMilestoneData[[#This Row],[Milestones]])=0,$B$12,Milestones!$D17),2)</f>
        <v>45657</v>
      </c>
      <c r="I29" t="str">
        <f>IFERROR(IF(LEN(DynamicMilestoneData[[#This Row],[Milestones]])=0,"",Milestones!$C17),"")</f>
        <v/>
      </c>
    </row>
    <row r="30" spans="1:10" x14ac:dyDescent="0.25">
      <c r="G30" s="1" t="str">
        <f>IFERROR(IF(LEN(Milestones!D18)=0,"",IF(AND(Milestones!D18&lt;=$B$12,Milestones!D18&gt;=$B$11-$D$11),Milestones!E18,"")),"")</f>
        <v/>
      </c>
      <c r="H30" s="11">
        <f ca="1">IFERROR(IF(LEN(DynamicMilestoneData[[#This Row],[Milestones]])=0,$B$12,Milestones!$D18),2)</f>
        <v>45657</v>
      </c>
      <c r="I30" t="str">
        <f>IFERROR(IF(LEN(DynamicMilestoneData[[#This Row],[Milestones]])=0,"",Milestones!$C18),"")</f>
        <v/>
      </c>
    </row>
    <row r="31" spans="1:10" x14ac:dyDescent="0.25">
      <c r="G31" s="1" t="str">
        <f>IFERROR(IF(LEN(Milestones!D19)=0,"",IF(AND(Milestones!D19&lt;=$B$12,Milestones!D19&gt;=$B$11-$D$11),Milestones!E19,"")),"")</f>
        <v/>
      </c>
      <c r="H31" s="11">
        <f ca="1">IFERROR(IF(LEN(DynamicMilestoneData[[#This Row],[Milestones]])=0,$B$12,Milestones!$D19),2)</f>
        <v>45657</v>
      </c>
      <c r="I31" t="str">
        <f>IFERROR(IF(LEN(DynamicMilestoneData[[#This Row],[Milestones]])=0,"",Milestones!$C19),"")</f>
        <v/>
      </c>
    </row>
    <row r="32" spans="1:10" x14ac:dyDescent="0.25">
      <c r="A32" s="7" t="s">
        <v>61</v>
      </c>
      <c r="G32" s="1" t="str">
        <f>IFERROR(IF(LEN(Milestones!D20)=0,"",IF(AND(Milestones!D20&lt;=$B$12,Milestones!D20&gt;=$B$11-$D$11),Milestones!E20,"")),"")</f>
        <v/>
      </c>
      <c r="H32" s="11">
        <f ca="1">IFERROR(IF(LEN(DynamicMilestoneData[[#This Row],[Milestones]])=0,$B$12,Milestones!$D20),2)</f>
        <v>45657</v>
      </c>
      <c r="I32" t="str">
        <f>IFERROR(IF(LEN(DynamicMilestoneData[[#This Row],[Milestones]])=0,"",Milestones!$C20),"")</f>
        <v/>
      </c>
      <c r="J32" t="s">
        <v>62</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D291D133-51F3-4E64-A5EC-B36024AFB4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C5A86C-9F52-45E5-B145-AB5B709CADB2}">
  <ds:schemaRefs>
    <ds:schemaRef ds:uri="http://schemas.microsoft.com/sharepoint/v3/contenttype/forms"/>
  </ds:schemaRefs>
</ds:datastoreItem>
</file>

<file path=customXml/itemProps3.xml><?xml version="1.0" encoding="utf-8"?>
<ds:datastoreItem xmlns:ds="http://schemas.openxmlformats.org/officeDocument/2006/customXml" ds:itemID="{9CD45AD4-6180-473D-9760-1DF1E5324A30}">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Milestones</vt:lpstr>
      <vt:lpstr>Tasks</vt:lpstr>
      <vt:lpstr>Gantt Chart</vt:lpstr>
      <vt:lpstr>Dynamic Chart Data Hidden</vt:lpstr>
      <vt:lpstr>Track_Today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 Yau</dc:creator>
  <cp:keywords/>
  <dc:description/>
  <cp:lastModifiedBy>Gabriel Yau</cp:lastModifiedBy>
  <dcterms:created xsi:type="dcterms:W3CDTF">2024-01-10T06:43:06Z</dcterms:created>
  <dcterms:modified xsi:type="dcterms:W3CDTF">2024-12-15T16:55:03Z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