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Analyst Project Folders\TainaG\Open Data Docs\Open Data Indicators\1. Student Demographics\2. School Enrollment Trends\"/>
    </mc:Choice>
  </mc:AlternateContent>
  <bookViews>
    <workbookView xWindow="150" yWindow="60" windowWidth="24825" windowHeight="6690" activeTab="1"/>
  </bookViews>
  <sheets>
    <sheet name="1998cohort" sheetId="1" r:id="rId1"/>
    <sheet name="1999cohort" sheetId="6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O13" i="6" l="1"/>
  <c r="N13" i="6"/>
  <c r="M13" i="6"/>
  <c r="O12" i="6"/>
  <c r="N12" i="6"/>
  <c r="M12" i="6"/>
  <c r="L12" i="6"/>
  <c r="O11" i="6"/>
  <c r="M11" i="6"/>
  <c r="L11" i="6"/>
  <c r="K11" i="6"/>
  <c r="O10" i="6"/>
  <c r="L10" i="6"/>
  <c r="K10" i="6"/>
  <c r="J10" i="6"/>
  <c r="O9" i="6"/>
  <c r="K9" i="6"/>
  <c r="J9" i="6"/>
  <c r="I9" i="6"/>
  <c r="O8" i="6"/>
  <c r="O7" i="6"/>
  <c r="I7" i="6"/>
  <c r="O6" i="6"/>
  <c r="H6" i="6"/>
  <c r="O5" i="6"/>
  <c r="G5" i="6"/>
  <c r="E5" i="6"/>
  <c r="O4" i="6"/>
  <c r="O3" i="6"/>
  <c r="O2" i="6"/>
  <c r="J8" i="6"/>
  <c r="J14" i="6" s="1"/>
  <c r="I8" i="6"/>
  <c r="H8" i="6"/>
  <c r="H7" i="6"/>
  <c r="G7" i="6"/>
  <c r="G6" i="6"/>
  <c r="F6" i="6"/>
  <c r="F5" i="6"/>
  <c r="F4" i="6"/>
  <c r="E4" i="6"/>
  <c r="D4" i="6"/>
  <c r="E3" i="6"/>
  <c r="D3" i="6"/>
  <c r="C3" i="6"/>
  <c r="D2" i="6"/>
  <c r="C2" i="6"/>
  <c r="B2" i="6"/>
  <c r="I14" i="6"/>
  <c r="N16" i="1"/>
  <c r="M16" i="1"/>
  <c r="L16" i="1"/>
  <c r="K16" i="1"/>
  <c r="O16" i="1"/>
  <c r="O15" i="1"/>
  <c r="N15" i="1"/>
  <c r="M15" i="1"/>
  <c r="L15" i="1"/>
  <c r="K15" i="1"/>
  <c r="O14" i="1"/>
  <c r="N14" i="1"/>
  <c r="M14" i="1"/>
  <c r="L14" i="1"/>
  <c r="K14" i="1"/>
  <c r="O13" i="1"/>
  <c r="M13" i="1"/>
  <c r="L13" i="1"/>
  <c r="K13" i="1"/>
  <c r="J13" i="1"/>
  <c r="O12" i="1"/>
  <c r="L12" i="1"/>
  <c r="K12" i="1"/>
  <c r="J12" i="1"/>
  <c r="I12" i="1"/>
  <c r="O11" i="1"/>
  <c r="K11" i="1"/>
  <c r="J11" i="1"/>
  <c r="I11" i="1"/>
  <c r="H11" i="1"/>
  <c r="O10" i="1"/>
  <c r="J10" i="1"/>
  <c r="J17" i="1" s="1"/>
  <c r="G10" i="1"/>
  <c r="H10" i="1"/>
  <c r="I10" i="1"/>
  <c r="O9" i="1"/>
  <c r="I9" i="1"/>
  <c r="I17" i="1" s="1"/>
  <c r="F9" i="1"/>
  <c r="G9" i="1"/>
  <c r="H9" i="1"/>
  <c r="O8" i="1"/>
  <c r="H8" i="1"/>
  <c r="E8" i="1"/>
  <c r="F8" i="1"/>
  <c r="G8" i="1"/>
  <c r="O7" i="1"/>
  <c r="D7" i="1"/>
  <c r="E7" i="1"/>
  <c r="G7" i="1"/>
  <c r="F7" i="1"/>
  <c r="O6" i="1"/>
  <c r="F6" i="1"/>
  <c r="C6" i="1"/>
  <c r="D6" i="1"/>
  <c r="E6" i="1"/>
  <c r="O5" i="1"/>
  <c r="E5" i="1"/>
  <c r="E17" i="1" s="1"/>
  <c r="D5" i="1"/>
  <c r="C5" i="1"/>
  <c r="B5" i="1"/>
  <c r="O4" i="1"/>
  <c r="D4" i="1"/>
  <c r="C4" i="1"/>
  <c r="B4" i="1"/>
  <c r="B17" i="1" s="1"/>
  <c r="P4" i="6" l="1"/>
  <c r="P6" i="6"/>
  <c r="P8" i="6"/>
  <c r="P3" i="6"/>
  <c r="Q3" i="6" s="1"/>
  <c r="P7" i="6"/>
  <c r="P5" i="6"/>
  <c r="P9" i="6"/>
  <c r="P10" i="6"/>
  <c r="P11" i="6"/>
  <c r="P12" i="6"/>
  <c r="P13" i="6"/>
  <c r="F17" i="1"/>
  <c r="C17" i="1"/>
  <c r="K17" i="1"/>
  <c r="F14" i="6"/>
  <c r="K14" i="6"/>
  <c r="G14" i="6"/>
  <c r="E14" i="6"/>
  <c r="C14" i="6"/>
  <c r="O14" i="6"/>
  <c r="N14" i="6"/>
  <c r="P2" i="6"/>
  <c r="R6" i="6" s="1"/>
  <c r="M14" i="6"/>
  <c r="L14" i="6"/>
  <c r="D14" i="6"/>
  <c r="H14" i="6"/>
  <c r="B14" i="6"/>
  <c r="D17" i="1"/>
  <c r="H17" i="1"/>
  <c r="L17" i="1"/>
  <c r="M17" i="1"/>
  <c r="O17" i="1"/>
  <c r="G17" i="1"/>
  <c r="N17" i="1"/>
  <c r="P16" i="1"/>
  <c r="Q13" i="6" l="1"/>
  <c r="R10" i="6"/>
  <c r="R5" i="6"/>
  <c r="R12" i="6"/>
  <c r="R3" i="6"/>
  <c r="R11" i="6"/>
  <c r="Q6" i="6"/>
  <c r="R9" i="6"/>
  <c r="R8" i="6"/>
  <c r="R7" i="6"/>
  <c r="R4" i="6"/>
  <c r="R13" i="6"/>
  <c r="R2" i="6"/>
  <c r="Q7" i="6"/>
  <c r="Q5" i="6"/>
  <c r="Q9" i="6"/>
  <c r="Q8" i="6"/>
  <c r="Q12" i="6"/>
  <c r="Q4" i="6"/>
  <c r="Q11" i="6"/>
  <c r="Q2" i="6"/>
  <c r="Q10" i="6"/>
  <c r="P4" i="1" l="1"/>
  <c r="P5" i="1"/>
  <c r="Q16" i="1" s="1"/>
  <c r="P6" i="1"/>
  <c r="P7" i="1"/>
  <c r="Q4" i="1" l="1"/>
  <c r="R9" i="1"/>
  <c r="R12" i="1"/>
  <c r="R7" i="1"/>
  <c r="R6" i="1"/>
  <c r="R4" i="1"/>
  <c r="R5" i="1"/>
  <c r="R13" i="1"/>
  <c r="R8" i="1"/>
  <c r="R15" i="1"/>
  <c r="R10" i="1"/>
  <c r="R14" i="1"/>
  <c r="R11" i="1"/>
  <c r="R16" i="1"/>
  <c r="Q5" i="1"/>
  <c r="Q7" i="1"/>
  <c r="Q6" i="1"/>
  <c r="P15" i="1"/>
  <c r="Q15" i="1" s="1"/>
  <c r="P14" i="1" l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</calcChain>
</file>

<file path=xl/sharedStrings.xml><?xml version="1.0" encoding="utf-8"?>
<sst xmlns="http://schemas.openxmlformats.org/spreadsheetml/2006/main" count="18" uniqueCount="13">
  <si>
    <t>October:</t>
  </si>
  <si>
    <t>K</t>
  </si>
  <si>
    <t>Other Grades</t>
  </si>
  <si>
    <t>#</t>
  </si>
  <si>
    <t>On Standard Grade</t>
  </si>
  <si>
    <t xml:space="preserve">% </t>
  </si>
  <si>
    <t>Still Enrolled</t>
  </si>
  <si>
    <t>Grade</t>
  </si>
  <si>
    <t>New York City Independent Budget Office</t>
  </si>
  <si>
    <t>Total In Grade</t>
  </si>
  <si>
    <t>Tracking Students Who Were Born in 1998, Enrolled in a Traditional Public or Charter School in 2004-05 and Who Remained In the System for Each of the Next 11 Years</t>
  </si>
  <si>
    <t>Number Still Enrolled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</si>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</sst>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Border="1"/>
    <xf numFmtId="165" fontId="2" fillId="0" borderId="0" xfId="2" applyNumberFormat="1" applyFont="1" applyBorder="1"/>
    <xf numFmtId="0" fontId="3" fillId="0" borderId="0" xfId="0" applyFont="1" applyBorder="1" applyAlignment="1"/>
    <xf numFmtId="0" fontId="4" fillId="0" borderId="0" xfId="0" applyFont="1" applyAlignment="1">
      <alignment horizontal="right"/>
    </xf>
    <xf numFmtId="0" fontId="6" fillId="0" borderId="9" xfId="0" applyFont="1" applyBorder="1"/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10" xfId="0" applyFont="1" applyFill="1" applyBorder="1" applyAlignment="1">
      <alignment horizontal="center" wrapText="1"/>
    </xf>
    <xf numFmtId="164" fontId="6" fillId="0" borderId="4" xfId="1" applyNumberFormat="1" applyFont="1" applyFill="1" applyBorder="1"/>
    <xf numFmtId="164" fontId="6" fillId="4" borderId="0" xfId="1" applyNumberFormat="1" applyFont="1" applyFill="1" applyBorder="1"/>
    <xf numFmtId="164" fontId="6" fillId="0" borderId="0" xfId="1" applyNumberFormat="1" applyFont="1" applyFill="1" applyBorder="1"/>
    <xf numFmtId="164" fontId="6" fillId="0" borderId="5" xfId="1" applyNumberFormat="1" applyFont="1" applyFill="1" applyBorder="1"/>
    <xf numFmtId="164" fontId="6" fillId="0" borderId="4" xfId="0" applyNumberFormat="1" applyFont="1" applyBorder="1"/>
    <xf numFmtId="165" fontId="6" fillId="0" borderId="5" xfId="2" applyNumberFormat="1" applyFont="1" applyBorder="1"/>
    <xf numFmtId="165" fontId="6" fillId="2" borderId="10" xfId="2" applyNumberFormat="1" applyFont="1" applyFill="1" applyBorder="1"/>
    <xf numFmtId="164" fontId="6" fillId="0" borderId="0" xfId="1" applyNumberFormat="1" applyFont="1" applyFill="1" applyBorder="1" applyAlignment="1">
      <alignment horizontal="center"/>
    </xf>
    <xf numFmtId="164" fontId="6" fillId="3" borderId="4" xfId="0" applyNumberFormat="1" applyFont="1" applyFill="1" applyBorder="1"/>
    <xf numFmtId="164" fontId="6" fillId="0" borderId="6" xfId="1" applyNumberFormat="1" applyFont="1" applyFill="1" applyBorder="1"/>
    <xf numFmtId="164" fontId="6" fillId="0" borderId="7" xfId="1" applyNumberFormat="1" applyFont="1" applyFill="1" applyBorder="1" applyAlignment="1">
      <alignment horizontal="center"/>
    </xf>
    <xf numFmtId="164" fontId="6" fillId="0" borderId="7" xfId="1" applyNumberFormat="1" applyFont="1" applyFill="1" applyBorder="1"/>
    <xf numFmtId="164" fontId="6" fillId="4" borderId="7" xfId="1" applyNumberFormat="1" applyFont="1" applyFill="1" applyBorder="1"/>
    <xf numFmtId="164" fontId="6" fillId="0" borderId="8" xfId="1" applyNumberFormat="1" applyFont="1" applyFill="1" applyBorder="1"/>
    <xf numFmtId="0" fontId="3" fillId="0" borderId="0" xfId="0" applyFont="1"/>
    <xf numFmtId="0" fontId="0" fillId="0" borderId="2" xfId="0" applyBorder="1"/>
    <xf numFmtId="0" fontId="2" fillId="0" borderId="0" xfId="0" applyFont="1"/>
    <xf numFmtId="3" fontId="6" fillId="0" borderId="0" xfId="0" applyNumberFormat="1" applyFont="1" applyFill="1" applyBorder="1"/>
    <xf numFmtId="164" fontId="0" fillId="0" borderId="2" xfId="0" applyNumberFormat="1" applyBorder="1"/>
    <xf numFmtId="0" fontId="0" fillId="0" borderId="0" xfId="0" applyFill="1"/>
    <xf numFmtId="3" fontId="6" fillId="4" borderId="0" xfId="0" applyNumberFormat="1" applyFont="1" applyFill="1" applyBorder="1"/>
    <xf numFmtId="0" fontId="7" fillId="0" borderId="4" xfId="0" applyFont="1" applyFill="1" applyBorder="1" applyAlignment="1">
      <alignment horizontal="center" wrapText="1"/>
    </xf>
    <xf numFmtId="165" fontId="6" fillId="2" borderId="4" xfId="2" applyNumberFormat="1" applyFont="1" applyFill="1" applyBorder="1"/>
    <xf numFmtId="0" fontId="0" fillId="0" borderId="0" xfId="0" applyFill="1" applyBorder="1"/>
    <xf numFmtId="165" fontId="6" fillId="0" borderId="0" xfId="2" applyNumberFormat="1" applyFont="1" applyFill="1" applyBorder="1"/>
    <xf numFmtId="0" fontId="5" fillId="0" borderId="0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going%20Research%20Projects/Indicators_2016/Christine/Output/Indicators_2016_CohortEnr_SY_2015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cohupdate"/>
      <sheetName val="1999coh"/>
    </sheetNames>
    <sheetDataSet>
      <sheetData sheetId="0">
        <row r="4">
          <cell r="A4">
            <v>71307</v>
          </cell>
          <cell r="B4">
            <v>279</v>
          </cell>
          <cell r="C4">
            <v>2</v>
          </cell>
          <cell r="D4">
            <v>1</v>
          </cell>
          <cell r="E4">
            <v>1845</v>
          </cell>
          <cell r="F4">
            <v>1</v>
          </cell>
          <cell r="G4">
            <v>6281</v>
          </cell>
          <cell r="H4">
            <v>60919</v>
          </cell>
          <cell r="I4">
            <v>189</v>
          </cell>
          <cell r="J4">
            <v>3</v>
          </cell>
          <cell r="K4">
            <v>29</v>
          </cell>
          <cell r="L4">
            <v>1</v>
          </cell>
          <cell r="N4">
            <v>221</v>
          </cell>
          <cell r="O4">
            <v>8046</v>
          </cell>
          <cell r="P4">
            <v>54535</v>
          </cell>
          <cell r="Q4">
            <v>155</v>
          </cell>
          <cell r="R4">
            <v>3</v>
          </cell>
          <cell r="S4">
            <v>1</v>
          </cell>
          <cell r="U4">
            <v>6</v>
          </cell>
          <cell r="V4">
            <v>589</v>
          </cell>
          <cell r="W4">
            <v>8513</v>
          </cell>
          <cell r="X4">
            <v>50943</v>
          </cell>
          <cell r="Y4">
            <v>149</v>
          </cell>
          <cell r="Z4">
            <v>3</v>
          </cell>
          <cell r="AB4">
            <v>25</v>
          </cell>
          <cell r="AC4">
            <v>822</v>
          </cell>
          <cell r="AD4">
            <v>8495</v>
          </cell>
          <cell r="AE4">
            <v>49066</v>
          </cell>
          <cell r="AF4">
            <v>150</v>
          </cell>
          <cell r="AG4">
            <v>1</v>
          </cell>
          <cell r="AH4">
            <v>7</v>
          </cell>
          <cell r="AJ4">
            <v>7</v>
          </cell>
          <cell r="AK4">
            <v>41</v>
          </cell>
          <cell r="AL4">
            <v>882</v>
          </cell>
          <cell r="AM4">
            <v>8442</v>
          </cell>
          <cell r="AN4">
            <v>47098</v>
          </cell>
          <cell r="AO4">
            <v>157</v>
          </cell>
          <cell r="AP4">
            <v>2</v>
          </cell>
          <cell r="AQ4">
            <v>2</v>
          </cell>
          <cell r="AS4">
            <v>2</v>
          </cell>
          <cell r="AT4">
            <v>5</v>
          </cell>
          <cell r="AU4">
            <v>3</v>
          </cell>
          <cell r="AV4">
            <v>66</v>
          </cell>
          <cell r="AW4">
            <v>1108</v>
          </cell>
          <cell r="AX4">
            <v>8933</v>
          </cell>
          <cell r="AY4">
            <v>45075</v>
          </cell>
          <cell r="AZ4">
            <v>155</v>
          </cell>
          <cell r="BA4">
            <v>4</v>
          </cell>
          <cell r="BB4">
            <v>1</v>
          </cell>
          <cell r="BD4">
            <v>2</v>
          </cell>
          <cell r="BE4">
            <v>4</v>
          </cell>
          <cell r="BF4">
            <v>2</v>
          </cell>
          <cell r="BG4">
            <v>88</v>
          </cell>
          <cell r="BH4">
            <v>1580</v>
          </cell>
          <cell r="BI4">
            <v>9008</v>
          </cell>
          <cell r="BJ4">
            <v>43660</v>
          </cell>
          <cell r="BK4">
            <v>148</v>
          </cell>
          <cell r="BL4">
            <v>4</v>
          </cell>
          <cell r="BM4">
            <v>1</v>
          </cell>
          <cell r="BO4">
            <v>2</v>
          </cell>
          <cell r="BP4">
            <v>4</v>
          </cell>
          <cell r="BQ4">
            <v>8</v>
          </cell>
          <cell r="BR4">
            <v>170</v>
          </cell>
          <cell r="BS4">
            <v>1657</v>
          </cell>
          <cell r="BT4">
            <v>8952</v>
          </cell>
          <cell r="BU4">
            <v>40761</v>
          </cell>
          <cell r="BV4">
            <v>145</v>
          </cell>
          <cell r="BW4">
            <v>5</v>
          </cell>
          <cell r="BY4">
            <v>2</v>
          </cell>
          <cell r="BZ4">
            <v>4</v>
          </cell>
          <cell r="CA4">
            <v>21</v>
          </cell>
          <cell r="CB4">
            <v>240</v>
          </cell>
          <cell r="CC4">
            <v>1714</v>
          </cell>
          <cell r="CD4">
            <v>12140</v>
          </cell>
          <cell r="CE4">
            <v>36916</v>
          </cell>
          <cell r="CF4">
            <v>145</v>
          </cell>
          <cell r="CG4">
            <v>7</v>
          </cell>
          <cell r="CI4">
            <v>2</v>
          </cell>
          <cell r="CJ4">
            <v>6</v>
          </cell>
          <cell r="CK4">
            <v>36</v>
          </cell>
          <cell r="CL4">
            <v>254</v>
          </cell>
          <cell r="CM4">
            <v>5108</v>
          </cell>
          <cell r="CN4">
            <v>11352</v>
          </cell>
          <cell r="CO4">
            <v>33707</v>
          </cell>
          <cell r="CP4">
            <v>215</v>
          </cell>
          <cell r="CR4">
            <v>3</v>
          </cell>
          <cell r="CS4">
            <v>18</v>
          </cell>
          <cell r="CT4">
            <v>49</v>
          </cell>
          <cell r="CU4">
            <v>2736</v>
          </cell>
          <cell r="CV4">
            <v>5084</v>
          </cell>
          <cell r="CW4">
            <v>8335</v>
          </cell>
          <cell r="CX4">
            <v>33428</v>
          </cell>
          <cell r="CZ4">
            <v>1</v>
          </cell>
          <cell r="DA4">
            <v>6</v>
          </cell>
          <cell r="DB4">
            <v>17</v>
          </cell>
          <cell r="DC4">
            <v>1202</v>
          </cell>
          <cell r="DD4">
            <v>2632</v>
          </cell>
          <cell r="DE4">
            <v>2954</v>
          </cell>
          <cell r="DF4">
            <v>8759</v>
          </cell>
        </row>
      </sheetData>
      <sheetData sheetId="1">
        <row r="4">
          <cell r="A4">
            <v>69825</v>
          </cell>
          <cell r="B4">
            <v>190</v>
          </cell>
          <cell r="C4">
            <v>1</v>
          </cell>
          <cell r="D4">
            <v>1</v>
          </cell>
          <cell r="E4">
            <v>1925</v>
          </cell>
          <cell r="G4">
            <v>60445</v>
          </cell>
          <cell r="H4">
            <v>160</v>
          </cell>
          <cell r="I4">
            <v>1</v>
          </cell>
          <cell r="J4">
            <v>1</v>
          </cell>
          <cell r="K4">
            <v>21</v>
          </cell>
          <cell r="M4">
            <v>194</v>
          </cell>
          <cell r="N4">
            <v>7833</v>
          </cell>
          <cell r="O4">
            <v>54342</v>
          </cell>
          <cell r="P4">
            <v>148</v>
          </cell>
          <cell r="Q4">
            <v>1</v>
          </cell>
          <cell r="S4">
            <v>2</v>
          </cell>
          <cell r="T4">
            <v>538</v>
          </cell>
          <cell r="U4">
            <v>8016</v>
          </cell>
          <cell r="V4">
            <v>51648</v>
          </cell>
          <cell r="W4">
            <v>130</v>
          </cell>
          <cell r="X4">
            <v>2</v>
          </cell>
          <cell r="Y4">
            <v>1</v>
          </cell>
          <cell r="Z4">
            <v>2</v>
          </cell>
          <cell r="AB4">
            <v>2</v>
          </cell>
          <cell r="AC4">
            <v>17</v>
          </cell>
          <cell r="AD4">
            <v>660</v>
          </cell>
          <cell r="AE4">
            <v>7993</v>
          </cell>
          <cell r="AF4">
            <v>50222</v>
          </cell>
          <cell r="AG4">
            <v>135</v>
          </cell>
          <cell r="AH4">
            <v>1</v>
          </cell>
          <cell r="AJ4">
            <v>1</v>
          </cell>
          <cell r="AK4">
            <v>5</v>
          </cell>
          <cell r="AL4">
            <v>34</v>
          </cell>
          <cell r="AM4">
            <v>993</v>
          </cell>
          <cell r="AN4">
            <v>8182</v>
          </cell>
          <cell r="AO4">
            <v>47722</v>
          </cell>
          <cell r="AP4">
            <v>125</v>
          </cell>
          <cell r="AQ4">
            <v>1</v>
          </cell>
          <cell r="AR4">
            <v>3</v>
          </cell>
          <cell r="AT4">
            <v>4</v>
          </cell>
          <cell r="AU4">
            <v>78</v>
          </cell>
          <cell r="AV4">
            <v>1121</v>
          </cell>
          <cell r="AW4">
            <v>8763</v>
          </cell>
          <cell r="AX4">
            <v>45528</v>
          </cell>
          <cell r="AY4">
            <v>140</v>
          </cell>
          <cell r="AZ4">
            <v>1</v>
          </cell>
          <cell r="BB4">
            <v>5</v>
          </cell>
          <cell r="BC4">
            <v>93</v>
          </cell>
          <cell r="BD4">
            <v>1452</v>
          </cell>
          <cell r="BE4">
            <v>8584</v>
          </cell>
          <cell r="BF4">
            <v>44389</v>
          </cell>
          <cell r="BG4">
            <v>133</v>
          </cell>
          <cell r="BH4">
            <v>1</v>
          </cell>
          <cell r="BJ4">
            <v>5</v>
          </cell>
          <cell r="BK4">
            <v>170</v>
          </cell>
          <cell r="BL4">
            <v>1617</v>
          </cell>
          <cell r="BM4">
            <v>8565</v>
          </cell>
          <cell r="BN4">
            <v>41208</v>
          </cell>
          <cell r="BO4">
            <v>147</v>
          </cell>
          <cell r="BP4">
            <v>2</v>
          </cell>
          <cell r="BQ4">
            <v>1</v>
          </cell>
          <cell r="BS4">
            <v>12</v>
          </cell>
          <cell r="BT4">
            <v>224</v>
          </cell>
          <cell r="BU4">
            <v>1631</v>
          </cell>
          <cell r="BV4">
            <v>11523</v>
          </cell>
          <cell r="BW4">
            <v>37754</v>
          </cell>
          <cell r="BX4">
            <v>141</v>
          </cell>
          <cell r="BY4">
            <v>8</v>
          </cell>
          <cell r="CA4">
            <v>4</v>
          </cell>
          <cell r="CB4">
            <v>36</v>
          </cell>
          <cell r="CC4">
            <v>203</v>
          </cell>
          <cell r="CD4">
            <v>4862</v>
          </cell>
          <cell r="CE4">
            <v>10705</v>
          </cell>
          <cell r="CF4">
            <v>34687</v>
          </cell>
          <cell r="CG4">
            <v>185</v>
          </cell>
          <cell r="CI4">
            <v>1</v>
          </cell>
          <cell r="CJ4">
            <v>9</v>
          </cell>
          <cell r="CK4">
            <v>48</v>
          </cell>
          <cell r="CL4">
            <v>2461</v>
          </cell>
          <cell r="CM4">
            <v>4845</v>
          </cell>
          <cell r="CN4">
            <v>8084</v>
          </cell>
          <cell r="CO4">
            <v>34296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7" zoomScaleNormal="100" workbookViewId="0">
      <selection activeCell="A18" sqref="A18"/>
    </sheetView>
  </sheetViews>
  <sheetFormatPr defaultRowHeight="15" x14ac:dyDescent="0.25"/>
  <cols>
    <col min="1" max="1" width="11" customWidth="1"/>
    <col min="2" max="2" width="7" bestFit="1" customWidth="1"/>
    <col min="3" max="14" width="8" bestFit="1" customWidth="1"/>
    <col min="15" max="15" width="7" bestFit="1" customWidth="1"/>
    <col min="16" max="16" width="7.5703125" customWidth="1"/>
    <col min="17" max="17" width="6.85546875" customWidth="1"/>
    <col min="18" max="18" width="9.85546875" customWidth="1"/>
  </cols>
  <sheetData>
    <row r="1" spans="1:18" ht="22.5" customHeight="1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5" customHeight="1" x14ac:dyDescent="0.25">
      <c r="A2" s="5"/>
      <c r="B2" s="39" t="s">
        <v>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2" t="s">
        <v>6</v>
      </c>
      <c r="Q2" s="43"/>
      <c r="R2" s="5"/>
    </row>
    <row r="3" spans="1:18" ht="39" x14ac:dyDescent="0.25">
      <c r="A3" s="6" t="s">
        <v>0</v>
      </c>
      <c r="B3" s="7" t="s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9">
        <v>10</v>
      </c>
      <c r="M3" s="9">
        <v>11</v>
      </c>
      <c r="N3" s="9">
        <v>12</v>
      </c>
      <c r="O3" s="10" t="s">
        <v>2</v>
      </c>
      <c r="P3" s="7" t="s">
        <v>3</v>
      </c>
      <c r="Q3" s="11" t="s">
        <v>5</v>
      </c>
      <c r="R3" s="12" t="s">
        <v>4</v>
      </c>
    </row>
    <row r="4" spans="1:18" x14ac:dyDescent="0.25">
      <c r="A4" s="6">
        <v>2004</v>
      </c>
      <c r="B4" s="13">
        <f>'[1]1998cohupdate'!$E$4</f>
        <v>1845</v>
      </c>
      <c r="C4" s="14">
        <f>'[1]1998cohupdate'!$A$4</f>
        <v>71307</v>
      </c>
      <c r="D4" s="15">
        <f>'[1]1998cohupdate'!$B$4</f>
        <v>279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6">
        <f>SUM('[1]1998cohupdate'!$C$4,'[1]1998cohupdate'!$D$4,'[1]1998cohupdate'!$F$4)</f>
        <v>4</v>
      </c>
      <c r="P4" s="17">
        <f t="shared" ref="P4:P15" si="0">SUM(B4:O4)</f>
        <v>73435</v>
      </c>
      <c r="Q4" s="18">
        <f>P4/73436</f>
        <v>0.99998638270058282</v>
      </c>
      <c r="R4" s="19">
        <f>C4/$P$4</f>
        <v>0.97102199223803365</v>
      </c>
    </row>
    <row r="5" spans="1:18" x14ac:dyDescent="0.25">
      <c r="A5" s="6">
        <v>2005</v>
      </c>
      <c r="B5" s="13">
        <f>'[1]1998cohupdate'!$K$4</f>
        <v>29</v>
      </c>
      <c r="C5" s="15">
        <f>'[1]1998cohupdate'!$G$4</f>
        <v>6281</v>
      </c>
      <c r="D5" s="14">
        <f>'[1]1998cohupdate'!$H$4</f>
        <v>60919</v>
      </c>
      <c r="E5" s="15">
        <f>'[1]1998cohupdate'!$I$4</f>
        <v>189</v>
      </c>
      <c r="F5" s="15"/>
      <c r="G5" s="15"/>
      <c r="H5" s="15"/>
      <c r="I5" s="15"/>
      <c r="J5" s="15"/>
      <c r="K5" s="15"/>
      <c r="L5" s="15"/>
      <c r="M5" s="15"/>
      <c r="N5" s="15"/>
      <c r="O5" s="16">
        <f>SUM('[1]1998cohupdate'!$J$4,'[1]1998cohupdate'!$L$4)</f>
        <v>4</v>
      </c>
      <c r="P5" s="17">
        <f t="shared" si="0"/>
        <v>67422</v>
      </c>
      <c r="Q5" s="18">
        <f>P5/P4</f>
        <v>0.91811806359365422</v>
      </c>
      <c r="R5" s="19">
        <f>D5/$P$4</f>
        <v>0.82956355961053996</v>
      </c>
    </row>
    <row r="6" spans="1:18" x14ac:dyDescent="0.25">
      <c r="A6" s="6">
        <v>2006</v>
      </c>
      <c r="B6" s="13"/>
      <c r="C6" s="15">
        <f>'[1]1998cohupdate'!$N$4</f>
        <v>221</v>
      </c>
      <c r="D6" s="15">
        <f>'[1]1998cohupdate'!$O$4</f>
        <v>8046</v>
      </c>
      <c r="E6" s="14">
        <f>'[1]1998cohupdate'!$P$4</f>
        <v>54535</v>
      </c>
      <c r="F6" s="15">
        <f>'[1]1998cohupdate'!$Q$4</f>
        <v>155</v>
      </c>
      <c r="G6" s="15"/>
      <c r="H6" s="15"/>
      <c r="I6" s="15"/>
      <c r="J6" s="15"/>
      <c r="K6" s="15"/>
      <c r="L6" s="15"/>
      <c r="M6" s="15"/>
      <c r="N6" s="15"/>
      <c r="O6" s="16">
        <f>SUM('[1]1998cohupdate'!$R$4,'[1]1998cohupdate'!$S$4)</f>
        <v>4</v>
      </c>
      <c r="P6" s="17">
        <f t="shared" si="0"/>
        <v>62961</v>
      </c>
      <c r="Q6" s="18">
        <f>P6/P4</f>
        <v>0.85737046367535918</v>
      </c>
      <c r="R6" s="19">
        <f>E6/$P$4</f>
        <v>0.74262953632464079</v>
      </c>
    </row>
    <row r="7" spans="1:18" x14ac:dyDescent="0.25">
      <c r="A7" s="6">
        <v>2007</v>
      </c>
      <c r="B7" s="13"/>
      <c r="C7" s="15"/>
      <c r="D7" s="15">
        <f>'[1]1998cohupdate'!$V$4</f>
        <v>589</v>
      </c>
      <c r="E7" s="15">
        <f>'[1]1998cohupdate'!$W$4</f>
        <v>8513</v>
      </c>
      <c r="F7" s="14">
        <f>'[1]1998cohupdate'!$X$4</f>
        <v>50943</v>
      </c>
      <c r="G7" s="15">
        <f>'[1]1998cohupdate'!$Y$4</f>
        <v>149</v>
      </c>
      <c r="H7" s="15"/>
      <c r="I7" s="15"/>
      <c r="J7" s="15"/>
      <c r="K7" s="15"/>
      <c r="L7" s="15"/>
      <c r="M7" s="15"/>
      <c r="N7" s="15"/>
      <c r="O7" s="16">
        <f>'[1]1998cohupdate'!$Z$4+'[1]1998cohupdate'!$U$4</f>
        <v>9</v>
      </c>
      <c r="P7" s="17">
        <f t="shared" si="0"/>
        <v>60203</v>
      </c>
      <c r="Q7" s="18">
        <f>P7/P4</f>
        <v>0.81981344045754745</v>
      </c>
      <c r="R7" s="19">
        <f>F7/$P$4</f>
        <v>0.69371553074147208</v>
      </c>
    </row>
    <row r="8" spans="1:18" x14ac:dyDescent="0.25">
      <c r="A8" s="6">
        <v>2008</v>
      </c>
      <c r="B8" s="13"/>
      <c r="C8" s="15"/>
      <c r="D8" s="15"/>
      <c r="E8" s="15">
        <f>'[1]1998cohupdate'!$AC$4</f>
        <v>822</v>
      </c>
      <c r="F8" s="15">
        <f>'[1]1998cohupdate'!$AD$4</f>
        <v>8495</v>
      </c>
      <c r="G8" s="14">
        <f>'[1]1998cohupdate'!$AE$4</f>
        <v>49066</v>
      </c>
      <c r="H8" s="15">
        <f>'[1]1998cohupdate'!$AF$4</f>
        <v>150</v>
      </c>
      <c r="I8" s="15"/>
      <c r="J8" s="15"/>
      <c r="K8" s="15"/>
      <c r="L8" s="15"/>
      <c r="M8" s="15"/>
      <c r="N8" s="15"/>
      <c r="O8" s="16">
        <f>SUM('[1]1998cohupdate'!$AB$4,'[1]1998cohupdate'!$AG$4,'[1]1998cohupdate'!$AH$4)</f>
        <v>33</v>
      </c>
      <c r="P8" s="17">
        <f t="shared" si="0"/>
        <v>58566</v>
      </c>
      <c r="Q8" s="18">
        <f>P8/P4</f>
        <v>0.79752161775720021</v>
      </c>
      <c r="R8" s="19">
        <f>G8/$P$4</f>
        <v>0.66815551167699327</v>
      </c>
    </row>
    <row r="9" spans="1:18" x14ac:dyDescent="0.25">
      <c r="A9" s="6">
        <v>2009</v>
      </c>
      <c r="B9" s="13"/>
      <c r="C9" s="15"/>
      <c r="D9" s="15"/>
      <c r="E9" s="15"/>
      <c r="F9" s="15">
        <f>'[1]1998cohupdate'!$AL$4</f>
        <v>882</v>
      </c>
      <c r="G9" s="15">
        <f>'[1]1998cohupdate'!$AM$4</f>
        <v>8442</v>
      </c>
      <c r="H9" s="14">
        <f>'[1]1998cohupdate'!$AN$4</f>
        <v>47098</v>
      </c>
      <c r="I9" s="15">
        <f>'[1]1998cohupdate'!$AO$4</f>
        <v>157</v>
      </c>
      <c r="J9" s="15"/>
      <c r="K9" s="15"/>
      <c r="L9" s="15"/>
      <c r="M9" s="15"/>
      <c r="N9" s="15"/>
      <c r="O9" s="16">
        <f>SUM('[1]1998cohupdate'!$AJ$4,'[1]1998cohupdate'!$AK$4,'[1]1998cohupdate'!$AP$4,'[1]1998cohupdate'!$AQ$4)</f>
        <v>52</v>
      </c>
      <c r="P9" s="17">
        <f t="shared" si="0"/>
        <v>56631</v>
      </c>
      <c r="Q9" s="18">
        <f>P9/P4</f>
        <v>0.77117178457138968</v>
      </c>
      <c r="R9" s="19">
        <f>H9/$P$4</f>
        <v>0.64135630149111456</v>
      </c>
    </row>
    <row r="10" spans="1:18" x14ac:dyDescent="0.25">
      <c r="A10" s="6">
        <v>2010</v>
      </c>
      <c r="B10" s="13"/>
      <c r="C10" s="15"/>
      <c r="D10" s="15"/>
      <c r="E10" s="15"/>
      <c r="F10" s="15"/>
      <c r="G10" s="15">
        <f>'[1]1998cohupdate'!$AW$4</f>
        <v>1108</v>
      </c>
      <c r="H10" s="15">
        <f>'[1]1998cohupdate'!$AX$4</f>
        <v>8933</v>
      </c>
      <c r="I10" s="14">
        <f>'[1]1998cohupdate'!$AY$4</f>
        <v>45075</v>
      </c>
      <c r="J10" s="15">
        <f>'[1]1998cohupdate'!$AZ$4</f>
        <v>155</v>
      </c>
      <c r="K10" s="15"/>
      <c r="L10" s="15"/>
      <c r="M10" s="15"/>
      <c r="N10" s="15"/>
      <c r="O10" s="16">
        <f>SUM('[1]1998cohupdate'!$AS$4,'[1]1998cohupdate'!$AT$4,'[1]1998cohupdate'!$AU$4,'[1]1998cohupdate'!$AV$4,'[1]1998cohupdate'!$BA$4,'[1]1998cohupdate'!$BB$4)</f>
        <v>81</v>
      </c>
      <c r="P10" s="17">
        <f t="shared" si="0"/>
        <v>55352</v>
      </c>
      <c r="Q10" s="18">
        <f>P10/P4</f>
        <v>0.75375502144753859</v>
      </c>
      <c r="R10" s="19">
        <f>I10/$P$4</f>
        <v>0.61380812963845577</v>
      </c>
    </row>
    <row r="11" spans="1:18" x14ac:dyDescent="0.25">
      <c r="A11" s="6">
        <v>2011</v>
      </c>
      <c r="B11" s="13"/>
      <c r="C11" s="20"/>
      <c r="D11" s="15"/>
      <c r="E11" s="15"/>
      <c r="F11" s="15"/>
      <c r="G11" s="15"/>
      <c r="H11" s="15">
        <f>'[1]1998cohupdate'!$BH$4</f>
        <v>1580</v>
      </c>
      <c r="I11" s="15">
        <f>'[1]1998cohupdate'!$BI$4</f>
        <v>9008</v>
      </c>
      <c r="J11" s="14">
        <f>'[1]1998cohupdate'!$BJ$4</f>
        <v>43660</v>
      </c>
      <c r="K11" s="15">
        <f>'[1]1998cohupdate'!$BK$4</f>
        <v>148</v>
      </c>
      <c r="L11" s="15"/>
      <c r="M11" s="15"/>
      <c r="N11" s="15"/>
      <c r="O11" s="16">
        <f>SUM('[1]1998cohupdate'!$BD$4,'[1]1998cohupdate'!$BE$4,'[1]1998cohupdate'!$BF$4,'[1]1998cohupdate'!$BG$4,'[1]1998cohupdate'!$BL$4,'[1]1998cohupdate'!$BM$4)</f>
        <v>101</v>
      </c>
      <c r="P11" s="17">
        <f t="shared" si="0"/>
        <v>54497</v>
      </c>
      <c r="Q11" s="18">
        <f>P11/P4</f>
        <v>0.74211207190032003</v>
      </c>
      <c r="R11" s="19">
        <f>J11/$P$4</f>
        <v>0.59453938857493016</v>
      </c>
    </row>
    <row r="12" spans="1:18" x14ac:dyDescent="0.25">
      <c r="A12" s="6">
        <v>2012</v>
      </c>
      <c r="B12" s="13"/>
      <c r="C12" s="20"/>
      <c r="D12" s="15"/>
      <c r="E12" s="15"/>
      <c r="F12" s="15"/>
      <c r="G12" s="15"/>
      <c r="H12" s="15"/>
      <c r="I12" s="15">
        <f>'[1]1998cohupdate'!$BS$4</f>
        <v>1657</v>
      </c>
      <c r="J12" s="15">
        <f>'[1]1998cohupdate'!$BT$4</f>
        <v>8952</v>
      </c>
      <c r="K12" s="14">
        <f>'[1]1998cohupdate'!$BU$4</f>
        <v>40761</v>
      </c>
      <c r="L12" s="15">
        <f>'[1]1998cohupdate'!$BV$4</f>
        <v>145</v>
      </c>
      <c r="M12" s="15"/>
      <c r="N12" s="15"/>
      <c r="O12" s="16">
        <f>SUM('[1]1998cohupdate'!$BO$4,'[1]1998cohupdate'!$BP$4,'[1]1998cohupdate'!$BQ$4,'[1]1998cohupdate'!$BW$4,'[1]1998cohupdate'!$BR$4)</f>
        <v>189</v>
      </c>
      <c r="P12" s="17">
        <f t="shared" si="0"/>
        <v>51704</v>
      </c>
      <c r="Q12" s="18">
        <f>P12/P4</f>
        <v>0.70407843671273918</v>
      </c>
      <c r="R12" s="19">
        <f>K12/$P$4</f>
        <v>0.55506229999319123</v>
      </c>
    </row>
    <row r="13" spans="1:18" x14ac:dyDescent="0.25">
      <c r="A13" s="6">
        <v>2013</v>
      </c>
      <c r="B13" s="13"/>
      <c r="C13" s="20"/>
      <c r="D13" s="15"/>
      <c r="E13" s="15"/>
      <c r="F13" s="15"/>
      <c r="G13" s="15"/>
      <c r="H13" s="15"/>
      <c r="I13" s="15"/>
      <c r="J13" s="15">
        <f>'[1]1998cohupdate'!$CC$4</f>
        <v>1714</v>
      </c>
      <c r="K13" s="30">
        <f>'[1]1998cohupdate'!$CD$4</f>
        <v>12140</v>
      </c>
      <c r="L13" s="14">
        <f>'[1]1998cohupdate'!$CE$4</f>
        <v>36916</v>
      </c>
      <c r="M13" s="15">
        <f>'[1]1998cohupdate'!$CF$4</f>
        <v>145</v>
      </c>
      <c r="N13" s="15"/>
      <c r="O13" s="16">
        <f>SUM('[1]1998cohupdate'!$BY$4,'[1]1998cohupdate'!$BZ$4,'[1]1998cohupdate'!$CA$4,'[1]1998cohupdate'!$CB$4,'[1]1998cohupdate'!$CG$4)</f>
        <v>274</v>
      </c>
      <c r="P13" s="21">
        <f t="shared" si="0"/>
        <v>51189</v>
      </c>
      <c r="Q13" s="18">
        <f>P13/P4</f>
        <v>0.69706543201470683</v>
      </c>
      <c r="R13" s="19">
        <f>L13/$P$4</f>
        <v>0.50270307074283382</v>
      </c>
    </row>
    <row r="14" spans="1:18" x14ac:dyDescent="0.25">
      <c r="A14" s="6">
        <v>2014</v>
      </c>
      <c r="B14" s="13"/>
      <c r="C14" s="20"/>
      <c r="D14" s="15"/>
      <c r="E14" s="15"/>
      <c r="F14" s="15"/>
      <c r="G14" s="15"/>
      <c r="H14" s="15"/>
      <c r="I14" s="15"/>
      <c r="J14" s="15"/>
      <c r="K14" s="15">
        <f>'[1]1998cohupdate'!$CM$4</f>
        <v>5108</v>
      </c>
      <c r="L14" s="15">
        <f>'[1]1998cohupdate'!$CN$4</f>
        <v>11352</v>
      </c>
      <c r="M14" s="14">
        <f>'[1]1998cohupdate'!$CO$4</f>
        <v>33707</v>
      </c>
      <c r="N14" s="15">
        <f>'[1]1998cohupdate'!$CP$4</f>
        <v>215</v>
      </c>
      <c r="O14" s="16">
        <f>SUM('[1]1998cohupdate'!$CI$4,'[1]1998cohupdate'!$CJ$4,'[1]1998cohupdate'!$CK$4,'[1]1998cohupdate'!$CL$4)</f>
        <v>298</v>
      </c>
      <c r="P14" s="21">
        <f t="shared" si="0"/>
        <v>50680</v>
      </c>
      <c r="Q14" s="18">
        <f>P14/P4</f>
        <v>0.69013413222577791</v>
      </c>
      <c r="R14" s="19">
        <f>M14/$P$4</f>
        <v>0.45900456185742494</v>
      </c>
    </row>
    <row r="15" spans="1:18" x14ac:dyDescent="0.25">
      <c r="A15" s="8">
        <v>2015</v>
      </c>
      <c r="B15" s="13"/>
      <c r="C15" s="20"/>
      <c r="D15" s="15"/>
      <c r="E15" s="15"/>
      <c r="F15" s="15"/>
      <c r="G15" s="15"/>
      <c r="H15" s="15"/>
      <c r="I15" s="15"/>
      <c r="J15" s="15"/>
      <c r="K15" s="15">
        <f>'[1]1998cohupdate'!$CU$4</f>
        <v>2736</v>
      </c>
      <c r="L15" s="15">
        <f>'[1]1998cohupdate'!$CV$4</f>
        <v>5084</v>
      </c>
      <c r="M15" s="15">
        <f>'[1]1998cohupdate'!$CW$4</f>
        <v>8335</v>
      </c>
      <c r="N15" s="14">
        <f>'[1]1998cohupdate'!$CX$4</f>
        <v>33428</v>
      </c>
      <c r="O15" s="16">
        <f>SUM('[1]1998cohupdate'!$CR$4,'[1]1998cohupdate'!$CS$4,'[1]1998cohupdate'!$CT$4)</f>
        <v>70</v>
      </c>
      <c r="P15" s="21">
        <f t="shared" si="0"/>
        <v>49653</v>
      </c>
      <c r="Q15" s="18">
        <f>P15/P4</f>
        <v>0.67614897528426499</v>
      </c>
      <c r="R15" s="19">
        <f>N15/$P$4</f>
        <v>0.45520528358412199</v>
      </c>
    </row>
    <row r="16" spans="1:18" x14ac:dyDescent="0.25">
      <c r="A16" s="8">
        <v>2016</v>
      </c>
      <c r="B16" s="22"/>
      <c r="C16" s="23"/>
      <c r="D16" s="24"/>
      <c r="E16" s="24"/>
      <c r="F16" s="24"/>
      <c r="G16" s="24"/>
      <c r="H16" s="24"/>
      <c r="I16" s="24"/>
      <c r="J16" s="24"/>
      <c r="K16" s="24">
        <f>'[1]1998cohupdate'!$DC$4</f>
        <v>1202</v>
      </c>
      <c r="L16" s="24">
        <f>'[1]1998cohupdate'!$DD$4</f>
        <v>2632</v>
      </c>
      <c r="M16" s="24">
        <f>'[1]1998cohupdate'!$DE$4</f>
        <v>2954</v>
      </c>
      <c r="N16" s="25">
        <f>'[1]1998cohupdate'!$DF$4</f>
        <v>8759</v>
      </c>
      <c r="O16" s="26">
        <f>SUM('[1]1998cohupdate'!$CZ$4,'[1]1998cohupdate'!$DA$4,'[1]1998cohupdate'!$DB$4)</f>
        <v>24</v>
      </c>
      <c r="P16" s="21">
        <f t="shared" ref="P16" si="1">SUM(B16:O16)</f>
        <v>15571</v>
      </c>
      <c r="Q16" s="18">
        <f>P16/P5</f>
        <v>0.23094835513630566</v>
      </c>
      <c r="R16" s="19">
        <f>N16/$P$4</f>
        <v>0.11927554980595084</v>
      </c>
    </row>
    <row r="17" spans="1:18" x14ac:dyDescent="0.25">
      <c r="A17" s="27" t="s">
        <v>9</v>
      </c>
      <c r="B17" s="31">
        <f>SUM(B4:B16)</f>
        <v>1874</v>
      </c>
      <c r="C17" s="31">
        <f t="shared" ref="C17:O17" si="2">SUM(C4:C16)</f>
        <v>77809</v>
      </c>
      <c r="D17" s="31">
        <f t="shared" si="2"/>
        <v>69833</v>
      </c>
      <c r="E17" s="31">
        <f t="shared" si="2"/>
        <v>64059</v>
      </c>
      <c r="F17" s="31">
        <f t="shared" si="2"/>
        <v>60475</v>
      </c>
      <c r="G17" s="31">
        <f t="shared" si="2"/>
        <v>58765</v>
      </c>
      <c r="H17" s="31">
        <f t="shared" si="2"/>
        <v>57761</v>
      </c>
      <c r="I17" s="31">
        <f t="shared" si="2"/>
        <v>55897</v>
      </c>
      <c r="J17" s="31">
        <f t="shared" si="2"/>
        <v>54481</v>
      </c>
      <c r="K17" s="31">
        <f t="shared" si="2"/>
        <v>62095</v>
      </c>
      <c r="L17" s="31">
        <f t="shared" si="2"/>
        <v>56129</v>
      </c>
      <c r="M17" s="31">
        <f t="shared" si="2"/>
        <v>45141</v>
      </c>
      <c r="N17" s="31">
        <f t="shared" si="2"/>
        <v>42402</v>
      </c>
      <c r="O17" s="31">
        <f t="shared" si="2"/>
        <v>1143</v>
      </c>
      <c r="P17" s="28"/>
      <c r="Q17" s="28"/>
      <c r="R17" s="28"/>
    </row>
    <row r="18" spans="1:18" x14ac:dyDescent="0.25">
      <c r="A18" s="29"/>
    </row>
    <row r="19" spans="1:18" x14ac:dyDescent="0.25">
      <c r="R19" s="4" t="s">
        <v>8</v>
      </c>
    </row>
    <row r="54" spans="11:11" x14ac:dyDescent="0.25">
      <c r="K54" s="3"/>
    </row>
    <row r="55" spans="11:11" x14ac:dyDescent="0.25">
      <c r="K55" s="1"/>
    </row>
    <row r="56" spans="11:11" x14ac:dyDescent="0.25">
      <c r="K56" s="1"/>
    </row>
    <row r="57" spans="11:11" x14ac:dyDescent="0.25">
      <c r="K57" s="2"/>
    </row>
    <row r="58" spans="11:11" x14ac:dyDescent="0.25">
      <c r="K58" s="2"/>
    </row>
    <row r="59" spans="11:11" x14ac:dyDescent="0.25">
      <c r="K59" s="2"/>
    </row>
  </sheetData>
  <mergeCells count="3">
    <mergeCell ref="A1:R1"/>
    <mergeCell ref="B2:O2"/>
    <mergeCell ref="P2:Q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Normal="100" workbookViewId="0">
      <selection activeCell="P15" sqref="P15"/>
    </sheetView>
  </sheetViews>
  <sheetFormatPr defaultRowHeight="15" x14ac:dyDescent="0.25"/>
  <cols>
    <col min="1" max="1" width="11" customWidth="1"/>
    <col min="2" max="2" width="7" bestFit="1" customWidth="1"/>
    <col min="3" max="15" width="8" bestFit="1" customWidth="1"/>
    <col min="16" max="16" width="18" bestFit="1" customWidth="1"/>
    <col min="17" max="17" width="6.85546875" customWidth="1"/>
    <col min="18" max="18" width="9.85546875" customWidth="1"/>
    <col min="19" max="31" width="9.140625" style="36"/>
  </cols>
  <sheetData>
    <row r="1" spans="1:30" ht="39" x14ac:dyDescent="0.25">
      <c r="A1" s="6" t="s">
        <v>0</v>
      </c>
      <c r="B1" s="7" t="s">
        <v>1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9">
        <v>10</v>
      </c>
      <c r="M1" s="9">
        <v>11</v>
      </c>
      <c r="N1" s="9">
        <v>12</v>
      </c>
      <c r="O1" s="10" t="s">
        <v>2</v>
      </c>
      <c r="P1" s="7" t="s">
        <v>11</v>
      </c>
      <c r="Q1" s="11" t="s">
        <v>12</v>
      </c>
      <c r="R1" s="34" t="s">
        <v>4</v>
      </c>
    </row>
    <row r="2" spans="1:30" x14ac:dyDescent="0.25">
      <c r="A2" s="6">
        <v>2005</v>
      </c>
      <c r="B2" s="13">
        <f>'[1]1999coh'!$E$4</f>
        <v>1925</v>
      </c>
      <c r="C2" s="14">
        <f>'[1]1999coh'!$A$4</f>
        <v>69825</v>
      </c>
      <c r="D2" s="15">
        <f>'[1]1999coh'!$B$4</f>
        <v>190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6">
        <f>SUM('[1]1999coh'!$C$4,'[1]1999coh'!$D$4)</f>
        <v>2</v>
      </c>
      <c r="P2" s="17">
        <f t="shared" ref="P2:P13" si="0">SUM(B2:O2)</f>
        <v>71942</v>
      </c>
      <c r="Q2" s="18">
        <f>P2/73436</f>
        <v>0.97965575467073374</v>
      </c>
      <c r="R2" s="35">
        <f>C2/$P$2</f>
        <v>0.9705735175558089</v>
      </c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x14ac:dyDescent="0.25">
      <c r="A3" s="6">
        <v>2006</v>
      </c>
      <c r="C3" s="15">
        <f>'[1]1999coh'!$K$4</f>
        <v>21</v>
      </c>
      <c r="D3" s="14">
        <f>'[1]1999coh'!$G$4</f>
        <v>60445</v>
      </c>
      <c r="E3" s="15">
        <f>'[1]1999coh'!$H$4</f>
        <v>160</v>
      </c>
      <c r="F3" s="15"/>
      <c r="G3" s="15"/>
      <c r="H3" s="15"/>
      <c r="I3" s="15"/>
      <c r="J3" s="15"/>
      <c r="K3" s="15"/>
      <c r="L3" s="15"/>
      <c r="M3" s="15"/>
      <c r="N3" s="15"/>
      <c r="O3" s="16">
        <f>SUM('[1]1999coh'!$I$4,'[1]1999coh'!$J$4,'[1]1999coh'!$K$4)</f>
        <v>23</v>
      </c>
      <c r="P3" s="17">
        <f t="shared" si="0"/>
        <v>60649</v>
      </c>
      <c r="Q3" s="18">
        <f>P3/P2</f>
        <v>0.84302632676322597</v>
      </c>
      <c r="R3" s="35">
        <f>D3/$P$2</f>
        <v>0.84019070918239691</v>
      </c>
    </row>
    <row r="4" spans="1:30" x14ac:dyDescent="0.25">
      <c r="A4" s="6">
        <v>2007</v>
      </c>
      <c r="B4" s="13"/>
      <c r="D4" s="15">
        <f>'[1]1999coh'!$N$4</f>
        <v>7833</v>
      </c>
      <c r="E4" s="14">
        <f>'[1]1999coh'!$O$4</f>
        <v>54342</v>
      </c>
      <c r="F4" s="15">
        <f>'[1]1999coh'!$P$4</f>
        <v>148</v>
      </c>
      <c r="G4" s="15"/>
      <c r="H4" s="15"/>
      <c r="I4" s="15"/>
      <c r="J4" s="15"/>
      <c r="K4" s="15"/>
      <c r="L4" s="15"/>
      <c r="M4" s="15"/>
      <c r="N4" s="15"/>
      <c r="O4" s="16">
        <f>SUM('[1]1999coh'!$M$4,'[1]1999coh'!$Q$4)</f>
        <v>195</v>
      </c>
      <c r="P4" s="17">
        <f t="shared" si="0"/>
        <v>62518</v>
      </c>
      <c r="Q4" s="18">
        <f>P4/P2</f>
        <v>0.86900558783464454</v>
      </c>
      <c r="R4" s="35">
        <f>E4/$P$2</f>
        <v>0.75535848322259602</v>
      </c>
    </row>
    <row r="5" spans="1:30" x14ac:dyDescent="0.25">
      <c r="A5" s="6">
        <v>2008</v>
      </c>
      <c r="B5" s="13"/>
      <c r="D5" s="15"/>
      <c r="E5">
        <f>'[1]1999coh'!$U$4</f>
        <v>8016</v>
      </c>
      <c r="F5" s="14">
        <f>'[1]1999coh'!$V$4</f>
        <v>51648</v>
      </c>
      <c r="G5" s="15">
        <f>'[1]1999coh'!$W$4</f>
        <v>130</v>
      </c>
      <c r="H5" s="15"/>
      <c r="I5" s="15"/>
      <c r="J5" s="15"/>
      <c r="K5" s="15"/>
      <c r="L5" s="15"/>
      <c r="M5" s="15"/>
      <c r="N5" s="15"/>
      <c r="O5" s="16">
        <f>SUM('[1]1999coh'!$S$4,'[1]1999coh'!$T$4,'[1]1999coh'!$X$4,'[1]1999coh'!$Y$4,'[1]1999coh'!$Z$4)</f>
        <v>545</v>
      </c>
      <c r="P5" s="17">
        <f t="shared" si="0"/>
        <v>60339</v>
      </c>
      <c r="Q5" s="18">
        <f>P5/P2</f>
        <v>0.83871730004726031</v>
      </c>
      <c r="R5" s="35">
        <f>F5/$P$2</f>
        <v>0.71791165105223653</v>
      </c>
    </row>
    <row r="6" spans="1:30" x14ac:dyDescent="0.25">
      <c r="A6" s="6">
        <v>2009</v>
      </c>
      <c r="B6" s="13"/>
      <c r="D6" s="15"/>
      <c r="E6" s="15"/>
      <c r="F6" s="15">
        <f>'[1]1999coh'!$AE$4</f>
        <v>7993</v>
      </c>
      <c r="G6" s="14">
        <f>'[1]1999coh'!$AF$4</f>
        <v>50222</v>
      </c>
      <c r="H6" s="15">
        <f>'[1]1999coh'!$AG$4</f>
        <v>135</v>
      </c>
      <c r="L6" s="15"/>
      <c r="M6" s="15"/>
      <c r="N6" s="15"/>
      <c r="O6" s="16">
        <f>SUM('[1]1999coh'!$AB$4,'[1]1999coh'!$AC$4,'[1]1999coh'!$AD$4,'[1]1999coh'!$AH$4)</f>
        <v>680</v>
      </c>
      <c r="P6" s="17">
        <f t="shared" si="0"/>
        <v>59030</v>
      </c>
      <c r="Q6" s="18">
        <f>P6/P2</f>
        <v>0.82052208723694087</v>
      </c>
      <c r="R6" s="35">
        <f>G6/$P$2</f>
        <v>0.69809012815879457</v>
      </c>
    </row>
    <row r="7" spans="1:30" x14ac:dyDescent="0.25">
      <c r="A7" s="6">
        <v>2010</v>
      </c>
      <c r="B7" s="13"/>
      <c r="D7" s="15"/>
      <c r="E7" s="15"/>
      <c r="F7" s="15"/>
      <c r="G7" s="15">
        <f>'[1]1999coh'!$AN$4</f>
        <v>8182</v>
      </c>
      <c r="H7" s="14">
        <f>'[1]1999coh'!$AO$4</f>
        <v>47722</v>
      </c>
      <c r="I7">
        <f>'[1]1999coh'!$AP$4</f>
        <v>125</v>
      </c>
      <c r="L7" s="15"/>
      <c r="M7" s="15"/>
      <c r="N7" s="15"/>
      <c r="O7" s="16">
        <f>SUM('[1]1999coh'!$AJ$4,'[1]1999coh'!$AK$4,'[1]1999coh'!$AL$4,'[1]1999coh'!$AM$4,'[1]1999coh'!$AQ$4,'[1]1999coh'!$AR$4)</f>
        <v>1037</v>
      </c>
      <c r="P7" s="17">
        <f t="shared" si="0"/>
        <v>57066</v>
      </c>
      <c r="Q7" s="18">
        <f>P7/P2</f>
        <v>0.79322231797837151</v>
      </c>
      <c r="R7" s="35">
        <f>H7/$P$2</f>
        <v>0.66333991270745873</v>
      </c>
    </row>
    <row r="8" spans="1:30" x14ac:dyDescent="0.25">
      <c r="A8" s="6">
        <v>2011</v>
      </c>
      <c r="B8" s="13"/>
      <c r="D8" s="15"/>
      <c r="E8" s="15"/>
      <c r="H8" s="15">
        <f>'[1]1999coh'!$AW$4</f>
        <v>8763</v>
      </c>
      <c r="I8" s="14">
        <f>'[1]1999coh'!$AX$4</f>
        <v>45528</v>
      </c>
      <c r="J8" s="15">
        <f>'[1]1999coh'!$AY$4</f>
        <v>140</v>
      </c>
      <c r="L8" s="15"/>
      <c r="M8" s="15"/>
      <c r="N8" s="15"/>
      <c r="O8" s="16">
        <f>SUM('[1]1999coh'!$AT$4,'[1]1999coh'!$AU$4,'[1]1999coh'!$AV$4,'[1]1999coh'!$AZ$4)</f>
        <v>1204</v>
      </c>
      <c r="P8" s="17">
        <f t="shared" si="0"/>
        <v>55635</v>
      </c>
      <c r="Q8" s="18">
        <f>P8/P2</f>
        <v>0.77333129465402684</v>
      </c>
      <c r="R8" s="35">
        <f>I8/$P$2</f>
        <v>0.6328431236273665</v>
      </c>
    </row>
    <row r="9" spans="1:30" x14ac:dyDescent="0.25">
      <c r="A9" s="6">
        <v>2012</v>
      </c>
      <c r="B9" s="13"/>
      <c r="D9" s="15"/>
      <c r="E9" s="15"/>
      <c r="H9" s="15"/>
      <c r="I9" s="15">
        <f>'[1]1999coh'!$BE$4</f>
        <v>8584</v>
      </c>
      <c r="J9" s="14">
        <f>'[1]1999coh'!$BF$4</f>
        <v>44389</v>
      </c>
      <c r="K9">
        <f>'[1]1999coh'!$BG$4</f>
        <v>133</v>
      </c>
      <c r="L9" s="15"/>
      <c r="M9" s="15"/>
      <c r="N9" s="15"/>
      <c r="O9" s="16">
        <f>SUM('[1]1999coh'!$BB$4,'[1]1999coh'!$BC$4,'[1]1999coh'!$BD$4,'[1]1999coh'!$BH$4)</f>
        <v>1551</v>
      </c>
      <c r="P9" s="17">
        <f t="shared" si="0"/>
        <v>54657</v>
      </c>
      <c r="Q9" s="18">
        <f>P9/P2</f>
        <v>0.75973701036946428</v>
      </c>
      <c r="R9" s="35">
        <f>J9/$P$2</f>
        <v>0.61701092546773795</v>
      </c>
    </row>
    <row r="10" spans="1:30" x14ac:dyDescent="0.25">
      <c r="A10" s="6">
        <v>2013</v>
      </c>
      <c r="B10" s="13"/>
      <c r="C10" s="20"/>
      <c r="D10" s="15"/>
      <c r="E10" s="15"/>
      <c r="F10" s="15"/>
      <c r="G10" s="15"/>
      <c r="H10" s="15"/>
      <c r="I10" s="32"/>
      <c r="J10" s="15">
        <f>'[1]1999coh'!$BM$4</f>
        <v>8565</v>
      </c>
      <c r="K10" s="14">
        <f>'[1]1999coh'!$BN$4</f>
        <v>41208</v>
      </c>
      <c r="L10" s="15">
        <f>'[1]1999coh'!$BO$4</f>
        <v>147</v>
      </c>
      <c r="M10" s="15"/>
      <c r="N10" s="15"/>
      <c r="O10" s="15">
        <f>SUM('[1]1999coh'!$BJ$4,'[1]1999coh'!$BK$4,'[1]1999coh'!$BL$4,'[1]1999coh'!$BP$4,'[1]1999coh'!$BQ$4)</f>
        <v>1795</v>
      </c>
      <c r="P10" s="17">
        <f t="shared" si="0"/>
        <v>51715</v>
      </c>
      <c r="Q10" s="18">
        <f>P10/P2</f>
        <v>0.71884295682633237</v>
      </c>
      <c r="R10" s="35">
        <f>K10/$P$2</f>
        <v>0.57279475132745827</v>
      </c>
    </row>
    <row r="11" spans="1:30" x14ac:dyDescent="0.25">
      <c r="A11" s="6">
        <v>2014</v>
      </c>
      <c r="B11" s="13"/>
      <c r="C11" s="20"/>
      <c r="D11" s="15"/>
      <c r="E11" s="15"/>
      <c r="F11" s="15"/>
      <c r="G11" s="15"/>
      <c r="H11" s="15"/>
      <c r="I11" s="32"/>
      <c r="J11" s="15"/>
      <c r="K11" s="15">
        <f>'[1]1999coh'!$BV$4</f>
        <v>11523</v>
      </c>
      <c r="L11" s="33">
        <f>'[1]1999coh'!$BW$4</f>
        <v>37754</v>
      </c>
      <c r="M11" s="15">
        <f>'[1]1999coh'!$BX$4</f>
        <v>141</v>
      </c>
      <c r="N11" s="15"/>
      <c r="O11" s="15">
        <f>SUM('[1]1999coh'!$BS$4,'[1]1999coh'!$BT$4,'[1]1999coh'!$BU$4,'[1]1999coh'!$BY$4)</f>
        <v>1875</v>
      </c>
      <c r="P11" s="17">
        <f t="shared" si="0"/>
        <v>51293</v>
      </c>
      <c r="Q11" s="18">
        <f>P11/P2</f>
        <v>0.71297712045814687</v>
      </c>
      <c r="R11" s="35">
        <f>L11/$P$2</f>
        <v>0.52478385365989266</v>
      </c>
    </row>
    <row r="12" spans="1:30" x14ac:dyDescent="0.25">
      <c r="A12" s="8">
        <v>2015</v>
      </c>
      <c r="B12" s="13"/>
      <c r="C12" s="20"/>
      <c r="D12" s="15"/>
      <c r="E12" s="15"/>
      <c r="F12" s="15"/>
      <c r="G12" s="15"/>
      <c r="H12" s="15"/>
      <c r="I12" s="32"/>
      <c r="J12" s="15"/>
      <c r="K12" s="15"/>
      <c r="L12" s="15">
        <f>'[1]1999coh'!$CE$4</f>
        <v>10705</v>
      </c>
      <c r="M12" s="14">
        <f>'[1]1999coh'!$CF$4</f>
        <v>34687</v>
      </c>
      <c r="N12" s="15">
        <f>'[1]1999coh'!$CG$4</f>
        <v>185</v>
      </c>
      <c r="O12" s="15">
        <f>SUM('[1]1999coh'!$CA$4,'[1]1999coh'!$CB$4,'[1]1999coh'!$CC$4,'[1]1999coh'!$CD$4)</f>
        <v>5105</v>
      </c>
      <c r="P12" s="17">
        <f t="shared" si="0"/>
        <v>50682</v>
      </c>
      <c r="Q12" s="18">
        <f>P12/P2</f>
        <v>0.70448416780184042</v>
      </c>
      <c r="R12" s="35">
        <f>M12/$P$2</f>
        <v>0.48215228934419391</v>
      </c>
    </row>
    <row r="13" spans="1:30" x14ac:dyDescent="0.25">
      <c r="A13" s="8">
        <v>2016</v>
      </c>
      <c r="B13" s="13"/>
      <c r="C13" s="20"/>
      <c r="D13" s="15"/>
      <c r="E13" s="15"/>
      <c r="F13" s="15"/>
      <c r="G13" s="15"/>
      <c r="H13" s="15"/>
      <c r="I13" s="15"/>
      <c r="J13" s="15"/>
      <c r="K13" s="15"/>
      <c r="L13" s="15"/>
      <c r="M13" s="15">
        <f>'[1]1999coh'!$CN$4</f>
        <v>8084</v>
      </c>
      <c r="N13" s="14">
        <f>'[1]1999coh'!$CO$4</f>
        <v>34296</v>
      </c>
      <c r="O13" s="16">
        <f>SUM('[1]1999coh'!$CI$4,'[1]1999coh'!$CJ$4,'[1]1999coh'!$CK$4,'[1]1999coh'!$CL$4,'[1]1999coh'!$CM$4)</f>
        <v>7364</v>
      </c>
      <c r="P13" s="17">
        <f t="shared" si="0"/>
        <v>49744</v>
      </c>
      <c r="Q13" s="18">
        <f t="shared" ref="Q13" si="1">P13/P3</f>
        <v>0.82019489191907535</v>
      </c>
      <c r="R13" s="35">
        <f t="shared" ref="R13" si="2">N13/$P$2</f>
        <v>0.47671735564760503</v>
      </c>
    </row>
    <row r="14" spans="1:30" x14ac:dyDescent="0.25">
      <c r="A14" s="27" t="s">
        <v>9</v>
      </c>
      <c r="B14" s="31">
        <f t="shared" ref="B14:O14" si="3">SUM(B2:B13)</f>
        <v>1925</v>
      </c>
      <c r="C14" s="31">
        <f t="shared" si="3"/>
        <v>69846</v>
      </c>
      <c r="D14" s="31">
        <f t="shared" si="3"/>
        <v>68468</v>
      </c>
      <c r="E14" s="31">
        <f t="shared" si="3"/>
        <v>62518</v>
      </c>
      <c r="F14" s="31">
        <f t="shared" si="3"/>
        <v>59789</v>
      </c>
      <c r="G14" s="31">
        <f t="shared" si="3"/>
        <v>58534</v>
      </c>
      <c r="H14" s="31">
        <f t="shared" si="3"/>
        <v>56620</v>
      </c>
      <c r="I14" s="31">
        <f t="shared" si="3"/>
        <v>54237</v>
      </c>
      <c r="J14" s="31">
        <f t="shared" si="3"/>
        <v>53094</v>
      </c>
      <c r="K14" s="31">
        <f t="shared" si="3"/>
        <v>52864</v>
      </c>
      <c r="L14" s="31">
        <f t="shared" si="3"/>
        <v>48606</v>
      </c>
      <c r="M14" s="31">
        <f t="shared" si="3"/>
        <v>42912</v>
      </c>
      <c r="N14" s="31">
        <f t="shared" si="3"/>
        <v>34481</v>
      </c>
      <c r="O14" s="31">
        <f t="shared" si="3"/>
        <v>21376</v>
      </c>
      <c r="P14" s="28"/>
      <c r="Q14" s="28"/>
      <c r="R14" s="28"/>
    </row>
    <row r="15" spans="1:30" x14ac:dyDescent="0.25">
      <c r="A15" s="29"/>
    </row>
    <row r="50" spans="11:11" x14ac:dyDescent="0.25">
      <c r="K50" s="3"/>
    </row>
    <row r="51" spans="11:11" x14ac:dyDescent="0.25">
      <c r="K51" s="1"/>
    </row>
    <row r="52" spans="11:11" x14ac:dyDescent="0.25">
      <c r="K52" s="1"/>
    </row>
    <row r="53" spans="11:11" x14ac:dyDescent="0.25">
      <c r="K53" s="2"/>
    </row>
    <row r="54" spans="11:11" x14ac:dyDescent="0.25">
      <c r="K54" s="2"/>
    </row>
    <row r="55" spans="11:11" x14ac:dyDescent="0.25">
      <c r="K55" s="2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1998cohort</vt:lpstr>
      <vt:lpstr>1999cohort</vt:lpstr>
      <vt:lpstr>Sheet3</vt:lpstr>
    </vt:vector>
  </TitlesOfParts>
  <Company>Independent Budget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Domanico</dc:creator>
  <cp:lastModifiedBy>Stephanie Kranes</cp:lastModifiedBy>
  <cp:lastPrinted>2014-04-01T19:02:21Z</cp:lastPrinted>
  <dcterms:created xsi:type="dcterms:W3CDTF">2014-04-01T19:00:23Z</dcterms:created>
  <dcterms:modified xsi:type="dcterms:W3CDTF">2019-07-11T14:41:43Z</dcterms:modified>
</cp:coreProperties>
</file>