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I17" i="2" l="1"/>
  <c r="J17" i="2" s="1"/>
  <c r="H17" i="2"/>
  <c r="I16" i="2"/>
  <c r="J16" i="2" s="1"/>
  <c r="H16" i="2"/>
  <c r="I15" i="2"/>
  <c r="J15" i="2" s="1"/>
  <c r="H15" i="2"/>
  <c r="I14" i="2"/>
  <c r="J14" i="2" s="1"/>
  <c r="H14" i="2"/>
  <c r="I13" i="2"/>
  <c r="J13" i="2" s="1"/>
  <c r="H13" i="2"/>
  <c r="I12" i="2"/>
  <c r="J12" i="2" s="1"/>
  <c r="H12" i="2"/>
  <c r="I11" i="2"/>
  <c r="J11" i="2" s="1"/>
  <c r="H11" i="2"/>
  <c r="I10" i="2"/>
  <c r="J10" i="2" s="1"/>
  <c r="H10" i="2"/>
  <c r="I9" i="2"/>
  <c r="J9" i="2" s="1"/>
  <c r="H9" i="2"/>
  <c r="I8" i="2"/>
  <c r="J8" i="2" s="1"/>
  <c r="H8" i="2"/>
  <c r="I7" i="2"/>
  <c r="J7" i="2" s="1"/>
  <c r="H7" i="2"/>
  <c r="I6" i="2"/>
  <c r="J6" i="2" s="1"/>
  <c r="H6" i="2"/>
  <c r="I5" i="2"/>
  <c r="H5" i="2"/>
  <c r="I4" i="2"/>
  <c r="J4" i="2" s="1"/>
  <c r="H4" i="2"/>
  <c r="I3" i="2"/>
  <c r="J3" i="2" s="1"/>
  <c r="H3" i="2"/>
  <c r="I2" i="2"/>
  <c r="J2" i="2" s="1"/>
  <c r="H2" i="2"/>
  <c r="J20" i="1" l="1"/>
  <c r="J21" i="1"/>
  <c r="J22" i="1"/>
  <c r="J23" i="1"/>
  <c r="J5" i="1"/>
  <c r="K5" i="1" s="1"/>
  <c r="J6" i="1"/>
  <c r="K6" i="1" s="1"/>
  <c r="J7" i="1"/>
  <c r="K7" i="1" s="1"/>
  <c r="J8" i="1"/>
  <c r="K8" i="1" s="1"/>
  <c r="J10" i="1"/>
  <c r="K10" i="1" s="1"/>
  <c r="J11" i="1"/>
  <c r="K11" i="1" s="1"/>
  <c r="J12" i="1"/>
  <c r="K12" i="1" s="1"/>
  <c r="J14" i="1"/>
  <c r="K14" i="1" s="1"/>
  <c r="J15" i="1"/>
  <c r="K15" i="1" s="1"/>
  <c r="J16" i="1"/>
  <c r="K16" i="1" s="1"/>
  <c r="J17" i="1"/>
  <c r="K17" i="1" s="1"/>
  <c r="J18" i="1"/>
  <c r="K18" i="1" s="1"/>
  <c r="I5" i="1" l="1"/>
  <c r="I6" i="1"/>
  <c r="I7" i="1"/>
  <c r="I8" i="1"/>
  <c r="I10" i="1"/>
  <c r="I11" i="1"/>
  <c r="I12" i="1"/>
  <c r="I14" i="1"/>
  <c r="I15" i="1"/>
  <c r="I16" i="1"/>
  <c r="I17" i="1"/>
  <c r="I18" i="1"/>
  <c r="I20" i="1"/>
  <c r="I21" i="1"/>
  <c r="I22" i="1"/>
  <c r="I23" i="1"/>
  <c r="K23" i="1" l="1"/>
  <c r="K22" i="1"/>
  <c r="K21" i="1"/>
  <c r="K20" i="1"/>
  <c r="H19" i="1"/>
  <c r="G19" i="1"/>
  <c r="F19" i="1"/>
  <c r="E19" i="1"/>
  <c r="C19" i="1"/>
  <c r="H13" i="1"/>
  <c r="G13" i="1"/>
  <c r="F13" i="1"/>
  <c r="E13" i="1"/>
  <c r="C13" i="1"/>
  <c r="H9" i="1"/>
  <c r="G9" i="1"/>
  <c r="G3" i="1" s="1"/>
  <c r="F9" i="1"/>
  <c r="E9" i="1"/>
  <c r="C9" i="1"/>
  <c r="H4" i="1"/>
  <c r="G4" i="1"/>
  <c r="F4" i="1"/>
  <c r="E4" i="1"/>
  <c r="E3" i="1" s="1"/>
  <c r="C4" i="1"/>
  <c r="C3" i="1" s="1"/>
  <c r="C24" i="1" s="1"/>
  <c r="J4" i="1" l="1"/>
  <c r="K4" i="1" s="1"/>
  <c r="E24" i="1"/>
  <c r="J9" i="1"/>
  <c r="K9" i="1" s="1"/>
  <c r="J13" i="1"/>
  <c r="K13" i="1" s="1"/>
  <c r="J19" i="1"/>
  <c r="H3" i="1"/>
  <c r="J3" i="1" s="1"/>
  <c r="K3" i="1" s="1"/>
  <c r="I4" i="1"/>
  <c r="I9" i="1"/>
  <c r="I13" i="1"/>
  <c r="I19" i="1"/>
  <c r="K19" i="1"/>
  <c r="G24" i="1"/>
  <c r="J24" i="1" s="1"/>
  <c r="F3" i="1"/>
  <c r="F24" i="1" s="1"/>
  <c r="K24" i="1" l="1"/>
  <c r="H24" i="1"/>
  <c r="I24" i="1" s="1"/>
  <c r="I3" i="1"/>
</calcChain>
</file>

<file path=xl/sharedStrings.xml><?xml version="1.0" encoding="utf-8"?>
<sst xmlns="http://schemas.openxmlformats.org/spreadsheetml/2006/main" count="75" uniqueCount="34">
  <si>
    <t>2011-2012</t>
  </si>
  <si>
    <t>2012-2013</t>
  </si>
  <si>
    <t xml:space="preserve">2013-2014 </t>
  </si>
  <si>
    <t xml:space="preserve">2014-2015 </t>
  </si>
  <si>
    <t>2015-2016 (Modified)</t>
  </si>
  <si>
    <t>2016-2017 (Adopted)</t>
  </si>
  <si>
    <t>Classroom Instruction</t>
  </si>
  <si>
    <t>General Education Instruction</t>
  </si>
  <si>
    <t>Special Education Instruction</t>
  </si>
  <si>
    <t>Citywide Special Education Instruction</t>
  </si>
  <si>
    <t>Universal Prekindergarten</t>
  </si>
  <si>
    <t>Instructional Support</t>
  </si>
  <si>
    <t>Special Education Instructional Support</t>
  </si>
  <si>
    <t>Categorical Programs</t>
  </si>
  <si>
    <t>Instructional Admin-School Support Org.</t>
  </si>
  <si>
    <t>Noninstructional Support</t>
  </si>
  <si>
    <t>School Facilities</t>
  </si>
  <si>
    <t>School Food Services</t>
  </si>
  <si>
    <t>School Safety</t>
  </si>
  <si>
    <t>Pupil Transportation</t>
  </si>
  <si>
    <t>Energy &amp; Leases</t>
  </si>
  <si>
    <t>Private and Other Non-DOE School Payments</t>
  </si>
  <si>
    <t>Special Ed. Pre-Kindergarten Contracts</t>
  </si>
  <si>
    <t>Charter School, Contract School, Foster Care Payments</t>
  </si>
  <si>
    <t>Nonpublic School &amp; FIT Payments</t>
  </si>
  <si>
    <t>Central Administration</t>
  </si>
  <si>
    <t>TOTAL DOE BUDGET</t>
  </si>
  <si>
    <t>Change from 2015-2016 through 2016-2017</t>
  </si>
  <si>
    <t>Dollar Change from 2011-2012 through 2016-2017</t>
  </si>
  <si>
    <t>Percent Change from 2011-2012 through 2016-2017</t>
  </si>
  <si>
    <t xml:space="preserve">Services to Schools </t>
  </si>
  <si>
    <t>Budget Categories ((Dollars in thousands)</t>
  </si>
  <si>
    <t>Specific Budget Categories (Dollars in thousands)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</si>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</sst>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color theme="1"/>
      <name val="Calibri"/>
      <family val="2"/>
    </font>
    <font>
      <i/>
      <sz val="9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164" fontId="3" fillId="0" borderId="0" xfId="1" applyNumberFormat="1" applyFont="1" applyFill="1" applyBorder="1"/>
    <xf numFmtId="164" fontId="3" fillId="0" borderId="0" xfId="1" applyNumberFormat="1" applyFont="1" applyBorder="1"/>
    <xf numFmtId="164" fontId="3" fillId="0" borderId="1" xfId="1" applyNumberFormat="1" applyFont="1" applyBorder="1"/>
    <xf numFmtId="164" fontId="2" fillId="0" borderId="3" xfId="1" applyNumberFormat="1" applyFont="1" applyFill="1" applyBorder="1" applyAlignment="1">
      <alignment horizontal="center" wrapText="1"/>
    </xf>
    <xf numFmtId="164" fontId="2" fillId="0" borderId="4" xfId="1" applyNumberFormat="1" applyFont="1" applyBorder="1" applyAlignment="1">
      <alignment horizontal="center" wrapText="1"/>
    </xf>
    <xf numFmtId="164" fontId="2" fillId="0" borderId="3" xfId="1" applyNumberFormat="1" applyFont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165" fontId="5" fillId="0" borderId="0" xfId="1" applyNumberFormat="1" applyFont="1" applyFill="1" applyBorder="1"/>
    <xf numFmtId="5" fontId="5" fillId="0" borderId="6" xfId="1" applyNumberFormat="1" applyFont="1" applyFill="1" applyBorder="1"/>
    <xf numFmtId="5" fontId="5" fillId="0" borderId="0" xfId="1" applyNumberFormat="1" applyFont="1" applyFill="1" applyBorder="1"/>
    <xf numFmtId="164" fontId="2" fillId="0" borderId="1" xfId="1" applyNumberFormat="1" applyFont="1" applyFill="1" applyBorder="1" applyAlignment="1">
      <alignment horizontal="left" indent="1"/>
    </xf>
    <xf numFmtId="165" fontId="5" fillId="0" borderId="0" xfId="2" applyNumberFormat="1" applyFont="1" applyFill="1" applyBorder="1"/>
    <xf numFmtId="164" fontId="6" fillId="0" borderId="1" xfId="1" applyNumberFormat="1" applyFont="1" applyFill="1" applyBorder="1" applyAlignment="1">
      <alignment horizontal="left" indent="2"/>
    </xf>
    <xf numFmtId="164" fontId="2" fillId="0" borderId="1" xfId="1" applyNumberFormat="1" applyFont="1" applyFill="1" applyBorder="1"/>
    <xf numFmtId="164" fontId="6" fillId="0" borderId="1" xfId="1" applyNumberFormat="1" applyFont="1" applyFill="1" applyBorder="1" applyAlignment="1">
      <alignment horizontal="left" wrapText="1" indent="1"/>
    </xf>
    <xf numFmtId="166" fontId="5" fillId="0" borderId="2" xfId="3" applyNumberFormat="1" applyFont="1" applyFill="1" applyBorder="1"/>
    <xf numFmtId="164" fontId="6" fillId="0" borderId="1" xfId="1" applyNumberFormat="1" applyFont="1" applyFill="1" applyBorder="1" applyAlignment="1">
      <alignment horizontal="left" indent="1"/>
    </xf>
    <xf numFmtId="165" fontId="3" fillId="0" borderId="0" xfId="1" applyNumberFormat="1" applyFont="1" applyFill="1" applyBorder="1"/>
    <xf numFmtId="164" fontId="4" fillId="0" borderId="0" xfId="1" applyNumberFormat="1" applyFont="1" applyBorder="1"/>
    <xf numFmtId="164" fontId="5" fillId="0" borderId="0" xfId="1" applyNumberFormat="1" applyFont="1" applyFill="1" applyBorder="1"/>
    <xf numFmtId="164" fontId="7" fillId="0" borderId="0" xfId="1" applyNumberFormat="1" applyFont="1" applyFill="1" applyBorder="1"/>
    <xf numFmtId="165" fontId="5" fillId="0" borderId="9" xfId="2" applyNumberFormat="1" applyFont="1" applyFill="1" applyBorder="1"/>
    <xf numFmtId="5" fontId="5" fillId="0" borderId="9" xfId="1" applyNumberFormat="1" applyFont="1" applyFill="1" applyBorder="1"/>
    <xf numFmtId="165" fontId="2" fillId="0" borderId="9" xfId="2" applyNumberFormat="1" applyFont="1" applyFill="1" applyBorder="1"/>
    <xf numFmtId="164" fontId="2" fillId="0" borderId="8" xfId="1" applyNumberFormat="1" applyFont="1" applyFill="1" applyBorder="1"/>
    <xf numFmtId="166" fontId="5" fillId="0" borderId="10" xfId="3" applyNumberFormat="1" applyFont="1" applyFill="1" applyBorder="1"/>
    <xf numFmtId="164" fontId="2" fillId="0" borderId="5" xfId="1" applyNumberFormat="1" applyFont="1" applyFill="1" applyBorder="1" applyAlignment="1">
      <alignment horizontal="center" wrapText="1"/>
    </xf>
    <xf numFmtId="165" fontId="5" fillId="0" borderId="2" xfId="1" applyNumberFormat="1" applyFont="1" applyFill="1" applyBorder="1"/>
    <xf numFmtId="165" fontId="5" fillId="0" borderId="2" xfId="2" applyNumberFormat="1" applyFont="1" applyFill="1" applyBorder="1"/>
    <xf numFmtId="164" fontId="3" fillId="0" borderId="2" xfId="1" applyNumberFormat="1" applyFont="1" applyFill="1" applyBorder="1"/>
    <xf numFmtId="165" fontId="5" fillId="0" borderId="10" xfId="2" applyNumberFormat="1" applyFont="1" applyFill="1" applyBorder="1"/>
    <xf numFmtId="165" fontId="3" fillId="0" borderId="2" xfId="1" applyNumberFormat="1" applyFont="1" applyFill="1" applyBorder="1"/>
    <xf numFmtId="165" fontId="2" fillId="0" borderId="10" xfId="2" applyNumberFormat="1" applyFont="1" applyFill="1" applyBorder="1"/>
    <xf numFmtId="5" fontId="5" fillId="0" borderId="11" xfId="1" applyNumberFormat="1" applyFont="1" applyFill="1" applyBorder="1"/>
    <xf numFmtId="5" fontId="5" fillId="0" borderId="12" xfId="1" applyNumberFormat="1" applyFont="1" applyFill="1" applyBorder="1"/>
    <xf numFmtId="5" fontId="5" fillId="0" borderId="7" xfId="1" applyNumberFormat="1" applyFont="1" applyFill="1" applyBorder="1"/>
    <xf numFmtId="164" fontId="0" fillId="0" borderId="0" xfId="0" applyNumberFormat="1"/>
    <xf numFmtId="164" fontId="2" fillId="0" borderId="0" xfId="1" applyNumberFormat="1" applyFont="1" applyFill="1" applyBorder="1"/>
    <xf numFmtId="164" fontId="2" fillId="0" borderId="0" xfId="1" applyNumberFormat="1" applyFont="1" applyFill="1" applyBorder="1" applyAlignment="1">
      <alignment horizontal="left" indent="1"/>
    </xf>
    <xf numFmtId="164" fontId="2" fillId="0" borderId="9" xfId="1" applyNumberFormat="1" applyFont="1" applyFill="1" applyBorder="1"/>
    <xf numFmtId="164" fontId="6" fillId="0" borderId="0" xfId="1" applyNumberFormat="1" applyFont="1" applyFill="1" applyBorder="1"/>
    <xf numFmtId="164" fontId="6" fillId="0" borderId="0" xfId="1" applyNumberFormat="1" applyFont="1" applyFill="1" applyBorder="1" applyAlignment="1">
      <alignment horizontal="center" wrapText="1"/>
    </xf>
    <xf numFmtId="164" fontId="6" fillId="0" borderId="0" xfId="1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0" fillId="0" borderId="0" xfId="0" applyFont="1" applyBorder="1"/>
    <xf numFmtId="5" fontId="3" fillId="0" borderId="0" xfId="1" applyNumberFormat="1" applyFont="1" applyFill="1" applyBorder="1"/>
    <xf numFmtId="166" fontId="3" fillId="0" borderId="0" xfId="3" applyNumberFormat="1" applyFont="1" applyFill="1" applyBorder="1"/>
    <xf numFmtId="165" fontId="3" fillId="0" borderId="0" xfId="2" applyNumberFormat="1" applyFont="1" applyFill="1" applyBorder="1"/>
    <xf numFmtId="165" fontId="6" fillId="0" borderId="0" xfId="2" applyNumberFormat="1" applyFont="1" applyFill="1" applyBorder="1"/>
    <xf numFmtId="165" fontId="0" fillId="0" borderId="0" xfId="0" applyNumberFormat="1" applyFont="1" applyBorder="1"/>
    <xf numFmtId="164" fontId="6" fillId="0" borderId="0" xfId="1" applyNumberFormat="1" applyFont="1" applyFill="1" applyBorder="1" applyAlignment="1" applyProtection="1">
      <protection locked="0"/>
    </xf>
    <xf numFmtId="164" fontId="6" fillId="0" borderId="0" xfId="1" applyNumberFormat="1" applyFont="1" applyFill="1" applyBorder="1" applyAlignment="1"/>
    <xf numFmtId="164" fontId="6" fillId="0" borderId="0" xfId="1" applyNumberFormat="1" applyFont="1" applyFill="1" applyBorder="1" applyAlignment="1">
      <alignment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K24" sqref="A2:K24"/>
    </sheetView>
  </sheetViews>
  <sheetFormatPr defaultRowHeight="15" x14ac:dyDescent="0.25"/>
  <cols>
    <col min="1" max="2" width="44.85546875" customWidth="1"/>
    <col min="3" max="8" width="9.5703125" bestFit="1" customWidth="1"/>
    <col min="9" max="9" width="12.85546875" customWidth="1"/>
    <col min="11" max="11" width="38.85546875" customWidth="1"/>
    <col min="14" max="14" width="11.5703125" bestFit="1" customWidth="1"/>
  </cols>
  <sheetData>
    <row r="1" spans="1:14" x14ac:dyDescent="0.25">
      <c r="A1" s="19"/>
      <c r="B1" s="19"/>
      <c r="C1" s="1"/>
      <c r="D1" s="20"/>
      <c r="E1" s="1"/>
      <c r="F1" s="1"/>
      <c r="G1" s="1"/>
      <c r="H1" s="1"/>
      <c r="I1" s="1"/>
      <c r="J1" s="2"/>
      <c r="K1" s="2"/>
    </row>
    <row r="2" spans="1:14" ht="72.75" x14ac:dyDescent="0.25">
      <c r="A2" s="3" t="s">
        <v>31</v>
      </c>
      <c r="B2" s="2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27" t="s">
        <v>5</v>
      </c>
      <c r="I2" s="5" t="s">
        <v>27</v>
      </c>
      <c r="J2" s="6" t="s">
        <v>28</v>
      </c>
      <c r="K2" s="7" t="s">
        <v>29</v>
      </c>
    </row>
    <row r="3" spans="1:14" x14ac:dyDescent="0.25">
      <c r="A3" s="14" t="s">
        <v>30</v>
      </c>
      <c r="B3" s="38"/>
      <c r="C3" s="8">
        <f>C4+C9+C12+C13</f>
        <v>16413203.252169732</v>
      </c>
      <c r="D3" s="8">
        <v>16401506.257138729</v>
      </c>
      <c r="E3" s="8">
        <f>SUM(E4,E9,E12,E13)</f>
        <v>17130030</v>
      </c>
      <c r="F3" s="8">
        <f>SUM(F4,F9,F12,F13)</f>
        <v>17623223</v>
      </c>
      <c r="G3" s="8">
        <f>SUM(G4,G9,G12,G13)</f>
        <v>18811559</v>
      </c>
      <c r="H3" s="28">
        <f>SUM(H4,H9,H12,H13)</f>
        <v>19472881</v>
      </c>
      <c r="I3" s="9">
        <f>H3-G3</f>
        <v>661322</v>
      </c>
      <c r="J3" s="10">
        <f>H3-C3</f>
        <v>3059677.747830268</v>
      </c>
      <c r="K3" s="16">
        <f>J3/C3</f>
        <v>0.18641563750974668</v>
      </c>
    </row>
    <row r="4" spans="1:14" x14ac:dyDescent="0.25">
      <c r="A4" s="11" t="s">
        <v>6</v>
      </c>
      <c r="B4" s="39"/>
      <c r="C4" s="12">
        <f t="shared" ref="C4" si="0">SUM(C5:C7)</f>
        <v>10229420.245484423</v>
      </c>
      <c r="D4" s="12">
        <v>10424523.061197421</v>
      </c>
      <c r="E4" s="12">
        <f>SUM(E5:E7)</f>
        <v>11005793</v>
      </c>
      <c r="F4" s="12">
        <f>SUM(F5:F7)</f>
        <v>11136340</v>
      </c>
      <c r="G4" s="12">
        <f>SUM(G5:G8)</f>
        <v>12774318</v>
      </c>
      <c r="H4" s="29">
        <f>SUM(H5:H8)</f>
        <v>13188494</v>
      </c>
      <c r="I4" s="9">
        <f t="shared" ref="I4:I24" si="1">H4-G4</f>
        <v>414176</v>
      </c>
      <c r="J4" s="10">
        <f t="shared" ref="J4:J23" si="2">H4-C4</f>
        <v>2959073.7545155771</v>
      </c>
      <c r="K4" s="16">
        <f t="shared" ref="K4:K24" si="3">J4/C4</f>
        <v>0.28927091501806296</v>
      </c>
    </row>
    <row r="5" spans="1:14" x14ac:dyDescent="0.25">
      <c r="A5" s="13" t="s">
        <v>7</v>
      </c>
      <c r="B5" s="11" t="s">
        <v>6</v>
      </c>
      <c r="C5" s="1">
        <v>7657832.975578092</v>
      </c>
      <c r="D5" s="1">
        <v>7707668.3888848349</v>
      </c>
      <c r="E5" s="1">
        <v>8190252</v>
      </c>
      <c r="F5" s="1">
        <v>8145806</v>
      </c>
      <c r="G5" s="1">
        <v>8550924</v>
      </c>
      <c r="H5" s="30">
        <v>8852989</v>
      </c>
      <c r="I5" s="9">
        <f t="shared" si="1"/>
        <v>302065</v>
      </c>
      <c r="J5" s="10">
        <f t="shared" si="2"/>
        <v>1195156.024421908</v>
      </c>
      <c r="K5" s="16">
        <f t="shared" si="3"/>
        <v>0.15606974299823839</v>
      </c>
    </row>
    <row r="6" spans="1:14" x14ac:dyDescent="0.25">
      <c r="A6" s="13" t="s">
        <v>8</v>
      </c>
      <c r="B6" s="11" t="s">
        <v>6</v>
      </c>
      <c r="C6" s="1">
        <v>1493114.2638145448</v>
      </c>
      <c r="D6" s="1">
        <v>1566926.6803186943</v>
      </c>
      <c r="E6" s="1">
        <v>1708808</v>
      </c>
      <c r="F6" s="1">
        <v>1822377</v>
      </c>
      <c r="G6" s="1">
        <v>1983939</v>
      </c>
      <c r="H6" s="30">
        <v>2017828</v>
      </c>
      <c r="I6" s="9">
        <f t="shared" si="1"/>
        <v>33889</v>
      </c>
      <c r="J6" s="10">
        <f t="shared" si="2"/>
        <v>524713.73618545523</v>
      </c>
      <c r="K6" s="16">
        <f t="shared" si="3"/>
        <v>0.35142235855743481</v>
      </c>
    </row>
    <row r="7" spans="1:14" x14ac:dyDescent="0.25">
      <c r="A7" s="13" t="s">
        <v>9</v>
      </c>
      <c r="B7" s="11" t="s">
        <v>6</v>
      </c>
      <c r="C7" s="1">
        <v>1078473.0060917872</v>
      </c>
      <c r="D7" s="1">
        <v>1149927.9919938904</v>
      </c>
      <c r="E7" s="1">
        <v>1106733</v>
      </c>
      <c r="F7" s="1">
        <v>1168157</v>
      </c>
      <c r="G7" s="1">
        <v>1266363</v>
      </c>
      <c r="H7" s="30">
        <v>1327666</v>
      </c>
      <c r="I7" s="9">
        <f t="shared" si="1"/>
        <v>61303</v>
      </c>
      <c r="J7" s="10">
        <f t="shared" si="2"/>
        <v>249192.99390821275</v>
      </c>
      <c r="K7" s="16">
        <f t="shared" si="3"/>
        <v>0.23106094682077216</v>
      </c>
    </row>
    <row r="8" spans="1:14" x14ac:dyDescent="0.25">
      <c r="A8" s="13" t="s">
        <v>10</v>
      </c>
      <c r="B8" s="11" t="s">
        <v>6</v>
      </c>
      <c r="C8" s="1">
        <v>0</v>
      </c>
      <c r="D8" s="1">
        <v>0</v>
      </c>
      <c r="E8" s="1">
        <v>0</v>
      </c>
      <c r="F8" s="1">
        <v>0</v>
      </c>
      <c r="G8" s="1">
        <v>973092</v>
      </c>
      <c r="H8" s="30">
        <v>990011</v>
      </c>
      <c r="I8" s="9">
        <f t="shared" si="1"/>
        <v>16919</v>
      </c>
      <c r="J8" s="10">
        <f t="shared" si="2"/>
        <v>990011</v>
      </c>
      <c r="K8" s="16" t="e">
        <f t="shared" si="3"/>
        <v>#DIV/0!</v>
      </c>
      <c r="N8" s="37"/>
    </row>
    <row r="9" spans="1:14" x14ac:dyDescent="0.25">
      <c r="A9" s="11" t="s">
        <v>11</v>
      </c>
      <c r="B9" s="39"/>
      <c r="C9" s="12">
        <f t="shared" ref="C9" si="4">SUM(C10:C11)</f>
        <v>2807269.3546826984</v>
      </c>
      <c r="D9" s="12">
        <v>2559663.1328638485</v>
      </c>
      <c r="E9" s="12">
        <f>SUM(E10:E11)</f>
        <v>2579620</v>
      </c>
      <c r="F9" s="12">
        <f>SUM(F10:F11)</f>
        <v>2813772</v>
      </c>
      <c r="G9" s="12">
        <f>SUM(G10:G11)</f>
        <v>2241295</v>
      </c>
      <c r="H9" s="29">
        <f>SUM(H10:H11)</f>
        <v>2280526</v>
      </c>
      <c r="I9" s="9">
        <f t="shared" si="1"/>
        <v>39231</v>
      </c>
      <c r="J9" s="10">
        <f t="shared" si="2"/>
        <v>-526743.35468269838</v>
      </c>
      <c r="K9" s="16">
        <f t="shared" si="3"/>
        <v>-0.18763548777535649</v>
      </c>
    </row>
    <row r="10" spans="1:14" x14ac:dyDescent="0.25">
      <c r="A10" s="13" t="s">
        <v>12</v>
      </c>
      <c r="B10" s="11" t="s">
        <v>11</v>
      </c>
      <c r="C10" s="21">
        <v>615114.40168269863</v>
      </c>
      <c r="D10" s="1">
        <v>596437.5568638487</v>
      </c>
      <c r="E10" s="1">
        <v>547137</v>
      </c>
      <c r="F10" s="1">
        <v>561495</v>
      </c>
      <c r="G10" s="1">
        <v>589493</v>
      </c>
      <c r="H10" s="30">
        <v>636684</v>
      </c>
      <c r="I10" s="9">
        <f t="shared" si="1"/>
        <v>47191</v>
      </c>
      <c r="J10" s="10">
        <f t="shared" si="2"/>
        <v>21569.598317301366</v>
      </c>
      <c r="K10" s="16">
        <f t="shared" si="3"/>
        <v>3.5065994647980707E-2</v>
      </c>
    </row>
    <row r="11" spans="1:14" x14ac:dyDescent="0.25">
      <c r="A11" s="13" t="s">
        <v>13</v>
      </c>
      <c r="B11" s="11" t="s">
        <v>11</v>
      </c>
      <c r="C11" s="21">
        <v>2192154.9529999997</v>
      </c>
      <c r="D11" s="1">
        <v>1963225.5759999999</v>
      </c>
      <c r="E11" s="1">
        <v>2032483</v>
      </c>
      <c r="F11" s="1">
        <v>2252277</v>
      </c>
      <c r="G11" s="1">
        <v>1651802</v>
      </c>
      <c r="H11" s="30">
        <v>1643842</v>
      </c>
      <c r="I11" s="9">
        <f t="shared" si="1"/>
        <v>-7960</v>
      </c>
      <c r="J11" s="10">
        <f t="shared" si="2"/>
        <v>-548312.95299999975</v>
      </c>
      <c r="K11" s="16">
        <f t="shared" si="3"/>
        <v>-0.25012508912731035</v>
      </c>
    </row>
    <row r="12" spans="1:14" x14ac:dyDescent="0.25">
      <c r="A12" s="11" t="s">
        <v>14</v>
      </c>
      <c r="B12" s="11" t="s">
        <v>14</v>
      </c>
      <c r="C12" s="12">
        <v>191134</v>
      </c>
      <c r="D12" s="12">
        <v>186694.35562590917</v>
      </c>
      <c r="E12" s="12">
        <v>210146</v>
      </c>
      <c r="F12" s="12">
        <v>342846</v>
      </c>
      <c r="G12" s="12">
        <v>356872</v>
      </c>
      <c r="H12" s="29">
        <v>393267</v>
      </c>
      <c r="I12" s="9">
        <f t="shared" si="1"/>
        <v>36395</v>
      </c>
      <c r="J12" s="10">
        <f t="shared" si="2"/>
        <v>202133</v>
      </c>
      <c r="K12" s="16">
        <f t="shared" si="3"/>
        <v>1.0575460148377578</v>
      </c>
    </row>
    <row r="13" spans="1:14" x14ac:dyDescent="0.25">
      <c r="A13" s="11" t="s">
        <v>15</v>
      </c>
      <c r="B13" s="39"/>
      <c r="C13" s="12">
        <f t="shared" ref="C13" si="5">SUM(C14:C18)</f>
        <v>3185379.6520026093</v>
      </c>
      <c r="D13" s="12">
        <v>3230625.7074515512</v>
      </c>
      <c r="E13" s="12">
        <f>SUM(E14:E18)</f>
        <v>3334471</v>
      </c>
      <c r="F13" s="12">
        <f>SUM(F14:F18)</f>
        <v>3330265</v>
      </c>
      <c r="G13" s="12">
        <f>SUM(G14:G18)</f>
        <v>3439074</v>
      </c>
      <c r="H13" s="29">
        <f>SUM(H14:H18)</f>
        <v>3610594</v>
      </c>
      <c r="I13" s="9">
        <f t="shared" si="1"/>
        <v>171520</v>
      </c>
      <c r="J13" s="10">
        <f t="shared" si="2"/>
        <v>425214.34799739067</v>
      </c>
      <c r="K13" s="16">
        <f t="shared" si="3"/>
        <v>0.1334893778611487</v>
      </c>
    </row>
    <row r="14" spans="1:14" x14ac:dyDescent="0.25">
      <c r="A14" s="13" t="s">
        <v>16</v>
      </c>
      <c r="B14" s="11" t="s">
        <v>15</v>
      </c>
      <c r="C14" s="1">
        <v>931603.04763671546</v>
      </c>
      <c r="D14" s="1">
        <v>946152.05711767368</v>
      </c>
      <c r="E14" s="1">
        <v>930544</v>
      </c>
      <c r="F14" s="1">
        <v>874829</v>
      </c>
      <c r="G14" s="1">
        <v>957946</v>
      </c>
      <c r="H14" s="30">
        <v>1060397</v>
      </c>
      <c r="I14" s="9">
        <f t="shared" si="1"/>
        <v>102451</v>
      </c>
      <c r="J14" s="10">
        <f t="shared" si="2"/>
        <v>128793.95236328454</v>
      </c>
      <c r="K14" s="16">
        <f t="shared" si="3"/>
        <v>0.13824981862179198</v>
      </c>
    </row>
    <row r="15" spans="1:14" x14ac:dyDescent="0.25">
      <c r="A15" s="13" t="s">
        <v>17</v>
      </c>
      <c r="B15" s="11" t="s">
        <v>15</v>
      </c>
      <c r="C15" s="1">
        <v>425007.46036589355</v>
      </c>
      <c r="D15" s="1">
        <v>429156.45233387797</v>
      </c>
      <c r="E15" s="1">
        <v>481223</v>
      </c>
      <c r="F15" s="1">
        <v>512917</v>
      </c>
      <c r="G15" s="1">
        <v>544458</v>
      </c>
      <c r="H15" s="30">
        <v>583931</v>
      </c>
      <c r="I15" s="9">
        <f t="shared" si="1"/>
        <v>39473</v>
      </c>
      <c r="J15" s="10">
        <f t="shared" si="2"/>
        <v>158923.53963410645</v>
      </c>
      <c r="K15" s="16">
        <f t="shared" si="3"/>
        <v>0.37393117640167406</v>
      </c>
    </row>
    <row r="16" spans="1:14" x14ac:dyDescent="0.25">
      <c r="A16" s="13" t="s">
        <v>18</v>
      </c>
      <c r="B16" s="11" t="s">
        <v>15</v>
      </c>
      <c r="C16" s="1">
        <v>298111.36700000003</v>
      </c>
      <c r="D16" s="1">
        <v>306129.908</v>
      </c>
      <c r="E16" s="1">
        <v>309676</v>
      </c>
      <c r="F16" s="1">
        <v>330581</v>
      </c>
      <c r="G16" s="1">
        <v>336074</v>
      </c>
      <c r="H16" s="30">
        <v>357191</v>
      </c>
      <c r="I16" s="9">
        <f t="shared" si="1"/>
        <v>21117</v>
      </c>
      <c r="J16" s="10">
        <f t="shared" si="2"/>
        <v>59079.632999999973</v>
      </c>
      <c r="K16" s="16">
        <f t="shared" si="3"/>
        <v>0.19817973931869551</v>
      </c>
    </row>
    <row r="17" spans="1:11" x14ac:dyDescent="0.25">
      <c r="A17" s="13" t="s">
        <v>19</v>
      </c>
      <c r="B17" s="11" t="s">
        <v>15</v>
      </c>
      <c r="C17" s="1">
        <v>1073696.983</v>
      </c>
      <c r="D17" s="1">
        <v>1066957.5149999999</v>
      </c>
      <c r="E17" s="1">
        <v>1098848</v>
      </c>
      <c r="F17" s="1">
        <v>1143838</v>
      </c>
      <c r="G17" s="1">
        <v>1146828</v>
      </c>
      <c r="H17" s="30">
        <v>1131170</v>
      </c>
      <c r="I17" s="9">
        <f t="shared" si="1"/>
        <v>-15658</v>
      </c>
      <c r="J17" s="10">
        <f t="shared" si="2"/>
        <v>57473.016999999993</v>
      </c>
      <c r="K17" s="16">
        <f t="shared" si="3"/>
        <v>5.3528153575895812E-2</v>
      </c>
    </row>
    <row r="18" spans="1:11" x14ac:dyDescent="0.25">
      <c r="A18" s="13" t="s">
        <v>20</v>
      </c>
      <c r="B18" s="11" t="s">
        <v>15</v>
      </c>
      <c r="C18" s="1">
        <v>456960.79399999999</v>
      </c>
      <c r="D18" s="1">
        <v>482229.77500000002</v>
      </c>
      <c r="E18" s="1">
        <v>514180</v>
      </c>
      <c r="F18" s="1">
        <v>468100</v>
      </c>
      <c r="G18" s="1">
        <v>453768</v>
      </c>
      <c r="H18" s="30">
        <v>477905</v>
      </c>
      <c r="I18" s="9">
        <f t="shared" si="1"/>
        <v>24137</v>
      </c>
      <c r="J18" s="36">
        <f t="shared" si="2"/>
        <v>20944.206000000006</v>
      </c>
      <c r="K18" s="16">
        <f t="shared" si="3"/>
        <v>4.5833704499384266E-2</v>
      </c>
    </row>
    <row r="19" spans="1:11" x14ac:dyDescent="0.25">
      <c r="A19" s="25" t="s">
        <v>21</v>
      </c>
      <c r="B19" s="40"/>
      <c r="C19" s="22">
        <f>SUM(C20:C22)</f>
        <v>2501203.0079999999</v>
      </c>
      <c r="D19" s="22">
        <v>2489433.1490000002</v>
      </c>
      <c r="E19" s="22">
        <f>SUM(E20:E22)</f>
        <v>2571774</v>
      </c>
      <c r="F19" s="22">
        <f>SUM(F20:F22)</f>
        <v>2859981</v>
      </c>
      <c r="G19" s="22">
        <f>SUM(G20:G22)</f>
        <v>3032817</v>
      </c>
      <c r="H19" s="31">
        <f>SUM(H20:H22)</f>
        <v>3307975</v>
      </c>
      <c r="I19" s="34">
        <f t="shared" si="1"/>
        <v>275158</v>
      </c>
      <c r="J19" s="10">
        <f t="shared" si="2"/>
        <v>806771.99200000009</v>
      </c>
      <c r="K19" s="26">
        <f t="shared" si="3"/>
        <v>0.32255358298369685</v>
      </c>
    </row>
    <row r="20" spans="1:11" x14ac:dyDescent="0.25">
      <c r="A20" s="17" t="s">
        <v>22</v>
      </c>
      <c r="B20" s="25" t="s">
        <v>21</v>
      </c>
      <c r="C20" s="1">
        <v>1008569.873</v>
      </c>
      <c r="D20" s="18">
        <v>941746.04200000002</v>
      </c>
      <c r="E20" s="18">
        <v>824810</v>
      </c>
      <c r="F20" s="18">
        <v>844399</v>
      </c>
      <c r="G20" s="18">
        <v>814055</v>
      </c>
      <c r="H20" s="32">
        <v>854198</v>
      </c>
      <c r="I20" s="9">
        <f t="shared" si="1"/>
        <v>40143</v>
      </c>
      <c r="J20" s="10">
        <f t="shared" si="2"/>
        <v>-154371.87300000002</v>
      </c>
      <c r="K20" s="16">
        <f t="shared" si="3"/>
        <v>-0.15306016680908732</v>
      </c>
    </row>
    <row r="21" spans="1:11" ht="40.5" customHeight="1" x14ac:dyDescent="0.25">
      <c r="A21" s="15" t="s">
        <v>23</v>
      </c>
      <c r="B21" s="25" t="s">
        <v>21</v>
      </c>
      <c r="C21" s="1">
        <v>1421509.0819999999</v>
      </c>
      <c r="D21" s="1">
        <v>1478010.111</v>
      </c>
      <c r="E21" s="1">
        <v>1676791</v>
      </c>
      <c r="F21" s="1">
        <v>1950496</v>
      </c>
      <c r="G21" s="1">
        <v>2150394</v>
      </c>
      <c r="H21" s="30">
        <v>2388741</v>
      </c>
      <c r="I21" s="9">
        <f t="shared" si="1"/>
        <v>238347</v>
      </c>
      <c r="J21" s="10">
        <f t="shared" si="2"/>
        <v>967231.91800000006</v>
      </c>
      <c r="K21" s="16">
        <f t="shared" si="3"/>
        <v>0.68042612618355403</v>
      </c>
    </row>
    <row r="22" spans="1:11" x14ac:dyDescent="0.25">
      <c r="A22" s="17" t="s">
        <v>24</v>
      </c>
      <c r="B22" s="25" t="s">
        <v>21</v>
      </c>
      <c r="C22" s="1">
        <v>71124.053</v>
      </c>
      <c r="D22" s="18">
        <v>69676.995999999999</v>
      </c>
      <c r="E22" s="18">
        <v>70173</v>
      </c>
      <c r="F22" s="18">
        <v>65086</v>
      </c>
      <c r="G22" s="18">
        <v>68368</v>
      </c>
      <c r="H22" s="32">
        <v>65036</v>
      </c>
      <c r="I22" s="9">
        <f t="shared" si="1"/>
        <v>-3332</v>
      </c>
      <c r="J22" s="36">
        <f t="shared" si="2"/>
        <v>-6088.0529999999999</v>
      </c>
      <c r="K22" s="16">
        <f t="shared" si="3"/>
        <v>-8.5597666938356284E-2</v>
      </c>
    </row>
    <row r="23" spans="1:11" x14ac:dyDescent="0.25">
      <c r="A23" s="25" t="s">
        <v>25</v>
      </c>
      <c r="B23" s="25" t="s">
        <v>25</v>
      </c>
      <c r="C23" s="22">
        <v>368849.54885326605</v>
      </c>
      <c r="D23" s="22">
        <v>341475.71686127048</v>
      </c>
      <c r="E23" s="22">
        <v>383486</v>
      </c>
      <c r="F23" s="22">
        <v>386159</v>
      </c>
      <c r="G23" s="22">
        <v>398269</v>
      </c>
      <c r="H23" s="31">
        <v>408682</v>
      </c>
      <c r="I23" s="35">
        <f t="shared" si="1"/>
        <v>10413</v>
      </c>
      <c r="J23" s="10">
        <f t="shared" si="2"/>
        <v>39832.451146733947</v>
      </c>
      <c r="K23" s="26">
        <f t="shared" si="3"/>
        <v>0.10799105291187411</v>
      </c>
    </row>
    <row r="24" spans="1:11" x14ac:dyDescent="0.25">
      <c r="A24" s="25" t="s">
        <v>26</v>
      </c>
      <c r="B24" s="40"/>
      <c r="C24" s="24">
        <f>C3+C19+C23</f>
        <v>19283255.809023</v>
      </c>
      <c r="D24" s="24">
        <v>19232415.123</v>
      </c>
      <c r="E24" s="24">
        <f>SUM(E3,E19,E23)</f>
        <v>20085290</v>
      </c>
      <c r="F24" s="24">
        <f>SUM(F3,F19,F23)</f>
        <v>20869363</v>
      </c>
      <c r="G24" s="24">
        <f>SUM(G3,G19,G23)</f>
        <v>22242645</v>
      </c>
      <c r="H24" s="33">
        <f>SUM(H3,H19,H23)</f>
        <v>23189538</v>
      </c>
      <c r="I24" s="9">
        <f t="shared" si="1"/>
        <v>946893</v>
      </c>
      <c r="J24" s="23">
        <f t="shared" ref="J24" si="6">G24-C24</f>
        <v>2959389.1909769997</v>
      </c>
      <c r="K24" s="26">
        <f t="shared" si="3"/>
        <v>0.15346937365173807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J4" sqref="J4"/>
    </sheetView>
  </sheetViews>
  <sheetFormatPr defaultRowHeight="15" x14ac:dyDescent="0.25"/>
  <cols>
    <col min="1" max="1" width="41.42578125" customWidth="1"/>
    <col min="2" max="2" width="11.140625" bestFit="1" customWidth="1"/>
    <col min="3" max="7" width="9.5703125" bestFit="1" customWidth="1"/>
    <col min="8" max="8" width="8" customWidth="1"/>
    <col min="9" max="9" width="9.28515625" bestFit="1" customWidth="1"/>
    <col min="10" max="10" width="40" customWidth="1"/>
  </cols>
  <sheetData>
    <row r="1" spans="1:11" ht="84.75" x14ac:dyDescent="0.25">
      <c r="A1" s="2" t="s">
        <v>32</v>
      </c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3" t="s">
        <v>27</v>
      </c>
      <c r="I1" s="43" t="s">
        <v>28</v>
      </c>
      <c r="J1" s="44" t="s">
        <v>29</v>
      </c>
      <c r="K1" s="45"/>
    </row>
    <row r="2" spans="1:11" x14ac:dyDescent="0.25">
      <c r="A2" s="51" t="s">
        <v>7</v>
      </c>
      <c r="B2" s="1">
        <v>7657832.975578092</v>
      </c>
      <c r="C2" s="1">
        <v>7707668.3888848349</v>
      </c>
      <c r="D2" s="1">
        <v>8190252</v>
      </c>
      <c r="E2" s="1">
        <v>8145806</v>
      </c>
      <c r="F2" s="1">
        <v>8550924</v>
      </c>
      <c r="G2" s="1">
        <v>8852989</v>
      </c>
      <c r="H2" s="46">
        <f t="shared" ref="H2:H17" si="0">G2-F2</f>
        <v>302065</v>
      </c>
      <c r="I2" s="46">
        <f t="shared" ref="I2:I17" si="1">G2-B2</f>
        <v>1195156.024421908</v>
      </c>
      <c r="J2" s="47">
        <f t="shared" ref="J2:J17" si="2">I2/B2</f>
        <v>0.15606974299823839</v>
      </c>
      <c r="K2" s="45"/>
    </row>
    <row r="3" spans="1:11" x14ac:dyDescent="0.25">
      <c r="A3" s="52" t="s">
        <v>8</v>
      </c>
      <c r="B3" s="1">
        <v>1493114.2638145448</v>
      </c>
      <c r="C3" s="1">
        <v>1566926.6803186943</v>
      </c>
      <c r="D3" s="1">
        <v>1708808</v>
      </c>
      <c r="E3" s="1">
        <v>1822377</v>
      </c>
      <c r="F3" s="1">
        <v>1983939</v>
      </c>
      <c r="G3" s="1">
        <v>2017828</v>
      </c>
      <c r="H3" s="46">
        <f t="shared" si="0"/>
        <v>33889</v>
      </c>
      <c r="I3" s="46">
        <f t="shared" si="1"/>
        <v>524713.73618545523</v>
      </c>
      <c r="J3" s="47">
        <f t="shared" si="2"/>
        <v>0.35142235855743481</v>
      </c>
      <c r="K3" s="45"/>
    </row>
    <row r="4" spans="1:11" x14ac:dyDescent="0.25">
      <c r="A4" s="52" t="s">
        <v>9</v>
      </c>
      <c r="B4" s="1">
        <v>1078473.0060917872</v>
      </c>
      <c r="C4" s="1">
        <v>1149927.9919938904</v>
      </c>
      <c r="D4" s="1">
        <v>1106733</v>
      </c>
      <c r="E4" s="1">
        <v>1168157</v>
      </c>
      <c r="F4" s="1">
        <v>1266363</v>
      </c>
      <c r="G4" s="1">
        <v>1327666</v>
      </c>
      <c r="H4" s="46">
        <f t="shared" si="0"/>
        <v>61303</v>
      </c>
      <c r="I4" s="46">
        <f t="shared" si="1"/>
        <v>249192.99390821275</v>
      </c>
      <c r="J4" s="47">
        <f t="shared" si="2"/>
        <v>0.23106094682077216</v>
      </c>
      <c r="K4" s="45"/>
    </row>
    <row r="5" spans="1:11" x14ac:dyDescent="0.25">
      <c r="A5" s="52" t="s">
        <v>10</v>
      </c>
      <c r="B5" s="1">
        <v>0</v>
      </c>
      <c r="C5" s="1">
        <v>0</v>
      </c>
      <c r="D5" s="1">
        <v>0</v>
      </c>
      <c r="E5" s="1">
        <v>0</v>
      </c>
      <c r="F5" s="1">
        <v>973092</v>
      </c>
      <c r="G5" s="1">
        <v>990011</v>
      </c>
      <c r="H5" s="46">
        <f t="shared" si="0"/>
        <v>16919</v>
      </c>
      <c r="I5" s="46">
        <f t="shared" si="1"/>
        <v>990011</v>
      </c>
      <c r="J5" s="47" t="s">
        <v>33</v>
      </c>
      <c r="K5" s="45"/>
    </row>
    <row r="6" spans="1:11" x14ac:dyDescent="0.25">
      <c r="A6" s="52" t="s">
        <v>12</v>
      </c>
      <c r="B6" s="21">
        <v>615114.40168269863</v>
      </c>
      <c r="C6" s="1">
        <v>596437.5568638487</v>
      </c>
      <c r="D6" s="1">
        <v>547137</v>
      </c>
      <c r="E6" s="1">
        <v>561495</v>
      </c>
      <c r="F6" s="1">
        <v>589493</v>
      </c>
      <c r="G6" s="1">
        <v>636684</v>
      </c>
      <c r="H6" s="46">
        <f t="shared" si="0"/>
        <v>47191</v>
      </c>
      <c r="I6" s="46">
        <f t="shared" si="1"/>
        <v>21569.598317301366</v>
      </c>
      <c r="J6" s="47">
        <f t="shared" si="2"/>
        <v>3.5065994647980707E-2</v>
      </c>
      <c r="K6" s="45"/>
    </row>
    <row r="7" spans="1:11" x14ac:dyDescent="0.25">
      <c r="A7" s="52" t="s">
        <v>13</v>
      </c>
      <c r="B7" s="21">
        <v>2192154.9529999997</v>
      </c>
      <c r="C7" s="1">
        <v>1963225.5759999999</v>
      </c>
      <c r="D7" s="1">
        <v>2032483</v>
      </c>
      <c r="E7" s="1">
        <v>2252277</v>
      </c>
      <c r="F7" s="1">
        <v>1651802</v>
      </c>
      <c r="G7" s="1">
        <v>1643842</v>
      </c>
      <c r="H7" s="46">
        <f t="shared" si="0"/>
        <v>-7960</v>
      </c>
      <c r="I7" s="46">
        <f t="shared" si="1"/>
        <v>-548312.95299999975</v>
      </c>
      <c r="J7" s="47">
        <f t="shared" si="2"/>
        <v>-0.25012508912731035</v>
      </c>
      <c r="K7" s="45"/>
    </row>
    <row r="8" spans="1:11" x14ac:dyDescent="0.25">
      <c r="A8" s="52" t="s">
        <v>14</v>
      </c>
      <c r="B8" s="48">
        <v>191134</v>
      </c>
      <c r="C8" s="48">
        <v>186694.35562590917</v>
      </c>
      <c r="D8" s="48">
        <v>210146</v>
      </c>
      <c r="E8" s="48">
        <v>342846</v>
      </c>
      <c r="F8" s="48">
        <v>356872</v>
      </c>
      <c r="G8" s="48">
        <v>393267</v>
      </c>
      <c r="H8" s="46">
        <f t="shared" si="0"/>
        <v>36395</v>
      </c>
      <c r="I8" s="46">
        <f t="shared" si="1"/>
        <v>202133</v>
      </c>
      <c r="J8" s="47">
        <f t="shared" si="2"/>
        <v>1.0575460148377578</v>
      </c>
      <c r="K8" s="45"/>
    </row>
    <row r="9" spans="1:11" x14ac:dyDescent="0.25">
      <c r="A9" s="52" t="s">
        <v>16</v>
      </c>
      <c r="B9" s="1">
        <v>931603.04763671546</v>
      </c>
      <c r="C9" s="1">
        <v>946152.05711767368</v>
      </c>
      <c r="D9" s="1">
        <v>930544</v>
      </c>
      <c r="E9" s="1">
        <v>874829</v>
      </c>
      <c r="F9" s="1">
        <v>957946</v>
      </c>
      <c r="G9" s="1">
        <v>1060397</v>
      </c>
      <c r="H9" s="46">
        <f t="shared" si="0"/>
        <v>102451</v>
      </c>
      <c r="I9" s="46">
        <f t="shared" si="1"/>
        <v>128793.95236328454</v>
      </c>
      <c r="J9" s="47">
        <f t="shared" si="2"/>
        <v>0.13824981862179198</v>
      </c>
      <c r="K9" s="45"/>
    </row>
    <row r="10" spans="1:11" x14ac:dyDescent="0.25">
      <c r="A10" s="52" t="s">
        <v>17</v>
      </c>
      <c r="B10" s="1">
        <v>425007.46036589355</v>
      </c>
      <c r="C10" s="1">
        <v>429156.45233387797</v>
      </c>
      <c r="D10" s="1">
        <v>481223</v>
      </c>
      <c r="E10" s="1">
        <v>512917</v>
      </c>
      <c r="F10" s="1">
        <v>544458</v>
      </c>
      <c r="G10" s="1">
        <v>583931</v>
      </c>
      <c r="H10" s="46">
        <f t="shared" si="0"/>
        <v>39473</v>
      </c>
      <c r="I10" s="46">
        <f t="shared" si="1"/>
        <v>158923.53963410645</v>
      </c>
      <c r="J10" s="47">
        <f t="shared" si="2"/>
        <v>0.37393117640167406</v>
      </c>
      <c r="K10" s="45"/>
    </row>
    <row r="11" spans="1:11" x14ac:dyDescent="0.25">
      <c r="A11" s="52" t="s">
        <v>18</v>
      </c>
      <c r="B11" s="1">
        <v>298111.36700000003</v>
      </c>
      <c r="C11" s="1">
        <v>306129.908</v>
      </c>
      <c r="D11" s="1">
        <v>309676</v>
      </c>
      <c r="E11" s="1">
        <v>330581</v>
      </c>
      <c r="F11" s="1">
        <v>336074</v>
      </c>
      <c r="G11" s="1">
        <v>357191</v>
      </c>
      <c r="H11" s="46">
        <f t="shared" si="0"/>
        <v>21117</v>
      </c>
      <c r="I11" s="46">
        <f t="shared" si="1"/>
        <v>59079.632999999973</v>
      </c>
      <c r="J11" s="47">
        <f t="shared" si="2"/>
        <v>0.19817973931869551</v>
      </c>
      <c r="K11" s="45"/>
    </row>
    <row r="12" spans="1:11" x14ac:dyDescent="0.25">
      <c r="A12" s="52" t="s">
        <v>19</v>
      </c>
      <c r="B12" s="1">
        <v>1073696.983</v>
      </c>
      <c r="C12" s="1">
        <v>1066957.5149999999</v>
      </c>
      <c r="D12" s="1">
        <v>1098848</v>
      </c>
      <c r="E12" s="1">
        <v>1143838</v>
      </c>
      <c r="F12" s="1">
        <v>1146828</v>
      </c>
      <c r="G12" s="1">
        <v>1131170</v>
      </c>
      <c r="H12" s="46">
        <f t="shared" si="0"/>
        <v>-15658</v>
      </c>
      <c r="I12" s="46">
        <f t="shared" si="1"/>
        <v>57473.016999999993</v>
      </c>
      <c r="J12" s="47">
        <f t="shared" si="2"/>
        <v>5.3528153575895812E-2</v>
      </c>
      <c r="K12" s="45"/>
    </row>
    <row r="13" spans="1:11" x14ac:dyDescent="0.25">
      <c r="A13" s="52" t="s">
        <v>20</v>
      </c>
      <c r="B13" s="1">
        <v>456960.79399999999</v>
      </c>
      <c r="C13" s="1">
        <v>482229.77500000002</v>
      </c>
      <c r="D13" s="1">
        <v>514180</v>
      </c>
      <c r="E13" s="1">
        <v>468100</v>
      </c>
      <c r="F13" s="1">
        <v>453768</v>
      </c>
      <c r="G13" s="1">
        <v>477905</v>
      </c>
      <c r="H13" s="46">
        <f t="shared" si="0"/>
        <v>24137</v>
      </c>
      <c r="I13" s="46">
        <f t="shared" si="1"/>
        <v>20944.206000000006</v>
      </c>
      <c r="J13" s="47">
        <f t="shared" si="2"/>
        <v>4.5833704499384266E-2</v>
      </c>
      <c r="K13" s="45"/>
    </row>
    <row r="14" spans="1:11" x14ac:dyDescent="0.25">
      <c r="A14" s="52" t="s">
        <v>22</v>
      </c>
      <c r="B14" s="1">
        <v>1008569.873</v>
      </c>
      <c r="C14" s="18">
        <v>941746.04200000002</v>
      </c>
      <c r="D14" s="18">
        <v>824810</v>
      </c>
      <c r="E14" s="18">
        <v>844399</v>
      </c>
      <c r="F14" s="18">
        <v>814055</v>
      </c>
      <c r="G14" s="18">
        <v>854198</v>
      </c>
      <c r="H14" s="46">
        <f t="shared" si="0"/>
        <v>40143</v>
      </c>
      <c r="I14" s="46">
        <f t="shared" si="1"/>
        <v>-154371.87300000002</v>
      </c>
      <c r="J14" s="47">
        <f t="shared" si="2"/>
        <v>-0.15306016680908732</v>
      </c>
      <c r="K14" s="45"/>
    </row>
    <row r="15" spans="1:11" ht="24.75" x14ac:dyDescent="0.25">
      <c r="A15" s="53" t="s">
        <v>23</v>
      </c>
      <c r="B15" s="1">
        <v>1421509.0819999999</v>
      </c>
      <c r="C15" s="1">
        <v>1478010.111</v>
      </c>
      <c r="D15" s="1">
        <v>1676791</v>
      </c>
      <c r="E15" s="1">
        <v>1950496</v>
      </c>
      <c r="F15" s="1">
        <v>2150394</v>
      </c>
      <c r="G15" s="1">
        <v>2388741</v>
      </c>
      <c r="H15" s="46">
        <f t="shared" si="0"/>
        <v>238347</v>
      </c>
      <c r="I15" s="46">
        <f t="shared" si="1"/>
        <v>967231.91800000006</v>
      </c>
      <c r="J15" s="47">
        <f t="shared" si="2"/>
        <v>0.68042612618355403</v>
      </c>
      <c r="K15" s="45"/>
    </row>
    <row r="16" spans="1:11" x14ac:dyDescent="0.25">
      <c r="A16" s="52" t="s">
        <v>24</v>
      </c>
      <c r="B16" s="1">
        <v>71124.053</v>
      </c>
      <c r="C16" s="18">
        <v>69676.995999999999</v>
      </c>
      <c r="D16" s="18">
        <v>70173</v>
      </c>
      <c r="E16" s="18">
        <v>65086</v>
      </c>
      <c r="F16" s="18">
        <v>68368</v>
      </c>
      <c r="G16" s="18">
        <v>65036</v>
      </c>
      <c r="H16" s="46">
        <f t="shared" si="0"/>
        <v>-3332</v>
      </c>
      <c r="I16" s="46">
        <f t="shared" si="1"/>
        <v>-6088.0529999999999</v>
      </c>
      <c r="J16" s="47">
        <f t="shared" si="2"/>
        <v>-8.5597666938356284E-2</v>
      </c>
      <c r="K16" s="45"/>
    </row>
    <row r="17" spans="1:11" x14ac:dyDescent="0.25">
      <c r="A17" s="52" t="s">
        <v>25</v>
      </c>
      <c r="B17" s="48">
        <v>368849.54885326605</v>
      </c>
      <c r="C17" s="48">
        <v>341475.71686127048</v>
      </c>
      <c r="D17" s="48">
        <v>383486</v>
      </c>
      <c r="E17" s="48">
        <v>386159</v>
      </c>
      <c r="F17" s="48">
        <v>398269</v>
      </c>
      <c r="G17" s="48">
        <v>408682</v>
      </c>
      <c r="H17" s="46">
        <f t="shared" si="0"/>
        <v>10413</v>
      </c>
      <c r="I17" s="46">
        <f t="shared" si="1"/>
        <v>39832.451146733947</v>
      </c>
      <c r="J17" s="47">
        <f t="shared" si="2"/>
        <v>0.10799105291187411</v>
      </c>
      <c r="K17" s="45"/>
    </row>
    <row r="18" spans="1:11" x14ac:dyDescent="0.25">
      <c r="A18" s="41"/>
      <c r="B18" s="48"/>
      <c r="C18" s="48"/>
      <c r="D18" s="48"/>
      <c r="E18" s="48"/>
      <c r="F18" s="48"/>
      <c r="G18" s="48"/>
      <c r="H18" s="48"/>
      <c r="I18" s="48"/>
      <c r="J18" s="48"/>
      <c r="K18" s="45"/>
    </row>
    <row r="19" spans="1:11" x14ac:dyDescent="0.25">
      <c r="A19" s="41"/>
      <c r="B19" s="49"/>
      <c r="C19" s="49"/>
      <c r="D19" s="49"/>
      <c r="E19" s="49"/>
      <c r="F19" s="49"/>
      <c r="G19" s="49"/>
      <c r="H19" s="46"/>
      <c r="I19" s="46"/>
      <c r="J19" s="47"/>
      <c r="K19" s="45"/>
    </row>
    <row r="20" spans="1:11" x14ac:dyDescent="0.25">
      <c r="A20" s="45"/>
      <c r="B20" s="50"/>
      <c r="C20" s="45"/>
      <c r="D20" s="45"/>
      <c r="E20" s="45"/>
      <c r="F20" s="45"/>
      <c r="G20" s="45"/>
      <c r="H20" s="45"/>
      <c r="I20" s="45"/>
      <c r="J20" s="45"/>
      <c r="K20" s="4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2019-07-08T17:29:31Z</dcterms:modified>
</cp:coreProperties>
</file>