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Estudos\Cursos\Autodidata\Programação Linear\Exercicios\"/>
    </mc:Choice>
  </mc:AlternateContent>
  <xr:revisionPtr revIDLastSave="0" documentId="13_ncr:1_{0F578FC6-6B78-432F-B0AD-59084B61964F}" xr6:coauthVersionLast="47" xr6:coauthVersionMax="47" xr10:uidLastSave="{00000000-0000-0000-0000-000000000000}"/>
  <bookViews>
    <workbookView xWindow="-108" yWindow="-108" windowWidth="23256" windowHeight="12456" firstSheet="4" activeTab="8" xr2:uid="{B72F011D-5390-4C7B-A479-D289570F6EC7}"/>
  </bookViews>
  <sheets>
    <sheet name="1) Fábrica" sheetId="2" r:id="rId1"/>
    <sheet name="2) Direção Marketing" sheetId="3" r:id="rId2"/>
    <sheet name="3) Criação Porcos" sheetId="4" r:id="rId3"/>
    <sheet name="4) Automóveis" sheetId="5" r:id="rId4"/>
    <sheet name="5) Fertilizantes" sheetId="6" r:id="rId5"/>
    <sheet name="6) Azeitex" sheetId="7" r:id="rId6"/>
    <sheet name="7) Empresa de Eletrônicos" sheetId="8" r:id="rId7"/>
    <sheet name="8) Dpt. Marketing" sheetId="9" r:id="rId8"/>
    <sheet name="9) Notas Aluno" sheetId="10" r:id="rId9"/>
  </sheets>
  <definedNames>
    <definedName name="solver_adj" localSheetId="0" hidden="1">'1) Fábrica'!$B$6:$C$6</definedName>
    <definedName name="solver_adj" localSheetId="1" hidden="1">'2) Direção Marketing'!$B$6:$C$6</definedName>
    <definedName name="solver_adj" localSheetId="2" hidden="1">'3) Criação Porcos'!$B$3:$C$3</definedName>
    <definedName name="solver_adj" localSheetId="3" hidden="1">'4) Automóveis'!$B$3:$B$4</definedName>
    <definedName name="solver_adj" localSheetId="4" hidden="1">'5) Fertilizantes'!$E$3:$E$5</definedName>
    <definedName name="solver_adj" localSheetId="5" hidden="1">'6) Azeitex'!$F$3:$F$6</definedName>
    <definedName name="solver_adj" localSheetId="6" hidden="1">'7) Empresa de Eletrônicos'!$B$3:$B$4</definedName>
    <definedName name="solver_adj" localSheetId="7" hidden="1">'8) Dpt. Marketing'!$B$3:$B$5</definedName>
    <definedName name="solver_adj" localSheetId="8" hidden="1">'9) Notas Aluno'!$B$3:$B$5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6" hidden="1">2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'1) Fábrica'!$B$11</definedName>
    <definedName name="solver_lhs1" localSheetId="1" hidden="1">'2) Direção Marketing'!$B$11</definedName>
    <definedName name="solver_lhs1" localSheetId="2" hidden="1">'3) Criação Porcos'!$B$3</definedName>
    <definedName name="solver_lhs1" localSheetId="3" hidden="1">'4) Automóveis'!$B$10</definedName>
    <definedName name="solver_lhs1" localSheetId="4" hidden="1">'5) Fertilizantes'!$E$10</definedName>
    <definedName name="solver_lhs1" localSheetId="5" hidden="1">'6) Azeitex'!$C$8</definedName>
    <definedName name="solver_lhs1" localSheetId="6" hidden="1">'7) Empresa de Eletrônicos'!$B$3</definedName>
    <definedName name="solver_lhs1" localSheetId="7" hidden="1">'8) Dpt. Marketing'!$B$3</definedName>
    <definedName name="solver_lhs1" localSheetId="8" hidden="1">'9) Notas Aluno'!$B$3</definedName>
    <definedName name="solver_lhs10" localSheetId="5" hidden="1">'6) Azeitex'!$F$6</definedName>
    <definedName name="solver_lhs11" localSheetId="5" hidden="1">'6) Azeitex'!$F$6</definedName>
    <definedName name="solver_lhs2" localSheetId="0" hidden="1">'1) Fábrica'!$B$12</definedName>
    <definedName name="solver_lhs2" localSheetId="1" hidden="1">'2) Direção Marketing'!$B$12</definedName>
    <definedName name="solver_lhs2" localSheetId="2" hidden="1">'3) Criação Porcos'!$C$3</definedName>
    <definedName name="solver_lhs2" localSheetId="3" hidden="1">'4) Automóveis'!$B$11</definedName>
    <definedName name="solver_lhs2" localSheetId="4" hidden="1">'5) Fertilizantes'!$E$3</definedName>
    <definedName name="solver_lhs2" localSheetId="5" hidden="1">'6) Azeitex'!$D$8</definedName>
    <definedName name="solver_lhs2" localSheetId="6" hidden="1">'7) Empresa de Eletrônicos'!$B$3:$B$4</definedName>
    <definedName name="solver_lhs2" localSheetId="7" hidden="1">'8) Dpt. Marketing'!$B$4</definedName>
    <definedName name="solver_lhs2" localSheetId="8" hidden="1">'9) Notas Aluno'!$B$4</definedName>
    <definedName name="solver_lhs3" localSheetId="0" hidden="1">'1) Fábrica'!$B$6</definedName>
    <definedName name="solver_lhs3" localSheetId="1" hidden="1">'2) Direção Marketing'!$B$6</definedName>
    <definedName name="solver_lhs3" localSheetId="2" hidden="1">'3) Criação Porcos'!$D$5</definedName>
    <definedName name="solver_lhs3" localSheetId="3" hidden="1">'4) Automóveis'!$B$12</definedName>
    <definedName name="solver_lhs3" localSheetId="4" hidden="1">'5) Fertilizantes'!$E$4</definedName>
    <definedName name="solver_lhs3" localSheetId="5" hidden="1">'6) Azeitex'!$E$8</definedName>
    <definedName name="solver_lhs3" localSheetId="6" hidden="1">'7) Empresa de Eletrônicos'!$B$4</definedName>
    <definedName name="solver_lhs3" localSheetId="7" hidden="1">'8) Dpt. Marketing'!$B$5</definedName>
    <definedName name="solver_lhs3" localSheetId="8" hidden="1">'9) Notas Aluno'!$B$5</definedName>
    <definedName name="solver_lhs4" localSheetId="0" hidden="1">'1) Fábrica'!$B$6</definedName>
    <definedName name="solver_lhs4" localSheetId="1" hidden="1">'2) Direção Marketing'!$B$6</definedName>
    <definedName name="solver_lhs4" localSheetId="2" hidden="1">'3) Criação Porcos'!$D$6</definedName>
    <definedName name="solver_lhs4" localSheetId="3" hidden="1">'4) Automóveis'!$B$3</definedName>
    <definedName name="solver_lhs4" localSheetId="4" hidden="1">'5) Fertilizantes'!$E$5</definedName>
    <definedName name="solver_lhs4" localSheetId="5" hidden="1">'6) Azeitex'!$F$3</definedName>
    <definedName name="solver_lhs4" localSheetId="6" hidden="1">'7) Empresa de Eletrônicos'!$B$5</definedName>
    <definedName name="solver_lhs4" localSheetId="7" hidden="1">'8) Dpt. Marketing'!$B$7</definedName>
    <definedName name="solver_lhs4" localSheetId="8" hidden="1">'9) Notas Aluno'!$B$7</definedName>
    <definedName name="solver_lhs5" localSheetId="0" hidden="1">'1) Fábrica'!$C$6</definedName>
    <definedName name="solver_lhs5" localSheetId="1" hidden="1">'2) Direção Marketing'!$C$6</definedName>
    <definedName name="solver_lhs5" localSheetId="2" hidden="1">'3) Criação Porcos'!$D$7</definedName>
    <definedName name="solver_lhs5" localSheetId="3" hidden="1">'4) Automóveis'!$B$3</definedName>
    <definedName name="solver_lhs5" localSheetId="4" hidden="1">'5) Fertilizantes'!$E$8</definedName>
    <definedName name="solver_lhs5" localSheetId="5" hidden="1">'6) Azeitex'!$F$3</definedName>
    <definedName name="solver_lhs5" localSheetId="6" hidden="1">'7) Empresa de Eletrônicos'!$D$5</definedName>
    <definedName name="solver_lhs5" localSheetId="7" hidden="1">'8) Dpt. Marketing'!$B$8</definedName>
    <definedName name="solver_lhs6" localSheetId="0" hidden="1">'1) Fábrica'!$C$6</definedName>
    <definedName name="solver_lhs6" localSheetId="3" hidden="1">'4) Automóveis'!$B$4</definedName>
    <definedName name="solver_lhs6" localSheetId="4" hidden="1">'5) Fertilizantes'!$E$9</definedName>
    <definedName name="solver_lhs6" localSheetId="5" hidden="1">'6) Azeitex'!$F$4</definedName>
    <definedName name="solver_lhs6" localSheetId="7" hidden="1">'8) Dpt. Marketing'!$B$9</definedName>
    <definedName name="solver_lhs7" localSheetId="3" hidden="1">'4) Automóveis'!$B$4</definedName>
    <definedName name="solver_lhs7" localSheetId="5" hidden="1">'6) Azeitex'!$F$4</definedName>
    <definedName name="solver_lhs8" localSheetId="3" hidden="1">'4) Automóveis'!$B$9</definedName>
    <definedName name="solver_lhs8" localSheetId="5" hidden="1">'6) Azeitex'!$F$5</definedName>
    <definedName name="solver_lhs9" localSheetId="5" hidden="1">'6) Azeitex'!$F$5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6</definedName>
    <definedName name="solver_num" localSheetId="1" hidden="1">5</definedName>
    <definedName name="solver_num" localSheetId="2" hidden="1">5</definedName>
    <definedName name="solver_num" localSheetId="3" hidden="1">8</definedName>
    <definedName name="solver_num" localSheetId="4" hidden="1">6</definedName>
    <definedName name="solver_num" localSheetId="5" hidden="1">11</definedName>
    <definedName name="solver_num" localSheetId="6" hidden="1">5</definedName>
    <definedName name="solver_num" localSheetId="7" hidden="1">6</definedName>
    <definedName name="solver_num" localSheetId="8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'1) Fábrica'!$B$8</definedName>
    <definedName name="solver_opt" localSheetId="1" hidden="1">'2) Direção Marketing'!$B$8</definedName>
    <definedName name="solver_opt" localSheetId="2" hidden="1">'3) Criação Porcos'!$D$8</definedName>
    <definedName name="solver_opt" localSheetId="3" hidden="1">'4) Automóveis'!$B$6</definedName>
    <definedName name="solver_opt" localSheetId="4" hidden="1">'5) Fertilizantes'!$B$14</definedName>
    <definedName name="solver_opt" localSheetId="5" hidden="1">'6) Azeitex'!$B$12</definedName>
    <definedName name="solver_opt" localSheetId="6" hidden="1">'7) Empresa de Eletrônicos'!$C$5</definedName>
    <definedName name="solver_opt" localSheetId="7" hidden="1">'8) Dpt. Marketing'!$B$7</definedName>
    <definedName name="solver_opt" localSheetId="8" hidden="1">'9) Notas Aluno'!$B$8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6" hidden="1">2</definedName>
    <definedName name="solver_rbv" localSheetId="7" hidden="1">1</definedName>
    <definedName name="solver_rbv" localSheetId="8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0" localSheetId="5" hidden="1">4</definedName>
    <definedName name="solver_rel11" localSheetId="5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2" localSheetId="4" hidden="1">2</definedName>
    <definedName name="solver_rel2" localSheetId="5" hidden="1">1</definedName>
    <definedName name="solver_rel2" localSheetId="6" hidden="1">4</definedName>
    <definedName name="solver_rel2" localSheetId="7" hidden="1">3</definedName>
    <definedName name="solver_rel2" localSheetId="8" hidden="1">3</definedName>
    <definedName name="solver_rel3" localSheetId="0" hidden="1">4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3" localSheetId="4" hidden="1">3</definedName>
    <definedName name="solver_rel3" localSheetId="5" hidden="1">1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4</definedName>
    <definedName name="solver_rel4" localSheetId="4" hidden="1">3</definedName>
    <definedName name="solver_rel4" localSheetId="5" hidden="1">4</definedName>
    <definedName name="solver_rel4" localSheetId="6" hidden="1">1</definedName>
    <definedName name="solver_rel4" localSheetId="7" hidden="1">1</definedName>
    <definedName name="solver_rel4" localSheetId="8" hidden="1">2</definedName>
    <definedName name="solver_rel5" localSheetId="0" hidden="1">4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5" localSheetId="4" hidden="1">1</definedName>
    <definedName name="solver_rel5" localSheetId="5" hidden="1">3</definedName>
    <definedName name="solver_rel5" localSheetId="6" hidden="1">1</definedName>
    <definedName name="solver_rel5" localSheetId="7" hidden="1">3</definedName>
    <definedName name="solver_rel6" localSheetId="0" hidden="1">3</definedName>
    <definedName name="solver_rel6" localSheetId="3" hidden="1">4</definedName>
    <definedName name="solver_rel6" localSheetId="4" hidden="1">1</definedName>
    <definedName name="solver_rel6" localSheetId="5" hidden="1">4</definedName>
    <definedName name="solver_rel6" localSheetId="7" hidden="1">3</definedName>
    <definedName name="solver_rel7" localSheetId="3" hidden="1">3</definedName>
    <definedName name="solver_rel7" localSheetId="5" hidden="1">3</definedName>
    <definedName name="solver_rel8" localSheetId="3" hidden="1">1</definedName>
    <definedName name="solver_rel8" localSheetId="5" hidden="1">4</definedName>
    <definedName name="solver_rel9" localSheetId="5" hidden="1">3</definedName>
    <definedName name="solver_rhs1" localSheetId="0" hidden="1">'1) Fábrica'!$B$13</definedName>
    <definedName name="solver_rhs1" localSheetId="1" hidden="1">'2) Direção Marketing'!$B$13</definedName>
    <definedName name="solver_rhs1" localSheetId="2" hidden="1">0</definedName>
    <definedName name="solver_rhs1" localSheetId="3" hidden="1">1</definedName>
    <definedName name="solver_rhs1" localSheetId="4" hidden="1">100000</definedName>
    <definedName name="solver_rhs1" localSheetId="5" hidden="1">650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10" localSheetId="5" hidden="1">"número inteiro"</definedName>
    <definedName name="solver_rhs11" localSheetId="5" hidden="1">0</definedName>
    <definedName name="solver_rhs2" localSheetId="0" hidden="1">'1) Fábrica'!$B$14</definedName>
    <definedName name="solver_rhs2" localSheetId="1" hidden="1">'2) Direção Marketing'!$B$14</definedName>
    <definedName name="solver_rhs2" localSheetId="2" hidden="1">0</definedName>
    <definedName name="solver_rhs2" localSheetId="3" hidden="1">6750</definedName>
    <definedName name="solver_rhs2" localSheetId="4" hidden="1">5000</definedName>
    <definedName name="solver_rhs2" localSheetId="5" hidden="1">700</definedName>
    <definedName name="solver_rhs2" localSheetId="6" hidden="1">"número inteiro"</definedName>
    <definedName name="solver_rhs2" localSheetId="7" hidden="1">0</definedName>
    <definedName name="solver_rhs2" localSheetId="8" hidden="1">0</definedName>
    <definedName name="solver_rhs3" localSheetId="0" hidden="1">"número inteiro"</definedName>
    <definedName name="solver_rhs3" localSheetId="1" hidden="1">'2) Direção Marketing'!$B$15</definedName>
    <definedName name="solver_rhs3" localSheetId="2" hidden="1">200</definedName>
    <definedName name="solver_rhs3" localSheetId="3" hidden="1">4500</definedName>
    <definedName name="solver_rhs3" localSheetId="4" hidden="1">0</definedName>
    <definedName name="solver_rhs3" localSheetId="5" hidden="1">700</definedName>
    <definedName name="solver_rhs3" localSheetId="6" hidden="1">0</definedName>
    <definedName name="solver_rhs3" localSheetId="7" hidden="1">0</definedName>
    <definedName name="solver_rhs3" localSheetId="8" hidden="1">0</definedName>
    <definedName name="solver_rhs4" localSheetId="0" hidden="1">0</definedName>
    <definedName name="solver_rhs4" localSheetId="1" hidden="1">0</definedName>
    <definedName name="solver_rhs4" localSheetId="2" hidden="1">150</definedName>
    <definedName name="solver_rhs4" localSheetId="3" hidden="1">"número inteiro"</definedName>
    <definedName name="solver_rhs4" localSheetId="4" hidden="1">0</definedName>
    <definedName name="solver_rhs4" localSheetId="5" hidden="1">"número inteiro"</definedName>
    <definedName name="solver_rhs4" localSheetId="6" hidden="1">10</definedName>
    <definedName name="solver_rhs4" localSheetId="7" hidden="1">10</definedName>
    <definedName name="solver_rhs4" localSheetId="8" hidden="1">100</definedName>
    <definedName name="solver_rhs5" localSheetId="0" hidden="1">"número inteiro"</definedName>
    <definedName name="solver_rhs5" localSheetId="1" hidden="1">0</definedName>
    <definedName name="solver_rhs5" localSheetId="2" hidden="1">210</definedName>
    <definedName name="solver_rhs5" localSheetId="3" hidden="1">0</definedName>
    <definedName name="solver_rhs5" localSheetId="4" hidden="1">15000</definedName>
    <definedName name="solver_rhs5" localSheetId="5" hidden="1">0</definedName>
    <definedName name="solver_rhs5" localSheetId="6" hidden="1">6000</definedName>
    <definedName name="solver_rhs5" localSheetId="7" hidden="1">30</definedName>
    <definedName name="solver_rhs6" localSheetId="0" hidden="1">0</definedName>
    <definedName name="solver_rhs6" localSheetId="3" hidden="1">"número inteiro"</definedName>
    <definedName name="solver_rhs6" localSheetId="4" hidden="1">12000</definedName>
    <definedName name="solver_rhs6" localSheetId="5" hidden="1">"número inteiro"</definedName>
    <definedName name="solver_rhs6" localSheetId="7" hidden="1">30</definedName>
    <definedName name="solver_rhs7" localSheetId="3" hidden="1">0</definedName>
    <definedName name="solver_rhs7" localSheetId="5" hidden="1">0</definedName>
    <definedName name="solver_rhs8" localSheetId="3" hidden="1">1</definedName>
    <definedName name="solver_rhs8" localSheetId="5" hidden="1">"número inteiro"</definedName>
    <definedName name="solver_rhs9" localSheetId="5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6" hidden="1">2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0" l="1"/>
  <c r="D4" i="10"/>
  <c r="D3" i="10"/>
  <c r="B7" i="10"/>
  <c r="C5" i="10"/>
  <c r="C4" i="10"/>
  <c r="C3" i="10"/>
  <c r="B9" i="9"/>
  <c r="B8" i="9"/>
  <c r="B7" i="9"/>
  <c r="B10" i="9" s="1"/>
  <c r="D3" i="8"/>
  <c r="D4" i="8"/>
  <c r="D5" i="8" s="1"/>
  <c r="C4" i="8"/>
  <c r="C3" i="8"/>
  <c r="B5" i="8"/>
  <c r="B12" i="7"/>
  <c r="E8" i="7"/>
  <c r="D8" i="7"/>
  <c r="C8" i="7"/>
  <c r="E10" i="6"/>
  <c r="E9" i="6"/>
  <c r="E8" i="6"/>
  <c r="B14" i="6"/>
  <c r="B12" i="5"/>
  <c r="B11" i="5"/>
  <c r="B10" i="5"/>
  <c r="B9" i="5"/>
  <c r="B6" i="5"/>
  <c r="D7" i="4"/>
  <c r="D6" i="4"/>
  <c r="D5" i="4"/>
  <c r="C8" i="4"/>
  <c r="B8" i="4"/>
  <c r="B12" i="3"/>
  <c r="B11" i="3"/>
  <c r="B8" i="3"/>
  <c r="B8" i="2"/>
  <c r="B12" i="2"/>
  <c r="B11" i="2"/>
  <c r="B8" i="10" l="1"/>
  <c r="C5" i="8"/>
  <c r="D8" i="4"/>
</calcChain>
</file>

<file path=xl/sharedStrings.xml><?xml version="1.0" encoding="utf-8"?>
<sst xmlns="http://schemas.openxmlformats.org/spreadsheetml/2006/main" count="114" uniqueCount="95">
  <si>
    <t>Produto</t>
  </si>
  <si>
    <t>Restrições</t>
  </si>
  <si>
    <t>Produção de fábrica</t>
  </si>
  <si>
    <t>Lucro por unidade</t>
  </si>
  <si>
    <t>Tempo em M1</t>
  </si>
  <si>
    <t>Tempo em M2</t>
  </si>
  <si>
    <t>Quantidade produzida</t>
  </si>
  <si>
    <t>Lucro total</t>
  </si>
  <si>
    <t>Uso em M1</t>
  </si>
  <si>
    <t>Uso em M2</t>
  </si>
  <si>
    <t>Capacidade M1</t>
  </si>
  <si>
    <t>Capacidade M2</t>
  </si>
  <si>
    <t>A</t>
  </si>
  <si>
    <t>B</t>
  </si>
  <si>
    <t>Direção de Marketing</t>
  </si>
  <si>
    <t>Estampagem (h)</t>
  </si>
  <si>
    <t>Montagem (h)</t>
  </si>
  <si>
    <t>Lucro total:</t>
  </si>
  <si>
    <t>Valor por prouduto</t>
  </si>
  <si>
    <t>Uso de estampagem</t>
  </si>
  <si>
    <t>Uso de montagem</t>
  </si>
  <si>
    <t>Limite estampagem</t>
  </si>
  <si>
    <t>Limite montagem</t>
  </si>
  <si>
    <t>Limite secretárias</t>
  </si>
  <si>
    <t>A (modelo secretárias)</t>
  </si>
  <si>
    <t>B (modelo estante)</t>
  </si>
  <si>
    <t>Criação de Porcos</t>
  </si>
  <si>
    <t>Cálculo</t>
  </si>
  <si>
    <t>Custo total:</t>
  </si>
  <si>
    <t>Ração</t>
  </si>
  <si>
    <t>Granulado</t>
  </si>
  <si>
    <t>Farinha</t>
  </si>
  <si>
    <t>Quantidade</t>
  </si>
  <si>
    <t>Custo</t>
  </si>
  <si>
    <t>Hidratos de carbono (g/kg)</t>
  </si>
  <si>
    <t>Vitaminas (g/kg)</t>
  </si>
  <si>
    <t>Proteínas (g/kg)</t>
  </si>
  <si>
    <t>Phaeton</t>
  </si>
  <si>
    <t>Carroçarias</t>
  </si>
  <si>
    <t>Motores</t>
  </si>
  <si>
    <t>Touareg</t>
  </si>
  <si>
    <t>Fabricação de Automóveis</t>
  </si>
  <si>
    <t>Carro</t>
  </si>
  <si>
    <t>Valor</t>
  </si>
  <si>
    <t>Montagem Phaeton</t>
  </si>
  <si>
    <t>Montagem Touareg</t>
  </si>
  <si>
    <t>Fertilizante</t>
  </si>
  <si>
    <t>Preço de venda por tonelada</t>
  </si>
  <si>
    <t>C</t>
  </si>
  <si>
    <t>Fertilizantes Quimex</t>
  </si>
  <si>
    <t>Lucro por tonelada</t>
  </si>
  <si>
    <t>Capacidade máx. produção</t>
  </si>
  <si>
    <t>Capacidade mín. produção</t>
  </si>
  <si>
    <t>Lucro mínimo</t>
  </si>
  <si>
    <t>Total produzido</t>
  </si>
  <si>
    <t>Produção mínima</t>
  </si>
  <si>
    <t>Tipo</t>
  </si>
  <si>
    <t>Margem</t>
  </si>
  <si>
    <t>Prensagem (h)</t>
  </si>
  <si>
    <t>Refinação (h)</t>
  </si>
  <si>
    <t>Embalamento (h)</t>
  </si>
  <si>
    <t>Produção (x)</t>
  </si>
  <si>
    <t>Total gasto:</t>
  </si>
  <si>
    <t>Limite:</t>
  </si>
  <si>
    <t>T1</t>
  </si>
  <si>
    <t>T2</t>
  </si>
  <si>
    <t>T3</t>
  </si>
  <si>
    <t>T4</t>
  </si>
  <si>
    <t>Produção de Azeites</t>
  </si>
  <si>
    <t>Variáveis</t>
  </si>
  <si>
    <t>Valor Gerado</t>
  </si>
  <si>
    <t>Custo Salarial</t>
  </si>
  <si>
    <t>Trabalhadores experientes</t>
  </si>
  <si>
    <t>Trabalhadores menos experientes</t>
  </si>
  <si>
    <t>Total:</t>
  </si>
  <si>
    <t>Empresa de Eletrônicos</t>
  </si>
  <si>
    <t>Programa Institucional</t>
  </si>
  <si>
    <t>Departamento de Marketing</t>
  </si>
  <si>
    <t>Investimentos</t>
  </si>
  <si>
    <t>Valor ($ 1.000)</t>
  </si>
  <si>
    <t>Aumento P1</t>
  </si>
  <si>
    <t>Aumento P2</t>
  </si>
  <si>
    <t>Divulgação Direta P1</t>
  </si>
  <si>
    <t>Divulgação Direta P2</t>
  </si>
  <si>
    <t>Total investido:</t>
  </si>
  <si>
    <t>Aumento total P1 (%)</t>
  </si>
  <si>
    <t>Aumento total P2 (%)</t>
  </si>
  <si>
    <t>Valor total ($):</t>
  </si>
  <si>
    <t>Disciplina</t>
  </si>
  <si>
    <t>Horas</t>
  </si>
  <si>
    <t>Pontos Ganhos</t>
  </si>
  <si>
    <t>Nota final</t>
  </si>
  <si>
    <t>Total de horas:</t>
  </si>
  <si>
    <t>Soma total de notas:</t>
  </si>
  <si>
    <t>Notas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</si>
</sst>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EF1D-ED49-4A33-AA59-8079F7456C5E}">
  <dimension ref="A1:C14"/>
  <sheetViews>
    <sheetView showGridLines="0" zoomScale="190" zoomScaleNormal="190" workbookViewId="0">
      <selection activeCell="D16" sqref="D16"/>
    </sheetView>
  </sheetViews>
  <sheetFormatPr defaultColWidth="9.109375" defaultRowHeight="14.4" x14ac:dyDescent="0.3"/>
  <cols>
    <col min="1" max="3" width="20.6640625" style="1" customWidth="1"/>
    <col min="4" max="16384" width="9.109375" style="1"/>
  </cols>
  <sheetData>
    <row r="1" spans="1:3" x14ac:dyDescent="0.3">
      <c r="A1" s="18" t="s">
        <v>2</v>
      </c>
      <c r="B1" s="18"/>
      <c r="C1" s="18"/>
    </row>
    <row r="2" spans="1:3" x14ac:dyDescent="0.3">
      <c r="A2" s="6" t="s">
        <v>0</v>
      </c>
      <c r="B2" s="2" t="s">
        <v>12</v>
      </c>
      <c r="C2" s="2" t="s">
        <v>13</v>
      </c>
    </row>
    <row r="3" spans="1:3" x14ac:dyDescent="0.3">
      <c r="A3" s="6" t="s">
        <v>3</v>
      </c>
      <c r="B3" s="3">
        <v>60</v>
      </c>
      <c r="C3" s="3">
        <v>70</v>
      </c>
    </row>
    <row r="4" spans="1:3" x14ac:dyDescent="0.3">
      <c r="A4" s="6" t="s">
        <v>4</v>
      </c>
      <c r="B4" s="2">
        <v>2</v>
      </c>
      <c r="C4" s="2">
        <v>3</v>
      </c>
    </row>
    <row r="5" spans="1:3" x14ac:dyDescent="0.3">
      <c r="A5" s="6" t="s">
        <v>5</v>
      </c>
      <c r="B5" s="2">
        <v>2</v>
      </c>
      <c r="C5" s="2">
        <v>1</v>
      </c>
    </row>
    <row r="6" spans="1:3" x14ac:dyDescent="0.3">
      <c r="A6" s="6" t="s">
        <v>6</v>
      </c>
      <c r="B6" s="2">
        <v>0</v>
      </c>
      <c r="C6" s="2">
        <v>4</v>
      </c>
    </row>
    <row r="8" spans="1:3" x14ac:dyDescent="0.3">
      <c r="A8" s="6" t="s">
        <v>7</v>
      </c>
      <c r="B8" s="4">
        <f>(B3*B6)+(C3*C6)</f>
        <v>280</v>
      </c>
    </row>
    <row r="9" spans="1:3" x14ac:dyDescent="0.3">
      <c r="A9" s="5"/>
      <c r="B9" s="5"/>
      <c r="C9" s="5"/>
    </row>
    <row r="10" spans="1:3" x14ac:dyDescent="0.3">
      <c r="A10" s="19" t="s">
        <v>1</v>
      </c>
      <c r="B10" s="19"/>
      <c r="C10" s="5"/>
    </row>
    <row r="11" spans="1:3" x14ac:dyDescent="0.3">
      <c r="A11" s="6" t="s">
        <v>8</v>
      </c>
      <c r="B11" s="2">
        <f>(B4*B6)+(C4*C6)</f>
        <v>12</v>
      </c>
    </row>
    <row r="12" spans="1:3" x14ac:dyDescent="0.3">
      <c r="A12" s="6" t="s">
        <v>9</v>
      </c>
      <c r="B12" s="2">
        <f>(B5*B6)+(C5*C6)</f>
        <v>4</v>
      </c>
    </row>
    <row r="13" spans="1:3" x14ac:dyDescent="0.3">
      <c r="A13" s="6" t="s">
        <v>10</v>
      </c>
      <c r="B13" s="2">
        <v>12</v>
      </c>
    </row>
    <row r="14" spans="1:3" x14ac:dyDescent="0.3">
      <c r="A14" s="6" t="s">
        <v>11</v>
      </c>
      <c r="B14" s="2">
        <v>5</v>
      </c>
    </row>
  </sheetData>
  <mergeCells count="2">
    <mergeCell ref="A1:C1"/>
    <mergeCell ref="A10:B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D1BF-803D-4B55-9BA2-402A634161A2}">
  <dimension ref="A1:C15"/>
  <sheetViews>
    <sheetView showGridLines="0" zoomScale="205" zoomScaleNormal="205" workbookViewId="0">
      <selection activeCell="B3" sqref="B3"/>
    </sheetView>
  </sheetViews>
  <sheetFormatPr defaultColWidth="9.109375" defaultRowHeight="14.4" x14ac:dyDescent="0.3"/>
  <cols>
    <col min="1" max="3" width="20.6640625" style="1" customWidth="1"/>
    <col min="4" max="16384" width="9.109375" style="1"/>
  </cols>
  <sheetData>
    <row r="1" spans="1:3" x14ac:dyDescent="0.3">
      <c r="A1" s="18" t="s">
        <v>14</v>
      </c>
      <c r="B1" s="18"/>
      <c r="C1" s="18"/>
    </row>
    <row r="2" spans="1:3" x14ac:dyDescent="0.3">
      <c r="A2" s="6" t="s">
        <v>0</v>
      </c>
      <c r="B2" s="2" t="s">
        <v>24</v>
      </c>
      <c r="C2" s="2" t="s">
        <v>25</v>
      </c>
    </row>
    <row r="3" spans="1:3" x14ac:dyDescent="0.3">
      <c r="A3" s="6" t="s">
        <v>18</v>
      </c>
      <c r="B3" s="8">
        <v>40</v>
      </c>
      <c r="C3" s="8">
        <v>30</v>
      </c>
    </row>
    <row r="4" spans="1:3" x14ac:dyDescent="0.3">
      <c r="A4" s="6" t="s">
        <v>15</v>
      </c>
      <c r="B4" s="2">
        <v>2</v>
      </c>
      <c r="C4" s="2">
        <v>4</v>
      </c>
    </row>
    <row r="5" spans="1:3" x14ac:dyDescent="0.3">
      <c r="A5" s="6" t="s">
        <v>16</v>
      </c>
      <c r="B5" s="2">
        <v>4</v>
      </c>
      <c r="C5" s="2">
        <v>4</v>
      </c>
    </row>
    <row r="6" spans="1:3" x14ac:dyDescent="0.3">
      <c r="A6" s="6" t="s">
        <v>6</v>
      </c>
      <c r="B6" s="2">
        <v>160</v>
      </c>
      <c r="C6" s="2">
        <v>60</v>
      </c>
    </row>
    <row r="8" spans="1:3" x14ac:dyDescent="0.3">
      <c r="A8" s="6" t="s">
        <v>17</v>
      </c>
      <c r="B8" s="7">
        <f>(B3*B6)+(C3*C6)</f>
        <v>8200</v>
      </c>
    </row>
    <row r="10" spans="1:3" x14ac:dyDescent="0.3">
      <c r="A10" s="18" t="s">
        <v>1</v>
      </c>
      <c r="B10" s="18"/>
    </row>
    <row r="11" spans="1:3" x14ac:dyDescent="0.3">
      <c r="A11" s="6" t="s">
        <v>19</v>
      </c>
      <c r="B11" s="2">
        <f>(B4*B6)+(C4*C6)</f>
        <v>560</v>
      </c>
    </row>
    <row r="12" spans="1:3" x14ac:dyDescent="0.3">
      <c r="A12" s="6" t="s">
        <v>20</v>
      </c>
      <c r="B12" s="2">
        <f>(B5*B6)+(C5*C6)</f>
        <v>880</v>
      </c>
    </row>
    <row r="13" spans="1:3" x14ac:dyDescent="0.3">
      <c r="A13" s="6" t="s">
        <v>21</v>
      </c>
      <c r="B13" s="2">
        <v>720</v>
      </c>
    </row>
    <row r="14" spans="1:3" x14ac:dyDescent="0.3">
      <c r="A14" s="6" t="s">
        <v>22</v>
      </c>
      <c r="B14" s="2">
        <v>880</v>
      </c>
    </row>
    <row r="15" spans="1:3" x14ac:dyDescent="0.3">
      <c r="A15" s="6" t="s">
        <v>23</v>
      </c>
      <c r="B15" s="2">
        <v>160</v>
      </c>
    </row>
  </sheetData>
  <mergeCells count="2">
    <mergeCell ref="A1:C1"/>
    <mergeCell ref="A10:B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F917-E493-4E98-9BF0-234F46F4F4A3}">
  <dimension ref="A1:D8"/>
  <sheetViews>
    <sheetView showGridLines="0" zoomScale="175" zoomScaleNormal="175" workbookViewId="0">
      <selection activeCell="D12" sqref="D12"/>
    </sheetView>
  </sheetViews>
  <sheetFormatPr defaultColWidth="9.109375" defaultRowHeight="14.4" x14ac:dyDescent="0.3"/>
  <cols>
    <col min="1" max="1" width="25.109375" style="1" bestFit="1" customWidth="1"/>
    <col min="2" max="6" width="20.6640625" style="1" customWidth="1"/>
    <col min="7" max="16384" width="9.109375" style="1"/>
  </cols>
  <sheetData>
    <row r="1" spans="1:4" x14ac:dyDescent="0.3">
      <c r="A1" s="20" t="s">
        <v>26</v>
      </c>
      <c r="B1" s="21"/>
      <c r="C1" s="22"/>
    </row>
    <row r="2" spans="1:4" x14ac:dyDescent="0.3">
      <c r="A2" s="6" t="s">
        <v>29</v>
      </c>
      <c r="B2" s="2" t="s">
        <v>30</v>
      </c>
      <c r="C2" s="2" t="s">
        <v>31</v>
      </c>
    </row>
    <row r="3" spans="1:4" x14ac:dyDescent="0.3">
      <c r="A3" s="6" t="s">
        <v>32</v>
      </c>
      <c r="B3" s="2">
        <v>2</v>
      </c>
      <c r="C3" s="2">
        <v>5</v>
      </c>
    </row>
    <row r="4" spans="1:4" x14ac:dyDescent="0.3">
      <c r="A4" s="6" t="s">
        <v>33</v>
      </c>
      <c r="B4" s="9">
        <v>10</v>
      </c>
      <c r="C4" s="9">
        <v>5</v>
      </c>
      <c r="D4" s="6" t="s">
        <v>27</v>
      </c>
    </row>
    <row r="5" spans="1:4" x14ac:dyDescent="0.3">
      <c r="A5" s="6" t="s">
        <v>34</v>
      </c>
      <c r="B5" s="2">
        <v>20</v>
      </c>
      <c r="C5" s="2">
        <v>50</v>
      </c>
      <c r="D5" s="2">
        <f>(B5*B3)+(C5*C3)</f>
        <v>290</v>
      </c>
    </row>
    <row r="6" spans="1:4" x14ac:dyDescent="0.3">
      <c r="A6" s="6" t="s">
        <v>35</v>
      </c>
      <c r="B6" s="2">
        <v>50</v>
      </c>
      <c r="C6" s="2">
        <v>10</v>
      </c>
      <c r="D6" s="2">
        <f>(B6*B3)+(C3*C6)</f>
        <v>150</v>
      </c>
    </row>
    <row r="7" spans="1:4" x14ac:dyDescent="0.3">
      <c r="A7" s="6" t="s">
        <v>36</v>
      </c>
      <c r="B7" s="2">
        <v>30</v>
      </c>
      <c r="C7" s="2">
        <v>30</v>
      </c>
      <c r="D7" s="2">
        <f>(B7*B3)+(C3*C7)</f>
        <v>210</v>
      </c>
    </row>
    <row r="8" spans="1:4" x14ac:dyDescent="0.3">
      <c r="A8" s="6" t="s">
        <v>28</v>
      </c>
      <c r="B8" s="9">
        <f>B3*B4</f>
        <v>20</v>
      </c>
      <c r="C8" s="9">
        <f>C3*C4</f>
        <v>25</v>
      </c>
      <c r="D8" s="9">
        <f>SUM(B8:C8)</f>
        <v>45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48F8-81B2-4304-8F4E-2B47E2CE4A40}">
  <dimension ref="A1:C12"/>
  <sheetViews>
    <sheetView showGridLines="0" zoomScale="160" zoomScaleNormal="160" workbookViewId="0">
      <selection activeCell="B9" sqref="B9"/>
    </sheetView>
  </sheetViews>
  <sheetFormatPr defaultColWidth="9.109375" defaultRowHeight="14.4" x14ac:dyDescent="0.3"/>
  <cols>
    <col min="1" max="1" width="22.88671875" style="1" customWidth="1"/>
    <col min="2" max="3" width="20.6640625" style="1" customWidth="1"/>
    <col min="4" max="16384" width="9.109375" style="1"/>
  </cols>
  <sheetData>
    <row r="1" spans="1:3" x14ac:dyDescent="0.3">
      <c r="A1" s="18" t="s">
        <v>41</v>
      </c>
      <c r="B1" s="18"/>
      <c r="C1" s="18"/>
    </row>
    <row r="2" spans="1:3" x14ac:dyDescent="0.3">
      <c r="A2" s="6" t="s">
        <v>42</v>
      </c>
      <c r="B2" s="6" t="s">
        <v>32</v>
      </c>
      <c r="C2" s="6" t="s">
        <v>43</v>
      </c>
    </row>
    <row r="3" spans="1:3" x14ac:dyDescent="0.3">
      <c r="A3" s="2" t="s">
        <v>37</v>
      </c>
      <c r="B3" s="2">
        <v>6110</v>
      </c>
      <c r="C3" s="9">
        <v>1500</v>
      </c>
    </row>
    <row r="4" spans="1:3" x14ac:dyDescent="0.3">
      <c r="A4" s="2" t="s">
        <v>40</v>
      </c>
      <c r="B4" s="2">
        <v>1945</v>
      </c>
      <c r="C4" s="9">
        <v>2000</v>
      </c>
    </row>
    <row r="5" spans="1:3" x14ac:dyDescent="0.3">
      <c r="C5" s="10"/>
    </row>
    <row r="6" spans="1:3" x14ac:dyDescent="0.3">
      <c r="A6" s="6" t="s">
        <v>17</v>
      </c>
      <c r="B6" s="9">
        <f>(B3*C3)+(B4*C4)</f>
        <v>13055000</v>
      </c>
      <c r="C6" s="10"/>
    </row>
    <row r="8" spans="1:3" x14ac:dyDescent="0.3">
      <c r="A8" s="18" t="s">
        <v>1</v>
      </c>
      <c r="B8" s="18"/>
    </row>
    <row r="9" spans="1:3" x14ac:dyDescent="0.3">
      <c r="A9" s="6" t="s">
        <v>38</v>
      </c>
      <c r="B9" s="2">
        <f>(B3/7500)+(B4/10500)</f>
        <v>0.99990476190476185</v>
      </c>
    </row>
    <row r="10" spans="1:3" x14ac:dyDescent="0.3">
      <c r="A10" s="6" t="s">
        <v>39</v>
      </c>
      <c r="B10" s="2">
        <f>(B3/10000)+(B4/5000)</f>
        <v>1</v>
      </c>
    </row>
    <row r="11" spans="1:3" x14ac:dyDescent="0.3">
      <c r="A11" s="6" t="s">
        <v>44</v>
      </c>
      <c r="B11" s="2">
        <f>B3</f>
        <v>6110</v>
      </c>
    </row>
    <row r="12" spans="1:3" x14ac:dyDescent="0.3">
      <c r="A12" s="6" t="s">
        <v>45</v>
      </c>
      <c r="B12" s="2">
        <f>B4</f>
        <v>1945</v>
      </c>
    </row>
  </sheetData>
  <mergeCells count="2">
    <mergeCell ref="A1:C1"/>
    <mergeCell ref="A8:B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CAEB-6F7F-4508-B9E8-572E73ECC37B}">
  <dimension ref="A1:E14"/>
  <sheetViews>
    <sheetView showGridLines="0" zoomScale="123" zoomScaleNormal="123" workbookViewId="0">
      <selection activeCell="D14" sqref="D14"/>
    </sheetView>
  </sheetViews>
  <sheetFormatPr defaultColWidth="9.109375" defaultRowHeight="14.4" x14ac:dyDescent="0.3"/>
  <cols>
    <col min="1" max="5" width="20.6640625" style="1" customWidth="1"/>
    <col min="6" max="16384" width="9.109375" style="1"/>
  </cols>
  <sheetData>
    <row r="1" spans="1:5" x14ac:dyDescent="0.3">
      <c r="A1" s="18" t="s">
        <v>49</v>
      </c>
      <c r="B1" s="18"/>
      <c r="C1" s="18"/>
      <c r="D1" s="18"/>
      <c r="E1" s="18"/>
    </row>
    <row r="2" spans="1:5" ht="28.8" x14ac:dyDescent="0.3">
      <c r="A2" s="6" t="s">
        <v>46</v>
      </c>
      <c r="B2" s="11" t="s">
        <v>47</v>
      </c>
      <c r="C2" s="11" t="s">
        <v>33</v>
      </c>
      <c r="D2" s="11" t="s">
        <v>50</v>
      </c>
      <c r="E2" s="6" t="s">
        <v>32</v>
      </c>
    </row>
    <row r="3" spans="1:5" x14ac:dyDescent="0.3">
      <c r="A3" s="2" t="s">
        <v>12</v>
      </c>
      <c r="B3" s="9">
        <v>20</v>
      </c>
      <c r="C3" s="9">
        <v>10</v>
      </c>
      <c r="D3" s="9">
        <v>10</v>
      </c>
      <c r="E3" s="2">
        <v>5000</v>
      </c>
    </row>
    <row r="4" spans="1:5" x14ac:dyDescent="0.3">
      <c r="A4" s="2" t="s">
        <v>13</v>
      </c>
      <c r="B4" s="9">
        <v>25</v>
      </c>
      <c r="C4" s="9">
        <v>20</v>
      </c>
      <c r="D4" s="9">
        <v>5</v>
      </c>
      <c r="E4" s="2">
        <v>0</v>
      </c>
    </row>
    <row r="5" spans="1:5" x14ac:dyDescent="0.3">
      <c r="A5" s="2" t="s">
        <v>48</v>
      </c>
      <c r="B5" s="9">
        <v>30</v>
      </c>
      <c r="C5" s="9">
        <v>20</v>
      </c>
      <c r="D5" s="9">
        <v>10</v>
      </c>
      <c r="E5" s="2">
        <v>7000</v>
      </c>
    </row>
    <row r="6" spans="1:5" x14ac:dyDescent="0.3">
      <c r="B6" s="10"/>
      <c r="C6" s="10"/>
      <c r="D6" s="10"/>
    </row>
    <row r="7" spans="1:5" x14ac:dyDescent="0.3">
      <c r="A7" s="18" t="s">
        <v>1</v>
      </c>
      <c r="B7" s="18"/>
      <c r="C7" s="10"/>
      <c r="D7" s="10"/>
    </row>
    <row r="8" spans="1:5" ht="28.8" x14ac:dyDescent="0.3">
      <c r="A8" s="11" t="s">
        <v>51</v>
      </c>
      <c r="B8" s="2">
        <v>15000</v>
      </c>
      <c r="C8" s="10"/>
      <c r="D8" s="13" t="s">
        <v>54</v>
      </c>
      <c r="E8" s="2">
        <f>SUM(E3:E5)</f>
        <v>12000</v>
      </c>
    </row>
    <row r="9" spans="1:5" ht="28.8" x14ac:dyDescent="0.3">
      <c r="A9" s="11" t="s">
        <v>52</v>
      </c>
      <c r="B9" s="2">
        <v>12000</v>
      </c>
      <c r="C9" s="10"/>
      <c r="D9" s="13" t="s">
        <v>55</v>
      </c>
      <c r="E9" s="2">
        <f>SUM(E3:E5)</f>
        <v>12000</v>
      </c>
    </row>
    <row r="10" spans="1:5" x14ac:dyDescent="0.3">
      <c r="A10" s="6" t="s">
        <v>53</v>
      </c>
      <c r="B10" s="12">
        <v>100000</v>
      </c>
      <c r="C10" s="10"/>
      <c r="D10" s="13" t="s">
        <v>53</v>
      </c>
      <c r="E10" s="9">
        <f>(D3*E3)+(D4*E4)+(D5*E5)</f>
        <v>120000</v>
      </c>
    </row>
    <row r="11" spans="1:5" x14ac:dyDescent="0.3">
      <c r="C11" s="10"/>
      <c r="D11" s="10"/>
    </row>
    <row r="12" spans="1:5" x14ac:dyDescent="0.3">
      <c r="C12" s="10"/>
      <c r="D12" s="10"/>
    </row>
    <row r="14" spans="1:5" x14ac:dyDescent="0.3">
      <c r="A14" s="6" t="s">
        <v>17</v>
      </c>
      <c r="B14" s="9">
        <f>(D3*E3)+(D4*E4)+(D5*E5)</f>
        <v>120000</v>
      </c>
    </row>
  </sheetData>
  <mergeCells count="2">
    <mergeCell ref="A7:B7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8A67-3C68-4FDD-B92B-BBF49B540D85}">
  <dimension ref="A1:F12"/>
  <sheetViews>
    <sheetView showGridLines="0" zoomScale="130" zoomScaleNormal="130" workbookViewId="0">
      <selection activeCell="A2" sqref="A2"/>
    </sheetView>
  </sheetViews>
  <sheetFormatPr defaultRowHeight="14.4" x14ac:dyDescent="0.3"/>
  <cols>
    <col min="1" max="6" width="16.44140625" style="1" customWidth="1"/>
    <col min="7" max="16384" width="8.88671875" style="1"/>
  </cols>
  <sheetData>
    <row r="1" spans="1:6" x14ac:dyDescent="0.3">
      <c r="A1" s="18" t="s">
        <v>68</v>
      </c>
      <c r="B1" s="18"/>
      <c r="C1" s="18"/>
      <c r="D1" s="18"/>
      <c r="E1" s="18"/>
      <c r="F1" s="18"/>
    </row>
    <row r="2" spans="1:6" x14ac:dyDescent="0.3">
      <c r="A2" s="6" t="s">
        <v>56</v>
      </c>
      <c r="B2" s="6" t="s">
        <v>57</v>
      </c>
      <c r="C2" s="6" t="s">
        <v>58</v>
      </c>
      <c r="D2" s="6" t="s">
        <v>59</v>
      </c>
      <c r="E2" s="6" t="s">
        <v>60</v>
      </c>
      <c r="F2" s="6" t="s">
        <v>61</v>
      </c>
    </row>
    <row r="3" spans="1:6" x14ac:dyDescent="0.3">
      <c r="A3" s="2" t="s">
        <v>64</v>
      </c>
      <c r="B3" s="9">
        <v>40</v>
      </c>
      <c r="C3" s="2">
        <v>1</v>
      </c>
      <c r="D3" s="2">
        <v>2</v>
      </c>
      <c r="E3" s="2">
        <v>1.5</v>
      </c>
      <c r="F3" s="2">
        <v>0</v>
      </c>
    </row>
    <row r="4" spans="1:6" x14ac:dyDescent="0.3">
      <c r="A4" s="2" t="s">
        <v>65</v>
      </c>
      <c r="B4" s="9">
        <v>32</v>
      </c>
      <c r="C4" s="2">
        <v>1.5</v>
      </c>
      <c r="D4" s="2">
        <v>1.5</v>
      </c>
      <c r="E4" s="2">
        <v>1.25</v>
      </c>
      <c r="F4" s="2">
        <v>0</v>
      </c>
    </row>
    <row r="5" spans="1:6" x14ac:dyDescent="0.3">
      <c r="A5" s="2" t="s">
        <v>66</v>
      </c>
      <c r="B5" s="9">
        <v>35</v>
      </c>
      <c r="C5" s="2">
        <v>0.75</v>
      </c>
      <c r="D5" s="2">
        <v>2.5</v>
      </c>
      <c r="E5" s="2">
        <v>1.25</v>
      </c>
      <c r="F5" s="2">
        <v>0</v>
      </c>
    </row>
    <row r="6" spans="1:6" x14ac:dyDescent="0.3">
      <c r="A6" s="2" t="s">
        <v>67</v>
      </c>
      <c r="B6" s="9">
        <v>36</v>
      </c>
      <c r="C6" s="2">
        <v>1.25</v>
      </c>
      <c r="D6" s="2">
        <v>1.5</v>
      </c>
      <c r="E6" s="2">
        <v>1.5</v>
      </c>
      <c r="F6" s="2">
        <v>466</v>
      </c>
    </row>
    <row r="8" spans="1:6" x14ac:dyDescent="0.3">
      <c r="A8" s="20" t="s">
        <v>62</v>
      </c>
      <c r="B8" s="22"/>
      <c r="C8" s="2">
        <f>(C3*F3)+(C4*F4)+(C5*F5)+(C6*F6)</f>
        <v>582.5</v>
      </c>
      <c r="D8" s="2">
        <f>(D3*F3)+(D4*F4)+(D5*F5)+(D6*F6)</f>
        <v>699</v>
      </c>
      <c r="E8" s="2">
        <f>(E3*F3)+(E4*F4)+(E5*F5)+(E6*F6)</f>
        <v>699</v>
      </c>
    </row>
    <row r="9" spans="1:6" x14ac:dyDescent="0.3">
      <c r="A9" s="20" t="s">
        <v>63</v>
      </c>
      <c r="B9" s="22"/>
      <c r="C9" s="2">
        <v>650</v>
      </c>
      <c r="D9" s="2">
        <v>700</v>
      </c>
      <c r="E9" s="2">
        <v>700</v>
      </c>
    </row>
    <row r="12" spans="1:6" x14ac:dyDescent="0.3">
      <c r="A12" s="6" t="s">
        <v>17</v>
      </c>
      <c r="B12" s="9">
        <f>(B3*F3)+(B4*F4)+(B5*F5)+(B6*F6)</f>
        <v>16776</v>
      </c>
    </row>
  </sheetData>
  <mergeCells count="3">
    <mergeCell ref="A8:B8"/>
    <mergeCell ref="A9:B9"/>
    <mergeCell ref="A1:F1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CBCD-4D7F-49DE-B0F9-BECD0CDF8712}">
  <dimension ref="A1:D5"/>
  <sheetViews>
    <sheetView showGridLines="0" zoomScale="145" zoomScaleNormal="145" workbookViewId="0">
      <selection activeCell="C8" sqref="C8"/>
    </sheetView>
  </sheetViews>
  <sheetFormatPr defaultRowHeight="14.4" x14ac:dyDescent="0.3"/>
  <cols>
    <col min="1" max="1" width="25.6640625" style="15" customWidth="1"/>
    <col min="2" max="4" width="18.6640625" style="15" customWidth="1"/>
    <col min="5" max="16384" width="8.88671875" style="15"/>
  </cols>
  <sheetData>
    <row r="1" spans="1:4" x14ac:dyDescent="0.3">
      <c r="A1" s="23" t="s">
        <v>75</v>
      </c>
      <c r="B1" s="23"/>
      <c r="C1" s="23"/>
      <c r="D1" s="23"/>
    </row>
    <row r="2" spans="1:4" x14ac:dyDescent="0.3">
      <c r="A2" s="11" t="s">
        <v>69</v>
      </c>
      <c r="B2" s="11" t="s">
        <v>32</v>
      </c>
      <c r="C2" s="11" t="s">
        <v>70</v>
      </c>
      <c r="D2" s="11" t="s">
        <v>71</v>
      </c>
    </row>
    <row r="3" spans="1:4" x14ac:dyDescent="0.3">
      <c r="A3" s="14" t="s">
        <v>72</v>
      </c>
      <c r="B3" s="14">
        <v>2</v>
      </c>
      <c r="C3" s="14">
        <f>B3*2000</f>
        <v>4000</v>
      </c>
      <c r="D3" s="14">
        <f>B3*1000</f>
        <v>2000</v>
      </c>
    </row>
    <row r="4" spans="1:4" ht="28.8" x14ac:dyDescent="0.3">
      <c r="A4" s="14" t="s">
        <v>73</v>
      </c>
      <c r="B4" s="14">
        <v>5</v>
      </c>
      <c r="C4" s="14">
        <f>B4*1800</f>
        <v>9000</v>
      </c>
      <c r="D4" s="14">
        <f>B4*800</f>
        <v>4000</v>
      </c>
    </row>
    <row r="5" spans="1:4" x14ac:dyDescent="0.3">
      <c r="A5" s="11" t="s">
        <v>74</v>
      </c>
      <c r="B5" s="14">
        <f>SUM(B3:B4)</f>
        <v>7</v>
      </c>
      <c r="C5" s="14">
        <f t="shared" ref="C5:D5" si="0">SUM(C3:C4)</f>
        <v>13000</v>
      </c>
      <c r="D5" s="14">
        <f t="shared" si="0"/>
        <v>6000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63C0-E107-4601-87FE-05AC6DD5CBD7}">
  <dimension ref="A1:E10"/>
  <sheetViews>
    <sheetView showGridLines="0" zoomScale="145" zoomScaleNormal="145" workbookViewId="0">
      <selection activeCell="A2" sqref="A2"/>
    </sheetView>
  </sheetViews>
  <sheetFormatPr defaultRowHeight="14.4" x14ac:dyDescent="0.3"/>
  <cols>
    <col min="1" max="1" width="23.88671875" style="15" customWidth="1"/>
    <col min="2" max="2" width="26" style="15" customWidth="1"/>
    <col min="3" max="5" width="15" style="15" customWidth="1"/>
  </cols>
  <sheetData>
    <row r="1" spans="1:5" x14ac:dyDescent="0.3">
      <c r="A1" s="23" t="s">
        <v>77</v>
      </c>
      <c r="B1" s="23"/>
      <c r="C1" s="23"/>
      <c r="D1" s="23"/>
      <c r="E1" s="23"/>
    </row>
    <row r="2" spans="1:5" x14ac:dyDescent="0.3">
      <c r="A2" s="11" t="s">
        <v>78</v>
      </c>
      <c r="B2" s="11" t="s">
        <v>79</v>
      </c>
      <c r="C2" s="11" t="s">
        <v>80</v>
      </c>
      <c r="D2" s="11" t="s">
        <v>81</v>
      </c>
      <c r="E2" s="11" t="s">
        <v>33</v>
      </c>
    </row>
    <row r="3" spans="1:5" x14ac:dyDescent="0.3">
      <c r="A3" s="14" t="s">
        <v>76</v>
      </c>
      <c r="B3" s="14">
        <v>9.9999999999999893</v>
      </c>
      <c r="C3" s="14">
        <v>3</v>
      </c>
      <c r="D3" s="14">
        <v>3</v>
      </c>
      <c r="E3" s="16">
        <v>1000</v>
      </c>
    </row>
    <row r="4" spans="1:5" x14ac:dyDescent="0.3">
      <c r="A4" s="14" t="s">
        <v>82</v>
      </c>
      <c r="B4" s="17">
        <v>6.2172489379008798E-15</v>
      </c>
      <c r="C4" s="14">
        <v>4</v>
      </c>
      <c r="D4" s="14">
        <v>0</v>
      </c>
      <c r="E4" s="16">
        <v>1000</v>
      </c>
    </row>
    <row r="5" spans="1:5" x14ac:dyDescent="0.3">
      <c r="A5" s="14" t="s">
        <v>83</v>
      </c>
      <c r="B5" s="17">
        <v>2.2204460492503131E-15</v>
      </c>
      <c r="C5" s="14">
        <v>0</v>
      </c>
      <c r="D5" s="14">
        <v>10</v>
      </c>
      <c r="E5" s="16">
        <v>1000</v>
      </c>
    </row>
    <row r="7" spans="1:5" x14ac:dyDescent="0.3">
      <c r="A7" s="11" t="s">
        <v>84</v>
      </c>
      <c r="B7" s="14">
        <f>SUM(B3:B5)</f>
        <v>9.9999999999999982</v>
      </c>
    </row>
    <row r="8" spans="1:5" x14ac:dyDescent="0.3">
      <c r="A8" s="11" t="s">
        <v>85</v>
      </c>
      <c r="B8" s="14">
        <f>(3*B3)+(4*B4)</f>
        <v>29.999999999999993</v>
      </c>
    </row>
    <row r="9" spans="1:5" x14ac:dyDescent="0.3">
      <c r="A9" s="11" t="s">
        <v>86</v>
      </c>
      <c r="B9" s="14">
        <f>(3*B3)+(10*B5)</f>
        <v>29.999999999999989</v>
      </c>
    </row>
    <row r="10" spans="1:5" x14ac:dyDescent="0.3">
      <c r="A10" s="11" t="s">
        <v>87</v>
      </c>
      <c r="B10" s="14">
        <f>1000*B7</f>
        <v>9999.9999999999982</v>
      </c>
    </row>
  </sheetData>
  <mergeCells count="1">
    <mergeCell ref="A1:E1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F3D9-F935-47EF-8F0C-A9EBEDB3C110}">
  <dimension ref="A1:D8"/>
  <sheetViews>
    <sheetView showGridLines="0" tabSelected="1" zoomScale="145" zoomScaleNormal="145" workbookViewId="0">
      <selection activeCell="A2" sqref="A2"/>
    </sheetView>
  </sheetViews>
  <sheetFormatPr defaultRowHeight="14.4" x14ac:dyDescent="0.3"/>
  <cols>
    <col min="1" max="1" width="19.6640625" style="15" customWidth="1"/>
    <col min="2" max="4" width="14.6640625" style="15" customWidth="1"/>
    <col min="5" max="16384" width="8.88671875" style="15"/>
  </cols>
  <sheetData>
    <row r="1" spans="1:4" x14ac:dyDescent="0.3">
      <c r="A1" s="23" t="s">
        <v>94</v>
      </c>
      <c r="B1" s="23"/>
      <c r="C1" s="23"/>
      <c r="D1" s="23"/>
    </row>
    <row r="2" spans="1:4" x14ac:dyDescent="0.3">
      <c r="A2" s="11" t="s">
        <v>88</v>
      </c>
      <c r="B2" s="11" t="s">
        <v>89</v>
      </c>
      <c r="C2" s="11" t="s">
        <v>90</v>
      </c>
      <c r="D2" s="11" t="s">
        <v>91</v>
      </c>
    </row>
    <row r="3" spans="1:4" x14ac:dyDescent="0.3">
      <c r="A3" s="14" t="s">
        <v>12</v>
      </c>
      <c r="B3" s="14">
        <v>0</v>
      </c>
      <c r="C3" s="14">
        <f>B3</f>
        <v>0</v>
      </c>
      <c r="D3" s="14">
        <f>6+B3</f>
        <v>6</v>
      </c>
    </row>
    <row r="4" spans="1:4" x14ac:dyDescent="0.3">
      <c r="A4" s="14" t="s">
        <v>13</v>
      </c>
      <c r="B4" s="14">
        <v>0</v>
      </c>
      <c r="C4" s="14">
        <f>(2*B4)</f>
        <v>0</v>
      </c>
      <c r="D4" s="14">
        <f>7+(2*B4)</f>
        <v>7</v>
      </c>
    </row>
    <row r="5" spans="1:4" x14ac:dyDescent="0.3">
      <c r="A5" s="14" t="s">
        <v>48</v>
      </c>
      <c r="B5" s="14">
        <v>100</v>
      </c>
      <c r="C5" s="14">
        <f>(3*B5)</f>
        <v>300</v>
      </c>
      <c r="D5" s="14">
        <f>10+3*B5</f>
        <v>310</v>
      </c>
    </row>
    <row r="7" spans="1:4" x14ac:dyDescent="0.3">
      <c r="A7" s="11" t="s">
        <v>92</v>
      </c>
      <c r="B7" s="14">
        <f>SUM(B3:B5)</f>
        <v>100</v>
      </c>
    </row>
    <row r="8" spans="1:4" ht="28.8" x14ac:dyDescent="0.3">
      <c r="A8" s="11" t="s">
        <v>93</v>
      </c>
      <c r="B8" s="14">
        <f>SUM(D3:D5)</f>
        <v>323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1) Fábrica</vt:lpstr>
      <vt:lpstr>2) Direção Marketing</vt:lpstr>
      <vt:lpstr>3) Criação Porcos</vt:lpstr>
      <vt:lpstr>4) Automóveis</vt:lpstr>
      <vt:lpstr>5) Fertilizantes</vt:lpstr>
      <vt:lpstr>6) Azeitex</vt:lpstr>
      <vt:lpstr>7) Empresa de Eletrônicos</vt:lpstr>
      <vt:lpstr>8) Dpt. Marketing</vt:lpstr>
      <vt:lpstr>9) Notas 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Gabriella Xavier</cp:lastModifiedBy>
  <dcterms:created xsi:type="dcterms:W3CDTF">2025-04-20T20:21:46Z</dcterms:created>
  <dcterms:modified xsi:type="dcterms:W3CDTF">2025-04-28T01:00:48Z</dcterms:modified>
</cp:coreProperties>
</file>