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mc:AlternateContent xmlns:mc="http://schemas.openxmlformats.org/markup-compatibility/2006">
    <mc:Choice Requires="x15">
      <x15ac:absPath xmlns:x15ac="http://schemas.microsoft.com/office/spreadsheetml/2010/11/ac" url="/Users/gabriellelittlefair/Documents/GitHub/MSc Project/Evaluation_Experiment/"/>
    </mc:Choice>
  </mc:AlternateContent>
  <xr:revisionPtr revIDLastSave="0" documentId="13_ncr:1_{7B6EDE00-65C3-B842-8DC4-D6496A4605AA}" xr6:coauthVersionLast="47" xr6:coauthVersionMax="47" xr10:uidLastSave="{00000000-0000-0000-0000-000000000000}"/>
  <bookViews>
    <workbookView xWindow="0" yWindow="740" windowWidth="30240" windowHeight="18900" activeTab="1" xr2:uid="{00000000-000D-0000-FFFF-FFFF00000000}"/>
  </bookViews>
  <sheets>
    <sheet name="Classification" sheetId="1" r:id="rId1"/>
    <sheet name="Evaluation Comments" sheetId="2" r:id="rId2"/>
    <sheet name="Human Comments" sheetId="4" r:id="rId3"/>
    <sheet name="Image + List vs Image " sheetId="3" r:id="rId4"/>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Q16" i="2" l="1"/>
  <c r="Q15" i="2"/>
  <c r="Q14" i="2"/>
  <c r="N266" i="2"/>
  <c r="N255" i="2"/>
  <c r="N244" i="2"/>
  <c r="N232" i="2"/>
  <c r="N221" i="2"/>
  <c r="N210" i="2"/>
  <c r="M199" i="2"/>
  <c r="N199" i="2"/>
  <c r="M210" i="2"/>
  <c r="N188" i="2"/>
  <c r="N177" i="2"/>
  <c r="N166" i="2"/>
  <c r="N154" i="2"/>
  <c r="N142" i="2"/>
  <c r="N130" i="2"/>
  <c r="N118" i="2"/>
  <c r="N107" i="2"/>
  <c r="N96" i="2"/>
  <c r="N85" i="2"/>
  <c r="N74" i="2"/>
  <c r="N64" i="2"/>
  <c r="N53" i="2"/>
  <c r="N42" i="2"/>
  <c r="N33" i="2"/>
  <c r="N21" i="2"/>
  <c r="M266" i="2"/>
  <c r="M255" i="2"/>
  <c r="M244" i="2"/>
  <c r="M232" i="2"/>
  <c r="M221" i="2"/>
  <c r="M188" i="2"/>
  <c r="M177" i="2"/>
  <c r="M166" i="2"/>
  <c r="M154" i="2"/>
  <c r="M142" i="2"/>
  <c r="M130" i="2"/>
  <c r="M118" i="2"/>
  <c r="M107" i="2"/>
  <c r="M96" i="2"/>
  <c r="M85" i="2"/>
  <c r="M74" i="2"/>
  <c r="M64" i="2"/>
  <c r="M53" i="2"/>
  <c r="M42" i="2"/>
  <c r="M33" i="2"/>
  <c r="M21" i="2"/>
  <c r="L266" i="2"/>
  <c r="L255" i="2"/>
  <c r="L244" i="2"/>
  <c r="L232" i="2"/>
  <c r="L221" i="2"/>
  <c r="L210" i="2"/>
  <c r="L199" i="2"/>
  <c r="L188" i="2"/>
  <c r="L177" i="2"/>
  <c r="L166" i="2"/>
  <c r="L154" i="2"/>
  <c r="L130" i="2"/>
  <c r="L142" i="2"/>
  <c r="L118" i="2"/>
  <c r="L107" i="2"/>
  <c r="L96" i="2"/>
  <c r="L85" i="2"/>
  <c r="L74" i="2"/>
  <c r="L64" i="2"/>
  <c r="L53" i="2"/>
  <c r="L42" i="2"/>
  <c r="L33" i="2"/>
  <c r="L21" i="2"/>
  <c r="Q12" i="2"/>
  <c r="Q13" i="2" s="1"/>
  <c r="M4" i="2"/>
  <c r="M3" i="2"/>
  <c r="M2" i="2"/>
  <c r="L4" i="2"/>
  <c r="L3" i="2"/>
  <c r="L2" i="2"/>
  <c r="K4" i="2"/>
  <c r="K3" i="2"/>
  <c r="K2" i="2"/>
  <c r="AI27" i="1"/>
  <c r="AK27" i="1"/>
  <c r="AQ27" i="1"/>
  <c r="AO27" i="1"/>
  <c r="AM27" i="1"/>
  <c r="S28" i="1"/>
  <c r="AM28" i="1"/>
  <c r="AK28" i="1"/>
  <c r="AQ28" i="1"/>
  <c r="AO28" i="1"/>
  <c r="AI28" i="1"/>
  <c r="K3" i="1"/>
  <c r="K4" i="1"/>
  <c r="K5" i="1"/>
  <c r="K6" i="1"/>
  <c r="K7" i="1"/>
  <c r="K8" i="1"/>
  <c r="K9" i="1"/>
  <c r="K10" i="1"/>
  <c r="K11" i="1"/>
  <c r="K12" i="1"/>
  <c r="K13" i="1"/>
  <c r="K14" i="1"/>
  <c r="K15" i="1"/>
  <c r="K16" i="1"/>
  <c r="K17" i="1"/>
  <c r="K18" i="1"/>
  <c r="K19" i="1"/>
  <c r="K20" i="1"/>
  <c r="K21" i="1"/>
  <c r="K22" i="1"/>
  <c r="K23" i="1"/>
  <c r="K24" i="1"/>
  <c r="K26" i="1"/>
  <c r="K2" i="1"/>
  <c r="AC2" i="1" s="1"/>
  <c r="O3" i="1"/>
  <c r="O4" i="1"/>
  <c r="AD4" i="1" s="1"/>
  <c r="O5" i="1"/>
  <c r="O6" i="1"/>
  <c r="O7" i="1"/>
  <c r="O8" i="1"/>
  <c r="O9" i="1"/>
  <c r="O10" i="1"/>
  <c r="O11" i="1"/>
  <c r="O12" i="1"/>
  <c r="O13" i="1"/>
  <c r="O14" i="1"/>
  <c r="O15" i="1"/>
  <c r="O16" i="1"/>
  <c r="O17" i="1"/>
  <c r="O18" i="1"/>
  <c r="O19" i="1"/>
  <c r="O20" i="1"/>
  <c r="O21" i="1"/>
  <c r="O22" i="1"/>
  <c r="O23" i="1"/>
  <c r="O24" i="1"/>
  <c r="O26" i="1"/>
  <c r="O2" i="1"/>
  <c r="AD27" i="1" s="1"/>
  <c r="AD28" i="1" s="1"/>
  <c r="W3" i="1"/>
  <c r="W4" i="1"/>
  <c r="W5" i="1"/>
  <c r="W6" i="1"/>
  <c r="W7" i="1"/>
  <c r="W8" i="1"/>
  <c r="W9" i="1"/>
  <c r="W10" i="1"/>
  <c r="AF27" i="1" s="1"/>
  <c r="AF28" i="1" s="1"/>
  <c r="W11" i="1"/>
  <c r="W12" i="1"/>
  <c r="W13" i="1"/>
  <c r="W14" i="1"/>
  <c r="W15" i="1"/>
  <c r="W16" i="1"/>
  <c r="W17" i="1"/>
  <c r="W18" i="1"/>
  <c r="W19" i="1"/>
  <c r="W20" i="1"/>
  <c r="W21" i="1"/>
  <c r="W22" i="1"/>
  <c r="W23" i="1"/>
  <c r="W24" i="1"/>
  <c r="W26" i="1"/>
  <c r="W2" i="1"/>
  <c r="S3" i="1"/>
  <c r="S4" i="1"/>
  <c r="S5" i="1"/>
  <c r="S6" i="1"/>
  <c r="S7" i="1"/>
  <c r="S8" i="1"/>
  <c r="S9" i="1"/>
  <c r="S10" i="1"/>
  <c r="S11" i="1"/>
  <c r="S12" i="1"/>
  <c r="S13" i="1"/>
  <c r="S14" i="1"/>
  <c r="S15" i="1"/>
  <c r="S16" i="1"/>
  <c r="S17" i="1"/>
  <c r="S18" i="1"/>
  <c r="S19" i="1"/>
  <c r="S20" i="1"/>
  <c r="S21" i="1"/>
  <c r="S22" i="1"/>
  <c r="S23" i="1"/>
  <c r="S24" i="1"/>
  <c r="S26" i="1"/>
  <c r="S2" i="1"/>
  <c r="AE27" i="1" s="1"/>
  <c r="AE28" i="1" s="1"/>
  <c r="G26" i="1"/>
  <c r="AK26" i="1" s="1"/>
  <c r="G3" i="1"/>
  <c r="AS3" i="1" s="1"/>
  <c r="G4" i="1"/>
  <c r="AO4" i="1" s="1"/>
  <c r="G5" i="1"/>
  <c r="AO5" i="1" s="1"/>
  <c r="G6" i="1"/>
  <c r="AQ6" i="1" s="1"/>
  <c r="G7" i="1"/>
  <c r="AS7" i="1" s="1"/>
  <c r="G8" i="1"/>
  <c r="AF8" i="1" s="1"/>
  <c r="G9" i="1"/>
  <c r="AK9" i="1" s="1"/>
  <c r="G10" i="1"/>
  <c r="AQ10" i="1" s="1"/>
  <c r="G11" i="1"/>
  <c r="AF11" i="1" s="1"/>
  <c r="G12" i="1"/>
  <c r="AF12" i="1" s="1"/>
  <c r="G13" i="1"/>
  <c r="AF13" i="1" s="1"/>
  <c r="G14" i="1"/>
  <c r="AF14" i="1" s="1"/>
  <c r="G15" i="1"/>
  <c r="AM15" i="1" s="1"/>
  <c r="G16" i="1"/>
  <c r="AQ16" i="1" s="1"/>
  <c r="G17" i="1"/>
  <c r="AS17" i="1" s="1"/>
  <c r="G18" i="1"/>
  <c r="AF18" i="1" s="1"/>
  <c r="G19" i="1"/>
  <c r="AS19" i="1" s="1"/>
  <c r="G20" i="1"/>
  <c r="AK20" i="1" s="1"/>
  <c r="G21" i="1"/>
  <c r="AM21" i="1" s="1"/>
  <c r="G22" i="1"/>
  <c r="AF22" i="1" s="1"/>
  <c r="G23" i="1"/>
  <c r="AQ23" i="1" s="1"/>
  <c r="G24" i="1"/>
  <c r="AQ24" i="1" s="1"/>
  <c r="G2" i="1"/>
  <c r="I3" i="3"/>
  <c r="N9" i="3" a="1"/>
  <c r="N9" i="3" s="1"/>
  <c r="N10" i="3" a="1"/>
  <c r="N10" i="3" s="1"/>
  <c r="N11" i="3" a="1"/>
  <c r="N11" i="3" s="1"/>
  <c r="N12" i="3" a="1"/>
  <c r="N12" i="3" s="1"/>
  <c r="N13" i="3" a="1"/>
  <c r="N13" i="3" s="1"/>
  <c r="N14" i="3" a="1"/>
  <c r="N14" i="3" s="1"/>
  <c r="N15" i="3" a="1"/>
  <c r="N15" i="3" s="1"/>
  <c r="N16" i="3" a="1"/>
  <c r="N16" i="3" s="1"/>
  <c r="N17" i="3" a="1"/>
  <c r="N17" i="3" s="1"/>
  <c r="N18" i="3" a="1"/>
  <c r="N18" i="3" s="1"/>
  <c r="N19" i="3" a="1"/>
  <c r="N19" i="3" s="1"/>
  <c r="N20" i="3" a="1"/>
  <c r="N20" i="3" s="1"/>
  <c r="N21" i="3" a="1"/>
  <c r="N21" i="3" s="1"/>
  <c r="N22" i="3" a="1"/>
  <c r="N22" i="3" s="1"/>
  <c r="N23" i="3" a="1"/>
  <c r="N23" i="3" s="1"/>
  <c r="N24" i="3" a="1"/>
  <c r="N24" i="3" s="1"/>
  <c r="N25" i="3" a="1"/>
  <c r="N25" i="3" s="1"/>
  <c r="N26" i="3" a="1"/>
  <c r="N26" i="3" s="1"/>
  <c r="N27" i="3" a="1"/>
  <c r="N27" i="3" s="1"/>
  <c r="N28" i="3" a="1"/>
  <c r="N28" i="3" s="1"/>
  <c r="N29" i="3" a="1"/>
  <c r="N29" i="3" s="1"/>
  <c r="N30" i="3" a="1"/>
  <c r="N30" i="3" s="1"/>
  <c r="N31" i="3" a="1"/>
  <c r="N31" i="3" s="1"/>
  <c r="N32" i="3" a="1"/>
  <c r="N32" i="3" s="1"/>
  <c r="N8" i="3" a="1"/>
  <c r="N8" i="3" s="1"/>
  <c r="M9" i="3" a="1"/>
  <c r="M9" i="3" s="1"/>
  <c r="M10" i="3" a="1"/>
  <c r="M10" i="3"/>
  <c r="M11" i="3" a="1"/>
  <c r="M11" i="3" s="1"/>
  <c r="M12" i="3" a="1"/>
  <c r="M12" i="3" s="1"/>
  <c r="M13" i="3" a="1"/>
  <c r="M13" i="3"/>
  <c r="M14" i="3" a="1"/>
  <c r="M14" i="3" s="1"/>
  <c r="M15" i="3" a="1"/>
  <c r="M15" i="3"/>
  <c r="M16" i="3" a="1"/>
  <c r="M16" i="3" s="1"/>
  <c r="M17" i="3" a="1"/>
  <c r="M17" i="3" s="1"/>
  <c r="M18" i="3" a="1"/>
  <c r="M18" i="3"/>
  <c r="M19" i="3" a="1"/>
  <c r="M19" i="3" s="1"/>
  <c r="M20" i="3" a="1"/>
  <c r="M20" i="3"/>
  <c r="M21" i="3" a="1"/>
  <c r="M21" i="3" s="1"/>
  <c r="M22" i="3" a="1"/>
  <c r="M22" i="3" s="1"/>
  <c r="M23" i="3" a="1"/>
  <c r="M23" i="3"/>
  <c r="M24" i="3" a="1"/>
  <c r="M24" i="3" s="1"/>
  <c r="M25" i="3" a="1"/>
  <c r="M25" i="3" s="1"/>
  <c r="M26" i="3" a="1"/>
  <c r="M26" i="3" s="1"/>
  <c r="M27" i="3" a="1"/>
  <c r="M27" i="3" s="1"/>
  <c r="M28" i="3" a="1"/>
  <c r="M28" i="3"/>
  <c r="M29" i="3" a="1"/>
  <c r="M29" i="3" s="1"/>
  <c r="M30" i="3" a="1"/>
  <c r="M30" i="3" s="1"/>
  <c r="M31" i="3" a="1"/>
  <c r="M31" i="3" s="1"/>
  <c r="M32" i="3" a="1"/>
  <c r="M32" i="3" s="1"/>
  <c r="M8" i="3" a="1"/>
  <c r="M8" i="3" s="1"/>
  <c r="L9" i="3" a="1"/>
  <c r="L9" i="3" s="1"/>
  <c r="L10" i="3" a="1"/>
  <c r="L10" i="3" s="1"/>
  <c r="L11" i="3" a="1"/>
  <c r="L11" i="3" s="1"/>
  <c r="L12" i="3" a="1"/>
  <c r="L12" i="3" s="1"/>
  <c r="L13" i="3" a="1"/>
  <c r="L13" i="3"/>
  <c r="L14" i="3" a="1"/>
  <c r="L14" i="3" s="1"/>
  <c r="L15" i="3" a="1"/>
  <c r="L15" i="3" s="1"/>
  <c r="L16" i="3" a="1"/>
  <c r="L16" i="3" s="1"/>
  <c r="L17" i="3" a="1"/>
  <c r="L17" i="3" s="1"/>
  <c r="L18" i="3" a="1"/>
  <c r="L18" i="3"/>
  <c r="L19" i="3" a="1"/>
  <c r="L19" i="3" s="1"/>
  <c r="L20" i="3" a="1"/>
  <c r="L20" i="3" s="1"/>
  <c r="L21" i="3" a="1"/>
  <c r="L21" i="3" s="1"/>
  <c r="L22" i="3" a="1"/>
  <c r="L22" i="3" s="1"/>
  <c r="L23" i="3" a="1"/>
  <c r="L23" i="3"/>
  <c r="L24" i="3" a="1"/>
  <c r="L24" i="3" s="1"/>
  <c r="L25" i="3" a="1"/>
  <c r="L25" i="3" s="1"/>
  <c r="L26" i="3" a="1"/>
  <c r="L26" i="3" s="1"/>
  <c r="L27" i="3" a="1"/>
  <c r="L27" i="3" s="1"/>
  <c r="L28" i="3" a="1"/>
  <c r="L28" i="3"/>
  <c r="L29" i="3" a="1"/>
  <c r="L29" i="3" s="1"/>
  <c r="L30" i="3" a="1"/>
  <c r="L30" i="3" s="1"/>
  <c r="L31" i="3" a="1"/>
  <c r="L31" i="3" s="1"/>
  <c r="L32" i="3" a="1"/>
  <c r="L32" i="3" s="1"/>
  <c r="L8" i="3" a="1"/>
  <c r="L8" i="3" s="1"/>
  <c r="J8" i="3" a="1"/>
  <c r="J8" i="3" s="1"/>
  <c r="K9" i="3" a="1"/>
  <c r="K9" i="3" s="1"/>
  <c r="K10" i="3" a="1"/>
  <c r="K10" i="3" s="1"/>
  <c r="K11" i="3" a="1"/>
  <c r="K11" i="3" s="1"/>
  <c r="K12" i="3" a="1"/>
  <c r="K12" i="3" s="1"/>
  <c r="K13" i="3" a="1"/>
  <c r="K13" i="3" s="1"/>
  <c r="K14" i="3" a="1"/>
  <c r="K14" i="3" s="1"/>
  <c r="K15" i="3" a="1"/>
  <c r="K15" i="3" s="1"/>
  <c r="K16" i="3" a="1"/>
  <c r="K16" i="3" s="1"/>
  <c r="K17" i="3" a="1"/>
  <c r="K17" i="3" s="1"/>
  <c r="K18" i="3" a="1"/>
  <c r="K18" i="3" s="1"/>
  <c r="K19" i="3" a="1"/>
  <c r="K19" i="3" s="1"/>
  <c r="K20" i="3" a="1"/>
  <c r="K20" i="3" s="1"/>
  <c r="K21" i="3" a="1"/>
  <c r="K21" i="3" s="1"/>
  <c r="K22" i="3" a="1"/>
  <c r="K22" i="3" s="1"/>
  <c r="K23" i="3" a="1"/>
  <c r="K23" i="3" s="1"/>
  <c r="K24" i="3" a="1"/>
  <c r="K24" i="3" s="1"/>
  <c r="K25" i="3" a="1"/>
  <c r="K25" i="3" s="1"/>
  <c r="K26" i="3" a="1"/>
  <c r="K26" i="3" s="1"/>
  <c r="K27" i="3" a="1"/>
  <c r="K27" i="3" s="1"/>
  <c r="K28" i="3" a="1"/>
  <c r="K28" i="3" s="1"/>
  <c r="K29" i="3" a="1"/>
  <c r="K29" i="3" s="1"/>
  <c r="K30" i="3" a="1"/>
  <c r="K30" i="3" s="1"/>
  <c r="K31" i="3" a="1"/>
  <c r="K31" i="3" s="1"/>
  <c r="K32" i="3" a="1"/>
  <c r="K32" i="3" s="1"/>
  <c r="K8" i="3" a="1"/>
  <c r="K8" i="3" s="1"/>
  <c r="I8" i="3" a="1"/>
  <c r="I8" i="3" s="1"/>
  <c r="J9" i="3" a="1"/>
  <c r="J9" i="3" s="1"/>
  <c r="J10" i="3" a="1"/>
  <c r="J10" i="3" s="1"/>
  <c r="J11" i="3" a="1"/>
  <c r="J11" i="3" s="1"/>
  <c r="J12" i="3" a="1"/>
  <c r="J12" i="3" s="1"/>
  <c r="J13" i="3" a="1"/>
  <c r="J13" i="3" s="1"/>
  <c r="J14" i="3" a="1"/>
  <c r="J14" i="3" s="1"/>
  <c r="J15" i="3" a="1"/>
  <c r="J15" i="3" s="1"/>
  <c r="J16" i="3" a="1"/>
  <c r="J16" i="3" s="1"/>
  <c r="J17" i="3" a="1"/>
  <c r="J17" i="3" s="1"/>
  <c r="J18" i="3" a="1"/>
  <c r="J18" i="3" s="1"/>
  <c r="J19" i="3" a="1"/>
  <c r="J19" i="3" s="1"/>
  <c r="J20" i="3" a="1"/>
  <c r="J20" i="3" s="1"/>
  <c r="J21" i="3" a="1"/>
  <c r="J21" i="3" s="1"/>
  <c r="J22" i="3" a="1"/>
  <c r="J22" i="3" s="1"/>
  <c r="J23" i="3" a="1"/>
  <c r="J23" i="3" s="1"/>
  <c r="J24" i="3" a="1"/>
  <c r="J24" i="3" s="1"/>
  <c r="J25" i="3" a="1"/>
  <c r="J25" i="3" s="1"/>
  <c r="J26" i="3" a="1"/>
  <c r="J26" i="3" s="1"/>
  <c r="J27" i="3" a="1"/>
  <c r="J27" i="3" s="1"/>
  <c r="J28" i="3" a="1"/>
  <c r="J28" i="3" s="1"/>
  <c r="J29" i="3" a="1"/>
  <c r="J29" i="3" s="1"/>
  <c r="J30" i="3" a="1"/>
  <c r="J30" i="3" s="1"/>
  <c r="J31" i="3" a="1"/>
  <c r="J31" i="3" s="1"/>
  <c r="J32" i="3" a="1"/>
  <c r="J32" i="3" s="1"/>
  <c r="I9" i="3" a="1"/>
  <c r="I9" i="3" s="1"/>
  <c r="I10" i="3" a="1"/>
  <c r="I10" i="3"/>
  <c r="I11" i="3" a="1"/>
  <c r="I11" i="3" s="1"/>
  <c r="I12" i="3" a="1"/>
  <c r="I12" i="3" s="1"/>
  <c r="I13" i="3" a="1"/>
  <c r="I13" i="3" s="1"/>
  <c r="I14" i="3" a="1"/>
  <c r="I14" i="3" s="1"/>
  <c r="I15" i="3" a="1"/>
  <c r="I15" i="3"/>
  <c r="I16" i="3" a="1"/>
  <c r="I16" i="3" s="1"/>
  <c r="I17" i="3" a="1"/>
  <c r="I17" i="3" s="1"/>
  <c r="I18" i="3" a="1"/>
  <c r="I18" i="3" s="1"/>
  <c r="I19" i="3" a="1"/>
  <c r="I19" i="3" s="1"/>
  <c r="I20" i="3" a="1"/>
  <c r="I20" i="3" s="1"/>
  <c r="I21" i="3" a="1"/>
  <c r="I21" i="3" s="1"/>
  <c r="I22" i="3" a="1"/>
  <c r="I22" i="3" s="1"/>
  <c r="I23" i="3" a="1"/>
  <c r="I23" i="3" s="1"/>
  <c r="I24" i="3" a="1"/>
  <c r="I24" i="3" s="1"/>
  <c r="I25" i="3" a="1"/>
  <c r="I25" i="3" s="1"/>
  <c r="I26" i="3" a="1"/>
  <c r="I26" i="3" s="1"/>
  <c r="I27" i="3" a="1"/>
  <c r="I27" i="3" s="1"/>
  <c r="I28" i="3" a="1"/>
  <c r="I28" i="3" s="1"/>
  <c r="I29" i="3" a="1"/>
  <c r="I29" i="3" s="1"/>
  <c r="I30" i="3" a="1"/>
  <c r="I30" i="3" s="1"/>
  <c r="I31" i="3" a="1"/>
  <c r="I31" i="3" s="1"/>
  <c r="I32" i="3" a="1"/>
  <c r="I32" i="3" s="1"/>
  <c r="L5" i="3"/>
  <c r="L4" i="3"/>
  <c r="L3" i="3"/>
  <c r="K5" i="3"/>
  <c r="K4" i="3"/>
  <c r="J5" i="3"/>
  <c r="J4" i="3"/>
  <c r="J3" i="3"/>
  <c r="I5" i="3"/>
  <c r="I4" i="3"/>
  <c r="AS14" i="1"/>
  <c r="AS2" i="1"/>
  <c r="AQ4" i="1"/>
  <c r="AK4" i="1"/>
  <c r="AK14" i="1"/>
  <c r="AC14" i="1"/>
  <c r="Z3" i="1"/>
  <c r="Z4" i="1"/>
  <c r="Z5" i="1"/>
  <c r="Z6" i="1"/>
  <c r="Z7" i="1"/>
  <c r="Z8" i="1"/>
  <c r="Z9" i="1"/>
  <c r="Z10" i="1"/>
  <c r="Z11" i="1"/>
  <c r="Z12" i="1"/>
  <c r="Z13" i="1"/>
  <c r="Z14" i="1"/>
  <c r="Z15" i="1"/>
  <c r="Z16" i="1"/>
  <c r="Z17" i="1"/>
  <c r="Z18" i="1"/>
  <c r="Z19" i="1"/>
  <c r="Z20" i="1"/>
  <c r="Z21" i="1"/>
  <c r="Z22" i="1"/>
  <c r="Z23" i="1"/>
  <c r="Z24" i="1"/>
  <c r="Z26" i="1"/>
  <c r="Y3" i="1"/>
  <c r="Y4" i="1"/>
  <c r="Y5" i="1"/>
  <c r="Y6" i="1"/>
  <c r="Y7" i="1"/>
  <c r="Y8" i="1"/>
  <c r="Y9" i="1"/>
  <c r="Y10" i="1"/>
  <c r="Y11" i="1"/>
  <c r="Y12" i="1"/>
  <c r="Y13" i="1"/>
  <c r="Y14" i="1"/>
  <c r="Y15" i="1"/>
  <c r="Y16" i="1"/>
  <c r="Y17" i="1"/>
  <c r="Y18" i="1"/>
  <c r="Y19" i="1"/>
  <c r="Y20" i="1"/>
  <c r="Y21" i="1"/>
  <c r="Y22" i="1"/>
  <c r="Y23" i="1"/>
  <c r="Y24" i="1"/>
  <c r="Y26" i="1"/>
  <c r="X3" i="1"/>
  <c r="X4" i="1"/>
  <c r="X5" i="1"/>
  <c r="X6" i="1"/>
  <c r="X7" i="1"/>
  <c r="X8" i="1"/>
  <c r="X9" i="1"/>
  <c r="X10" i="1"/>
  <c r="X11" i="1"/>
  <c r="X12" i="1"/>
  <c r="X13" i="1"/>
  <c r="X14" i="1"/>
  <c r="X15" i="1"/>
  <c r="X16" i="1"/>
  <c r="X17" i="1"/>
  <c r="X18" i="1"/>
  <c r="X19" i="1"/>
  <c r="X20" i="1"/>
  <c r="X21" i="1"/>
  <c r="X22" i="1"/>
  <c r="X23" i="1"/>
  <c r="X24" i="1"/>
  <c r="X26" i="1"/>
  <c r="Z2" i="1"/>
  <c r="Y2" i="1"/>
  <c r="X2" i="1"/>
  <c r="AA2" i="1" s="1"/>
  <c r="AC27" i="1" l="1"/>
  <c r="AC28" i="1" s="1"/>
  <c r="AE26" i="1"/>
  <c r="AF26" i="1"/>
  <c r="AC15" i="1"/>
  <c r="AF21" i="1"/>
  <c r="AQ11" i="1"/>
  <c r="AS11" i="1"/>
  <c r="AE2" i="1"/>
  <c r="AD2" i="1"/>
  <c r="AC4" i="1"/>
  <c r="AD15" i="1"/>
  <c r="AK15" i="1"/>
  <c r="AD14" i="1"/>
  <c r="AS4" i="1"/>
  <c r="AI4" i="1"/>
  <c r="AQ2" i="1"/>
  <c r="AF4" i="1"/>
  <c r="AE16" i="1"/>
  <c r="AK2" i="1"/>
  <c r="AQ14" i="1"/>
  <c r="AF2" i="1"/>
  <c r="AM17" i="1"/>
  <c r="AO2" i="1"/>
  <c r="AI17" i="1"/>
  <c r="AO15" i="1"/>
  <c r="AI15" i="1"/>
  <c r="AM14" i="1"/>
  <c r="AF16" i="1"/>
  <c r="AE14" i="1"/>
  <c r="AO14" i="1"/>
  <c r="AE17" i="1"/>
  <c r="AM2" i="1"/>
  <c r="AF15" i="1"/>
  <c r="AI2" i="1"/>
  <c r="AI14" i="1"/>
  <c r="AM4" i="1"/>
  <c r="AE4" i="1"/>
  <c r="AQ26" i="1"/>
  <c r="AK16" i="1"/>
  <c r="AS10" i="1"/>
  <c r="AQ20" i="1"/>
  <c r="AF17" i="1"/>
  <c r="AE18" i="1"/>
  <c r="AS12" i="1"/>
  <c r="AO16" i="1"/>
  <c r="AS20" i="1"/>
  <c r="AE20" i="1"/>
  <c r="AQ7" i="1"/>
  <c r="AI8" i="1"/>
  <c r="AK19" i="1"/>
  <c r="AO7" i="1"/>
  <c r="AO9" i="1"/>
  <c r="AK18" i="1"/>
  <c r="AM19" i="1"/>
  <c r="AQ9" i="1"/>
  <c r="AO8" i="1"/>
  <c r="AK17" i="1"/>
  <c r="AM18" i="1"/>
  <c r="AQ21" i="1"/>
  <c r="AQ8" i="1"/>
  <c r="AS9" i="1"/>
  <c r="AE19" i="1"/>
  <c r="AE9" i="1"/>
  <c r="AQ19" i="1"/>
  <c r="AF9" i="1"/>
  <c r="AC19" i="1"/>
  <c r="AC18" i="1"/>
  <c r="AM9" i="1"/>
  <c r="AQ17" i="1"/>
  <c r="AF7" i="1"/>
  <c r="AC17" i="1"/>
  <c r="AC7" i="1"/>
  <c r="AK8" i="1"/>
  <c r="AM8" i="1"/>
  <c r="AS18" i="1"/>
  <c r="AO17" i="1"/>
  <c r="AI9" i="1"/>
  <c r="AS8" i="1"/>
  <c r="AI7" i="1"/>
  <c r="AQ18" i="1"/>
  <c r="AO26" i="1"/>
  <c r="AI19" i="1"/>
  <c r="AK7" i="1"/>
  <c r="AM7" i="1"/>
  <c r="AF19" i="1"/>
  <c r="AD8" i="1"/>
  <c r="AM11" i="1"/>
  <c r="AE8" i="1"/>
  <c r="AO19" i="1"/>
  <c r="AE7" i="1"/>
  <c r="AC9" i="1"/>
  <c r="AC8" i="1"/>
  <c r="AO18" i="1"/>
  <c r="AI18" i="1"/>
  <c r="AD17" i="1"/>
  <c r="AD7" i="1"/>
  <c r="AI24" i="1"/>
  <c r="AC24" i="1"/>
  <c r="AK24" i="1"/>
  <c r="AO24" i="1"/>
  <c r="AS24" i="1"/>
  <c r="AE24" i="1"/>
  <c r="AF24" i="1"/>
  <c r="AM24" i="1"/>
  <c r="AD24" i="1"/>
  <c r="AI3" i="1"/>
  <c r="AD5" i="1"/>
  <c r="AM5" i="1"/>
  <c r="AF23" i="1"/>
  <c r="AO3" i="1"/>
  <c r="AI13" i="1"/>
  <c r="AS22" i="1"/>
  <c r="AD23" i="1"/>
  <c r="AC5" i="1"/>
  <c r="AI12" i="1"/>
  <c r="AK3" i="1"/>
  <c r="AM3" i="1"/>
  <c r="AS21" i="1"/>
  <c r="AD22" i="1"/>
  <c r="AD12" i="1"/>
  <c r="AI23" i="1"/>
  <c r="AD11" i="1"/>
  <c r="AO13" i="1"/>
  <c r="AS23" i="1"/>
  <c r="AD3" i="1"/>
  <c r="AI11" i="1"/>
  <c r="AF5" i="1"/>
  <c r="AD21" i="1"/>
  <c r="AC23" i="1"/>
  <c r="AC13" i="1"/>
  <c r="AC3" i="1"/>
  <c r="AC31" i="1" s="1"/>
  <c r="AI22" i="1"/>
  <c r="AK23" i="1"/>
  <c r="AK13" i="1"/>
  <c r="AM13" i="1"/>
  <c r="AQ5" i="1"/>
  <c r="AS5" i="1"/>
  <c r="AE15" i="1"/>
  <c r="AE5" i="1"/>
  <c r="AO11" i="1"/>
  <c r="AC22" i="1"/>
  <c r="AC12" i="1"/>
  <c r="AI21" i="1"/>
  <c r="AK22" i="1"/>
  <c r="AK12" i="1"/>
  <c r="AM12" i="1"/>
  <c r="AQ15" i="1"/>
  <c r="AF3" i="1"/>
  <c r="AD9" i="1"/>
  <c r="AC21" i="1"/>
  <c r="AC11" i="1"/>
  <c r="AK21" i="1"/>
  <c r="AK11" i="1"/>
  <c r="AM23" i="1"/>
  <c r="AQ3" i="1"/>
  <c r="AS15" i="1"/>
  <c r="AE23" i="1"/>
  <c r="AE13" i="1"/>
  <c r="AE3" i="1"/>
  <c r="AO23" i="1"/>
  <c r="AK5" i="1"/>
  <c r="AD13" i="1"/>
  <c r="AI5" i="1"/>
  <c r="AM22" i="1"/>
  <c r="AQ13" i="1"/>
  <c r="AE22" i="1"/>
  <c r="AE12" i="1"/>
  <c r="AO21" i="1"/>
  <c r="AQ22" i="1"/>
  <c r="AQ12" i="1"/>
  <c r="AS13" i="1"/>
  <c r="AE21" i="1"/>
  <c r="AE11" i="1"/>
  <c r="AK10" i="1"/>
  <c r="AC26" i="1"/>
  <c r="AC16" i="1"/>
  <c r="AC6" i="1"/>
  <c r="AI26" i="1"/>
  <c r="AI16" i="1"/>
  <c r="AI6" i="1"/>
  <c r="AM26" i="1"/>
  <c r="AM16" i="1"/>
  <c r="AM6" i="1"/>
  <c r="AS26" i="1"/>
  <c r="AS16" i="1"/>
  <c r="AS6" i="1"/>
  <c r="AF20" i="1"/>
  <c r="AF10" i="1"/>
  <c r="AD26" i="1"/>
  <c r="AD16" i="1"/>
  <c r="AD6" i="1"/>
  <c r="AO22" i="1"/>
  <c r="AO12" i="1"/>
  <c r="AO20" i="1"/>
  <c r="AO10" i="1"/>
  <c r="AC20" i="1"/>
  <c r="AC10" i="1"/>
  <c r="AI20" i="1"/>
  <c r="AI10" i="1"/>
  <c r="AM20" i="1"/>
  <c r="AM10" i="1"/>
  <c r="AD20" i="1"/>
  <c r="AD10" i="1"/>
  <c r="AO6" i="1"/>
  <c r="AE6" i="1"/>
  <c r="AD19" i="1"/>
  <c r="AE10" i="1"/>
  <c r="AF6" i="1"/>
  <c r="AK6" i="1"/>
  <c r="AD18" i="1"/>
  <c r="K3" i="3"/>
  <c r="AA21" i="1"/>
  <c r="AG21" i="1" s="1"/>
  <c r="AA11" i="1"/>
  <c r="AG11" i="1" s="1"/>
  <c r="AA18" i="1"/>
  <c r="AG18" i="1" s="1"/>
  <c r="AA7" i="1"/>
  <c r="AG7" i="1" s="1"/>
  <c r="AA8" i="1"/>
  <c r="AG8" i="1" s="1"/>
  <c r="AA16" i="1"/>
  <c r="AG16" i="1" s="1"/>
  <c r="AA6" i="1"/>
  <c r="AG6" i="1" s="1"/>
  <c r="AA17" i="1"/>
  <c r="AG17" i="1" s="1"/>
  <c r="AA25" i="1"/>
  <c r="AA5" i="1"/>
  <c r="AG5" i="1" s="1"/>
  <c r="AA19" i="1"/>
  <c r="AG19" i="1" s="1"/>
  <c r="AA9" i="1"/>
  <c r="AG9" i="1" s="1"/>
  <c r="AA26" i="1"/>
  <c r="AG26" i="1" s="1"/>
  <c r="AA15" i="1"/>
  <c r="AG15" i="1" s="1"/>
  <c r="AA20" i="1"/>
  <c r="AG20" i="1" s="1"/>
  <c r="AA10" i="1"/>
  <c r="AG10" i="1" s="1"/>
  <c r="AG2" i="1"/>
  <c r="AA14" i="1"/>
  <c r="AG14" i="1" s="1"/>
  <c r="AA23" i="1"/>
  <c r="AG23" i="1" s="1"/>
  <c r="AA13" i="1"/>
  <c r="AG13" i="1" s="1"/>
  <c r="AA3" i="1"/>
  <c r="AG3" i="1" s="1"/>
  <c r="AA4" i="1"/>
  <c r="AG4" i="1" s="1"/>
  <c r="AA22" i="1"/>
  <c r="AG22" i="1" s="1"/>
  <c r="AA24" i="1"/>
  <c r="AG24" i="1" s="1"/>
  <c r="AA12" i="1"/>
  <c r="AG12" i="1" s="1"/>
  <c r="AG27" i="1" l="1"/>
  <c r="AG28" i="1" s="1"/>
  <c r="AQ31" i="1"/>
  <c r="AQ32" i="1" s="1"/>
  <c r="AI31" i="1"/>
  <c r="AI32" i="1" s="1"/>
  <c r="AC32" i="1"/>
  <c r="AE31" i="1"/>
  <c r="AE32" i="1" s="1"/>
  <c r="AK31" i="1"/>
  <c r="AK32" i="1" s="1"/>
  <c r="AF31" i="1"/>
  <c r="AF32" i="1" s="1"/>
  <c r="AO31" i="1"/>
  <c r="AO32" i="1" s="1"/>
  <c r="AS31" i="1"/>
  <c r="AS32" i="1" s="1"/>
  <c r="AM31" i="1"/>
  <c r="AM32" i="1" s="1"/>
  <c r="AD31" i="1"/>
  <c r="AD32" i="1" s="1"/>
  <c r="AG31" i="1"/>
  <c r="AG32" i="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<sst xmlns="http://schemas.openxmlformats.org/spreadsheetml/2006/main" count="680" uniqueCount="453">
  <si>
    <t>Image Number</t>
  </si>
  <si>
    <t>Room Type</t>
  </si>
  <si>
    <t>Human Classification</t>
  </si>
  <si>
    <t>Bedroom</t>
  </si>
  <si>
    <t>SigLIP_bb_g</t>
  </si>
  <si>
    <t>SigLIP_bb_b</t>
  </si>
  <si>
    <t>SigLIP_bb_n</t>
  </si>
  <si>
    <t>SigLIP_2Dtd_g</t>
  </si>
  <si>
    <t>SigLIP_2Dtd_b</t>
  </si>
  <si>
    <t>SigLIP_2Dtd_n</t>
  </si>
  <si>
    <t>SigLIP_3Dtd_g</t>
  </si>
  <si>
    <t>SigLIP_3Dtd_b</t>
  </si>
  <si>
    <t>SigLIP_3Dtd_n</t>
  </si>
  <si>
    <t>SigLIP_av_g</t>
  </si>
  <si>
    <t>SigLIP_av_b</t>
  </si>
  <si>
    <t>SigLIP_av_n</t>
  </si>
  <si>
    <t>SigLIP_bb_class</t>
  </si>
  <si>
    <t>SigLIP_2Dtd_class</t>
  </si>
  <si>
    <t>SigLIP_av_class</t>
  </si>
  <si>
    <t>bb_human</t>
  </si>
  <si>
    <t>2Dtd_human</t>
  </si>
  <si>
    <t>3Dtd_human</t>
  </si>
  <si>
    <t>av_human</t>
  </si>
  <si>
    <t>Number_correct</t>
  </si>
  <si>
    <t xml:space="preserve">Percentage correct </t>
  </si>
  <si>
    <t>all_g</t>
  </si>
  <si>
    <t>all_b</t>
  </si>
  <si>
    <t>all_n</t>
  </si>
  <si>
    <t>all_class</t>
  </si>
  <si>
    <t>all_human</t>
  </si>
  <si>
    <t>llm_bb</t>
  </si>
  <si>
    <t>llm_2Dtd</t>
  </si>
  <si>
    <t>llm_3Dtd</t>
  </si>
  <si>
    <t>llm_av</t>
  </si>
  <si>
    <t>llm_all</t>
  </si>
  <si>
    <t>Room 1 [Natural Light]</t>
  </si>
  <si>
    <t>Room 1 [Bed Placement]</t>
  </si>
  <si>
    <t>Room 1 [Accessibility]</t>
  </si>
  <si>
    <t>Room 1 [Visual Symmetry]</t>
  </si>
  <si>
    <t>Room 1 [Furniture Placement]</t>
  </si>
  <si>
    <t>Room 1 [Chair Placement]</t>
  </si>
  <si>
    <t>Room 1 [Bedside Table]</t>
  </si>
  <si>
    <t>Room 1 [Limited Space for Additional Items]</t>
  </si>
  <si>
    <t>Room 1 [Ventilation]</t>
  </si>
  <si>
    <t>Anything to add? (optional)</t>
  </si>
  <si>
    <t>Room 2 [Bed Placement]</t>
  </si>
  <si>
    <t>Room 2 [Clear Walkways]</t>
  </si>
  <si>
    <t>Room 2 [Efficient Use of Space]</t>
  </si>
  <si>
    <t>Room 2 [Visual Balance]</t>
  </si>
  <si>
    <t>Room 2 [Wall Decorations]</t>
  </si>
  <si>
    <t>Room 2 [Desk and Chair Placement]</t>
  </si>
  <si>
    <t>Room 2 [Limited Bedside Storage]</t>
  </si>
  <si>
    <t>Room 2 [Television Placement ]</t>
  </si>
  <si>
    <t>Room 2 [Potential for clutter]</t>
  </si>
  <si>
    <t>Room 3 [Bed Placement]</t>
  </si>
  <si>
    <t>Room 3 [Desk Setup]</t>
  </si>
  <si>
    <t>Room 3 [Natural Light]</t>
  </si>
  <si>
    <t>Room 3 [Clear Pathways]</t>
  </si>
  <si>
    <t>Room 3 [Minimal Clutter]</t>
  </si>
  <si>
    <t>Room 3 [Single Nightstand]</t>
  </si>
  <si>
    <t>Room 3 [Desk Position]</t>
  </si>
  <si>
    <t>Room 3 [Limited Storage]</t>
  </si>
  <si>
    <t>Room 3 [Television Placement]</t>
  </si>
  <si>
    <t>Room 3 [Closet Accessibility]</t>
  </si>
  <si>
    <t>Room 4 [Bed Placement]</t>
  </si>
  <si>
    <t>Room 4 [Symmetry]</t>
  </si>
  <si>
    <t>Room 4 [Functional Storage]</t>
  </si>
  <si>
    <t>Room 4 [Clear Walkways]</t>
  </si>
  <si>
    <t>Room 4 [Desk or Work Area]</t>
  </si>
  <si>
    <t>Room 4 [Limited Space Near Door]</t>
  </si>
  <si>
    <t>Room 4 [Single Light Source]</t>
  </si>
  <si>
    <t>Room 4 [Potential for Clutter]</t>
  </si>
  <si>
    <t>Room 5 [Bed Placement]</t>
  </si>
  <si>
    <t>Room 5 [Symmetry]</t>
  </si>
  <si>
    <t>Room 5 [Natural Light]</t>
  </si>
  <si>
    <t>Room 5 [Clear Walkways]</t>
  </si>
  <si>
    <t>Room 5 [Decorative Elements]</t>
  </si>
  <si>
    <t>Room 5 [Limited Storage Near Bed]</t>
  </si>
  <si>
    <t>Room 5 [Cramped Entryway]</t>
  </si>
  <si>
    <t>Room 5 [Desk or Work Area]</t>
  </si>
  <si>
    <t>Room 5 [Television Placement]</t>
  </si>
  <si>
    <t>Room 5 [Wardrobe Placement]</t>
  </si>
  <si>
    <t>Room 6 [Bed Placement]</t>
  </si>
  <si>
    <t>Room 6 [Natural Light]</t>
  </si>
  <si>
    <t>Room 6 [Functional Storage]</t>
  </si>
  <si>
    <t>Room 6 [Seating Area]</t>
  </si>
  <si>
    <t>Room 6 [Clear Walkways]</t>
  </si>
  <si>
    <t>Room 6 [Cramped Entryway]</t>
  </si>
  <si>
    <t>Room 6 [Limited Nightstand Space]</t>
  </si>
  <si>
    <t>Room 6 [Television Placement]</t>
  </si>
  <si>
    <t>Room 6 [Desk or Work Area]</t>
  </si>
  <si>
    <t>Room 6 [Bench at Foot of Bed]</t>
  </si>
  <si>
    <t>Room 7 [Natural Light]</t>
  </si>
  <si>
    <t>Room 7 [Minimalistic Approach]</t>
  </si>
  <si>
    <t>Room 7 [Clear Pathways]</t>
  </si>
  <si>
    <t>Room 7 [Functional Bench]</t>
  </si>
  <si>
    <t>Room 7 [Bed Placement]</t>
  </si>
  <si>
    <t>Room 7 [Lack of Nightstands]</t>
  </si>
  <si>
    <t>Room 7 [Limited Storage]</t>
  </si>
  <si>
    <t>Room 7 [Desk or Work Area]</t>
  </si>
  <si>
    <t>Room 7 [Cramped Entryway]</t>
  </si>
  <si>
    <t>Room 8 [Bed Placement]</t>
  </si>
  <si>
    <t>Room 8 [Nightstands]</t>
  </si>
  <si>
    <t>Room 8 [Functional Workspace]</t>
  </si>
  <si>
    <t>Room 8 [Natural Light]</t>
  </si>
  <si>
    <t>Room 8 [Clear Walkways]</t>
  </si>
  <si>
    <t>Room 8 [Television Placement]</t>
  </si>
  <si>
    <t>Room 8 [Cramped Entryway]</t>
  </si>
  <si>
    <t>Room 8 [Limited Floor Space]</t>
  </si>
  <si>
    <t>Room 8 [Potential Clutter]</t>
  </si>
  <si>
    <t>Room 8 [Wardrobe Placement ]</t>
  </si>
  <si>
    <t>Room 9 [Bed Placement]</t>
  </si>
  <si>
    <t>Room 9 [Nightstands]</t>
  </si>
  <si>
    <t>Room 9 [Functional Workspace]</t>
  </si>
  <si>
    <t>Room 9 [Clear Pathways]</t>
  </si>
  <si>
    <t>Room 9 [Minimalistic Approach]</t>
  </si>
  <si>
    <t>Room 9 [Natural Light]</t>
  </si>
  <si>
    <t>Room 9 [Televsion Placement]</t>
  </si>
  <si>
    <t>Room 9 [Limited Floor Space]</t>
  </si>
  <si>
    <t>Room 9 [Potential Clutter]</t>
  </si>
  <si>
    <t>Room 9 [Cramped Entryway]</t>
  </si>
  <si>
    <t>Room 10 [Bed Placement]</t>
  </si>
  <si>
    <t>Room 10 [Nightstands]</t>
  </si>
  <si>
    <t>Room 10 [Natural Light]</t>
  </si>
  <si>
    <t>Room 10 [Functional Workspace]</t>
  </si>
  <si>
    <t>Room 10 [Clear Pathways]</t>
  </si>
  <si>
    <t>Room 10 [Television Placement]</t>
  </si>
  <si>
    <t>Room 10 [Cramped Entryway]</t>
  </si>
  <si>
    <t>Room 10 [Limited Floor Space]</t>
  </si>
  <si>
    <t>Room 10 [Potential Clutter]</t>
  </si>
  <si>
    <t>Room 10 [Wardrobe Placement]</t>
  </si>
  <si>
    <t>Room 11 [Bed Placement]</t>
  </si>
  <si>
    <t>Room 11 [Clear Pathways]</t>
  </si>
  <si>
    <t>Room 11 [Functional Storage]</t>
  </si>
  <si>
    <t>Room 11 [Natural Light]</t>
  </si>
  <si>
    <t>Room 11 [Minimalistic Design]</t>
  </si>
  <si>
    <t>Room 11 [Single Nightstand]</t>
  </si>
  <si>
    <t>Room 11 [Limited Bedside Space]</t>
  </si>
  <si>
    <t>Room 11 [Cramped Entryway]</t>
  </si>
  <si>
    <t>Room 11 [Lack of Desk or Work Area]</t>
  </si>
  <si>
    <t>Room 11 [Potential Clutter]</t>
  </si>
  <si>
    <t>Room 12 [Bed Placement]</t>
  </si>
  <si>
    <t>Room 12 [Nightstands]</t>
  </si>
  <si>
    <t>Room 12 [Natural Light]</t>
  </si>
  <si>
    <t>Room 12 [Clear Walkways]</t>
  </si>
  <si>
    <t>Room 12 [Seating Area]</t>
  </si>
  <si>
    <t>Room 12 [Minimalistic Design]</t>
  </si>
  <si>
    <t>Room 12 [Cramped Entryway]</t>
  </si>
  <si>
    <t>Room 12 [Single Light Source]</t>
  </si>
  <si>
    <t>Room 12 [Limited Workspace]</t>
  </si>
  <si>
    <t>Room 12 [Potential Clutter Area]</t>
  </si>
  <si>
    <t>Room 12 [Television Placement]</t>
  </si>
  <si>
    <t>Room 13 [Bed Placement]</t>
  </si>
  <si>
    <t>Room 13 [Nightstands]</t>
  </si>
  <si>
    <t>Room 13 [Natural Light]</t>
  </si>
  <si>
    <t>Room 13 [Functional Storage]</t>
  </si>
  <si>
    <t>Room 13 [Clear Pathways]</t>
  </si>
  <si>
    <t>Room 13 [Seating Area]</t>
  </si>
  <si>
    <t>Room 13 [Desk Placement]</t>
  </si>
  <si>
    <t>Room 13 [Potential Clutter]</t>
  </si>
  <si>
    <t>Room 13 [Limited Floor Space]</t>
  </si>
  <si>
    <t>Room 13 [Cramped Entryway]</t>
  </si>
  <si>
    <t>Room 13 [Television Viewing Angle]</t>
  </si>
  <si>
    <t>Room 14 [Bed Placement]</t>
  </si>
  <si>
    <t>Room 14 [Nightstands]</t>
  </si>
  <si>
    <t>Room 14 [Natural Light]</t>
  </si>
  <si>
    <t>Room 14 [Functional Storage]</t>
  </si>
  <si>
    <t>Room 14 [Clear Pathways]</t>
  </si>
  <si>
    <t>Room 14 [Seating Area]</t>
  </si>
  <si>
    <t>Room 14 [Desk Placement]</t>
  </si>
  <si>
    <t>Room 14 [Potential Clutter]</t>
  </si>
  <si>
    <t>Room 14 [Limited Floor Space]</t>
  </si>
  <si>
    <t>Room 14 [Cramped Entryway]</t>
  </si>
  <si>
    <t>Room 14 [Rug Placement]</t>
  </si>
  <si>
    <t>Room 15 [Bed Placement]</t>
  </si>
  <si>
    <t>Room 15 [Nightstands]</t>
  </si>
  <si>
    <t>Room 15 [Natural Light]</t>
  </si>
  <si>
    <t>Room 15 [Functional Storage]</t>
  </si>
  <si>
    <t>Room 15 [Clear Pathways]</t>
  </si>
  <si>
    <t>Room 15 [Television Placement]</t>
  </si>
  <si>
    <t>Room 15 [Desk Placement]</t>
  </si>
  <si>
    <t>Room 15 [Potential Clutter]</t>
  </si>
  <si>
    <t>Room 15 [Limited Floor Space]</t>
  </si>
  <si>
    <t>Room 15 [Rug Placement]</t>
  </si>
  <si>
    <t>Room 15 [Cramped Entryway ]</t>
  </si>
  <si>
    <t>Room 16 [Bed Placement]</t>
  </si>
  <si>
    <t>Room 16 [Nightstands]</t>
  </si>
  <si>
    <t>Room 16 [Natural Light]</t>
  </si>
  <si>
    <t>Room 16 [Functional Storage]</t>
  </si>
  <si>
    <t>Room 16 [Clear Pathways]</t>
  </si>
  <si>
    <t>Room 16 [Wardrobe Placement]</t>
  </si>
  <si>
    <t>Room 16 [Cramped Space]</t>
  </si>
  <si>
    <t>Room 16 [Limited Workspace]</t>
  </si>
  <si>
    <t>Room 16 [Rug Placement]</t>
  </si>
  <si>
    <t>Room 16 [Potential Clutter Areas]</t>
  </si>
  <si>
    <t>Room 17 [Bed Placement]</t>
  </si>
  <si>
    <t>Room 17 [Nightstands]</t>
  </si>
  <si>
    <t>Room 17 [Natural Light]</t>
  </si>
  <si>
    <t>Room 17 [Functional Workspace]</t>
  </si>
  <si>
    <t>Room 17 [Clear Pathways]</t>
  </si>
  <si>
    <t>Room 17 [Wardrobe Placement]</t>
  </si>
  <si>
    <t>Room 17 [Potential Clutter]</t>
  </si>
  <si>
    <t>Room 17 [Rug Placement]</t>
  </si>
  <si>
    <t>Room 17 [Limited Floor Space]</t>
  </si>
  <si>
    <t>Room 17 [Cramped Entryway]</t>
  </si>
  <si>
    <t>Room 18 [Bed Placement]</t>
  </si>
  <si>
    <t>Room 18 [Nightstands]</t>
  </si>
  <si>
    <t>Room 18 [Natural Light]</t>
  </si>
  <si>
    <t>Room 18 [Functional Workspace]</t>
  </si>
  <si>
    <t>Room 18 [Clear Pathways]</t>
  </si>
  <si>
    <t>Room 18 [Wardrobe Placement]</t>
  </si>
  <si>
    <t>Room 18 [Potential Clutter]</t>
  </si>
  <si>
    <t>Room 18 [Rug Placement]</t>
  </si>
  <si>
    <t>Room 18 [Cramped Entryway]</t>
  </si>
  <si>
    <t>Room 18 [TV Placement]</t>
  </si>
  <si>
    <t>Room 19 [Bed Placement]</t>
  </si>
  <si>
    <t>Room 19 [Nightstands]</t>
  </si>
  <si>
    <t>Room 19 [Natural Light]</t>
  </si>
  <si>
    <t>Room 19 [Functional Workspace]</t>
  </si>
  <si>
    <t>Room 19 [Clear Pathways]</t>
  </si>
  <si>
    <t>Room 19 [Wardrobe Placement]</t>
  </si>
  <si>
    <t>Room 19 [Potential Clutter]</t>
  </si>
  <si>
    <t>Room 19 [Rug Placement]</t>
  </si>
  <si>
    <t>Room 19 [Cramped Entryway]</t>
  </si>
  <si>
    <t>Room 19 [Limited Floor Space]</t>
  </si>
  <si>
    <t>Room 20 [Bed Placement]</t>
  </si>
  <si>
    <t>Room 20 [Nightstands]</t>
  </si>
  <si>
    <t>Room 20 [Natural Light]</t>
  </si>
  <si>
    <t>Room 20 [Functional Workspace]</t>
  </si>
  <si>
    <t>Room 20 [Clear Pathways]</t>
  </si>
  <si>
    <t>Room 20 [Wardrobe Placement]</t>
  </si>
  <si>
    <t>Room 20 [Potential Clutter]</t>
  </si>
  <si>
    <t>Room 20 [Rug Placement]</t>
  </si>
  <si>
    <t>Room 20 [Cramped Entryway]</t>
  </si>
  <si>
    <t>Room 20 [Limited Floor Space]</t>
  </si>
  <si>
    <t>Room 21 [Bed Placement]</t>
  </si>
  <si>
    <t>Room 21 [Nightstands]</t>
  </si>
  <si>
    <t>Room 21 [Seating Area]</t>
  </si>
  <si>
    <t>Room 21 [Clear Pathways]</t>
  </si>
  <si>
    <t>Room 21 [Natural Light]</t>
  </si>
  <si>
    <t>Room 21 [Wardrobe Placement]</t>
  </si>
  <si>
    <t>Room 21 [Television Placement]</t>
  </si>
  <si>
    <t>Room 21 [Desk Position]</t>
  </si>
  <si>
    <t>Room 21 [Potential Clutter]</t>
  </si>
  <si>
    <t>Room 21 [Rug Placement]</t>
  </si>
  <si>
    <t>Room 22 [Bed Placement]</t>
  </si>
  <si>
    <t>Room 22 [Nightstands]</t>
  </si>
  <si>
    <t>Room 22 [Seating Area]</t>
  </si>
  <si>
    <t>Room 22 [Clear Pathways]</t>
  </si>
  <si>
    <t>Room 22 [Functional Storage]</t>
  </si>
  <si>
    <t>Room 22 [Natural Light]</t>
  </si>
  <si>
    <t>Room 22 [Wardrobe Placement]</t>
  </si>
  <si>
    <t>Room 22 [Desk Position]</t>
  </si>
  <si>
    <t>Room 22 [Rug Placement]</t>
  </si>
  <si>
    <t>Room 22 [Cramped Entryway]</t>
  </si>
  <si>
    <t>Room 22 [Potential Clutter]</t>
  </si>
  <si>
    <t>Room 23 [Bed Placement]</t>
  </si>
  <si>
    <t>Room 23 [Nightstands]</t>
  </si>
  <si>
    <t>Room 23 [Seating Area]</t>
  </si>
  <si>
    <t>Room 23 [Clear Pathways]</t>
  </si>
  <si>
    <t>Room 23 [Functional Storage]</t>
  </si>
  <si>
    <t>Room 23 [Natural Light]</t>
  </si>
  <si>
    <t>Room 23 [Desk Position]</t>
  </si>
  <si>
    <t>Room 23 [Potential Clutter]</t>
  </si>
  <si>
    <t>Room 23 [Rug Placement]</t>
  </si>
  <si>
    <t>Room 23 [Cramped Entryway]</t>
  </si>
  <si>
    <t>Room 25 [Bed Placement]</t>
  </si>
  <si>
    <t>Room 25 [Clear Walkways]</t>
  </si>
  <si>
    <t>Room 25 [Functional Storage]</t>
  </si>
  <si>
    <t>Room 25 [Natural Light]</t>
  </si>
  <si>
    <t>Room 25 [Minimalistic Design]</t>
  </si>
  <si>
    <t>Room 25 [Desk Position]</t>
  </si>
  <si>
    <t>Room 25 [Limited Nightstand Space]</t>
  </si>
  <si>
    <t>Room 25 [Cramped Entryway]</t>
  </si>
  <si>
    <t>Room 25 [Rug Placement]</t>
  </si>
  <si>
    <t>Room 25 [Wardrobe Accessibility]</t>
  </si>
  <si>
    <t>Hallucination</t>
  </si>
  <si>
    <t>Furniture placement in front of the window -&gt; very good 'observation'</t>
  </si>
  <si>
    <t>Bed placement is really bad. The room has no windows? There is the 'television'?</t>
  </si>
  <si>
    <t>True, Hallucination</t>
  </si>
  <si>
    <t>Some of the comments are spot on. It got confused w/ the object on the bottom left -- this also links to the television placement.</t>
  </si>
  <si>
    <t>This is a fairly bad layout -- (a) bed below the window (this was not flagged); (b) most of the room is empty!!</t>
  </si>
  <si>
    <t>Seems like it consistency gets TV comment wrong -- also same type of 'generic' comment about tv placement</t>
  </si>
  <si>
    <t>Bed could have been more centrally located. Good comment about rug + chair being colocated. Some of the comments are repeating across examples.</t>
  </si>
  <si>
    <t>Overall a pretty bad layout as flow is bad. The comments are quite specific in some of the cases.</t>
  </si>
  <si>
    <t>True, False</t>
  </si>
  <si>
    <t>Overall good feedback, both for good/bad. TV comment is wrong again.</t>
  </si>
  <si>
    <t>False, Hallucination</t>
  </si>
  <si>
    <t>Hallucination around cramped entrance (storage near the door)</t>
  </si>
  <si>
    <t>Overall pretty good. Again confused by the TV.</t>
  </si>
  <si>
    <t>Overall good comments. The room is rather odd -- hard to comment about bed placement as the room has very limited options in terms of good bed placement -- I could not think of a better placement, even though this one has bad accessibility around the bed.</t>
  </si>
  <si>
    <t>Starts to repeat now ..</t>
  </si>
  <si>
    <t>This TV comment is good. I cannot see a worktable here. A general issue is how is LLM inferring the type of object -- this can be a source of confusion and errors.</t>
  </si>
  <si>
    <t>Great comment about the rug placement! The nightstands are nowhere near the bed.</t>
  </si>
  <si>
    <t>The room does not have a door!! LLM may be confusing the mirror to be the door -- if so, this is not a good example scene.</t>
  </si>
  <si>
    <t>It spotted the problem w/ furniture blocking bed/window.</t>
  </si>
  <si>
    <t>Good layout -- got pretty good comments.</t>
  </si>
  <si>
    <t>Miseed (a) study table is blocking the bed; (b) random chair in the middle of the room.</t>
  </si>
  <si>
    <t>Missed the main problem w/ the room --- this is the first example when LLM missed a major (design) problem.</t>
  </si>
  <si>
    <t>Fairly good assessment.</t>
  </si>
  <si>
    <t>It seems to be really obsessed w/ rug placement.</t>
  </si>
  <si>
    <t>Does not comment about the bed placement. Does it hallucinate a desk placement? 
When the layout is really bad, it may be confusing object -- it may be relabeling objects to make the layout appear better. For example, it may think nightstand to be something else when it's very from the bed -- fair labelling.</t>
  </si>
  <si>
    <t>Again, rugs!</t>
  </si>
  <si>
    <t>Which one does it call a 'study table'? I am not sure I understand which object is thought to be table; bottom left -&gt; is that a table or wardrobe? Top left (blue) that's a mirrow?</t>
  </si>
  <si>
    <t>Niloy's Responses</t>
  </si>
  <si>
    <t>Gabrielle's Responses</t>
  </si>
  <si>
    <t>Question on Form</t>
  </si>
  <si>
    <t>Niloy</t>
  </si>
  <si>
    <t>Gabrielle</t>
  </si>
  <si>
    <t>"TV" is a chair I think? And I think that it thinks that the mirror is a desk? Can't interpret these objects well</t>
  </si>
  <si>
    <t>There is no bench at the end of the bed and I can't see that it is mistaking something else for it.</t>
  </si>
  <si>
    <t>There is no "lack of clear storage", half the room is empty, the dresser does not have space to open.</t>
  </si>
  <si>
    <t>There is no bench at the end of the bed, and the wardrobe is nowhere near the bed.</t>
  </si>
  <si>
    <t>There is no dresser - I thinkt that it is mistaking the fireplace for a dresser.</t>
  </si>
  <si>
    <t>The "bench" is actually a wardrobe, but I can see why it would interpret it as a bench.</t>
  </si>
  <si>
    <t>"TV is not visible" is a very strange comment to make. It is working with the assumption that there is a TV in the room</t>
  </si>
  <si>
    <t>There are no windows at all in the room - it misclassified the mirror. It seems to have problems with mirrors in general. Room is mostly empty, no storage.</t>
  </si>
  <si>
    <t>Half the room is empty, and half is too cramped. Bed is not that central.</t>
  </si>
  <si>
    <t>I think it sees the mirror as a window - it does not mention the mirror at all and it says the area under the window could be cluttered - but the window has the bed under it.</t>
  </si>
  <si>
    <t>Sees the fireplace as a dresser. There is no storage in the room.</t>
  </si>
  <si>
    <t>Its obsessed with TVs being placed on dressers. There is no desk, but again I think that it doesn't understand what the mirror is.</t>
  </si>
  <si>
    <t>Missing the obvious - the bed is in a horrible position.</t>
  </si>
  <si>
    <t>There is no door or entryway? Maybe it thinks the mirror is a door? I'm honestly not sure. Same with the desk and chair? There is a chair but I think that it thinks that its a TV? This is a confusing one.</t>
  </si>
  <si>
    <t>Again no desk.</t>
  </si>
  <si>
    <t>There is no dresser. Completely missed that the desk is in a really bad position and that the chair is in the middle of the room.</t>
  </si>
  <si>
    <t>Missed that the wardrobe wouldnt be able to open. Described the position of the wardrobe completely wrong.</t>
  </si>
  <si>
    <t>Missed that the desk is completely blocking the wardrobe, the desk is also not near the windows. Entryway is more than cramped.</t>
  </si>
  <si>
    <t>No desk - does it think that the mirror is a desk again?</t>
  </si>
  <si>
    <t>Thinks the mirror is a desk. Statement is true for a mirror as well though. Can't seem to understand the orientation of the bed matters</t>
  </si>
  <si>
    <t>Thinks mirror is a desk.</t>
  </si>
  <si>
    <t>Thinks the mirror is a desk.</t>
  </si>
  <si>
    <t>Average</t>
  </si>
  <si>
    <t>Percentage</t>
  </si>
  <si>
    <t>n/a</t>
  </si>
  <si>
    <t>llm_3Dtd_labelled</t>
  </si>
  <si>
    <t>N/A</t>
  </si>
  <si>
    <t>Horrible bed position with space behind headboard, underutilized space</t>
  </si>
  <si>
    <t>They get most of the issues right!</t>
  </si>
  <si>
    <t>Some of the points are less about the actual position of things, and more about them being in the room e.g plants.</t>
  </si>
  <si>
    <t>Not sure whether to classify 'mirror above' fireplace as False or Hallucination?</t>
  </si>
  <si>
    <t>Again, potentially just commenting on the fact that objects are there, rather than where they are placed.</t>
  </si>
  <si>
    <t>Mirror is not that close to the door, neither is the bench.</t>
  </si>
  <si>
    <t>Bed could be more central, otherwise pretty good comments.</t>
  </si>
  <si>
    <t>I think that the rug does define the sleeping area, and also there really isn't much "underutilized space" in the room.</t>
  </si>
  <si>
    <t>I don't think the ottoman restricts access to the bed at all.</t>
  </si>
  <si>
    <t>Wardrobe doors are definitely not obstructed by the dresser. "Chair" by the door is a mirror.</t>
  </si>
  <si>
    <t>The wardrobe is blocked by the bed, not the dresser. Completely missed the obvious issues with this room.</t>
  </si>
  <si>
    <t>Main problem of the room missed: wardrobe is completely blocking the door. BUT I am pretty sure it says that the wardrobe and the "chair" (mirror?) are by the entrance, so I'm not sure what it thinks is the entrance.</t>
  </si>
  <si>
    <t>"chair" = mirror</t>
  </si>
  <si>
    <t>Not much underutilized space, desk is not that close to the wardrobe.</t>
  </si>
  <si>
    <t>Not much underutilized space, missed that the desk is in a horrible position, missed that the chair is in the middle of the room.</t>
  </si>
  <si>
    <t>Pretty good, except the combination of wardrobe too close to bed and clear pathways</t>
  </si>
  <si>
    <t>Seems to always say clear pathways.</t>
  </si>
  <si>
    <t>Does it think the mirror is a bookshelf?</t>
  </si>
  <si>
    <t>Very mixed results with this one.</t>
  </si>
  <si>
    <t>Did it mix up the door and the window?</t>
  </si>
  <si>
    <t>Pretty good, although I would say that the bed obstructs the window</t>
  </si>
  <si>
    <t>I don't think theres much underutilized space at all</t>
  </si>
  <si>
    <t xml:space="preserve">List + Image </t>
  </si>
  <si>
    <t xml:space="preserve">Image Only </t>
  </si>
  <si>
    <t>Image Only</t>
  </si>
  <si>
    <t xml:space="preserve">Image + List </t>
  </si>
  <si>
    <t>Image Percentage</t>
  </si>
  <si>
    <t>List Percentage</t>
  </si>
  <si>
    <t>Room</t>
  </si>
  <si>
    <t>IO True</t>
  </si>
  <si>
    <t>IL True</t>
  </si>
  <si>
    <t>IO False</t>
  </si>
  <si>
    <t>IL False</t>
  </si>
  <si>
    <t>IO Hallucination</t>
  </si>
  <si>
    <t>IL Hallucination</t>
  </si>
  <si>
    <t>Romy</t>
  </si>
  <si>
    <t>Harshitha</t>
  </si>
  <si>
    <t>Ana</t>
  </si>
  <si>
    <t>It would be slightly annoying to walk into the bed as soon as you walk into the room, it would be better if there is some clear space in front of the door. Also, it is unaesthetic to have the chest of drawers in that position because it leaves a weird unusable gap in the corner.</t>
  </si>
  <si>
    <t>Bed right infront of door making it uncomfortable to enter/exit the room. All other parts could be considered good.</t>
  </si>
  <si>
    <t xml:space="preserve">The bedframe is too close to the door although there is plenty of space in the room otherwise. </t>
  </si>
  <si>
    <t>If you were watching TV and someone walked into the room then they would immediately be in the way of your view. Better to have TV and armchair away from the door. Also, beds should usually have the headboard against a wall or window to prevent feeling agarophobic.</t>
  </si>
  <si>
    <t>Awkward position of bed, would expect headboard to be resting against a wall. Also space could be used better as bottom right corner is completely empty.</t>
  </si>
  <si>
    <t>The chairs, carpet and bed seem cluttered, could be more spaced out evenly across the room, and the sofa and chair on the carpet are too close to the door (obstacles in one's walking path as they enter the room). Although placing the bed under the window is a good idea for placement, the room would look prettier if it was against the long wall at the bottom of the picture in this case and in my opinion. Besides, the chair in the top left corner is facing the walls, which isn't right.</t>
  </si>
  <si>
    <t>there is clear space in front of the door. The headboard of the bed is against the wall. The chair is in front of the desk. The plant, warddrobe and desk are in corners so they are not obstructing anything.</t>
  </si>
  <si>
    <t>Door is not obstructed. Bed is in a nice position with headboard resting against wall and sidetable is also in appropriate spot. In general bed is in a good central position in room without obstructing anything. All other items such as vanity, plant and wardrobe placed in nice convenient and logical locations.</t>
  </si>
  <si>
    <t>Looks aesthetically pleasing as things are spaced out. Also, related objects are relatively closer, which makes this a meaningful arrangement. For eg, the chair and the table, the bed and the night lamp</t>
  </si>
  <si>
    <t>It is very unaesthetic to have the headboard end halfway along the window. Also, the chest of drawers can't be used because the bed prevents it from opening.</t>
  </si>
  <si>
    <t xml:space="preserve">Poor use of space, all furniture is clumped together at the top of the room. In addition bed obstructs use of dresser and is awkwardly placed against the window, would be better if it was centered with the window. </t>
  </si>
  <si>
    <t>Too cluttered towards one side of the room, lots of dead space. Furniture could be arranged such that the available area around them is maximized, relative to each other, so that a person can move around without too many obstacles in their way</t>
  </si>
  <si>
    <t>Headboard is symmetric on window. most things are in corners, to prevent weird unusable gaps. there is space to open the chest of drawers.</t>
  </si>
  <si>
    <t xml:space="preserve">Bed is centered nicely under window, with carpet and sidetables in expected places. Wardrobe, dresser and door are not obstructed by anything. All space in the room is used efficiently. Plants and art places nicely too. </t>
  </si>
  <si>
    <t xml:space="preserve">Lovely textures and contrasts for decor, space is well utilized (for eg. the cupboard is up against the wall, and not in front of a window), all objects are accessible </t>
  </si>
  <si>
    <t>headboard is against a wall. there is space to open wardrobe. wardobe is in a corner so it doesn't get in the way. bedside tables are at the bedside.</t>
  </si>
  <si>
    <t xml:space="preserve">Door and wardrobe not obstructed by anything. Headboard of bed is resting nicely against wall with sidetables either side. Additional decor such as lamps and fireplace are placed logically. </t>
  </si>
  <si>
    <t>Space well utilized, meaningful arrangement (Especially the fireplace being opposite to the bedframe), related objects are closer (the lamp near the chair - could be useful for reading)</t>
  </si>
  <si>
    <t>bed is in a corner, which makes good use of the limited space. there is space to open chest of drawers.</t>
  </si>
  <si>
    <t>Efficient use of a small space without obstructing any furniture/doors.</t>
  </si>
  <si>
    <t>This arrangement is perfectly alright in terms of space and placement of objects - all components are accessible, but it's quite plain and lifeless. A few plants or wall paintings would make this better</t>
  </si>
  <si>
    <t>chair is in front of desk. bedside tables are at bedside. space to use the chair and open the wardrobe. clear space in front of the door. nice touch to put the desk in front of a window so you can look out while you work.</t>
  </si>
  <si>
    <t xml:space="preserve">A little bit awkward in terms of placemenet, would expect to place the bed in the middle as otherwise a lot of empty space in the top right. Aside from that layut is good with no obstructions and all furniture is in logical places. </t>
  </si>
  <si>
    <t>Although there seems to be a lot of empty space on the top right corner, the placement of objects in the room seems ideal. I especially like the table being near the window, this would offer a lot of natural light for work. The mirror on the left wall being close to the wardrobe makes sense, making it easier for someone to try on clothes and check their appearance.</t>
  </si>
  <si>
    <t>chair is in front of desk. mirror is against wall. bed headboard is against wall. clear space in front of door.</t>
  </si>
  <si>
    <t xml:space="preserve">Minimal amount of furniture for such a small space but has been evenly spread out to minimize empty space and create cohesive layout with no obstructions. </t>
  </si>
  <si>
    <t>Given that the room is quite big (lots of empty space), a better arrangement would be one where the bedframe is out of the field of view for a person walking past the door, to offer privacy. (Right now, you'd be able to see the bed directly if you're an outside near the door)</t>
  </si>
  <si>
    <t>I don't like the desk being halfway across the window. And there is a weird unusable gap between the desk and the side of the bed.</t>
  </si>
  <si>
    <t xml:space="preserve">Bad use of space, almost everything clumped to the right of the room. Desk would be uncomfortable to use and wardroe so close to door makes it feel awkward. </t>
  </si>
  <si>
    <t>The left half of the room is empty as compared to the right half, placement can be spread out across the room to avoid clutter. The desk for example could be placed near the left window instead.</t>
  </si>
  <si>
    <t>clear space in front of wardrobe. pot plant is in the corner so it doesn't clutter up the small space. bed headboard is against a wall.</t>
  </si>
  <si>
    <t>Good layout for a small room, bed placed sideways makes use of the space better whilst allowing for a sidetable.</t>
  </si>
  <si>
    <t>A nice arrangement for a compact space, there's efficient space utilization. The presence of the mirror in this case would help illuminate the room, given that there's only one window for natural light.</t>
  </si>
  <si>
    <t>bed headboard against wall. space in front of (fire?) clear space in front of door.</t>
  </si>
  <si>
    <t xml:space="preserve">Top half feels a bit empty, would be better if both bed and fireplace were centered on their respective walls. </t>
  </si>
  <si>
    <t>Shifting all the furniture 'upwards' would eliminate the dead space in the top of the picture, creating a more cohesive and visually appealing arrangement</t>
  </si>
  <si>
    <t>space in front of drawers and wardrobe. bed headboard is against wall. clear space in front of door.</t>
  </si>
  <si>
    <t>Given the window placement and side/style of bed, the bed is placed nicely. All other furniture placed against right wall feels a bit "robotic" but not necesarilly bad.</t>
  </si>
  <si>
    <t>Space in the room is well utilized, there is good accessibility to all pieces of furniture, however the chair/mirror near the door could have been placed closer to the table for a better look. Besides, the choice of carpet for the floor of the room, colours of of the bedrame, curtains (though they match) does not really contribute to aesthetic appeal.</t>
  </si>
  <si>
    <t>bed headboard not against a wall or window.</t>
  </si>
  <si>
    <t xml:space="preserve">Bed placement is terrible, would at least expect the headboard to be against window, but even then for this style it would not work. In addition rug is not centered on bed and sidetables are missing. </t>
  </si>
  <si>
    <t>The bed seems out of place. Against the wall was a better choice in this case. Also, the carpet should be placed at the foot of the bed rather than the head, so it is comfortable for people to step onto when getting out of bed. Besides, the choice of carpet for the floor of the room, colours of of the bedrame, curtains (though they match) does not really contribute to aesthetic appeal.</t>
  </si>
  <si>
    <t>wardrobe completely blocks the door</t>
  </si>
  <si>
    <t xml:space="preserve">Door completely obstructed by wardrobe. </t>
  </si>
  <si>
    <t>Well, nobody can enter the bedroom because the wardrobe blocks the door.</t>
  </si>
  <si>
    <t>wardrobe blocks the window and its back is not against a wall.</t>
  </si>
  <si>
    <t xml:space="preserve">Wardobe completely blocks window and is too close to the bed, typically would expect wardrobe to rest against a wall. </t>
  </si>
  <si>
    <t>The wardrobe obstructs light from the window, and is a hindrance for someone trying to get out of bed</t>
  </si>
  <si>
    <t>chair in front of desk. bed headboard against wall. space to open wardrobe. wardrobe against a wall. clear space in front of door.</t>
  </si>
  <si>
    <t xml:space="preserve">Really nice layout! Everything is evenly distributed troughut the room, bed placed nicely against wall with centered carpet and sidetables. Desk in a nice position with chair and computer placed correctly. </t>
  </si>
  <si>
    <t>Efficient space utilization, work desk is placed near the window ensuring plenty of natural light for someone using the desk, lots of space to move around without obstacles otherwise Wardrobe is against the wall, does not encroach on floor space either. The plant could have been centered between the windows for a better aesthetic appeal, but that's not too significant a change to make.</t>
  </si>
  <si>
    <t>chair should be in front of desk (unless maybe it's Niloy's standing desk). Either way, there should be more space in front of desk. Also, better to have desk and bed far apart, to avoid thinking about work when you try to sleep.</t>
  </si>
  <si>
    <t xml:space="preserve">Desk is obstructed by bed and also chair is not placed nearby. </t>
  </si>
  <si>
    <t xml:space="preserve">The bed isn't made, desk is awkwardly places in front of a window without a chair. If a chair were to be included there, it would obstruct walking space near the bed. The chair also seems random and unnecessary in this arrangement. </t>
  </si>
  <si>
    <t>not enough space in front of wardrobe to open it.</t>
  </si>
  <si>
    <t>Wardrobe obstructed by bed.</t>
  </si>
  <si>
    <t>Wardrobe in this case encroaches on floor space near the bed, making it difficult to access and unpleasant to move around near the bed.</t>
  </si>
  <si>
    <t>chair is in the way of the path from the door.</t>
  </si>
  <si>
    <t xml:space="preserve">Wardrobe AND door obstructed by desk and chair. </t>
  </si>
  <si>
    <t>Accessibility to the wardrobe is blocked by the table and chair, not the mention the chair also obstructs the entrance of the room as it is in front of the door. The bed isn't made, making it look untidy.</t>
  </si>
  <si>
    <t>chairs would prevent the wardrobe doors from opening all the way.</t>
  </si>
  <si>
    <t xml:space="preserve">All furniture evenly spaced throughout room with nothing obstructing anything else. </t>
  </si>
  <si>
    <t>The space is efficiently utilized, plenty of room to walk around freely with no obstructions, but the placement of the sofas facing the bed creates a small sense of discomfort. Placing the mirror opposite the window would help reflect light across the room; however, its current position near the wardrobe is also practical for checking one's appearance. The final choice depends on the bedroom owner's preference.</t>
  </si>
  <si>
    <t>chairs would prevent the wardrobe doors from opening all the way. and bed headboard is not against a wall or window. and can't reach the mirror unless you climb over the bed.</t>
  </si>
  <si>
    <t xml:space="preserve">Bed obstructing mirror and placed in the wrong direction against window. Rug not centered under the bed. </t>
  </si>
  <si>
    <t>The bed is awkwardly and inconveniently positioned next to the window, and the mirror is inaccessible.</t>
  </si>
  <si>
    <t>Everything evenly spaced throughout the room with no obstructions. Plant is a little bit awkward on its own at the bottom but not necesarilly bad.</t>
  </si>
  <si>
    <t>the drawers will block the door when they are opened.</t>
  </si>
  <si>
    <t>Good layout given how small the room is, bed is correctly placed against wall with centered rug and sidetables. All furniture unobstructed.</t>
  </si>
  <si>
    <t>The space is efficiently utilized, every piece of furniture is accessible, there's plenty of natural light from the window not being obstructed. Placing the mirror near what seems to be the wardrobe makes it convenient for trying on clothes and checking appearance. The black set of draws could be placed opposite the bed to avoid clutter on the left, but this arrangement also works in case the owner prefers more walking space around the bed area.</t>
  </si>
  <si>
    <t>Number of GOOD</t>
  </si>
  <si>
    <t>Number of BAD</t>
  </si>
  <si>
    <t xml:space="preserve">Total </t>
  </si>
  <si>
    <t xml:space="preserve">Total number of comments </t>
  </si>
  <si>
    <t xml:space="preserve">Average Number </t>
  </si>
  <si>
    <t>hallucination</t>
  </si>
  <si>
    <t>Av false</t>
  </si>
  <si>
    <t>Av true</t>
  </si>
  <si>
    <t>av hallu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</si>
</sst>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Aptos Narrow"/>
      <family val="2"/>
      <scheme val="minor"/>
    </font>
    <font>
      <sz val="12"/>
      <color theme="1"/>
      <name val="Aptos Narrow"/>
      <family val="2"/>
      <scheme val="minor"/>
    </font>
    <font>
      <sz val="12"/>
      <color rgb="FF000000"/>
      <name val="Aptos Narrow"/>
      <family val="2"/>
      <scheme val="minor"/>
    </font>
    <font>
      <sz val="10"/>
      <color theme="1"/>
      <name val="Arial"/>
      <family val="2"/>
    </font>
    <font>
      <sz val="10"/>
      <color rgb="FF000000"/>
      <name val="Arial"/>
      <family val="2"/>
    </font>
    <font>
      <sz val="18"/>
      <color theme="1"/>
      <name val="Aptos Narrow"/>
      <family val="2"/>
      <scheme val="minor"/>
    </font>
  </fonts>
  <fills count="3">
    <fill>
      <patternFill patternType="none"/>
    </fill>
    <fill>
      <patternFill patternType="gray125"/>
    </fill>
    <fill>
      <patternFill patternType="solid">
        <fgColor theme="1"/>
        <bgColor indexed="64"/>
      </patternFill>
    </fill>
  </fills>
  <borders count="30">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medium">
        <color indexed="64"/>
      </right>
      <top/>
      <bottom style="thin">
        <color indexed="64"/>
      </bottom>
      <diagonal/>
    </border>
    <border>
      <left/>
      <right style="thin">
        <color indexed="64"/>
      </right>
      <top/>
      <bottom style="thin">
        <color indexed="64"/>
      </bottom>
      <diagonal/>
    </border>
    <border>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right style="thin">
        <color indexed="64"/>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2">
    <xf numFmtId="0" fontId="0" fillId="0" borderId="0"/>
    <xf numFmtId="9" fontId="1" fillId="0" borderId="0" applyFont="0" applyFill="0" applyBorder="0" applyAlignment="0" applyProtection="0"/>
  </cellStyleXfs>
  <cellXfs count="61">
    <xf numFmtId="0" fontId="0" fillId="0" borderId="0" xfId="0"/>
    <xf numFmtId="0" fontId="2" fillId="0" borderId="0" xfId="0" applyFont="1"/>
    <xf numFmtId="0" fontId="2" fillId="0" borderId="0" xfId="0" applyFont="1" applyAlignment="1">
      <alignment wrapText="1"/>
    </xf>
    <xf numFmtId="9" fontId="0" fillId="0" borderId="0" xfId="1" applyFont="1"/>
    <xf numFmtId="0" fontId="0" fillId="0" borderId="1" xfId="0" applyBorder="1"/>
    <xf numFmtId="0" fontId="0" fillId="0" borderId="1" xfId="0" applyBorder="1" applyAlignment="1">
      <alignment wrapText="1"/>
    </xf>
    <xf numFmtId="9" fontId="0" fillId="0" borderId="1" xfId="1" applyFont="1" applyBorder="1"/>
    <xf numFmtId="0" fontId="0" fillId="0" borderId="2" xfId="0" applyBorder="1"/>
    <xf numFmtId="0" fontId="0" fillId="0" borderId="3" xfId="0" applyBorder="1"/>
    <xf numFmtId="0" fontId="0" fillId="0" borderId="4" xfId="0" applyBorder="1"/>
    <xf numFmtId="0" fontId="3" fillId="0" borderId="0" xfId="0" applyFont="1"/>
    <xf numFmtId="22" fontId="3" fillId="0" borderId="0" xfId="0" applyNumberFormat="1" applyFont="1"/>
    <xf numFmtId="0" fontId="0" fillId="0" borderId="0" xfId="0" applyAlignment="1">
      <alignment wrapText="1"/>
    </xf>
    <xf numFmtId="0" fontId="3" fillId="0" borderId="0" xfId="0" applyFont="1" applyAlignment="1">
      <alignment wrapText="1"/>
    </xf>
    <xf numFmtId="0" fontId="3" fillId="0" borderId="1" xfId="0" applyFont="1" applyBorder="1"/>
    <xf numFmtId="9" fontId="3" fillId="0" borderId="1" xfId="1" applyFont="1" applyBorder="1"/>
    <xf numFmtId="9" fontId="0" fillId="0" borderId="0" xfId="1" applyFont="1" applyBorder="1"/>
    <xf numFmtId="0" fontId="0" fillId="0" borderId="5" xfId="0" applyBorder="1"/>
    <xf numFmtId="0" fontId="3" fillId="0" borderId="6" xfId="0" applyFont="1" applyBorder="1" applyAlignment="1">
      <alignment wrapText="1"/>
    </xf>
    <xf numFmtId="0" fontId="3" fillId="0" borderId="7" xfId="0" applyFont="1" applyBorder="1" applyAlignment="1">
      <alignment wrapText="1"/>
    </xf>
    <xf numFmtId="0" fontId="3" fillId="0" borderId="8" xfId="0" applyFont="1" applyBorder="1" applyAlignment="1">
      <alignment wrapText="1"/>
    </xf>
    <xf numFmtId="0" fontId="3" fillId="0" borderId="9" xfId="0" applyFont="1" applyBorder="1" applyAlignment="1">
      <alignment wrapText="1"/>
    </xf>
    <xf numFmtId="0" fontId="3" fillId="0" borderId="10" xfId="0" applyFont="1" applyBorder="1" applyAlignment="1">
      <alignment wrapText="1"/>
    </xf>
    <xf numFmtId="22" fontId="3" fillId="0" borderId="11" xfId="0" applyNumberFormat="1" applyFont="1" applyBorder="1" applyAlignment="1">
      <alignment wrapText="1"/>
    </xf>
    <xf numFmtId="0" fontId="5" fillId="0" borderId="0" xfId="0" applyFont="1"/>
    <xf numFmtId="0" fontId="4" fillId="0" borderId="7" xfId="0" applyFont="1" applyBorder="1" applyAlignment="1">
      <alignment wrapText="1"/>
    </xf>
    <xf numFmtId="0" fontId="4" fillId="0" borderId="9" xfId="0" applyFont="1" applyBorder="1" applyAlignment="1">
      <alignment wrapText="1"/>
    </xf>
    <xf numFmtId="0" fontId="0" fillId="0" borderId="10" xfId="0" applyBorder="1" applyAlignment="1">
      <alignment vertical="center" wrapText="1"/>
    </xf>
    <xf numFmtId="0" fontId="2" fillId="0" borderId="11" xfId="0" applyFont="1" applyBorder="1" applyAlignment="1">
      <alignment vertical="center" wrapText="1"/>
    </xf>
    <xf numFmtId="0" fontId="5" fillId="0" borderId="12" xfId="0" applyFont="1" applyBorder="1" applyAlignment="1">
      <alignment wrapText="1"/>
    </xf>
    <xf numFmtId="0" fontId="5" fillId="0" borderId="13" xfId="0" applyFont="1" applyBorder="1" applyAlignment="1">
      <alignment wrapText="1"/>
    </xf>
    <xf numFmtId="0" fontId="0" fillId="0" borderId="15" xfId="0" applyBorder="1"/>
    <xf numFmtId="0" fontId="0" fillId="0" borderId="16" xfId="0" applyBorder="1"/>
    <xf numFmtId="0" fontId="0" fillId="0" borderId="17" xfId="0" applyBorder="1"/>
    <xf numFmtId="0" fontId="0" fillId="0" borderId="14" xfId="0" applyBorder="1"/>
    <xf numFmtId="0" fontId="0" fillId="0" borderId="19" xfId="0" applyBorder="1"/>
    <xf numFmtId="0" fontId="0" fillId="0" borderId="20" xfId="0" applyBorder="1"/>
    <xf numFmtId="0" fontId="0" fillId="0" borderId="13" xfId="0" applyBorder="1"/>
    <xf numFmtId="9" fontId="0" fillId="0" borderId="18" xfId="1" applyFont="1" applyBorder="1"/>
    <xf numFmtId="9" fontId="0" fillId="0" borderId="3" xfId="1" applyFont="1" applyBorder="1"/>
    <xf numFmtId="9" fontId="0" fillId="0" borderId="2" xfId="1" applyFont="1" applyBorder="1"/>
    <xf numFmtId="9" fontId="0" fillId="0" borderId="0" xfId="0" applyNumberFormat="1"/>
    <xf numFmtId="0" fontId="0" fillId="2" borderId="0" xfId="0" applyFill="1"/>
    <xf numFmtId="0" fontId="0" fillId="2" borderId="1" xfId="0" applyFill="1" applyBorder="1"/>
    <xf numFmtId="0" fontId="0" fillId="0" borderId="0" xfId="0" applyAlignment="1">
      <alignment horizontal="center" vertical="center" wrapText="1"/>
    </xf>
    <xf numFmtId="0" fontId="3" fillId="0" borderId="0" xfId="0" applyFont="1" applyAlignment="1">
      <alignment horizontal="left" vertical="top" wrapText="1"/>
    </xf>
    <xf numFmtId="0" fontId="0" fillId="2" borderId="0" xfId="0" applyFill="1" applyAlignment="1">
      <alignment horizontal="left" vertical="top"/>
    </xf>
    <xf numFmtId="0" fontId="0" fillId="0" borderId="0" xfId="0" applyAlignment="1">
      <alignment horizontal="center" vertical="center"/>
    </xf>
    <xf numFmtId="0" fontId="0" fillId="0" borderId="0" xfId="0" applyAlignment="1">
      <alignment horizontal="center" vertical="center" wrapText="1"/>
    </xf>
    <xf numFmtId="0" fontId="0" fillId="0" borderId="0" xfId="0" applyAlignment="1">
      <alignment horizontal="center"/>
    </xf>
    <xf numFmtId="0" fontId="0" fillId="0" borderId="21" xfId="0" applyBorder="1" applyAlignment="1">
      <alignment horizontal="center"/>
    </xf>
    <xf numFmtId="0" fontId="3" fillId="0" borderId="22" xfId="0" applyFont="1" applyBorder="1"/>
    <xf numFmtId="0" fontId="3" fillId="0" borderId="23" xfId="0" applyFont="1" applyBorder="1" applyAlignment="1">
      <alignment wrapText="1"/>
    </xf>
    <xf numFmtId="0" fontId="3" fillId="0" borderId="24" xfId="0" applyFont="1" applyBorder="1" applyAlignment="1">
      <alignment wrapText="1"/>
    </xf>
    <xf numFmtId="0" fontId="3" fillId="0" borderId="25" xfId="0" applyFont="1" applyBorder="1"/>
    <xf numFmtId="0" fontId="3" fillId="0" borderId="0" xfId="0" applyFont="1" applyBorder="1" applyAlignment="1">
      <alignment wrapText="1"/>
    </xf>
    <xf numFmtId="0" fontId="3" fillId="0" borderId="26" xfId="0" applyFont="1" applyBorder="1" applyAlignment="1">
      <alignment wrapText="1"/>
    </xf>
    <xf numFmtId="0" fontId="3" fillId="0" borderId="27" xfId="0" applyFont="1" applyBorder="1"/>
    <xf numFmtId="0" fontId="3" fillId="0" borderId="28" xfId="0" applyFont="1" applyBorder="1" applyAlignment="1">
      <alignment wrapText="1"/>
    </xf>
    <xf numFmtId="0" fontId="3" fillId="0" borderId="29" xfId="0" applyFont="1" applyBorder="1" applyAlignment="1">
      <alignment wrapText="1"/>
    </xf>
    <xf numFmtId="0" fontId="3" fillId="0" borderId="0" xfId="0" applyFont="1" applyFill="1" applyBorder="1" applyAlignment="1">
      <alignment wrapText="1"/>
    </xf>
  </cellXfs>
  <cellStyles count="2">
    <cellStyle name="Normal" xfId="0" builtinId="0"/>
    <cellStyle name="Per 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S32"/>
  <sheetViews>
    <sheetView topLeftCell="R1" workbookViewId="0">
      <selection activeCell="G8" sqref="G8"/>
    </sheetView>
  </sheetViews>
  <sheetFormatPr baseColWidth="10" defaultRowHeight="16" x14ac:dyDescent="0.2"/>
  <cols>
    <col min="1" max="1" width="21.33203125" customWidth="1"/>
    <col min="2" max="6" width="10.5" customWidth="1"/>
    <col min="7" max="7" width="20.33203125" customWidth="1"/>
    <col min="8" max="8" width="6.83203125" customWidth="1"/>
    <col min="9" max="9" width="5.33203125" customWidth="1"/>
    <col min="10" max="10" width="6.83203125" customWidth="1"/>
    <col min="11" max="11" width="6.5" customWidth="1"/>
    <col min="12" max="12" width="7.5" customWidth="1"/>
    <col min="13" max="13" width="6.5" customWidth="1"/>
    <col min="14" max="14" width="7" customWidth="1"/>
    <col min="15" max="15" width="8.6640625" customWidth="1"/>
    <col min="16" max="16" width="9" customWidth="1"/>
    <col min="17" max="17" width="5.6640625" customWidth="1"/>
    <col min="18" max="18" width="8.5" customWidth="1"/>
    <col min="19" max="19" width="7.6640625" customWidth="1"/>
    <col min="20" max="20" width="11.5" customWidth="1"/>
    <col min="21" max="21" width="9.83203125" customWidth="1"/>
    <col min="22" max="22" width="10.5" customWidth="1"/>
    <col min="23" max="23" width="8.1640625" customWidth="1"/>
    <col min="24" max="27" width="10.5" customWidth="1"/>
    <col min="28" max="28" width="31.1640625" customWidth="1"/>
    <col min="39" max="39" width="8.83203125" customWidth="1"/>
    <col min="40" max="40" width="9.33203125" customWidth="1"/>
    <col min="41" max="41" width="9.5" customWidth="1"/>
  </cols>
  <sheetData>
    <row r="1" spans="1:45" ht="34" x14ac:dyDescent="0.2">
      <c r="A1" t="s">
        <v>0</v>
      </c>
      <c r="B1" t="s">
        <v>1</v>
      </c>
      <c r="C1" t="s">
        <v>371</v>
      </c>
      <c r="D1" t="s">
        <v>373</v>
      </c>
      <c r="E1" t="s">
        <v>372</v>
      </c>
      <c r="F1" t="s">
        <v>308</v>
      </c>
      <c r="G1" t="s">
        <v>2</v>
      </c>
      <c r="H1" t="s">
        <v>4</v>
      </c>
      <c r="I1" t="s">
        <v>5</v>
      </c>
      <c r="J1" s="1" t="s">
        <v>6</v>
      </c>
      <c r="K1" s="1" t="s">
        <v>16</v>
      </c>
      <c r="L1" t="s">
        <v>7</v>
      </c>
      <c r="M1" t="s">
        <v>8</v>
      </c>
      <c r="N1" s="1" t="s">
        <v>9</v>
      </c>
      <c r="O1" s="1" t="s">
        <v>17</v>
      </c>
      <c r="P1" t="s">
        <v>10</v>
      </c>
      <c r="Q1" t="s">
        <v>11</v>
      </c>
      <c r="R1" t="s">
        <v>12</v>
      </c>
      <c r="T1" t="s">
        <v>13</v>
      </c>
      <c r="U1" t="s">
        <v>14</v>
      </c>
      <c r="V1" s="1" t="s">
        <v>15</v>
      </c>
      <c r="W1" s="2" t="s">
        <v>18</v>
      </c>
      <c r="X1" s="1" t="s">
        <v>25</v>
      </c>
      <c r="Y1" s="1" t="s">
        <v>26</v>
      </c>
      <c r="Z1" s="1" t="s">
        <v>27</v>
      </c>
      <c r="AA1" s="1" t="s">
        <v>28</v>
      </c>
      <c r="AB1" s="2"/>
      <c r="AC1" s="4" t="s">
        <v>19</v>
      </c>
      <c r="AD1" s="4" t="s">
        <v>20</v>
      </c>
      <c r="AE1" s="4" t="s">
        <v>21</v>
      </c>
      <c r="AF1" s="4" t="s">
        <v>22</v>
      </c>
      <c r="AG1" s="4" t="s">
        <v>29</v>
      </c>
      <c r="AH1" s="4" t="s">
        <v>30</v>
      </c>
      <c r="AI1" s="4"/>
      <c r="AJ1" s="4" t="s">
        <v>31</v>
      </c>
      <c r="AK1" s="4"/>
      <c r="AL1" s="4" t="s">
        <v>32</v>
      </c>
      <c r="AM1" s="4"/>
      <c r="AN1" s="4" t="s">
        <v>334</v>
      </c>
      <c r="AO1" s="4"/>
      <c r="AP1" s="4" t="s">
        <v>33</v>
      </c>
      <c r="AQ1" s="4"/>
      <c r="AR1" s="4" t="s">
        <v>34</v>
      </c>
      <c r="AS1" s="4"/>
    </row>
    <row r="2" spans="1:45" x14ac:dyDescent="0.2">
      <c r="A2">
        <v>1</v>
      </c>
      <c r="B2" t="s">
        <v>3</v>
      </c>
      <c r="C2">
        <v>0</v>
      </c>
      <c r="D2">
        <v>0</v>
      </c>
      <c r="E2">
        <v>0</v>
      </c>
      <c r="F2">
        <v>1</v>
      </c>
      <c r="G2">
        <f>IF(AVERAGE(C2:F2) &gt; 0.5, 1, 0)</f>
        <v>0</v>
      </c>
      <c r="H2">
        <v>0.90183162689208984</v>
      </c>
      <c r="I2">
        <v>0.98265701532363892</v>
      </c>
      <c r="J2">
        <v>0.94284820556640625</v>
      </c>
      <c r="K2">
        <f xml:space="preserve"> IF(2*H2 - (I2  + J2)&gt; 0, 1, 0)</f>
        <v>0</v>
      </c>
      <c r="L2">
        <v>0.90309518575668335</v>
      </c>
      <c r="M2">
        <v>0.78289049863815308</v>
      </c>
      <c r="N2">
        <v>0.90476250648498535</v>
      </c>
      <c r="O2">
        <f xml:space="preserve"> IF(2*L2 -(M2 +N2)&gt; 0, 1, 0)</f>
        <v>1</v>
      </c>
      <c r="P2">
        <v>0.8261866569519043</v>
      </c>
      <c r="Q2">
        <v>0.71865993738174438</v>
      </c>
      <c r="R2">
        <v>0.82344299554824829</v>
      </c>
      <c r="S2">
        <f>IF(2*P2 - (Q2 + R2) &gt; 0,1,0)</f>
        <v>1</v>
      </c>
      <c r="T2">
        <v>0.31111341714859009</v>
      </c>
      <c r="U2">
        <v>0.26060163974761957</v>
      </c>
      <c r="V2">
        <v>0.47955629229545588</v>
      </c>
      <c r="W2">
        <f xml:space="preserve"> IF(2*T2 - U2  - V2&gt; 0, 1, 0)</f>
        <v>0</v>
      </c>
      <c r="X2">
        <f t="shared" ref="X2:X26" si="0" xml:space="preserve"> AVERAGE(P2,H2,L2,T2)</f>
        <v>0.73555672168731689</v>
      </c>
      <c r="Y2">
        <f t="shared" ref="Y2:Y26" si="1" xml:space="preserve"> AVERAGE(I2,M2,Q2,U2)</f>
        <v>0.686202272772789</v>
      </c>
      <c r="Z2">
        <f t="shared" ref="Z2:Z26" si="2" xml:space="preserve"> AVERAGE(J2,N2,R2,V2)</f>
        <v>0.78765249997377396</v>
      </c>
      <c r="AA2">
        <f>IF(2*X2 - (Y2 + Z2) &gt; 0, 1, 0)</f>
        <v>0</v>
      </c>
      <c r="AC2" s="4">
        <f t="shared" ref="AC2:AC26" si="3">IF(G2=K2, 1, 0)</f>
        <v>1</v>
      </c>
      <c r="AD2" s="4">
        <f t="shared" ref="AD2:AD26" si="4" xml:space="preserve"> IF(G2 = O2, 1, 0)</f>
        <v>0</v>
      </c>
      <c r="AE2" s="4">
        <f t="shared" ref="AE2:AE26" si="5" xml:space="preserve"> IF(G2 = S2, 1, 0)</f>
        <v>0</v>
      </c>
      <c r="AF2" s="4">
        <f t="shared" ref="AF2:AF26" si="6" xml:space="preserve"> IF(G2 = AB2, 1, 0)</f>
        <v>1</v>
      </c>
      <c r="AG2" s="4">
        <f t="shared" ref="AG2:AG26" si="7">IF(AA2=G2,1,0)</f>
        <v>1</v>
      </c>
      <c r="AH2" s="4">
        <v>0</v>
      </c>
      <c r="AI2" s="4">
        <f t="shared" ref="AI2:AI26" si="8">IF(G2=AH2, 1, 0)</f>
        <v>1</v>
      </c>
      <c r="AJ2" s="4">
        <v>1</v>
      </c>
      <c r="AK2" s="4">
        <f t="shared" ref="AK2:AK26" si="9" xml:space="preserve"> IF(AJ2 = G2, 1, 0)</f>
        <v>0</v>
      </c>
      <c r="AL2" s="4">
        <v>0</v>
      </c>
      <c r="AM2" s="4">
        <f t="shared" ref="AM2:AM26" si="10" xml:space="preserve"> IF(AL2=G2, 1, 0)</f>
        <v>1</v>
      </c>
      <c r="AN2" s="4">
        <v>0</v>
      </c>
      <c r="AO2" s="4">
        <f xml:space="preserve"> IF(AN2=G2, 1, 0)</f>
        <v>1</v>
      </c>
      <c r="AP2" s="4">
        <v>0</v>
      </c>
      <c r="AQ2" s="4">
        <f t="shared" ref="AQ2:AQ26" si="11">IF(AP2=G2, 1, 0)</f>
        <v>1</v>
      </c>
      <c r="AR2" s="4">
        <v>1</v>
      </c>
      <c r="AS2" s="4">
        <f t="shared" ref="AS2:AS26" si="12" xml:space="preserve"> IF(AR2=G2, 1, 0)</f>
        <v>0</v>
      </c>
    </row>
    <row r="3" spans="1:45" x14ac:dyDescent="0.2">
      <c r="A3">
        <v>2</v>
      </c>
      <c r="B3" t="s">
        <v>3</v>
      </c>
      <c r="C3">
        <v>0</v>
      </c>
      <c r="D3">
        <v>0</v>
      </c>
      <c r="E3">
        <v>0</v>
      </c>
      <c r="F3">
        <v>0</v>
      </c>
      <c r="G3">
        <f>IF(AVERAGE(C3:F3) &gt; 0.5, 1, 0)</f>
        <v>0</v>
      </c>
      <c r="H3">
        <v>0.33473575115203857</v>
      </c>
      <c r="I3">
        <v>0.83781147003173828</v>
      </c>
      <c r="J3">
        <v>0.57399606704711914</v>
      </c>
      <c r="K3">
        <f t="shared" ref="K3:K26" si="13" xml:space="preserve"> IF(2*H3 - (I3  + J3)&gt; 0, 1, 0)</f>
        <v>0</v>
      </c>
      <c r="L3">
        <v>0.87800085544586182</v>
      </c>
      <c r="M3">
        <v>0.8047029972076416</v>
      </c>
      <c r="N3">
        <v>0.89174646139144897</v>
      </c>
      <c r="O3">
        <f t="shared" ref="O3:O26" si="14" xml:space="preserve"> IF(2*L3 -(M3 +N3)&gt; 0, 1, 0)</f>
        <v>1</v>
      </c>
      <c r="P3">
        <v>0.76053637266159058</v>
      </c>
      <c r="Q3">
        <v>0.62545579671859741</v>
      </c>
      <c r="R3">
        <v>0.83792030811309814</v>
      </c>
      <c r="S3">
        <f t="shared" ref="S3:S26" si="15">IF(2*P3 - (Q3 + R3) &gt; 0,1,0)</f>
        <v>1</v>
      </c>
      <c r="T3">
        <v>8.8564999401569366E-2</v>
      </c>
      <c r="U3">
        <v>0.1003688126802444</v>
      </c>
      <c r="V3">
        <v>0.2250464856624603</v>
      </c>
      <c r="W3">
        <f t="shared" ref="W3:W26" si="16" xml:space="preserve"> IF(2*T3 - U3  - V3&gt; 0, 1, 0)</f>
        <v>0</v>
      </c>
      <c r="X3">
        <f t="shared" si="0"/>
        <v>0.51545949466526508</v>
      </c>
      <c r="Y3">
        <f t="shared" si="1"/>
        <v>0.59208476915955544</v>
      </c>
      <c r="Z3">
        <f t="shared" si="2"/>
        <v>0.63217733055353165</v>
      </c>
      <c r="AA3">
        <f t="shared" ref="AA3:AA26" si="17">IF(2*X3 - (Y3 + Z3) &gt; 0, 1, 0)</f>
        <v>0</v>
      </c>
      <c r="AC3" s="4">
        <f t="shared" si="3"/>
        <v>1</v>
      </c>
      <c r="AD3" s="4">
        <f t="shared" si="4"/>
        <v>0</v>
      </c>
      <c r="AE3" s="4">
        <f t="shared" si="5"/>
        <v>0</v>
      </c>
      <c r="AF3" s="4">
        <f t="shared" si="6"/>
        <v>1</v>
      </c>
      <c r="AG3" s="4">
        <f t="shared" si="7"/>
        <v>1</v>
      </c>
      <c r="AH3" s="4">
        <v>0</v>
      </c>
      <c r="AI3" s="4">
        <f t="shared" si="8"/>
        <v>1</v>
      </c>
      <c r="AJ3" s="4">
        <v>1</v>
      </c>
      <c r="AK3" s="4">
        <f t="shared" si="9"/>
        <v>0</v>
      </c>
      <c r="AL3" s="4">
        <v>1</v>
      </c>
      <c r="AM3" s="4">
        <f t="shared" si="10"/>
        <v>0</v>
      </c>
      <c r="AN3" s="4">
        <v>0</v>
      </c>
      <c r="AO3" s="4">
        <f t="shared" ref="AO3:AO26" si="18" xml:space="preserve"> IF(AN3=G3, 1, 0)</f>
        <v>1</v>
      </c>
      <c r="AP3" s="4">
        <v>0</v>
      </c>
      <c r="AQ3" s="4">
        <f t="shared" si="11"/>
        <v>1</v>
      </c>
      <c r="AR3" s="4">
        <v>1</v>
      </c>
      <c r="AS3" s="4">
        <f t="shared" si="12"/>
        <v>0</v>
      </c>
    </row>
    <row r="4" spans="1:45" x14ac:dyDescent="0.2">
      <c r="A4">
        <v>3</v>
      </c>
      <c r="B4" t="s">
        <v>3</v>
      </c>
      <c r="C4">
        <v>1</v>
      </c>
      <c r="D4">
        <v>1</v>
      </c>
      <c r="E4">
        <v>1</v>
      </c>
      <c r="F4">
        <v>1</v>
      </c>
      <c r="G4">
        <f>IF(AVERAGE(C4:F4) &gt; 0.5, 1, 0)</f>
        <v>1</v>
      </c>
      <c r="H4">
        <v>0.61331981420516968</v>
      </c>
      <c r="I4">
        <v>0.88186782598495483</v>
      </c>
      <c r="J4">
        <v>0.76216781139373779</v>
      </c>
      <c r="K4">
        <f t="shared" si="13"/>
        <v>0</v>
      </c>
      <c r="L4">
        <v>0.92953181266784668</v>
      </c>
      <c r="M4">
        <v>0.81424820423126221</v>
      </c>
      <c r="N4">
        <v>0.91259831190109253</v>
      </c>
      <c r="O4">
        <f t="shared" si="14"/>
        <v>1</v>
      </c>
      <c r="P4">
        <v>0.83718198537826538</v>
      </c>
      <c r="Q4">
        <v>0.8158261775970459</v>
      </c>
      <c r="R4">
        <v>0.83475524187088013</v>
      </c>
      <c r="S4">
        <f t="shared" si="15"/>
        <v>1</v>
      </c>
      <c r="T4">
        <v>0.1664054989814758</v>
      </c>
      <c r="U4">
        <v>0.13626287877559659</v>
      </c>
      <c r="V4">
        <v>0.31423097848892212</v>
      </c>
      <c r="W4">
        <f t="shared" si="16"/>
        <v>0</v>
      </c>
      <c r="X4">
        <f t="shared" si="0"/>
        <v>0.63660977780818939</v>
      </c>
      <c r="Y4">
        <f t="shared" si="1"/>
        <v>0.66205127164721489</v>
      </c>
      <c r="Z4">
        <f t="shared" si="2"/>
        <v>0.70593808591365814</v>
      </c>
      <c r="AA4">
        <f t="shared" si="17"/>
        <v>0</v>
      </c>
      <c r="AC4" s="4">
        <f t="shared" si="3"/>
        <v>0</v>
      </c>
      <c r="AD4" s="4">
        <f t="shared" si="4"/>
        <v>1</v>
      </c>
      <c r="AE4" s="4">
        <f t="shared" si="5"/>
        <v>1</v>
      </c>
      <c r="AF4" s="4">
        <f t="shared" si="6"/>
        <v>0</v>
      </c>
      <c r="AG4" s="4">
        <f t="shared" si="7"/>
        <v>0</v>
      </c>
      <c r="AH4" s="4">
        <v>1</v>
      </c>
      <c r="AI4" s="4">
        <f t="shared" si="8"/>
        <v>1</v>
      </c>
      <c r="AJ4" s="4">
        <v>1</v>
      </c>
      <c r="AK4" s="4">
        <f t="shared" si="9"/>
        <v>1</v>
      </c>
      <c r="AL4" s="4">
        <v>1</v>
      </c>
      <c r="AM4" s="4">
        <f t="shared" si="10"/>
        <v>1</v>
      </c>
      <c r="AN4">
        <v>0</v>
      </c>
      <c r="AO4" s="4">
        <f t="shared" si="18"/>
        <v>0</v>
      </c>
      <c r="AP4" s="4">
        <v>0</v>
      </c>
      <c r="AQ4" s="4">
        <f t="shared" si="11"/>
        <v>0</v>
      </c>
      <c r="AR4" s="4">
        <v>1</v>
      </c>
      <c r="AS4" s="4">
        <f t="shared" si="12"/>
        <v>1</v>
      </c>
    </row>
    <row r="5" spans="1:45" x14ac:dyDescent="0.2">
      <c r="A5">
        <v>4</v>
      </c>
      <c r="B5" t="s">
        <v>3</v>
      </c>
      <c r="C5">
        <v>0</v>
      </c>
      <c r="D5">
        <v>0</v>
      </c>
      <c r="E5">
        <v>0</v>
      </c>
      <c r="F5">
        <v>0</v>
      </c>
      <c r="G5">
        <f>IF(AVERAGE(C5:F5) &gt; 0.5, 1, 0)</f>
        <v>0</v>
      </c>
      <c r="H5">
        <v>0.75520217418670654</v>
      </c>
      <c r="I5">
        <v>0.94869643449783325</v>
      </c>
      <c r="J5">
        <v>0.84643745422363281</v>
      </c>
      <c r="K5">
        <f t="shared" si="13"/>
        <v>0</v>
      </c>
      <c r="L5">
        <v>0.82894760370254517</v>
      </c>
      <c r="M5">
        <v>0.78198850154876709</v>
      </c>
      <c r="N5">
        <v>0.824249267578125</v>
      </c>
      <c r="O5">
        <f t="shared" si="14"/>
        <v>1</v>
      </c>
      <c r="P5">
        <v>0.86301875114440918</v>
      </c>
      <c r="Q5">
        <v>0.87076836824417114</v>
      </c>
      <c r="R5">
        <v>0.86271041631698608</v>
      </c>
      <c r="S5">
        <f t="shared" si="15"/>
        <v>0</v>
      </c>
      <c r="T5">
        <v>0.24027583003044131</v>
      </c>
      <c r="U5">
        <v>0.26297876238822943</v>
      </c>
      <c r="V5">
        <v>0.44117140769958502</v>
      </c>
      <c r="W5">
        <f t="shared" si="16"/>
        <v>0</v>
      </c>
      <c r="X5">
        <f t="shared" si="0"/>
        <v>0.67186108976602554</v>
      </c>
      <c r="Y5">
        <f t="shared" si="1"/>
        <v>0.71610801666975021</v>
      </c>
      <c r="Z5">
        <f t="shared" si="2"/>
        <v>0.74364213645458221</v>
      </c>
      <c r="AA5">
        <f t="shared" si="17"/>
        <v>0</v>
      </c>
      <c r="AC5" s="4">
        <f t="shared" si="3"/>
        <v>1</v>
      </c>
      <c r="AD5" s="4">
        <f t="shared" si="4"/>
        <v>0</v>
      </c>
      <c r="AE5" s="4">
        <f t="shared" si="5"/>
        <v>1</v>
      </c>
      <c r="AF5" s="4">
        <f t="shared" si="6"/>
        <v>1</v>
      </c>
      <c r="AG5" s="4">
        <f t="shared" si="7"/>
        <v>1</v>
      </c>
      <c r="AH5" s="4">
        <v>1</v>
      </c>
      <c r="AI5" s="4">
        <f t="shared" si="8"/>
        <v>0</v>
      </c>
      <c r="AJ5" s="4">
        <v>1</v>
      </c>
      <c r="AK5" s="4">
        <f t="shared" si="9"/>
        <v>0</v>
      </c>
      <c r="AL5" s="4">
        <v>1</v>
      </c>
      <c r="AM5" s="4">
        <f t="shared" si="10"/>
        <v>0</v>
      </c>
      <c r="AN5" s="4">
        <v>1</v>
      </c>
      <c r="AO5" s="4">
        <f t="shared" si="18"/>
        <v>0</v>
      </c>
      <c r="AP5" s="4">
        <v>1</v>
      </c>
      <c r="AQ5" s="4">
        <f t="shared" si="11"/>
        <v>0</v>
      </c>
      <c r="AR5" s="4">
        <v>0</v>
      </c>
      <c r="AS5" s="4">
        <f t="shared" si="12"/>
        <v>1</v>
      </c>
    </row>
    <row r="6" spans="1:45" x14ac:dyDescent="0.2">
      <c r="A6">
        <v>5</v>
      </c>
      <c r="B6" t="s">
        <v>3</v>
      </c>
      <c r="C6">
        <v>1</v>
      </c>
      <c r="D6">
        <v>1</v>
      </c>
      <c r="E6">
        <v>1</v>
      </c>
      <c r="F6">
        <v>1</v>
      </c>
      <c r="G6">
        <f>IF(AVERAGE(C6:F6) &gt; 0.5, 1, 0)</f>
        <v>1</v>
      </c>
      <c r="H6">
        <v>0.95187079906463623</v>
      </c>
      <c r="I6">
        <v>0.98995649814605713</v>
      </c>
      <c r="J6">
        <v>0.96726715564727783</v>
      </c>
      <c r="K6">
        <f t="shared" si="13"/>
        <v>0</v>
      </c>
      <c r="L6">
        <v>0.90414029359817505</v>
      </c>
      <c r="M6">
        <v>0.81375765800476074</v>
      </c>
      <c r="N6">
        <v>0.90728175640106201</v>
      </c>
      <c r="O6">
        <f t="shared" si="14"/>
        <v>1</v>
      </c>
      <c r="P6">
        <v>0.87337827682495117</v>
      </c>
      <c r="Q6">
        <v>0.87135928869247437</v>
      </c>
      <c r="R6">
        <v>0.83035647869110107</v>
      </c>
      <c r="S6">
        <f t="shared" si="15"/>
        <v>1</v>
      </c>
      <c r="T6">
        <v>0.18973799049854281</v>
      </c>
      <c r="U6">
        <v>0.19482892751693731</v>
      </c>
      <c r="V6">
        <v>0.30046367645263672</v>
      </c>
      <c r="W6">
        <f t="shared" si="16"/>
        <v>0</v>
      </c>
      <c r="X6">
        <f t="shared" si="0"/>
        <v>0.72978183999657631</v>
      </c>
      <c r="Y6">
        <f t="shared" si="1"/>
        <v>0.71747559309005737</v>
      </c>
      <c r="Z6">
        <f t="shared" si="2"/>
        <v>0.75134226679801941</v>
      </c>
      <c r="AA6">
        <f t="shared" si="17"/>
        <v>0</v>
      </c>
      <c r="AC6" s="4">
        <f t="shared" si="3"/>
        <v>0</v>
      </c>
      <c r="AD6" s="4">
        <f t="shared" si="4"/>
        <v>1</v>
      </c>
      <c r="AE6" s="4">
        <f t="shared" si="5"/>
        <v>1</v>
      </c>
      <c r="AF6" s="4">
        <f t="shared" si="6"/>
        <v>0</v>
      </c>
      <c r="AG6" s="4">
        <f t="shared" si="7"/>
        <v>0</v>
      </c>
      <c r="AH6" s="4">
        <v>1</v>
      </c>
      <c r="AI6" s="4">
        <f t="shared" si="8"/>
        <v>1</v>
      </c>
      <c r="AJ6" s="4">
        <v>1</v>
      </c>
      <c r="AK6" s="4">
        <f t="shared" si="9"/>
        <v>1</v>
      </c>
      <c r="AL6" s="4">
        <v>1</v>
      </c>
      <c r="AM6" s="4">
        <f t="shared" si="10"/>
        <v>1</v>
      </c>
      <c r="AN6" s="4">
        <v>1</v>
      </c>
      <c r="AO6" s="4">
        <f t="shared" si="18"/>
        <v>1</v>
      </c>
      <c r="AP6" s="4">
        <v>0</v>
      </c>
      <c r="AQ6" s="4">
        <f t="shared" si="11"/>
        <v>0</v>
      </c>
      <c r="AR6" s="4">
        <v>0</v>
      </c>
      <c r="AS6" s="4">
        <f t="shared" si="12"/>
        <v>0</v>
      </c>
    </row>
    <row r="7" spans="1:45" x14ac:dyDescent="0.2">
      <c r="A7">
        <v>6</v>
      </c>
      <c r="B7" t="s">
        <v>3</v>
      </c>
      <c r="C7">
        <v>1</v>
      </c>
      <c r="D7">
        <v>1</v>
      </c>
      <c r="E7">
        <v>1</v>
      </c>
      <c r="F7">
        <v>1</v>
      </c>
      <c r="G7">
        <f>IF(AVERAGE(C7:F7) &gt; 0.5, 1, 0)</f>
        <v>1</v>
      </c>
      <c r="H7">
        <v>0.87527412176132202</v>
      </c>
      <c r="I7">
        <v>0.97381103038787842</v>
      </c>
      <c r="J7">
        <v>0.94251817464828491</v>
      </c>
      <c r="K7">
        <f t="shared" si="13"/>
        <v>0</v>
      </c>
      <c r="L7">
        <v>0.93767255544662476</v>
      </c>
      <c r="M7">
        <v>0.93686610460281372</v>
      </c>
      <c r="N7">
        <v>0.92513418197631836</v>
      </c>
      <c r="O7">
        <f t="shared" si="14"/>
        <v>1</v>
      </c>
      <c r="P7">
        <v>0.86304950714111328</v>
      </c>
      <c r="Q7">
        <v>0.81044876575469971</v>
      </c>
      <c r="R7">
        <v>0.87852126359939575</v>
      </c>
      <c r="S7">
        <f t="shared" si="15"/>
        <v>1</v>
      </c>
      <c r="T7">
        <v>0.13095405697822571</v>
      </c>
      <c r="U7">
        <v>0.1305097043514252</v>
      </c>
      <c r="V7">
        <v>0.40226709842681879</v>
      </c>
      <c r="W7">
        <f t="shared" si="16"/>
        <v>0</v>
      </c>
      <c r="X7">
        <f t="shared" si="0"/>
        <v>0.70173756033182144</v>
      </c>
      <c r="Y7">
        <f t="shared" si="1"/>
        <v>0.71290890127420425</v>
      </c>
      <c r="Z7">
        <f t="shared" si="2"/>
        <v>0.78711017966270447</v>
      </c>
      <c r="AA7">
        <f t="shared" si="17"/>
        <v>0</v>
      </c>
      <c r="AC7" s="4">
        <f t="shared" si="3"/>
        <v>0</v>
      </c>
      <c r="AD7" s="4">
        <f t="shared" si="4"/>
        <v>1</v>
      </c>
      <c r="AE7" s="4">
        <f t="shared" si="5"/>
        <v>1</v>
      </c>
      <c r="AF7" s="4">
        <f t="shared" si="6"/>
        <v>0</v>
      </c>
      <c r="AG7" s="4">
        <f t="shared" si="7"/>
        <v>0</v>
      </c>
      <c r="AH7" s="4">
        <v>1</v>
      </c>
      <c r="AI7" s="4">
        <f t="shared" si="8"/>
        <v>1</v>
      </c>
      <c r="AJ7" s="4">
        <v>1</v>
      </c>
      <c r="AK7" s="4">
        <f t="shared" si="9"/>
        <v>1</v>
      </c>
      <c r="AL7" s="4">
        <v>1</v>
      </c>
      <c r="AM7" s="4">
        <f t="shared" si="10"/>
        <v>1</v>
      </c>
      <c r="AN7" s="4">
        <v>1</v>
      </c>
      <c r="AO7" s="4">
        <f t="shared" si="18"/>
        <v>1</v>
      </c>
      <c r="AP7" s="4">
        <v>1</v>
      </c>
      <c r="AQ7" s="4">
        <f t="shared" si="11"/>
        <v>1</v>
      </c>
      <c r="AR7" s="4">
        <v>1</v>
      </c>
      <c r="AS7" s="4">
        <f t="shared" si="12"/>
        <v>1</v>
      </c>
    </row>
    <row r="8" spans="1:45" x14ac:dyDescent="0.2">
      <c r="A8">
        <v>7</v>
      </c>
      <c r="B8" t="s">
        <v>3</v>
      </c>
      <c r="C8">
        <v>1</v>
      </c>
      <c r="D8">
        <v>1</v>
      </c>
      <c r="E8">
        <v>0</v>
      </c>
      <c r="F8">
        <v>0</v>
      </c>
      <c r="G8">
        <f>IF(AVERAGE(C8:F8) &gt; 0.5, 1, 0)</f>
        <v>0</v>
      </c>
      <c r="H8">
        <v>0.85809361934661865</v>
      </c>
      <c r="I8">
        <v>0.98159259557723999</v>
      </c>
      <c r="J8">
        <v>0.91398197412490845</v>
      </c>
      <c r="K8">
        <f t="shared" si="13"/>
        <v>0</v>
      </c>
      <c r="L8">
        <v>0.65126150846481323</v>
      </c>
      <c r="M8">
        <v>0.37703403830528259</v>
      </c>
      <c r="N8">
        <v>0.63064426183700562</v>
      </c>
      <c r="O8">
        <f t="shared" si="14"/>
        <v>1</v>
      </c>
      <c r="P8">
        <v>0.4560617208480835</v>
      </c>
      <c r="Q8">
        <v>0.42002612352371221</v>
      </c>
      <c r="R8">
        <v>0.54152607917785645</v>
      </c>
      <c r="S8">
        <f t="shared" si="15"/>
        <v>0</v>
      </c>
      <c r="T8">
        <v>0.1504004895687103</v>
      </c>
      <c r="U8">
        <v>0.22234855592250821</v>
      </c>
      <c r="V8">
        <v>0.35207253694534302</v>
      </c>
      <c r="W8">
        <f t="shared" si="16"/>
        <v>0</v>
      </c>
      <c r="X8">
        <f t="shared" si="0"/>
        <v>0.52895433455705643</v>
      </c>
      <c r="Y8">
        <f t="shared" si="1"/>
        <v>0.50025032833218575</v>
      </c>
      <c r="Z8">
        <f t="shared" si="2"/>
        <v>0.60955621302127838</v>
      </c>
      <c r="AA8">
        <f t="shared" si="17"/>
        <v>0</v>
      </c>
      <c r="AC8" s="4">
        <f t="shared" si="3"/>
        <v>1</v>
      </c>
      <c r="AD8" s="4">
        <f t="shared" si="4"/>
        <v>0</v>
      </c>
      <c r="AE8" s="4">
        <f t="shared" si="5"/>
        <v>1</v>
      </c>
      <c r="AF8" s="4">
        <f t="shared" si="6"/>
        <v>1</v>
      </c>
      <c r="AG8" s="4">
        <f t="shared" si="7"/>
        <v>1</v>
      </c>
      <c r="AH8" s="4">
        <v>0</v>
      </c>
      <c r="AI8" s="4">
        <f t="shared" si="8"/>
        <v>1</v>
      </c>
      <c r="AJ8" s="4">
        <v>0</v>
      </c>
      <c r="AK8" s="4">
        <f t="shared" si="9"/>
        <v>1</v>
      </c>
      <c r="AL8" s="4">
        <v>0</v>
      </c>
      <c r="AM8" s="4">
        <f t="shared" si="10"/>
        <v>1</v>
      </c>
      <c r="AN8" s="4">
        <v>0</v>
      </c>
      <c r="AO8" s="4">
        <f t="shared" si="18"/>
        <v>1</v>
      </c>
      <c r="AP8" s="4">
        <v>0</v>
      </c>
      <c r="AQ8" s="4">
        <f t="shared" si="11"/>
        <v>1</v>
      </c>
      <c r="AR8" s="4">
        <v>0</v>
      </c>
      <c r="AS8" s="4">
        <f t="shared" si="12"/>
        <v>1</v>
      </c>
    </row>
    <row r="9" spans="1:45" x14ac:dyDescent="0.2">
      <c r="A9">
        <v>8</v>
      </c>
      <c r="B9" t="s">
        <v>3</v>
      </c>
      <c r="C9">
        <v>1</v>
      </c>
      <c r="D9">
        <v>0</v>
      </c>
      <c r="E9">
        <v>1</v>
      </c>
      <c r="F9">
        <v>1</v>
      </c>
      <c r="G9">
        <f>IF(AVERAGE(C9:F9) &gt; 0.5, 1, 0)</f>
        <v>1</v>
      </c>
      <c r="H9">
        <v>0.66934269666671753</v>
      </c>
      <c r="I9">
        <v>0.95649528503417969</v>
      </c>
      <c r="J9">
        <v>0.79502147436141968</v>
      </c>
      <c r="K9">
        <f t="shared" si="13"/>
        <v>0</v>
      </c>
      <c r="L9">
        <v>0.88626861572265625</v>
      </c>
      <c r="M9">
        <v>0.83422112464904785</v>
      </c>
      <c r="N9">
        <v>0.85750889778137207</v>
      </c>
      <c r="O9">
        <f t="shared" si="14"/>
        <v>1</v>
      </c>
      <c r="P9">
        <v>0.59126096963882446</v>
      </c>
      <c r="Q9">
        <v>0.57802003622055054</v>
      </c>
      <c r="R9">
        <v>0.67700248956680298</v>
      </c>
      <c r="S9">
        <f t="shared" si="15"/>
        <v>0</v>
      </c>
      <c r="T9">
        <v>0.12711770832538599</v>
      </c>
      <c r="U9">
        <v>0.27529332041740417</v>
      </c>
      <c r="V9">
        <v>0.23121240735054019</v>
      </c>
      <c r="W9">
        <f t="shared" si="16"/>
        <v>0</v>
      </c>
      <c r="X9">
        <f t="shared" si="0"/>
        <v>0.56849749758839607</v>
      </c>
      <c r="Y9">
        <f t="shared" si="1"/>
        <v>0.66100744158029556</v>
      </c>
      <c r="Z9">
        <f t="shared" si="2"/>
        <v>0.64018631726503372</v>
      </c>
      <c r="AA9">
        <f t="shared" si="17"/>
        <v>0</v>
      </c>
      <c r="AC9" s="4">
        <f t="shared" si="3"/>
        <v>0</v>
      </c>
      <c r="AD9" s="4">
        <f t="shared" si="4"/>
        <v>1</v>
      </c>
      <c r="AE9" s="4">
        <f t="shared" si="5"/>
        <v>0</v>
      </c>
      <c r="AF9" s="4">
        <f t="shared" si="6"/>
        <v>0</v>
      </c>
      <c r="AG9" s="4">
        <f t="shared" si="7"/>
        <v>0</v>
      </c>
      <c r="AH9" s="4">
        <v>1</v>
      </c>
      <c r="AI9" s="4">
        <f t="shared" si="8"/>
        <v>1</v>
      </c>
      <c r="AJ9" s="4">
        <v>1</v>
      </c>
      <c r="AK9" s="4">
        <f t="shared" si="9"/>
        <v>1</v>
      </c>
      <c r="AL9" s="4">
        <v>1</v>
      </c>
      <c r="AM9" s="4">
        <f t="shared" si="10"/>
        <v>1</v>
      </c>
      <c r="AN9" s="4">
        <v>1</v>
      </c>
      <c r="AO9" s="4">
        <f t="shared" si="18"/>
        <v>1</v>
      </c>
      <c r="AP9" s="4">
        <v>1</v>
      </c>
      <c r="AQ9" s="4">
        <f t="shared" si="11"/>
        <v>1</v>
      </c>
      <c r="AR9" s="4">
        <v>1</v>
      </c>
      <c r="AS9" s="4">
        <f t="shared" si="12"/>
        <v>1</v>
      </c>
    </row>
    <row r="10" spans="1:45" x14ac:dyDescent="0.2">
      <c r="A10">
        <v>9</v>
      </c>
      <c r="B10" t="s">
        <v>3</v>
      </c>
      <c r="C10">
        <v>1</v>
      </c>
      <c r="D10">
        <v>1</v>
      </c>
      <c r="E10">
        <v>0</v>
      </c>
      <c r="F10">
        <v>0</v>
      </c>
      <c r="G10">
        <f>IF(AVERAGE(C10:F10) &gt; 0.5, 1, 0)</f>
        <v>0</v>
      </c>
      <c r="H10">
        <v>0.52380883693695068</v>
      </c>
      <c r="I10">
        <v>0.93568480014801025</v>
      </c>
      <c r="J10">
        <v>0.64910221099853516</v>
      </c>
      <c r="K10">
        <f t="shared" si="13"/>
        <v>0</v>
      </c>
      <c r="L10">
        <v>0.69565653800964355</v>
      </c>
      <c r="M10">
        <v>0.55443066358566284</v>
      </c>
      <c r="N10">
        <v>0.71318000555038452</v>
      </c>
      <c r="O10">
        <f t="shared" si="14"/>
        <v>1</v>
      </c>
      <c r="P10">
        <v>0.81626850366592407</v>
      </c>
      <c r="Q10">
        <v>0.86778414249420166</v>
      </c>
      <c r="R10">
        <v>0.8556477427482605</v>
      </c>
      <c r="S10">
        <f t="shared" si="15"/>
        <v>0</v>
      </c>
      <c r="T10">
        <v>0.38004553318023682</v>
      </c>
      <c r="U10">
        <v>0.61981004476547241</v>
      </c>
      <c r="V10">
        <v>0.50642359256744385</v>
      </c>
      <c r="W10">
        <f t="shared" si="16"/>
        <v>0</v>
      </c>
      <c r="X10">
        <f t="shared" si="0"/>
        <v>0.60394485294818878</v>
      </c>
      <c r="Y10">
        <f t="shared" si="1"/>
        <v>0.74442741274833679</v>
      </c>
      <c r="Z10">
        <f t="shared" si="2"/>
        <v>0.68108838796615601</v>
      </c>
      <c r="AA10">
        <f t="shared" si="17"/>
        <v>0</v>
      </c>
      <c r="AC10" s="4">
        <f t="shared" si="3"/>
        <v>1</v>
      </c>
      <c r="AD10" s="4">
        <f t="shared" si="4"/>
        <v>0</v>
      </c>
      <c r="AE10" s="4">
        <f t="shared" si="5"/>
        <v>1</v>
      </c>
      <c r="AF10" s="4">
        <f t="shared" si="6"/>
        <v>1</v>
      </c>
      <c r="AG10" s="4">
        <f t="shared" si="7"/>
        <v>1</v>
      </c>
      <c r="AH10" s="4">
        <v>1</v>
      </c>
      <c r="AI10" s="4">
        <f t="shared" si="8"/>
        <v>0</v>
      </c>
      <c r="AJ10" s="4">
        <v>0</v>
      </c>
      <c r="AK10" s="4">
        <f t="shared" si="9"/>
        <v>1</v>
      </c>
      <c r="AL10" s="4">
        <v>0</v>
      </c>
      <c r="AM10" s="4">
        <f t="shared" si="10"/>
        <v>1</v>
      </c>
      <c r="AN10" s="4">
        <v>0</v>
      </c>
      <c r="AO10" s="4">
        <f t="shared" si="18"/>
        <v>1</v>
      </c>
      <c r="AP10" s="4">
        <v>1</v>
      </c>
      <c r="AQ10" s="4">
        <f t="shared" si="11"/>
        <v>0</v>
      </c>
      <c r="AR10" s="4">
        <v>1</v>
      </c>
      <c r="AS10" s="4">
        <f t="shared" si="12"/>
        <v>0</v>
      </c>
    </row>
    <row r="11" spans="1:45" x14ac:dyDescent="0.2">
      <c r="A11">
        <v>10</v>
      </c>
      <c r="B11" t="s">
        <v>3</v>
      </c>
      <c r="C11">
        <v>0</v>
      </c>
      <c r="D11">
        <v>0</v>
      </c>
      <c r="E11">
        <v>0</v>
      </c>
      <c r="F11">
        <v>0</v>
      </c>
      <c r="G11">
        <f>IF(AVERAGE(C11:F11) &gt; 0.5, 1, 0)</f>
        <v>0</v>
      </c>
      <c r="H11">
        <v>0.69057685136795044</v>
      </c>
      <c r="I11">
        <v>0.94326704740524292</v>
      </c>
      <c r="J11">
        <v>0.81568604707717896</v>
      </c>
      <c r="K11">
        <f t="shared" si="13"/>
        <v>0</v>
      </c>
      <c r="L11">
        <v>0.85282754898071289</v>
      </c>
      <c r="M11">
        <v>0.75728690624237061</v>
      </c>
      <c r="N11">
        <v>0.84709709882736206</v>
      </c>
      <c r="O11">
        <f t="shared" si="14"/>
        <v>1</v>
      </c>
      <c r="P11">
        <v>0.58783495426177979</v>
      </c>
      <c r="Q11">
        <v>0.62038493156433105</v>
      </c>
      <c r="R11">
        <v>0.66377407312393188</v>
      </c>
      <c r="S11">
        <f t="shared" si="15"/>
        <v>0</v>
      </c>
      <c r="T11">
        <v>0.21296465396881101</v>
      </c>
      <c r="U11">
        <v>0.2150254100561142</v>
      </c>
      <c r="V11">
        <v>0.38715574145317078</v>
      </c>
      <c r="W11">
        <f t="shared" si="16"/>
        <v>0</v>
      </c>
      <c r="X11">
        <f t="shared" si="0"/>
        <v>0.58605100214481354</v>
      </c>
      <c r="Y11">
        <f t="shared" si="1"/>
        <v>0.63399107381701469</v>
      </c>
      <c r="Z11">
        <f t="shared" si="2"/>
        <v>0.67842824012041092</v>
      </c>
      <c r="AA11">
        <f t="shared" si="17"/>
        <v>0</v>
      </c>
      <c r="AC11" s="4">
        <f t="shared" si="3"/>
        <v>1</v>
      </c>
      <c r="AD11" s="4">
        <f t="shared" si="4"/>
        <v>0</v>
      </c>
      <c r="AE11" s="4">
        <f t="shared" si="5"/>
        <v>1</v>
      </c>
      <c r="AF11" s="4">
        <f t="shared" si="6"/>
        <v>1</v>
      </c>
      <c r="AG11" s="4">
        <f t="shared" si="7"/>
        <v>1</v>
      </c>
      <c r="AH11" s="4">
        <v>1</v>
      </c>
      <c r="AI11" s="4">
        <f t="shared" si="8"/>
        <v>0</v>
      </c>
      <c r="AJ11" s="4">
        <v>1</v>
      </c>
      <c r="AK11" s="4">
        <f t="shared" si="9"/>
        <v>0</v>
      </c>
      <c r="AL11" s="4">
        <v>1</v>
      </c>
      <c r="AM11" s="4">
        <f t="shared" si="10"/>
        <v>0</v>
      </c>
      <c r="AN11" s="4">
        <v>1</v>
      </c>
      <c r="AO11" s="4">
        <f t="shared" si="18"/>
        <v>0</v>
      </c>
      <c r="AP11" s="4">
        <v>1</v>
      </c>
      <c r="AQ11" s="4">
        <f t="shared" si="11"/>
        <v>0</v>
      </c>
      <c r="AR11" s="4">
        <v>1</v>
      </c>
      <c r="AS11" s="4">
        <f t="shared" si="12"/>
        <v>0</v>
      </c>
    </row>
    <row r="12" spans="1:45" x14ac:dyDescent="0.2">
      <c r="A12">
        <v>11</v>
      </c>
      <c r="B12" t="s">
        <v>3</v>
      </c>
      <c r="C12">
        <v>1</v>
      </c>
      <c r="D12">
        <v>1</v>
      </c>
      <c r="E12">
        <v>1</v>
      </c>
      <c r="F12">
        <v>1</v>
      </c>
      <c r="G12">
        <f>IF(AVERAGE(C12:F12) &gt; 0.5, 1, 0)</f>
        <v>1</v>
      </c>
      <c r="H12">
        <v>0.76733195781707764</v>
      </c>
      <c r="I12">
        <v>0.97063422203063965</v>
      </c>
      <c r="J12">
        <v>0.84546351432800293</v>
      </c>
      <c r="K12">
        <f t="shared" si="13"/>
        <v>0</v>
      </c>
      <c r="L12">
        <v>0.77611178159713745</v>
      </c>
      <c r="M12">
        <v>0.45939254760742188</v>
      </c>
      <c r="N12">
        <v>0.78856378793716431</v>
      </c>
      <c r="O12">
        <f t="shared" si="14"/>
        <v>1</v>
      </c>
      <c r="P12">
        <v>0.87092494964599609</v>
      </c>
      <c r="Q12">
        <v>0.78087699413299561</v>
      </c>
      <c r="R12">
        <v>0.88892894983291626</v>
      </c>
      <c r="S12">
        <f t="shared" si="15"/>
        <v>1</v>
      </c>
      <c r="T12">
        <v>0.27477705478668207</v>
      </c>
      <c r="U12">
        <v>0.25191789865493769</v>
      </c>
      <c r="V12">
        <v>0.50334137678146362</v>
      </c>
      <c r="W12">
        <f t="shared" si="16"/>
        <v>0</v>
      </c>
      <c r="X12">
        <f t="shared" si="0"/>
        <v>0.67228643596172333</v>
      </c>
      <c r="Y12">
        <f t="shared" si="1"/>
        <v>0.61570541560649872</v>
      </c>
      <c r="Z12">
        <f t="shared" si="2"/>
        <v>0.75657440721988678</v>
      </c>
      <c r="AA12">
        <f t="shared" si="17"/>
        <v>0</v>
      </c>
      <c r="AC12" s="4">
        <f t="shared" si="3"/>
        <v>0</v>
      </c>
      <c r="AD12" s="4">
        <f t="shared" si="4"/>
        <v>1</v>
      </c>
      <c r="AE12" s="4">
        <f t="shared" si="5"/>
        <v>1</v>
      </c>
      <c r="AF12" s="4">
        <f t="shared" si="6"/>
        <v>0</v>
      </c>
      <c r="AG12" s="4">
        <f t="shared" si="7"/>
        <v>0</v>
      </c>
      <c r="AH12" s="4">
        <v>0</v>
      </c>
      <c r="AI12" s="4">
        <f t="shared" si="8"/>
        <v>0</v>
      </c>
      <c r="AJ12" s="4">
        <v>0</v>
      </c>
      <c r="AK12" s="4">
        <f t="shared" si="9"/>
        <v>0</v>
      </c>
      <c r="AL12" s="4">
        <v>0</v>
      </c>
      <c r="AM12" s="4">
        <f t="shared" si="10"/>
        <v>0</v>
      </c>
      <c r="AN12" s="17">
        <v>0</v>
      </c>
      <c r="AO12" s="4">
        <f t="shared" si="18"/>
        <v>0</v>
      </c>
      <c r="AP12" s="4">
        <v>0</v>
      </c>
      <c r="AQ12" s="4">
        <f t="shared" si="11"/>
        <v>0</v>
      </c>
      <c r="AR12" s="4">
        <v>0</v>
      </c>
      <c r="AS12" s="4">
        <f t="shared" si="12"/>
        <v>0</v>
      </c>
    </row>
    <row r="13" spans="1:45" x14ac:dyDescent="0.2">
      <c r="A13">
        <v>12</v>
      </c>
      <c r="B13" t="s">
        <v>3</v>
      </c>
      <c r="C13">
        <v>1</v>
      </c>
      <c r="D13">
        <v>0</v>
      </c>
      <c r="E13">
        <v>0</v>
      </c>
      <c r="F13">
        <v>0</v>
      </c>
      <c r="G13">
        <f>IF(AVERAGE(C13:F13) &gt; 0.5, 1, 0)</f>
        <v>0</v>
      </c>
      <c r="H13">
        <v>0.68329566717147827</v>
      </c>
      <c r="I13">
        <v>0.9280012845993042</v>
      </c>
      <c r="J13">
        <v>0.80325984954833984</v>
      </c>
      <c r="K13">
        <f t="shared" si="13"/>
        <v>0</v>
      </c>
      <c r="L13">
        <v>0.91905760765075684</v>
      </c>
      <c r="M13">
        <v>0.89698159694671631</v>
      </c>
      <c r="N13">
        <v>0.91083043813705444</v>
      </c>
      <c r="O13">
        <f t="shared" si="14"/>
        <v>1</v>
      </c>
      <c r="P13">
        <v>0.81778097152709961</v>
      </c>
      <c r="Q13">
        <v>0.85255724191665649</v>
      </c>
      <c r="R13">
        <v>0.8329852819442749</v>
      </c>
      <c r="S13">
        <f t="shared" si="15"/>
        <v>0</v>
      </c>
      <c r="T13">
        <v>0.30476823449134832</v>
      </c>
      <c r="U13">
        <v>0.44929823279380798</v>
      </c>
      <c r="V13">
        <v>0.55349349975585938</v>
      </c>
      <c r="W13">
        <f t="shared" si="16"/>
        <v>0</v>
      </c>
      <c r="X13">
        <f t="shared" si="0"/>
        <v>0.68122562021017075</v>
      </c>
      <c r="Y13">
        <f t="shared" si="1"/>
        <v>0.78170958906412125</v>
      </c>
      <c r="Z13">
        <f t="shared" si="2"/>
        <v>0.77514226734638214</v>
      </c>
      <c r="AA13">
        <f t="shared" si="17"/>
        <v>0</v>
      </c>
      <c r="AC13" s="4">
        <f t="shared" si="3"/>
        <v>1</v>
      </c>
      <c r="AD13" s="4">
        <f t="shared" si="4"/>
        <v>0</v>
      </c>
      <c r="AE13" s="4">
        <f t="shared" si="5"/>
        <v>1</v>
      </c>
      <c r="AF13" s="4">
        <f t="shared" si="6"/>
        <v>1</v>
      </c>
      <c r="AG13" s="4">
        <f t="shared" si="7"/>
        <v>1</v>
      </c>
      <c r="AH13" s="4">
        <v>1</v>
      </c>
      <c r="AI13" s="4">
        <f t="shared" si="8"/>
        <v>0</v>
      </c>
      <c r="AJ13" s="4">
        <v>1</v>
      </c>
      <c r="AK13" s="4">
        <f t="shared" si="9"/>
        <v>0</v>
      </c>
      <c r="AL13" s="4">
        <v>1</v>
      </c>
      <c r="AM13" s="4">
        <f t="shared" si="10"/>
        <v>0</v>
      </c>
      <c r="AN13" s="4">
        <v>1</v>
      </c>
      <c r="AO13" s="4">
        <f t="shared" si="18"/>
        <v>0</v>
      </c>
      <c r="AP13" s="4">
        <v>1</v>
      </c>
      <c r="AQ13" s="4">
        <f t="shared" si="11"/>
        <v>0</v>
      </c>
      <c r="AR13" s="4">
        <v>1</v>
      </c>
      <c r="AS13" s="4">
        <f t="shared" si="12"/>
        <v>0</v>
      </c>
    </row>
    <row r="14" spans="1:45" x14ac:dyDescent="0.2">
      <c r="A14">
        <v>13</v>
      </c>
      <c r="B14" t="s">
        <v>3</v>
      </c>
      <c r="C14">
        <v>1</v>
      </c>
      <c r="D14">
        <v>1</v>
      </c>
      <c r="E14">
        <v>1</v>
      </c>
      <c r="F14">
        <v>1</v>
      </c>
      <c r="G14">
        <f>IF(AVERAGE(C14:F14) &gt; 0.5, 1, 0)</f>
        <v>1</v>
      </c>
      <c r="H14">
        <v>0.40638819336891169</v>
      </c>
      <c r="I14">
        <v>0.71844840049743652</v>
      </c>
      <c r="J14">
        <v>0.58876627683639526</v>
      </c>
      <c r="K14">
        <f t="shared" si="13"/>
        <v>0</v>
      </c>
      <c r="L14">
        <v>0.85490220785140991</v>
      </c>
      <c r="M14">
        <v>0.80869138240814209</v>
      </c>
      <c r="N14">
        <v>0.86823117733001709</v>
      </c>
      <c r="O14">
        <f t="shared" si="14"/>
        <v>1</v>
      </c>
      <c r="P14">
        <v>0.79736328125</v>
      </c>
      <c r="Q14">
        <v>0.73648780584335327</v>
      </c>
      <c r="R14">
        <v>0.8267243504524231</v>
      </c>
      <c r="S14">
        <f t="shared" si="15"/>
        <v>1</v>
      </c>
      <c r="T14">
        <v>7.7524684369564056E-2</v>
      </c>
      <c r="U14">
        <v>9.2452019453048706E-2</v>
      </c>
      <c r="V14">
        <v>0.27260696887969971</v>
      </c>
      <c r="W14">
        <f t="shared" si="16"/>
        <v>0</v>
      </c>
      <c r="X14">
        <f t="shared" si="0"/>
        <v>0.53404459170997143</v>
      </c>
      <c r="Y14">
        <f t="shared" si="1"/>
        <v>0.58901990205049515</v>
      </c>
      <c r="Z14">
        <f t="shared" si="2"/>
        <v>0.63908219337463379</v>
      </c>
      <c r="AA14">
        <f t="shared" si="17"/>
        <v>0</v>
      </c>
      <c r="AC14" s="4">
        <f t="shared" si="3"/>
        <v>0</v>
      </c>
      <c r="AD14" s="4">
        <f t="shared" si="4"/>
        <v>1</v>
      </c>
      <c r="AE14" s="4">
        <f t="shared" si="5"/>
        <v>1</v>
      </c>
      <c r="AF14" s="4">
        <f t="shared" si="6"/>
        <v>0</v>
      </c>
      <c r="AG14" s="4">
        <f t="shared" si="7"/>
        <v>0</v>
      </c>
      <c r="AH14" s="4">
        <v>1</v>
      </c>
      <c r="AI14" s="4">
        <f t="shared" si="8"/>
        <v>1</v>
      </c>
      <c r="AJ14" s="4">
        <v>1</v>
      </c>
      <c r="AK14" s="4">
        <f t="shared" si="9"/>
        <v>1</v>
      </c>
      <c r="AL14" s="4">
        <v>1</v>
      </c>
      <c r="AM14" s="4">
        <f t="shared" si="10"/>
        <v>1</v>
      </c>
      <c r="AN14" s="4">
        <v>1</v>
      </c>
      <c r="AO14" s="4">
        <f t="shared" si="18"/>
        <v>1</v>
      </c>
      <c r="AP14" s="4">
        <v>0</v>
      </c>
      <c r="AQ14" s="4">
        <f t="shared" si="11"/>
        <v>0</v>
      </c>
      <c r="AR14" s="4">
        <v>1</v>
      </c>
      <c r="AS14" s="4">
        <f t="shared" si="12"/>
        <v>1</v>
      </c>
    </row>
    <row r="15" spans="1:45" x14ac:dyDescent="0.2">
      <c r="A15">
        <v>14</v>
      </c>
      <c r="B15" t="s">
        <v>3</v>
      </c>
      <c r="C15">
        <v>0</v>
      </c>
      <c r="D15">
        <v>0</v>
      </c>
      <c r="E15">
        <v>0</v>
      </c>
      <c r="F15">
        <v>0</v>
      </c>
      <c r="G15">
        <f>IF(AVERAGE(C15:F15) &gt; 0.5, 1, 0)</f>
        <v>0</v>
      </c>
      <c r="H15">
        <v>0.30888524651527399</v>
      </c>
      <c r="I15">
        <v>0.66890895366668701</v>
      </c>
      <c r="J15">
        <v>0.33747023344039923</v>
      </c>
      <c r="K15">
        <f t="shared" si="13"/>
        <v>0</v>
      </c>
      <c r="L15">
        <v>0.866100013256073</v>
      </c>
      <c r="M15">
        <v>0.80479979515075684</v>
      </c>
      <c r="N15">
        <v>0.88818359375</v>
      </c>
      <c r="O15">
        <f t="shared" si="14"/>
        <v>1</v>
      </c>
      <c r="P15">
        <v>0.77916651964187622</v>
      </c>
      <c r="Q15">
        <v>0.6842922568321228</v>
      </c>
      <c r="R15">
        <v>0.81082397699356079</v>
      </c>
      <c r="S15">
        <f t="shared" si="15"/>
        <v>1</v>
      </c>
      <c r="T15">
        <v>0.10852277278900151</v>
      </c>
      <c r="U15">
        <v>0.1435334384441376</v>
      </c>
      <c r="V15">
        <v>0.34527859091758728</v>
      </c>
      <c r="W15">
        <f t="shared" si="16"/>
        <v>0</v>
      </c>
      <c r="X15">
        <f t="shared" si="0"/>
        <v>0.51566863805055618</v>
      </c>
      <c r="Y15">
        <f t="shared" si="1"/>
        <v>0.57538361102342606</v>
      </c>
      <c r="Z15">
        <f t="shared" si="2"/>
        <v>0.59543909877538681</v>
      </c>
      <c r="AA15">
        <f t="shared" si="17"/>
        <v>0</v>
      </c>
      <c r="AC15" s="4">
        <f t="shared" si="3"/>
        <v>1</v>
      </c>
      <c r="AD15" s="4">
        <f t="shared" si="4"/>
        <v>0</v>
      </c>
      <c r="AE15" s="4">
        <f t="shared" si="5"/>
        <v>0</v>
      </c>
      <c r="AF15" s="4">
        <f t="shared" si="6"/>
        <v>1</v>
      </c>
      <c r="AG15" s="4">
        <f t="shared" si="7"/>
        <v>1</v>
      </c>
      <c r="AH15" s="4">
        <v>1</v>
      </c>
      <c r="AI15" s="4">
        <f t="shared" si="8"/>
        <v>0</v>
      </c>
      <c r="AJ15" s="4">
        <v>1</v>
      </c>
      <c r="AK15" s="4">
        <f t="shared" si="9"/>
        <v>0</v>
      </c>
      <c r="AL15" s="4">
        <v>1</v>
      </c>
      <c r="AM15" s="4">
        <f t="shared" si="10"/>
        <v>0</v>
      </c>
      <c r="AN15" s="4">
        <v>1</v>
      </c>
      <c r="AO15" s="4">
        <f t="shared" si="18"/>
        <v>0</v>
      </c>
      <c r="AP15" s="4">
        <v>0</v>
      </c>
      <c r="AQ15" s="4">
        <f t="shared" si="11"/>
        <v>1</v>
      </c>
      <c r="AR15" s="4">
        <v>1</v>
      </c>
      <c r="AS15" s="4">
        <f t="shared" si="12"/>
        <v>0</v>
      </c>
    </row>
    <row r="16" spans="1:45" x14ac:dyDescent="0.2">
      <c r="A16">
        <v>15</v>
      </c>
      <c r="B16" t="s">
        <v>3</v>
      </c>
      <c r="C16">
        <v>0</v>
      </c>
      <c r="D16">
        <v>0</v>
      </c>
      <c r="E16">
        <v>0</v>
      </c>
      <c r="F16">
        <v>0</v>
      </c>
      <c r="G16">
        <f>IF(AVERAGE(C16:F16) &gt; 0.5, 1, 0)</f>
        <v>0</v>
      </c>
      <c r="H16">
        <v>0.66787749528884888</v>
      </c>
      <c r="I16">
        <v>0.8736577033996582</v>
      </c>
      <c r="J16">
        <v>0.81916272640228271</v>
      </c>
      <c r="K16">
        <f t="shared" si="13"/>
        <v>0</v>
      </c>
      <c r="L16">
        <v>0.90238964557647705</v>
      </c>
      <c r="M16">
        <v>0.8524131178855896</v>
      </c>
      <c r="N16">
        <v>0.89192110300064087</v>
      </c>
      <c r="O16">
        <f t="shared" si="14"/>
        <v>1</v>
      </c>
      <c r="P16">
        <v>0.70808267593383789</v>
      </c>
      <c r="Q16">
        <v>0.72364979982376099</v>
      </c>
      <c r="R16">
        <v>0.78032070398330688</v>
      </c>
      <c r="S16">
        <f t="shared" si="15"/>
        <v>0</v>
      </c>
      <c r="T16">
        <v>0.10927831381559371</v>
      </c>
      <c r="U16">
        <v>0.1657404899597168</v>
      </c>
      <c r="V16">
        <v>0.34118559956550598</v>
      </c>
      <c r="W16">
        <f t="shared" si="16"/>
        <v>0</v>
      </c>
      <c r="X16">
        <f t="shared" si="0"/>
        <v>0.59690703265368938</v>
      </c>
      <c r="Y16">
        <f t="shared" si="1"/>
        <v>0.6538652777671814</v>
      </c>
      <c r="Z16">
        <f t="shared" si="2"/>
        <v>0.70814753323793411</v>
      </c>
      <c r="AA16">
        <f t="shared" si="17"/>
        <v>0</v>
      </c>
      <c r="AC16" s="4">
        <f t="shared" si="3"/>
        <v>1</v>
      </c>
      <c r="AD16" s="4">
        <f t="shared" si="4"/>
        <v>0</v>
      </c>
      <c r="AE16" s="4">
        <f t="shared" si="5"/>
        <v>1</v>
      </c>
      <c r="AF16" s="4">
        <f t="shared" si="6"/>
        <v>1</v>
      </c>
      <c r="AG16" s="4">
        <f t="shared" si="7"/>
        <v>1</v>
      </c>
      <c r="AH16" s="4">
        <v>1</v>
      </c>
      <c r="AI16" s="4">
        <f t="shared" si="8"/>
        <v>0</v>
      </c>
      <c r="AJ16" s="4">
        <v>1</v>
      </c>
      <c r="AK16" s="4">
        <f t="shared" si="9"/>
        <v>0</v>
      </c>
      <c r="AL16" s="4">
        <v>1</v>
      </c>
      <c r="AM16" s="4">
        <f t="shared" si="10"/>
        <v>0</v>
      </c>
      <c r="AN16" s="4">
        <v>1</v>
      </c>
      <c r="AO16" s="4">
        <f t="shared" si="18"/>
        <v>0</v>
      </c>
      <c r="AP16" s="4">
        <v>1</v>
      </c>
      <c r="AQ16" s="4">
        <f t="shared" si="11"/>
        <v>0</v>
      </c>
      <c r="AR16" s="4">
        <v>1</v>
      </c>
      <c r="AS16" s="4">
        <f t="shared" si="12"/>
        <v>0</v>
      </c>
    </row>
    <row r="17" spans="1:45" x14ac:dyDescent="0.2">
      <c r="A17">
        <v>16</v>
      </c>
      <c r="B17" t="s">
        <v>3</v>
      </c>
      <c r="C17">
        <v>0</v>
      </c>
      <c r="D17">
        <v>0</v>
      </c>
      <c r="E17">
        <v>0</v>
      </c>
      <c r="F17">
        <v>0</v>
      </c>
      <c r="G17">
        <f>IF(AVERAGE(C17:F17) &gt; 0.5, 1, 0)</f>
        <v>0</v>
      </c>
      <c r="H17">
        <v>0.35303491353988647</v>
      </c>
      <c r="I17">
        <v>0.67534005641937256</v>
      </c>
      <c r="J17">
        <v>0.46318671107292181</v>
      </c>
      <c r="K17">
        <f t="shared" si="13"/>
        <v>0</v>
      </c>
      <c r="L17">
        <v>0.90543007850646973</v>
      </c>
      <c r="M17">
        <v>0.82774901390075684</v>
      </c>
      <c r="N17">
        <v>0.90054982900619507</v>
      </c>
      <c r="O17">
        <f t="shared" si="14"/>
        <v>1</v>
      </c>
      <c r="P17">
        <v>0.84272807836532593</v>
      </c>
      <c r="Q17">
        <v>0.83288782835006714</v>
      </c>
      <c r="R17">
        <v>0.86639660596847534</v>
      </c>
      <c r="S17">
        <f t="shared" si="15"/>
        <v>0</v>
      </c>
      <c r="T17">
        <v>7.6848588883876801E-2</v>
      </c>
      <c r="U17">
        <v>0.1199361085891724</v>
      </c>
      <c r="V17">
        <v>0.25196823477745062</v>
      </c>
      <c r="W17">
        <f t="shared" si="16"/>
        <v>0</v>
      </c>
      <c r="X17">
        <f t="shared" si="0"/>
        <v>0.54451041482388973</v>
      </c>
      <c r="Y17">
        <f t="shared" si="1"/>
        <v>0.61397825181484222</v>
      </c>
      <c r="Z17">
        <f t="shared" si="2"/>
        <v>0.62052534520626068</v>
      </c>
      <c r="AA17">
        <f t="shared" si="17"/>
        <v>0</v>
      </c>
      <c r="AC17" s="4">
        <f t="shared" si="3"/>
        <v>1</v>
      </c>
      <c r="AD17" s="4">
        <f t="shared" si="4"/>
        <v>0</v>
      </c>
      <c r="AE17" s="4">
        <f t="shared" si="5"/>
        <v>1</v>
      </c>
      <c r="AF17" s="4">
        <f t="shared" si="6"/>
        <v>1</v>
      </c>
      <c r="AG17" s="4">
        <f t="shared" si="7"/>
        <v>1</v>
      </c>
      <c r="AH17" s="4">
        <v>1</v>
      </c>
      <c r="AI17" s="4">
        <f t="shared" si="8"/>
        <v>0</v>
      </c>
      <c r="AJ17" s="4">
        <v>1</v>
      </c>
      <c r="AK17" s="4">
        <f t="shared" si="9"/>
        <v>0</v>
      </c>
      <c r="AL17" s="4">
        <v>0</v>
      </c>
      <c r="AM17" s="4">
        <f t="shared" si="10"/>
        <v>1</v>
      </c>
      <c r="AN17" s="4">
        <v>0</v>
      </c>
      <c r="AO17" s="4">
        <f t="shared" si="18"/>
        <v>1</v>
      </c>
      <c r="AP17" s="4">
        <v>0</v>
      </c>
      <c r="AQ17" s="4">
        <f t="shared" si="11"/>
        <v>1</v>
      </c>
      <c r="AR17" s="4">
        <v>0</v>
      </c>
      <c r="AS17" s="4">
        <f t="shared" si="12"/>
        <v>1</v>
      </c>
    </row>
    <row r="18" spans="1:45" x14ac:dyDescent="0.2">
      <c r="A18">
        <v>17</v>
      </c>
      <c r="B18" t="s">
        <v>3</v>
      </c>
      <c r="C18">
        <v>1</v>
      </c>
      <c r="D18">
        <v>1</v>
      </c>
      <c r="E18">
        <v>1</v>
      </c>
      <c r="F18">
        <v>1</v>
      </c>
      <c r="G18">
        <f>IF(AVERAGE(C18:F18) &gt; 0.5, 1, 0)</f>
        <v>1</v>
      </c>
      <c r="H18">
        <v>0.46100443601608282</v>
      </c>
      <c r="I18">
        <v>0.76596635580062866</v>
      </c>
      <c r="J18">
        <v>0.67885923385620117</v>
      </c>
      <c r="K18">
        <f t="shared" si="13"/>
        <v>0</v>
      </c>
      <c r="L18">
        <v>0.8695569634437561</v>
      </c>
      <c r="M18">
        <v>0.76617151498794556</v>
      </c>
      <c r="N18">
        <v>0.86664581298828125</v>
      </c>
      <c r="O18">
        <f t="shared" si="14"/>
        <v>1</v>
      </c>
      <c r="P18">
        <v>0.72028946876525879</v>
      </c>
      <c r="Q18">
        <v>0.55797421932220459</v>
      </c>
      <c r="R18">
        <v>0.73510217666625977</v>
      </c>
      <c r="S18">
        <f t="shared" si="15"/>
        <v>1</v>
      </c>
      <c r="T18">
        <v>0.1185590922832489</v>
      </c>
      <c r="U18">
        <v>0.28988480567932129</v>
      </c>
      <c r="V18">
        <v>0.29288023710250849</v>
      </c>
      <c r="W18">
        <f t="shared" si="16"/>
        <v>0</v>
      </c>
      <c r="X18">
        <f t="shared" si="0"/>
        <v>0.54235249012708664</v>
      </c>
      <c r="Y18">
        <f t="shared" si="1"/>
        <v>0.59499922394752502</v>
      </c>
      <c r="Z18">
        <f t="shared" si="2"/>
        <v>0.64337186515331268</v>
      </c>
      <c r="AA18">
        <f t="shared" si="17"/>
        <v>0</v>
      </c>
      <c r="AC18" s="4">
        <f t="shared" si="3"/>
        <v>0</v>
      </c>
      <c r="AD18" s="4">
        <f t="shared" si="4"/>
        <v>1</v>
      </c>
      <c r="AE18" s="4">
        <f t="shared" si="5"/>
        <v>1</v>
      </c>
      <c r="AF18" s="4">
        <f t="shared" si="6"/>
        <v>0</v>
      </c>
      <c r="AG18" s="4">
        <f t="shared" si="7"/>
        <v>0</v>
      </c>
      <c r="AH18" s="4">
        <v>1</v>
      </c>
      <c r="AI18" s="4">
        <f t="shared" si="8"/>
        <v>1</v>
      </c>
      <c r="AJ18" s="4">
        <v>1</v>
      </c>
      <c r="AK18" s="4">
        <f t="shared" si="9"/>
        <v>1</v>
      </c>
      <c r="AL18" s="4">
        <v>1</v>
      </c>
      <c r="AM18" s="4">
        <f t="shared" si="10"/>
        <v>1</v>
      </c>
      <c r="AN18" s="4">
        <v>1</v>
      </c>
      <c r="AO18" s="4">
        <f t="shared" si="18"/>
        <v>1</v>
      </c>
      <c r="AP18" s="4">
        <v>1</v>
      </c>
      <c r="AQ18" s="4">
        <f t="shared" si="11"/>
        <v>1</v>
      </c>
      <c r="AR18" s="4">
        <v>1</v>
      </c>
      <c r="AS18" s="4">
        <f t="shared" si="12"/>
        <v>1</v>
      </c>
    </row>
    <row r="19" spans="1:45" x14ac:dyDescent="0.2">
      <c r="A19">
        <v>18</v>
      </c>
      <c r="B19" t="s">
        <v>3</v>
      </c>
      <c r="C19">
        <v>0</v>
      </c>
      <c r="D19">
        <v>0</v>
      </c>
      <c r="E19">
        <v>0</v>
      </c>
      <c r="F19">
        <v>0</v>
      </c>
      <c r="G19">
        <f>IF(AVERAGE(C19:F19) &gt; 0.5, 1, 0)</f>
        <v>0</v>
      </c>
      <c r="H19">
        <v>0.56197744607925415</v>
      </c>
      <c r="I19">
        <v>0.89534896612167358</v>
      </c>
      <c r="J19">
        <v>0.78642457723617554</v>
      </c>
      <c r="K19">
        <f t="shared" si="13"/>
        <v>0</v>
      </c>
      <c r="L19">
        <v>0.89691430330276489</v>
      </c>
      <c r="M19">
        <v>0.82074642181396484</v>
      </c>
      <c r="N19">
        <v>0.88933229446411133</v>
      </c>
      <c r="O19">
        <f t="shared" si="14"/>
        <v>1</v>
      </c>
      <c r="P19">
        <v>0.71921765804290771</v>
      </c>
      <c r="Q19">
        <v>0.61984682083129883</v>
      </c>
      <c r="R19">
        <v>0.78122180700302124</v>
      </c>
      <c r="S19">
        <f t="shared" si="15"/>
        <v>1</v>
      </c>
      <c r="T19">
        <v>5.7466156780719757E-2</v>
      </c>
      <c r="U19">
        <v>7.4799932539463043E-2</v>
      </c>
      <c r="V19">
        <v>0.14632402360439301</v>
      </c>
      <c r="W19">
        <f t="shared" si="16"/>
        <v>0</v>
      </c>
      <c r="X19">
        <f t="shared" si="0"/>
        <v>0.55889389105141163</v>
      </c>
      <c r="Y19">
        <f t="shared" si="1"/>
        <v>0.60268553532660007</v>
      </c>
      <c r="Z19">
        <f t="shared" si="2"/>
        <v>0.65082567557692528</v>
      </c>
      <c r="AA19">
        <f t="shared" si="17"/>
        <v>0</v>
      </c>
      <c r="AC19" s="4">
        <f t="shared" si="3"/>
        <v>1</v>
      </c>
      <c r="AD19" s="4">
        <f t="shared" si="4"/>
        <v>0</v>
      </c>
      <c r="AE19" s="4">
        <f t="shared" si="5"/>
        <v>0</v>
      </c>
      <c r="AF19" s="4">
        <f t="shared" si="6"/>
        <v>1</v>
      </c>
      <c r="AG19" s="4">
        <f t="shared" si="7"/>
        <v>1</v>
      </c>
      <c r="AH19" s="4">
        <v>1</v>
      </c>
      <c r="AI19" s="4">
        <f t="shared" si="8"/>
        <v>0</v>
      </c>
      <c r="AJ19" s="4">
        <v>1</v>
      </c>
      <c r="AK19" s="4">
        <f t="shared" si="9"/>
        <v>0</v>
      </c>
      <c r="AL19" s="4">
        <v>1</v>
      </c>
      <c r="AM19" s="4">
        <f t="shared" si="10"/>
        <v>0</v>
      </c>
      <c r="AN19" s="4">
        <v>1</v>
      </c>
      <c r="AO19" s="4">
        <f t="shared" si="18"/>
        <v>0</v>
      </c>
      <c r="AP19" s="4">
        <v>1</v>
      </c>
      <c r="AQ19" s="4">
        <f t="shared" si="11"/>
        <v>0</v>
      </c>
      <c r="AR19" s="4">
        <v>1</v>
      </c>
      <c r="AS19" s="4">
        <f t="shared" si="12"/>
        <v>0</v>
      </c>
    </row>
    <row r="20" spans="1:45" x14ac:dyDescent="0.2">
      <c r="A20">
        <v>19</v>
      </c>
      <c r="B20" t="s">
        <v>3</v>
      </c>
      <c r="C20">
        <v>0</v>
      </c>
      <c r="D20">
        <v>0</v>
      </c>
      <c r="E20">
        <v>0</v>
      </c>
      <c r="F20">
        <v>0</v>
      </c>
      <c r="G20">
        <f>IF(AVERAGE(C20:F20) &gt; 0.5, 1, 0)</f>
        <v>0</v>
      </c>
      <c r="H20">
        <v>0.6526523232460022</v>
      </c>
      <c r="I20">
        <v>0.92386800050735474</v>
      </c>
      <c r="J20">
        <v>0.81607455015182495</v>
      </c>
      <c r="K20">
        <f t="shared" si="13"/>
        <v>0</v>
      </c>
      <c r="L20">
        <v>0.87360638380050659</v>
      </c>
      <c r="M20">
        <v>0.7667500376701355</v>
      </c>
      <c r="N20">
        <v>0.83267033100128174</v>
      </c>
      <c r="O20">
        <f t="shared" si="14"/>
        <v>1</v>
      </c>
      <c r="P20">
        <v>0.65928179025650024</v>
      </c>
      <c r="Q20">
        <v>0.54530608654022217</v>
      </c>
      <c r="R20">
        <v>0.73335862159729004</v>
      </c>
      <c r="S20">
        <f t="shared" si="15"/>
        <v>1</v>
      </c>
      <c r="T20">
        <v>0.12494188547134399</v>
      </c>
      <c r="U20">
        <v>0.1396171152591705</v>
      </c>
      <c r="V20">
        <v>0.30571919679641718</v>
      </c>
      <c r="W20">
        <f t="shared" si="16"/>
        <v>0</v>
      </c>
      <c r="X20">
        <f t="shared" si="0"/>
        <v>0.57762059569358826</v>
      </c>
      <c r="Y20">
        <f t="shared" si="1"/>
        <v>0.59388530999422073</v>
      </c>
      <c r="Z20">
        <f t="shared" si="2"/>
        <v>0.67195567488670349</v>
      </c>
      <c r="AA20">
        <f t="shared" si="17"/>
        <v>0</v>
      </c>
      <c r="AC20" s="4">
        <f t="shared" si="3"/>
        <v>1</v>
      </c>
      <c r="AD20" s="4">
        <f t="shared" si="4"/>
        <v>0</v>
      </c>
      <c r="AE20" s="4">
        <f t="shared" si="5"/>
        <v>0</v>
      </c>
      <c r="AF20" s="4">
        <f t="shared" si="6"/>
        <v>1</v>
      </c>
      <c r="AG20" s="4">
        <f t="shared" si="7"/>
        <v>1</v>
      </c>
      <c r="AH20" s="4">
        <v>0</v>
      </c>
      <c r="AI20" s="4">
        <f t="shared" si="8"/>
        <v>1</v>
      </c>
      <c r="AJ20" s="4">
        <v>1</v>
      </c>
      <c r="AK20" s="4">
        <f t="shared" si="9"/>
        <v>0</v>
      </c>
      <c r="AL20" s="4">
        <v>0</v>
      </c>
      <c r="AM20" s="4">
        <f t="shared" si="10"/>
        <v>1</v>
      </c>
      <c r="AN20" s="4">
        <v>1</v>
      </c>
      <c r="AO20" s="4">
        <f t="shared" si="18"/>
        <v>0</v>
      </c>
      <c r="AP20" s="4">
        <v>1</v>
      </c>
      <c r="AQ20" s="4">
        <f t="shared" si="11"/>
        <v>0</v>
      </c>
      <c r="AR20" s="4">
        <v>1</v>
      </c>
      <c r="AS20" s="4">
        <f t="shared" si="12"/>
        <v>0</v>
      </c>
    </row>
    <row r="21" spans="1:45" x14ac:dyDescent="0.2">
      <c r="A21">
        <v>20</v>
      </c>
      <c r="B21" t="s">
        <v>3</v>
      </c>
      <c r="C21">
        <v>0</v>
      </c>
      <c r="D21">
        <v>0</v>
      </c>
      <c r="E21">
        <v>0</v>
      </c>
      <c r="F21">
        <v>0</v>
      </c>
      <c r="G21">
        <f>IF(AVERAGE(C21:F21) &gt; 0.5, 1, 0)</f>
        <v>0</v>
      </c>
      <c r="H21">
        <v>0.62558555603027344</v>
      </c>
      <c r="I21">
        <v>0.89974695444107056</v>
      </c>
      <c r="J21">
        <v>0.84479266405105591</v>
      </c>
      <c r="K21">
        <f t="shared" si="13"/>
        <v>0</v>
      </c>
      <c r="L21">
        <v>0.86657810211181641</v>
      </c>
      <c r="M21">
        <v>0.76712918281555176</v>
      </c>
      <c r="N21">
        <v>0.84025907516479492</v>
      </c>
      <c r="O21">
        <f t="shared" si="14"/>
        <v>1</v>
      </c>
      <c r="P21">
        <v>0.49800491333007812</v>
      </c>
      <c r="Q21">
        <v>0.37348613142967219</v>
      </c>
      <c r="R21">
        <v>0.61098062992095947</v>
      </c>
      <c r="S21">
        <f t="shared" si="15"/>
        <v>1</v>
      </c>
      <c r="T21">
        <v>8.2223787903785706E-2</v>
      </c>
      <c r="U21">
        <v>8.4921680390834808E-2</v>
      </c>
      <c r="V21">
        <v>0.16744934022426611</v>
      </c>
      <c r="W21">
        <f t="shared" si="16"/>
        <v>0</v>
      </c>
      <c r="X21">
        <f t="shared" si="0"/>
        <v>0.51809808984398842</v>
      </c>
      <c r="Y21">
        <f t="shared" si="1"/>
        <v>0.53132098726928234</v>
      </c>
      <c r="Z21">
        <f t="shared" si="2"/>
        <v>0.61587042734026909</v>
      </c>
      <c r="AA21">
        <f t="shared" si="17"/>
        <v>0</v>
      </c>
      <c r="AC21" s="4">
        <f t="shared" si="3"/>
        <v>1</v>
      </c>
      <c r="AD21" s="4">
        <f t="shared" si="4"/>
        <v>0</v>
      </c>
      <c r="AE21" s="4">
        <f t="shared" si="5"/>
        <v>0</v>
      </c>
      <c r="AF21" s="4">
        <f t="shared" si="6"/>
        <v>1</v>
      </c>
      <c r="AG21" s="4">
        <f t="shared" si="7"/>
        <v>1</v>
      </c>
      <c r="AH21" s="4">
        <v>0</v>
      </c>
      <c r="AI21" s="4">
        <f t="shared" si="8"/>
        <v>1</v>
      </c>
      <c r="AJ21" s="4">
        <v>1</v>
      </c>
      <c r="AK21" s="4">
        <f t="shared" si="9"/>
        <v>0</v>
      </c>
      <c r="AL21" s="4">
        <v>0</v>
      </c>
      <c r="AM21" s="4">
        <f t="shared" si="10"/>
        <v>1</v>
      </c>
      <c r="AN21" s="4">
        <v>1</v>
      </c>
      <c r="AO21" s="4">
        <f t="shared" si="18"/>
        <v>0</v>
      </c>
      <c r="AP21" s="4">
        <v>1</v>
      </c>
      <c r="AQ21" s="4">
        <f t="shared" si="11"/>
        <v>0</v>
      </c>
      <c r="AR21" s="4">
        <v>1</v>
      </c>
      <c r="AS21" s="4">
        <f t="shared" si="12"/>
        <v>0</v>
      </c>
    </row>
    <row r="22" spans="1:45" x14ac:dyDescent="0.2">
      <c r="A22">
        <v>21</v>
      </c>
      <c r="B22" t="s">
        <v>3</v>
      </c>
      <c r="C22">
        <v>0</v>
      </c>
      <c r="D22">
        <v>1</v>
      </c>
      <c r="E22">
        <v>1</v>
      </c>
      <c r="F22">
        <v>1</v>
      </c>
      <c r="G22">
        <f>IF(AVERAGE(C22:F22) &gt; 0.5, 1, 0)</f>
        <v>1</v>
      </c>
      <c r="H22">
        <v>0.68157243728637695</v>
      </c>
      <c r="I22">
        <v>0.95874321460723877</v>
      </c>
      <c r="J22">
        <v>0.86952793598175049</v>
      </c>
      <c r="K22">
        <f t="shared" si="13"/>
        <v>0</v>
      </c>
      <c r="L22">
        <v>0.90186190605163574</v>
      </c>
      <c r="M22">
        <v>0.84606409072875977</v>
      </c>
      <c r="N22">
        <v>0.91249710321426392</v>
      </c>
      <c r="O22">
        <f t="shared" si="14"/>
        <v>1</v>
      </c>
      <c r="P22">
        <v>0.8504784107208252</v>
      </c>
      <c r="Q22">
        <v>0.73769700527191162</v>
      </c>
      <c r="R22">
        <v>0.86249512434005737</v>
      </c>
      <c r="S22">
        <f t="shared" si="15"/>
        <v>1</v>
      </c>
      <c r="T22">
        <v>7.8940659761428833E-2</v>
      </c>
      <c r="U22">
        <v>8.9174188673496246E-2</v>
      </c>
      <c r="V22">
        <v>0.18072035908699041</v>
      </c>
      <c r="W22">
        <f t="shared" si="16"/>
        <v>0</v>
      </c>
      <c r="X22">
        <f t="shared" si="0"/>
        <v>0.62821335345506668</v>
      </c>
      <c r="Y22">
        <f t="shared" si="1"/>
        <v>0.6579196248203516</v>
      </c>
      <c r="Z22">
        <f t="shared" si="2"/>
        <v>0.70631013065576553</v>
      </c>
      <c r="AA22">
        <f t="shared" si="17"/>
        <v>0</v>
      </c>
      <c r="AC22" s="4">
        <f t="shared" si="3"/>
        <v>0</v>
      </c>
      <c r="AD22" s="4">
        <f t="shared" si="4"/>
        <v>1</v>
      </c>
      <c r="AE22" s="4">
        <f t="shared" si="5"/>
        <v>1</v>
      </c>
      <c r="AF22" s="4">
        <f t="shared" si="6"/>
        <v>0</v>
      </c>
      <c r="AG22" s="4">
        <f t="shared" si="7"/>
        <v>0</v>
      </c>
      <c r="AH22" s="4">
        <v>0</v>
      </c>
      <c r="AI22" s="4">
        <f t="shared" si="8"/>
        <v>0</v>
      </c>
      <c r="AJ22" s="4">
        <v>1</v>
      </c>
      <c r="AK22" s="4">
        <f t="shared" si="9"/>
        <v>1</v>
      </c>
      <c r="AL22" s="4">
        <v>1</v>
      </c>
      <c r="AM22" s="4">
        <f t="shared" si="10"/>
        <v>1</v>
      </c>
      <c r="AN22" s="4">
        <v>1</v>
      </c>
      <c r="AO22" s="4">
        <f t="shared" si="18"/>
        <v>1</v>
      </c>
      <c r="AP22" s="4">
        <v>1</v>
      </c>
      <c r="AQ22" s="4">
        <f t="shared" si="11"/>
        <v>1</v>
      </c>
      <c r="AR22" s="4">
        <v>1</v>
      </c>
      <c r="AS22" s="4">
        <f t="shared" si="12"/>
        <v>1</v>
      </c>
    </row>
    <row r="23" spans="1:45" x14ac:dyDescent="0.2">
      <c r="A23">
        <v>22</v>
      </c>
      <c r="B23" t="s">
        <v>3</v>
      </c>
      <c r="C23">
        <v>0</v>
      </c>
      <c r="D23">
        <v>0</v>
      </c>
      <c r="E23">
        <v>0</v>
      </c>
      <c r="F23">
        <v>0</v>
      </c>
      <c r="G23">
        <f>IF(AVERAGE(C23:F23) &gt; 0.5, 1, 0)</f>
        <v>0</v>
      </c>
      <c r="H23">
        <v>0.75714349746704102</v>
      </c>
      <c r="I23">
        <v>0.94273185729980469</v>
      </c>
      <c r="J23">
        <v>0.87247610092163086</v>
      </c>
      <c r="K23">
        <f t="shared" si="13"/>
        <v>0</v>
      </c>
      <c r="L23">
        <v>0.93714290857315063</v>
      </c>
      <c r="M23">
        <v>0.90927207469940186</v>
      </c>
      <c r="N23">
        <v>0.94509613513946533</v>
      </c>
      <c r="O23">
        <f t="shared" si="14"/>
        <v>1</v>
      </c>
      <c r="P23">
        <v>0.83259946107864402</v>
      </c>
      <c r="Q23">
        <v>0.79627609252929688</v>
      </c>
      <c r="R23">
        <v>0.83274608850479126</v>
      </c>
      <c r="S23">
        <f t="shared" si="15"/>
        <v>1</v>
      </c>
      <c r="T23">
        <v>0.24593472480773931</v>
      </c>
      <c r="U23">
        <v>0.2306627482175827</v>
      </c>
      <c r="V23">
        <v>0.4397149384021759</v>
      </c>
      <c r="W23">
        <f t="shared" si="16"/>
        <v>0</v>
      </c>
      <c r="X23">
        <f t="shared" si="0"/>
        <v>0.69320514798164368</v>
      </c>
      <c r="Y23">
        <f t="shared" si="1"/>
        <v>0.71973569318652153</v>
      </c>
      <c r="Z23">
        <f t="shared" si="2"/>
        <v>0.77250831574201584</v>
      </c>
      <c r="AA23">
        <f t="shared" si="17"/>
        <v>0</v>
      </c>
      <c r="AC23" s="4">
        <f t="shared" si="3"/>
        <v>1</v>
      </c>
      <c r="AD23" s="4">
        <f t="shared" si="4"/>
        <v>0</v>
      </c>
      <c r="AE23" s="4">
        <f t="shared" si="5"/>
        <v>0</v>
      </c>
      <c r="AF23" s="4">
        <f t="shared" si="6"/>
        <v>1</v>
      </c>
      <c r="AG23" s="4">
        <f t="shared" si="7"/>
        <v>1</v>
      </c>
      <c r="AH23" s="4">
        <v>0</v>
      </c>
      <c r="AI23" s="4">
        <f t="shared" si="8"/>
        <v>1</v>
      </c>
      <c r="AJ23" s="4">
        <v>1</v>
      </c>
      <c r="AK23" s="4">
        <f t="shared" si="9"/>
        <v>0</v>
      </c>
      <c r="AL23" s="4">
        <v>1</v>
      </c>
      <c r="AM23" s="4">
        <f t="shared" si="10"/>
        <v>0</v>
      </c>
      <c r="AN23" s="4">
        <v>0</v>
      </c>
      <c r="AO23" s="4">
        <f t="shared" si="18"/>
        <v>1</v>
      </c>
      <c r="AP23" s="4">
        <v>1</v>
      </c>
      <c r="AQ23" s="4">
        <f t="shared" si="11"/>
        <v>0</v>
      </c>
      <c r="AR23" s="4">
        <v>0</v>
      </c>
      <c r="AS23" s="4">
        <f t="shared" si="12"/>
        <v>1</v>
      </c>
    </row>
    <row r="24" spans="1:45" x14ac:dyDescent="0.2">
      <c r="A24">
        <v>23</v>
      </c>
      <c r="B24" t="s">
        <v>3</v>
      </c>
      <c r="C24">
        <v>0</v>
      </c>
      <c r="D24">
        <v>1</v>
      </c>
      <c r="E24">
        <v>1</v>
      </c>
      <c r="F24">
        <v>1</v>
      </c>
      <c r="G24">
        <f>IF(AVERAGE(C24:F24) &gt; 0.5, 1, 0)</f>
        <v>1</v>
      </c>
      <c r="H24">
        <v>0.52057772874832153</v>
      </c>
      <c r="I24">
        <v>0.83772099018096924</v>
      </c>
      <c r="J24">
        <v>0.70939260721206665</v>
      </c>
      <c r="K24">
        <f t="shared" si="13"/>
        <v>0</v>
      </c>
      <c r="L24">
        <v>0.91021114587783813</v>
      </c>
      <c r="M24">
        <v>0.88396835327148438</v>
      </c>
      <c r="N24">
        <v>0.90574443340301514</v>
      </c>
      <c r="O24">
        <f t="shared" si="14"/>
        <v>1</v>
      </c>
      <c r="P24">
        <v>0.76185023784637451</v>
      </c>
      <c r="Q24">
        <v>0.72801494598388672</v>
      </c>
      <c r="R24">
        <v>0.79275304079055786</v>
      </c>
      <c r="S24">
        <f t="shared" si="15"/>
        <v>1</v>
      </c>
      <c r="T24">
        <v>0.14222386479377749</v>
      </c>
      <c r="U24">
        <v>0.1322915107011795</v>
      </c>
      <c r="V24">
        <v>0.28726691007614141</v>
      </c>
      <c r="W24">
        <f t="shared" si="16"/>
        <v>0</v>
      </c>
      <c r="X24">
        <f t="shared" si="0"/>
        <v>0.58371574431657791</v>
      </c>
      <c r="Y24">
        <f t="shared" si="1"/>
        <v>0.64549895003437996</v>
      </c>
      <c r="Z24">
        <f t="shared" si="2"/>
        <v>0.67378924787044525</v>
      </c>
      <c r="AA24">
        <f t="shared" si="17"/>
        <v>0</v>
      </c>
      <c r="AC24" s="4">
        <f t="shared" si="3"/>
        <v>0</v>
      </c>
      <c r="AD24" s="4">
        <f t="shared" si="4"/>
        <v>1</v>
      </c>
      <c r="AE24" s="4">
        <f t="shared" si="5"/>
        <v>1</v>
      </c>
      <c r="AF24" s="4">
        <f t="shared" si="6"/>
        <v>0</v>
      </c>
      <c r="AG24" s="4">
        <f t="shared" si="7"/>
        <v>0</v>
      </c>
      <c r="AH24" s="4">
        <v>1</v>
      </c>
      <c r="AI24" s="4">
        <f t="shared" si="8"/>
        <v>1</v>
      </c>
      <c r="AJ24" s="4">
        <v>1</v>
      </c>
      <c r="AK24" s="4">
        <f t="shared" si="9"/>
        <v>1</v>
      </c>
      <c r="AL24" s="4">
        <v>1</v>
      </c>
      <c r="AM24" s="4">
        <f t="shared" si="10"/>
        <v>1</v>
      </c>
      <c r="AN24" s="4">
        <v>1</v>
      </c>
      <c r="AO24" s="4">
        <f t="shared" si="18"/>
        <v>1</v>
      </c>
      <c r="AP24" s="4">
        <v>1</v>
      </c>
      <c r="AQ24" s="4">
        <f t="shared" si="11"/>
        <v>1</v>
      </c>
      <c r="AR24" s="4">
        <v>1</v>
      </c>
      <c r="AS24" s="4">
        <f t="shared" si="12"/>
        <v>1</v>
      </c>
    </row>
    <row r="25" spans="1:45" x14ac:dyDescent="0.2">
      <c r="A25">
        <v>24</v>
      </c>
      <c r="B25" t="s">
        <v>3</v>
      </c>
      <c r="C25" s="42"/>
      <c r="D25" s="42"/>
      <c r="E25" s="42"/>
      <c r="F25" s="42"/>
      <c r="G25" s="42"/>
      <c r="AA25">
        <f t="shared" si="17"/>
        <v>0</v>
      </c>
      <c r="AC25" s="43"/>
      <c r="AD25" s="43"/>
      <c r="AE25" s="43"/>
      <c r="AF25" s="43"/>
      <c r="AG25" s="43"/>
      <c r="AH25" s="43"/>
      <c r="AI25" s="43"/>
      <c r="AJ25" s="43"/>
      <c r="AK25" s="43"/>
      <c r="AL25" s="43"/>
      <c r="AM25" s="43"/>
      <c r="AN25" s="43"/>
      <c r="AO25" s="43"/>
      <c r="AP25" s="43"/>
      <c r="AQ25" s="43"/>
      <c r="AR25" s="43"/>
      <c r="AS25" s="43"/>
    </row>
    <row r="26" spans="1:45" x14ac:dyDescent="0.2">
      <c r="A26">
        <v>25</v>
      </c>
      <c r="B26" t="s">
        <v>3</v>
      </c>
      <c r="C26">
        <v>0</v>
      </c>
      <c r="D26">
        <v>1</v>
      </c>
      <c r="E26">
        <v>1</v>
      </c>
      <c r="F26">
        <v>1</v>
      </c>
      <c r="G26">
        <f>IF(AVERAGE(C26:F26) &gt; 0.5, 1, 0)</f>
        <v>1</v>
      </c>
      <c r="H26">
        <v>0.62075811624526978</v>
      </c>
      <c r="I26">
        <v>0.89493083953857422</v>
      </c>
      <c r="J26">
        <v>0.75112032890319824</v>
      </c>
      <c r="K26">
        <f t="shared" si="13"/>
        <v>0</v>
      </c>
      <c r="L26">
        <v>0.91271448135375977</v>
      </c>
      <c r="M26">
        <v>0.78567910194396973</v>
      </c>
      <c r="N26">
        <v>0.90831887722015381</v>
      </c>
      <c r="O26">
        <f t="shared" si="14"/>
        <v>1</v>
      </c>
      <c r="P26">
        <v>0.92628294229507446</v>
      </c>
      <c r="Q26">
        <v>0.85259485244750977</v>
      </c>
      <c r="R26">
        <v>0.89247596263885498</v>
      </c>
      <c r="S26">
        <f t="shared" si="15"/>
        <v>1</v>
      </c>
      <c r="T26">
        <v>0.21079519391059881</v>
      </c>
      <c r="U26">
        <v>0.21515275537967679</v>
      </c>
      <c r="V26">
        <v>0.45173013210296631</v>
      </c>
      <c r="W26">
        <f t="shared" si="16"/>
        <v>0</v>
      </c>
      <c r="X26">
        <f t="shared" si="0"/>
        <v>0.66763768345117569</v>
      </c>
      <c r="Y26">
        <f t="shared" si="1"/>
        <v>0.68708938732743263</v>
      </c>
      <c r="Z26">
        <f t="shared" si="2"/>
        <v>0.75091132521629333</v>
      </c>
      <c r="AA26">
        <f t="shared" si="17"/>
        <v>0</v>
      </c>
      <c r="AC26" s="4">
        <f t="shared" si="3"/>
        <v>0</v>
      </c>
      <c r="AD26" s="4">
        <f t="shared" si="4"/>
        <v>1</v>
      </c>
      <c r="AE26" s="4">
        <f t="shared" si="5"/>
        <v>1</v>
      </c>
      <c r="AF26" s="4">
        <f t="shared" si="6"/>
        <v>0</v>
      </c>
      <c r="AG26" s="4">
        <f t="shared" si="7"/>
        <v>0</v>
      </c>
      <c r="AH26" s="4">
        <v>0</v>
      </c>
      <c r="AI26" s="4">
        <f t="shared" si="8"/>
        <v>0</v>
      </c>
      <c r="AJ26" s="9">
        <v>0</v>
      </c>
      <c r="AK26" s="4">
        <f t="shared" si="9"/>
        <v>0</v>
      </c>
      <c r="AL26" s="7">
        <v>1</v>
      </c>
      <c r="AM26" s="4">
        <f t="shared" si="10"/>
        <v>1</v>
      </c>
      <c r="AN26" s="4">
        <v>0</v>
      </c>
      <c r="AO26" s="4">
        <f t="shared" si="18"/>
        <v>0</v>
      </c>
      <c r="AP26" s="4">
        <v>1</v>
      </c>
      <c r="AQ26" s="4">
        <f t="shared" si="11"/>
        <v>1</v>
      </c>
      <c r="AR26" s="4">
        <v>1</v>
      </c>
      <c r="AS26" s="4">
        <f t="shared" si="12"/>
        <v>1</v>
      </c>
    </row>
    <row r="27" spans="1:45" x14ac:dyDescent="0.2">
      <c r="AB27" t="s">
        <v>444</v>
      </c>
      <c r="AC27" s="4">
        <f xml:space="preserve"> SUM(K2:K26)</f>
        <v>0</v>
      </c>
      <c r="AD27" s="4">
        <f xml:space="preserve"> SUM(O2:O26)</f>
        <v>24</v>
      </c>
      <c r="AE27" s="4">
        <f xml:space="preserve"> SUM(S2:S26)</f>
        <v>16</v>
      </c>
      <c r="AF27" s="4">
        <f xml:space="preserve"> SUM(W2:W26)</f>
        <v>0</v>
      </c>
      <c r="AG27" s="4">
        <f xml:space="preserve"> SUM(AA2:AA26)</f>
        <v>0</v>
      </c>
      <c r="AI27" s="4">
        <f xml:space="preserve"> SUM(AH2:AH26)</f>
        <v>15</v>
      </c>
      <c r="AK27" s="4">
        <f xml:space="preserve"> SUM(AJ2:AJ26)</f>
        <v>20</v>
      </c>
      <c r="AM27" s="4">
        <f xml:space="preserve"> SUM(AL2:AL26)</f>
        <v>17</v>
      </c>
      <c r="AO27" s="8">
        <f xml:space="preserve"> SUM(AN2:AN26)</f>
        <v>15</v>
      </c>
      <c r="AQ27" s="8">
        <f xml:space="preserve"> SUM(AP2:AP26)</f>
        <v>15</v>
      </c>
      <c r="AS27" s="4"/>
    </row>
    <row r="28" spans="1:45" x14ac:dyDescent="0.2">
      <c r="S28">
        <f xml:space="preserve"> SUM(S2:S26)</f>
        <v>16</v>
      </c>
      <c r="AB28" t="s">
        <v>445</v>
      </c>
      <c r="AC28" s="4">
        <f xml:space="preserve"> 24 - AC27</f>
        <v>24</v>
      </c>
      <c r="AD28" s="4">
        <f t="shared" ref="AD28:AI28" si="19" xml:space="preserve"> 24 - AD27</f>
        <v>0</v>
      </c>
      <c r="AE28" s="4">
        <f t="shared" si="19"/>
        <v>8</v>
      </c>
      <c r="AF28" s="4">
        <f t="shared" si="19"/>
        <v>24</v>
      </c>
      <c r="AG28" s="4">
        <f t="shared" si="19"/>
        <v>24</v>
      </c>
      <c r="AH28" s="4"/>
      <c r="AI28" s="4">
        <f t="shared" si="19"/>
        <v>9</v>
      </c>
      <c r="AK28" s="4">
        <f>24-AK27</f>
        <v>4</v>
      </c>
      <c r="AM28" s="4">
        <f xml:space="preserve"> 24-AM27</f>
        <v>7</v>
      </c>
      <c r="AO28" s="8">
        <f xml:space="preserve"> 24-AO27</f>
        <v>9</v>
      </c>
      <c r="AQ28" s="8">
        <f xml:space="preserve"> 24-AQ27</f>
        <v>9</v>
      </c>
      <c r="AS28" s="4"/>
    </row>
    <row r="29" spans="1:45" x14ac:dyDescent="0.2">
      <c r="AC29" s="4"/>
      <c r="AD29" s="4"/>
      <c r="AE29" s="4"/>
      <c r="AF29" s="4"/>
      <c r="AG29" s="4"/>
      <c r="AI29" s="4"/>
      <c r="AK29" s="4"/>
      <c r="AM29" s="4"/>
      <c r="AO29" s="8"/>
      <c r="AQ29" s="8"/>
      <c r="AS29" s="4"/>
    </row>
    <row r="30" spans="1:45" x14ac:dyDescent="0.2">
      <c r="AC30" s="4"/>
      <c r="AD30" s="4"/>
      <c r="AE30" s="4"/>
      <c r="AF30" s="4"/>
      <c r="AG30" s="4"/>
      <c r="AI30" s="4"/>
      <c r="AK30" s="4"/>
      <c r="AM30" s="4"/>
      <c r="AO30" s="8"/>
      <c r="AQ30" s="8"/>
      <c r="AS30" s="4"/>
    </row>
    <row r="31" spans="1:45" x14ac:dyDescent="0.2">
      <c r="AB31" s="4" t="s">
        <v>23</v>
      </c>
      <c r="AC31" s="4">
        <f xml:space="preserve"> SUM(AC2:AC26)</f>
        <v>14</v>
      </c>
      <c r="AD31" s="4">
        <f>SUM((AD2:AD26))</f>
        <v>10</v>
      </c>
      <c r="AE31" s="4">
        <f>SUM((AE2:AE26))</f>
        <v>16</v>
      </c>
      <c r="AF31" s="4">
        <f xml:space="preserve"> SUM(AF2:AF26)</f>
        <v>14</v>
      </c>
      <c r="AG31" s="4">
        <f xml:space="preserve"> SUM(AG2:AG26)</f>
        <v>14</v>
      </c>
      <c r="AI31" s="4">
        <f xml:space="preserve"> SUM(AI2:AI26)</f>
        <v>13</v>
      </c>
      <c r="AK31" s="4">
        <f xml:space="preserve"> SUM(AK2:AK26)</f>
        <v>10</v>
      </c>
      <c r="AM31" s="4">
        <f xml:space="preserve"> SUM(AM2:AM26)</f>
        <v>15</v>
      </c>
      <c r="AO31" s="8">
        <f xml:space="preserve"> SUM(AO2:AO26)</f>
        <v>13</v>
      </c>
      <c r="AQ31" s="8">
        <f xml:space="preserve"> SUM(AQ2:AQ26)</f>
        <v>11</v>
      </c>
      <c r="AS31" s="4">
        <f xml:space="preserve"> SUM(AS2:AS26)</f>
        <v>12</v>
      </c>
    </row>
    <row r="32" spans="1:45" ht="17" x14ac:dyDescent="0.2">
      <c r="AB32" s="5" t="s">
        <v>24</v>
      </c>
      <c r="AC32" s="6">
        <f>AC31/24</f>
        <v>0.58333333333333337</v>
      </c>
      <c r="AD32" s="6">
        <f t="shared" ref="AD32:AG32" si="20">AD31/24</f>
        <v>0.41666666666666669</v>
      </c>
      <c r="AE32" s="6">
        <f t="shared" si="20"/>
        <v>0.66666666666666663</v>
      </c>
      <c r="AF32" s="6">
        <f t="shared" si="20"/>
        <v>0.58333333333333337</v>
      </c>
      <c r="AG32" s="6">
        <f t="shared" si="20"/>
        <v>0.58333333333333337</v>
      </c>
      <c r="AH32" s="3"/>
      <c r="AI32" s="6">
        <f xml:space="preserve"> AI31/24</f>
        <v>0.54166666666666663</v>
      </c>
      <c r="AJ32" s="3"/>
      <c r="AK32" s="6">
        <f xml:space="preserve"> AK31/24</f>
        <v>0.41666666666666669</v>
      </c>
      <c r="AL32" s="3"/>
      <c r="AM32" s="6">
        <f xml:space="preserve"> AM31/24</f>
        <v>0.625</v>
      </c>
      <c r="AN32" s="16"/>
      <c r="AO32" s="6">
        <f xml:space="preserve"> AO31/24</f>
        <v>0.54166666666666663</v>
      </c>
      <c r="AP32" s="3"/>
      <c r="AQ32" s="6">
        <f xml:space="preserve"> AQ31/24</f>
        <v>0.45833333333333331</v>
      </c>
      <c r="AR32" s="3"/>
      <c r="AS32" s="6">
        <f xml:space="preserve"> AS31/24</f>
        <v>0.5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8EDA7B-FFD6-1349-B442-6242C4775D61}">
  <dimension ref="A1:KD272"/>
  <sheetViews>
    <sheetView tabSelected="1" topLeftCell="A159" zoomScale="138" zoomScaleNormal="33" workbookViewId="0">
      <selection activeCell="C142" sqref="C142"/>
    </sheetView>
  </sheetViews>
  <sheetFormatPr baseColWidth="10" defaultRowHeight="16" x14ac:dyDescent="0.2"/>
  <cols>
    <col min="1" max="1" width="50.1640625" customWidth="1"/>
    <col min="2" max="2" width="20.6640625" style="12" customWidth="1"/>
    <col min="3" max="8" width="20.83203125" style="12" customWidth="1"/>
    <col min="9" max="9" width="23" customWidth="1"/>
    <col min="10" max="10" width="20.83203125" bestFit="1" customWidth="1"/>
    <col min="12" max="12" width="17.5" customWidth="1"/>
    <col min="14" max="14" width="9.5" customWidth="1"/>
  </cols>
  <sheetData>
    <row r="1" spans="1:290" ht="34" customHeight="1" x14ac:dyDescent="0.2">
      <c r="A1" s="47" t="s">
        <v>306</v>
      </c>
      <c r="B1" s="48" t="s">
        <v>304</v>
      </c>
      <c r="C1" s="48" t="s">
        <v>305</v>
      </c>
      <c r="D1" s="48" t="b">
        <v>1</v>
      </c>
      <c r="E1" s="48"/>
      <c r="F1" s="48" t="b">
        <v>0</v>
      </c>
      <c r="G1" s="48"/>
      <c r="H1" s="49" t="s">
        <v>276</v>
      </c>
      <c r="I1" s="50"/>
      <c r="J1" s="4"/>
      <c r="K1" s="4" t="s">
        <v>307</v>
      </c>
      <c r="L1" s="4" t="s">
        <v>308</v>
      </c>
      <c r="M1" s="4" t="s">
        <v>331</v>
      </c>
      <c r="N1" s="4" t="s">
        <v>332</v>
      </c>
    </row>
    <row r="2" spans="1:290" ht="35" customHeight="1" thickBot="1" x14ac:dyDescent="0.25">
      <c r="A2" s="47"/>
      <c r="B2" s="48"/>
      <c r="C2" s="48"/>
      <c r="D2" s="44"/>
      <c r="E2" s="44"/>
      <c r="F2" s="44"/>
      <c r="G2" s="44"/>
      <c r="H2" s="44"/>
      <c r="I2" s="11"/>
      <c r="J2" s="4" t="b">
        <v>1</v>
      </c>
      <c r="K2" s="14">
        <f>SUM(D3:D266)</f>
        <v>167</v>
      </c>
      <c r="L2" s="14">
        <f xml:space="preserve"> SUM(E12:E266)</f>
        <v>168</v>
      </c>
      <c r="M2" s="14">
        <f xml:space="preserve"> AVERAGE(K2:L2)</f>
        <v>167.5</v>
      </c>
      <c r="N2" s="15"/>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10"/>
      <c r="AS2" s="10"/>
      <c r="AT2" s="10"/>
      <c r="AU2" s="10"/>
      <c r="AV2" s="10"/>
      <c r="AW2" s="10"/>
      <c r="AX2" s="10"/>
      <c r="AY2" s="10"/>
      <c r="AZ2" s="10"/>
      <c r="BA2" s="10"/>
      <c r="BB2" s="10"/>
      <c r="BC2" s="10"/>
      <c r="BD2" s="10"/>
      <c r="BE2" s="10"/>
      <c r="BF2" s="10"/>
      <c r="BG2" s="10"/>
      <c r="BH2" s="10"/>
      <c r="BI2" s="10"/>
      <c r="BJ2" s="10"/>
      <c r="BK2" s="10"/>
      <c r="BL2" s="10"/>
      <c r="BM2" s="10"/>
      <c r="BN2" s="10"/>
      <c r="BO2" s="10"/>
      <c r="BP2" s="10"/>
      <c r="BQ2" s="10"/>
      <c r="BR2" s="10"/>
      <c r="BS2" s="10"/>
      <c r="BT2" s="10"/>
      <c r="BU2" s="10"/>
      <c r="BV2" s="10"/>
      <c r="BW2" s="10"/>
      <c r="BX2" s="10"/>
      <c r="BY2" s="10"/>
      <c r="BZ2" s="10"/>
      <c r="CA2" s="10"/>
      <c r="CB2" s="10"/>
      <c r="CC2" s="10"/>
      <c r="CD2" s="10"/>
      <c r="CE2" s="10"/>
      <c r="CF2" s="10"/>
      <c r="CG2" s="10"/>
      <c r="CH2" s="10"/>
      <c r="CI2" s="10"/>
      <c r="CJ2" s="10"/>
      <c r="CK2" s="10"/>
      <c r="CL2" s="10"/>
      <c r="CM2" s="10"/>
      <c r="CN2" s="10"/>
      <c r="CO2" s="10"/>
      <c r="CP2" s="10"/>
      <c r="CQ2" s="10"/>
      <c r="CR2" s="10"/>
      <c r="CS2" s="10"/>
      <c r="CT2" s="10"/>
      <c r="CU2" s="10"/>
      <c r="CV2" s="10"/>
      <c r="CW2" s="10"/>
      <c r="CX2" s="10"/>
      <c r="CY2" s="10"/>
      <c r="CZ2" s="10"/>
      <c r="DA2" s="10"/>
      <c r="DB2" s="10"/>
      <c r="DC2" s="10"/>
      <c r="DD2" s="10"/>
      <c r="DE2" s="10"/>
      <c r="DF2" s="10"/>
      <c r="DG2" s="10"/>
      <c r="DH2" s="10"/>
      <c r="DI2" s="10"/>
      <c r="DJ2" s="10"/>
      <c r="DK2" s="10"/>
      <c r="DL2" s="10"/>
      <c r="DM2" s="10"/>
      <c r="DN2" s="10"/>
      <c r="DO2" s="10"/>
      <c r="DP2" s="10"/>
      <c r="DQ2" s="10"/>
      <c r="DR2" s="10"/>
      <c r="DS2" s="10"/>
      <c r="DT2" s="10"/>
      <c r="DU2" s="10"/>
      <c r="DV2" s="10"/>
      <c r="DW2" s="10"/>
      <c r="DX2" s="10"/>
      <c r="DY2" s="10"/>
      <c r="DZ2" s="10"/>
      <c r="EA2" s="10"/>
      <c r="EB2" s="10"/>
      <c r="EC2" s="10"/>
      <c r="ED2" s="10"/>
      <c r="EE2" s="10"/>
      <c r="EF2" s="10"/>
      <c r="EG2" s="10"/>
      <c r="EH2" s="10"/>
      <c r="EI2" s="10"/>
      <c r="EJ2" s="10"/>
      <c r="EK2" s="10"/>
      <c r="EL2" s="10"/>
      <c r="EM2" s="10"/>
      <c r="EN2" s="10"/>
      <c r="EO2" s="10"/>
      <c r="EP2" s="10"/>
      <c r="EQ2" s="10"/>
      <c r="ER2" s="10"/>
      <c r="ES2" s="10"/>
      <c r="ET2" s="10"/>
      <c r="EU2" s="10"/>
      <c r="EV2" s="10"/>
      <c r="EW2" s="10"/>
      <c r="EX2" s="10"/>
      <c r="EY2" s="10"/>
      <c r="EZ2" s="10"/>
      <c r="FA2" s="10"/>
      <c r="FB2" s="10"/>
      <c r="FC2" s="10"/>
      <c r="FD2" s="10"/>
      <c r="FE2" s="10"/>
      <c r="FF2" s="10"/>
      <c r="FG2" s="10"/>
      <c r="FH2" s="10"/>
      <c r="FI2" s="10"/>
      <c r="FJ2" s="10"/>
      <c r="FK2" s="10"/>
      <c r="FL2" s="10"/>
      <c r="FM2" s="10"/>
      <c r="FN2" s="10"/>
      <c r="FO2" s="10"/>
      <c r="FP2" s="10"/>
      <c r="FQ2" s="10"/>
      <c r="FR2" s="10"/>
      <c r="FS2" s="10"/>
      <c r="FT2" s="10"/>
      <c r="FU2" s="10"/>
      <c r="FV2" s="10"/>
      <c r="FW2" s="10"/>
      <c r="FX2" s="10"/>
      <c r="FY2" s="10"/>
      <c r="FZ2" s="10"/>
      <c r="GA2" s="10"/>
      <c r="GB2" s="10"/>
      <c r="GC2" s="10"/>
      <c r="GD2" s="10"/>
      <c r="GE2" s="10"/>
      <c r="GF2" s="10"/>
      <c r="GG2" s="10"/>
      <c r="GH2" s="10"/>
      <c r="GI2" s="10"/>
      <c r="GJ2" s="10"/>
      <c r="GK2" s="10"/>
      <c r="GL2" s="10"/>
      <c r="GM2" s="10"/>
      <c r="GN2" s="10"/>
      <c r="GO2" s="10"/>
      <c r="GP2" s="10"/>
      <c r="GQ2" s="10"/>
      <c r="GR2" s="10"/>
      <c r="GS2" s="10"/>
      <c r="GT2" s="10"/>
      <c r="GU2" s="10"/>
      <c r="GV2" s="10"/>
      <c r="GW2" s="10"/>
      <c r="GX2" s="10"/>
      <c r="GY2" s="10"/>
      <c r="GZ2" s="10"/>
      <c r="HA2" s="10"/>
      <c r="HB2" s="10"/>
      <c r="HC2" s="10"/>
      <c r="HD2" s="10"/>
      <c r="HE2" s="10"/>
      <c r="HF2" s="10"/>
      <c r="HG2" s="10"/>
      <c r="HH2" s="10"/>
      <c r="HI2" s="10"/>
      <c r="HJ2" s="10"/>
      <c r="HK2" s="10"/>
      <c r="HL2" s="10"/>
      <c r="HM2" s="10"/>
      <c r="HN2" s="10"/>
      <c r="HO2" s="10"/>
      <c r="HP2" s="10"/>
      <c r="HQ2" s="10"/>
      <c r="HR2" s="10"/>
      <c r="HS2" s="10"/>
      <c r="HT2" s="10"/>
      <c r="HU2" s="10"/>
      <c r="HV2" s="10"/>
      <c r="HW2" s="10"/>
      <c r="HX2" s="10"/>
      <c r="HY2" s="10"/>
      <c r="HZ2" s="10"/>
      <c r="IA2" s="10"/>
      <c r="IB2" s="10"/>
      <c r="IC2" s="10"/>
      <c r="ID2" s="10"/>
      <c r="IE2" s="10"/>
      <c r="IF2" s="10"/>
      <c r="IG2" s="10"/>
      <c r="IH2" s="10"/>
      <c r="II2" s="10"/>
      <c r="IJ2" s="10"/>
      <c r="IK2" s="10"/>
      <c r="IL2" s="10"/>
      <c r="IM2" s="10"/>
      <c r="IN2" s="10"/>
      <c r="IO2" s="10"/>
      <c r="IP2" s="10"/>
      <c r="IQ2" s="10"/>
      <c r="IR2" s="10"/>
      <c r="IS2" s="10"/>
      <c r="IT2" s="10"/>
      <c r="IU2" s="10"/>
      <c r="IV2" s="10"/>
      <c r="IW2" s="10"/>
      <c r="IX2" s="10"/>
      <c r="IY2" s="10"/>
      <c r="IZ2" s="10"/>
      <c r="JA2" s="10"/>
      <c r="JB2" s="10"/>
      <c r="JC2" s="10"/>
      <c r="JD2" s="10"/>
      <c r="JE2" s="10"/>
      <c r="JF2" s="10"/>
      <c r="JG2" s="10"/>
      <c r="JH2" s="10"/>
      <c r="JI2" s="10"/>
      <c r="JJ2" s="10"/>
      <c r="JK2" s="10"/>
      <c r="JL2" s="10"/>
      <c r="JM2" s="10"/>
      <c r="JN2" s="10"/>
      <c r="JO2" s="10"/>
      <c r="JP2" s="10"/>
      <c r="JQ2" s="10"/>
      <c r="JR2" s="10"/>
      <c r="JS2" s="10"/>
      <c r="JT2" s="10"/>
      <c r="JU2" s="10"/>
      <c r="JV2" s="10"/>
      <c r="JW2" s="10"/>
      <c r="JX2" s="10"/>
      <c r="JY2" s="10"/>
      <c r="JZ2" s="10"/>
      <c r="KA2" s="10"/>
      <c r="KB2" s="10"/>
      <c r="KC2" s="10"/>
    </row>
    <row r="3" spans="1:290" ht="27" customHeight="1" x14ac:dyDescent="0.2">
      <c r="A3" s="51" t="s">
        <v>35</v>
      </c>
      <c r="B3" s="52" t="b">
        <v>1</v>
      </c>
      <c r="C3" s="53" t="b">
        <v>1</v>
      </c>
      <c r="D3" s="13"/>
      <c r="E3" s="13"/>
      <c r="F3" s="13"/>
      <c r="G3" s="13"/>
      <c r="H3" s="13"/>
      <c r="J3" s="4" t="b">
        <v>0</v>
      </c>
      <c r="K3" s="14">
        <f xml:space="preserve"> SUM(F12:F266)</f>
        <v>73</v>
      </c>
      <c r="L3" s="14">
        <f xml:space="preserve"> SUM(G12:G266)</f>
        <v>55</v>
      </c>
      <c r="M3" s="14">
        <f xml:space="preserve"> AVERAGE(K3:L3)</f>
        <v>64</v>
      </c>
      <c r="N3" s="15"/>
    </row>
    <row r="4" spans="1:290" ht="30" customHeight="1" x14ac:dyDescent="0.2">
      <c r="A4" s="54" t="s">
        <v>36</v>
      </c>
      <c r="B4" s="55" t="b">
        <v>1</v>
      </c>
      <c r="C4" s="56" t="b">
        <v>1</v>
      </c>
      <c r="D4" s="13"/>
      <c r="E4" s="13"/>
      <c r="F4" s="13"/>
      <c r="G4" s="13"/>
      <c r="H4" s="13"/>
      <c r="J4" s="4" t="s">
        <v>276</v>
      </c>
      <c r="K4" s="14">
        <f xml:space="preserve"> SUM(H12:H266)</f>
        <v>14</v>
      </c>
      <c r="L4" s="14">
        <f xml:space="preserve"> SUM(I12:I266)</f>
        <v>27</v>
      </c>
      <c r="M4" s="14">
        <f xml:space="preserve"> AVERAGE(K4:L4)</f>
        <v>20.5</v>
      </c>
      <c r="N4" s="15"/>
    </row>
    <row r="5" spans="1:290" x14ac:dyDescent="0.2">
      <c r="A5" s="54" t="s">
        <v>37</v>
      </c>
      <c r="B5" s="55" t="b">
        <v>0</v>
      </c>
      <c r="C5" s="56" t="b">
        <v>1</v>
      </c>
      <c r="D5" s="13"/>
      <c r="E5" s="13"/>
      <c r="F5" s="13"/>
      <c r="G5" s="13"/>
      <c r="H5" s="13"/>
    </row>
    <row r="6" spans="1:290" x14ac:dyDescent="0.2">
      <c r="A6" s="54" t="s">
        <v>38</v>
      </c>
      <c r="B6" s="55" t="s">
        <v>276</v>
      </c>
      <c r="C6" s="56" t="s">
        <v>276</v>
      </c>
      <c r="D6" s="13"/>
      <c r="E6" s="13"/>
      <c r="F6" s="13"/>
      <c r="G6" s="13"/>
      <c r="H6" s="13"/>
    </row>
    <row r="7" spans="1:290" x14ac:dyDescent="0.2">
      <c r="A7" s="54" t="s">
        <v>39</v>
      </c>
      <c r="B7" s="55" t="b">
        <v>1</v>
      </c>
      <c r="C7" s="56" t="b">
        <v>1</v>
      </c>
      <c r="D7" s="13"/>
      <c r="E7" s="13"/>
      <c r="F7" s="13"/>
      <c r="G7" s="13"/>
      <c r="H7" s="13"/>
    </row>
    <row r="8" spans="1:290" x14ac:dyDescent="0.2">
      <c r="A8" s="54" t="s">
        <v>40</v>
      </c>
      <c r="B8" s="55" t="b">
        <v>0</v>
      </c>
      <c r="C8" s="56" t="b">
        <v>0</v>
      </c>
      <c r="D8" s="13"/>
      <c r="E8" s="13"/>
      <c r="F8" s="13"/>
      <c r="G8" s="13"/>
      <c r="H8" s="13"/>
    </row>
    <row r="9" spans="1:290" x14ac:dyDescent="0.2">
      <c r="A9" s="54" t="s">
        <v>41</v>
      </c>
      <c r="B9" s="55" t="b">
        <v>0</v>
      </c>
      <c r="C9" s="56" t="b">
        <v>0</v>
      </c>
      <c r="D9" s="13"/>
      <c r="E9" s="13"/>
      <c r="F9" s="13"/>
      <c r="G9" s="13"/>
      <c r="H9" s="13"/>
      <c r="J9" s="11"/>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10"/>
      <c r="AS9" s="10"/>
      <c r="AT9" s="10"/>
      <c r="AU9" s="10"/>
      <c r="AV9" s="10"/>
      <c r="AW9" s="10"/>
      <c r="AX9" s="10"/>
      <c r="AY9" s="10"/>
      <c r="AZ9" s="10"/>
      <c r="BA9" s="10"/>
      <c r="BB9" s="10"/>
      <c r="BC9" s="10"/>
      <c r="BD9" s="10"/>
      <c r="BE9" s="10"/>
      <c r="BF9" s="10"/>
      <c r="BG9" s="10"/>
      <c r="BH9" s="10"/>
      <c r="BI9" s="10"/>
      <c r="BJ9" s="10"/>
      <c r="BK9" s="10"/>
      <c r="BL9" s="10"/>
      <c r="BM9" s="10"/>
      <c r="BN9" s="10"/>
      <c r="BO9" s="10"/>
      <c r="BP9" s="10"/>
      <c r="BQ9" s="10"/>
      <c r="BR9" s="10"/>
      <c r="BS9" s="10"/>
      <c r="BT9" s="10"/>
      <c r="BU9" s="10"/>
      <c r="BV9" s="10"/>
      <c r="BW9" s="10"/>
      <c r="BX9" s="10"/>
      <c r="BY9" s="10"/>
      <c r="BZ9" s="10"/>
      <c r="CA9" s="10"/>
      <c r="CB9" s="10"/>
      <c r="CC9" s="10"/>
      <c r="CD9" s="10"/>
      <c r="CE9" s="10"/>
      <c r="CF9" s="10"/>
      <c r="CG9" s="10"/>
      <c r="CH9" s="10"/>
      <c r="CI9" s="10"/>
      <c r="CJ9" s="10"/>
      <c r="CK9" s="10"/>
      <c r="CL9" s="10"/>
      <c r="CM9" s="10"/>
      <c r="CN9" s="10"/>
      <c r="CO9" s="10"/>
      <c r="CP9" s="10"/>
      <c r="CQ9" s="10"/>
      <c r="CR9" s="10"/>
      <c r="CS9" s="10"/>
      <c r="CT9" s="10"/>
      <c r="CU9" s="10"/>
      <c r="CV9" s="10"/>
      <c r="CW9" s="10"/>
      <c r="CX9" s="10"/>
      <c r="CY9" s="10"/>
      <c r="CZ9" s="10"/>
      <c r="DA9" s="10"/>
      <c r="DB9" s="10"/>
      <c r="DC9" s="10"/>
      <c r="DD9" s="10"/>
      <c r="DE9" s="10"/>
      <c r="DF9" s="10"/>
      <c r="DG9" s="10"/>
      <c r="DH9" s="10"/>
      <c r="DI9" s="10"/>
      <c r="DJ9" s="10"/>
      <c r="DK9" s="10"/>
      <c r="DL9" s="10"/>
      <c r="DM9" s="10"/>
      <c r="DN9" s="10"/>
      <c r="DO9" s="10"/>
      <c r="DP9" s="10"/>
      <c r="DQ9" s="10"/>
      <c r="DR9" s="10"/>
      <c r="DS9" s="10"/>
      <c r="DT9" s="10"/>
      <c r="DU9" s="10"/>
      <c r="DV9" s="10"/>
      <c r="DW9" s="10"/>
      <c r="DX9" s="10"/>
      <c r="DY9" s="10"/>
      <c r="DZ9" s="10"/>
      <c r="EA9" s="10"/>
      <c r="EB9" s="10"/>
      <c r="EC9" s="10"/>
      <c r="ED9" s="10"/>
      <c r="EE9" s="10"/>
      <c r="EF9" s="10"/>
      <c r="EG9" s="10"/>
      <c r="EH9" s="10"/>
      <c r="EI9" s="10"/>
      <c r="EJ9" s="10"/>
      <c r="EK9" s="10"/>
      <c r="EL9" s="10"/>
      <c r="EM9" s="10"/>
      <c r="EN9" s="10"/>
      <c r="EO9" s="10"/>
      <c r="EP9" s="10"/>
      <c r="EQ9" s="10"/>
      <c r="ER9" s="10"/>
      <c r="ES9" s="10"/>
      <c r="ET9" s="10"/>
      <c r="EU9" s="10"/>
      <c r="EV9" s="10"/>
      <c r="EW9" s="10"/>
      <c r="EX9" s="10"/>
      <c r="EY9" s="10"/>
      <c r="EZ9" s="10"/>
      <c r="FA9" s="10"/>
      <c r="FB9" s="10"/>
      <c r="FC9" s="10"/>
      <c r="FD9" s="10"/>
      <c r="FE9" s="10"/>
      <c r="FF9" s="10"/>
      <c r="FG9" s="10"/>
      <c r="FH9" s="10"/>
      <c r="FI9" s="10"/>
      <c r="FJ9" s="10"/>
      <c r="FK9" s="10"/>
      <c r="FL9" s="10"/>
      <c r="FM9" s="10"/>
      <c r="FN9" s="10"/>
      <c r="FO9" s="10"/>
      <c r="FP9" s="10"/>
      <c r="FQ9" s="10"/>
      <c r="FR9" s="10"/>
      <c r="FS9" s="10"/>
      <c r="FT9" s="10"/>
      <c r="FU9" s="10"/>
      <c r="FV9" s="10"/>
      <c r="FW9" s="10"/>
      <c r="FX9" s="10"/>
      <c r="FY9" s="10"/>
      <c r="FZ9" s="10"/>
      <c r="GA9" s="10"/>
      <c r="GB9" s="10"/>
      <c r="GC9" s="10"/>
      <c r="GD9" s="10"/>
      <c r="GE9" s="10"/>
      <c r="GF9" s="10"/>
      <c r="GG9" s="10"/>
      <c r="GH9" s="10"/>
      <c r="GI9" s="10"/>
      <c r="GJ9" s="10"/>
      <c r="GK9" s="10"/>
      <c r="GL9" s="10"/>
      <c r="GM9" s="10"/>
      <c r="GN9" s="10"/>
      <c r="GO9" s="10"/>
      <c r="GP9" s="10"/>
      <c r="GQ9" s="10"/>
      <c r="GR9" s="10"/>
      <c r="GS9" s="10"/>
      <c r="GT9" s="10"/>
      <c r="GU9" s="10"/>
      <c r="GV9" s="10"/>
      <c r="GW9" s="10"/>
      <c r="GX9" s="10"/>
      <c r="GY9" s="10"/>
      <c r="GZ9" s="10"/>
      <c r="HA9" s="10"/>
      <c r="HB9" s="10"/>
      <c r="HC9" s="10"/>
      <c r="HD9" s="10"/>
      <c r="HE9" s="10"/>
      <c r="HF9" s="10"/>
      <c r="HG9" s="10"/>
      <c r="HH9" s="10"/>
      <c r="HI9" s="10"/>
      <c r="HJ9" s="10"/>
      <c r="HK9" s="10"/>
      <c r="HL9" s="10"/>
      <c r="HM9" s="10"/>
      <c r="HN9" s="10"/>
      <c r="HO9" s="10"/>
      <c r="HP9" s="10"/>
      <c r="HQ9" s="10"/>
      <c r="HR9" s="10"/>
      <c r="HS9" s="10"/>
      <c r="HT9" s="10"/>
      <c r="HU9" s="10"/>
      <c r="HV9" s="10"/>
      <c r="HW9" s="10"/>
      <c r="HX9" s="10"/>
      <c r="HY9" s="10"/>
      <c r="HZ9" s="10"/>
      <c r="IA9" s="10"/>
      <c r="IB9" s="10"/>
      <c r="IC9" s="10"/>
      <c r="ID9" s="10"/>
      <c r="IE9" s="10"/>
      <c r="IF9" s="10"/>
      <c r="IG9" s="10"/>
      <c r="IH9" s="10"/>
      <c r="II9" s="10"/>
      <c r="IJ9" s="10"/>
      <c r="IK9" s="10"/>
      <c r="IL9" s="10"/>
      <c r="IM9" s="10"/>
      <c r="IN9" s="10"/>
      <c r="IO9" s="10"/>
      <c r="IP9" s="10"/>
      <c r="IQ9" s="10"/>
      <c r="IR9" s="10"/>
      <c r="IS9" s="10"/>
      <c r="IT9" s="10"/>
      <c r="IU9" s="10"/>
      <c r="IV9" s="10"/>
      <c r="IW9" s="10"/>
      <c r="IX9" s="10"/>
      <c r="IY9" s="10"/>
      <c r="IZ9" s="10"/>
      <c r="JA9" s="10"/>
      <c r="JB9" s="10"/>
      <c r="JC9" s="10"/>
      <c r="JD9" s="10"/>
      <c r="JE9" s="10"/>
      <c r="JF9" s="10"/>
      <c r="JG9" s="10"/>
      <c r="JH9" s="10"/>
      <c r="JI9" s="10"/>
      <c r="JJ9" s="10"/>
      <c r="JK9" s="10"/>
      <c r="JL9" s="10"/>
      <c r="JM9" s="10"/>
      <c r="JN9" s="10"/>
      <c r="JO9" s="10"/>
      <c r="JP9" s="10"/>
      <c r="JQ9" s="10"/>
      <c r="JR9" s="10"/>
      <c r="JS9" s="10"/>
      <c r="JT9" s="10"/>
      <c r="JU9" s="10"/>
      <c r="JV9" s="10"/>
      <c r="JW9" s="10"/>
      <c r="JX9" s="10"/>
      <c r="JY9" s="10"/>
      <c r="JZ9" s="10"/>
      <c r="KA9" s="10"/>
      <c r="KB9" s="10"/>
      <c r="KC9" s="10"/>
      <c r="KD9" s="10"/>
    </row>
    <row r="10" spans="1:290" x14ac:dyDescent="0.2">
      <c r="A10" s="54" t="s">
        <v>42</v>
      </c>
      <c r="B10" s="55" t="b">
        <v>0</v>
      </c>
      <c r="C10" s="56" t="b">
        <v>0</v>
      </c>
      <c r="D10" s="13"/>
      <c r="E10" s="13"/>
      <c r="F10" s="13"/>
      <c r="G10" s="13"/>
      <c r="H10" s="13"/>
    </row>
    <row r="11" spans="1:290" x14ac:dyDescent="0.2">
      <c r="A11" s="54" t="s">
        <v>43</v>
      </c>
      <c r="B11" s="55" t="b">
        <v>1</v>
      </c>
      <c r="C11" s="56" t="b">
        <v>1</v>
      </c>
      <c r="D11" s="13"/>
      <c r="E11" s="13"/>
      <c r="F11" s="13"/>
      <c r="G11" s="13"/>
      <c r="H11" s="13"/>
      <c r="K11" t="s">
        <v>446</v>
      </c>
    </row>
    <row r="12" spans="1:290" ht="50" customHeight="1" thickBot="1" x14ac:dyDescent="0.25">
      <c r="A12" s="57" t="s">
        <v>44</v>
      </c>
      <c r="B12" s="58" t="s">
        <v>277</v>
      </c>
      <c r="C12" s="59" t="s">
        <v>333</v>
      </c>
      <c r="D12" s="13">
        <v>4</v>
      </c>
      <c r="E12" s="13">
        <v>5</v>
      </c>
      <c r="F12" s="13">
        <v>4</v>
      </c>
      <c r="G12" s="13">
        <v>3</v>
      </c>
      <c r="H12" s="13">
        <v>1</v>
      </c>
      <c r="I12" s="60">
        <v>1</v>
      </c>
      <c r="K12" s="60">
        <v>9</v>
      </c>
      <c r="N12" t="s">
        <v>447</v>
      </c>
      <c r="Q12">
        <f xml:space="preserve"> SUM(K12:K266)</f>
        <v>240</v>
      </c>
    </row>
    <row r="13" spans="1:290" x14ac:dyDescent="0.2">
      <c r="A13" s="51" t="s">
        <v>45</v>
      </c>
      <c r="B13" s="52" t="b">
        <v>0</v>
      </c>
      <c r="C13" s="53" t="b">
        <v>0</v>
      </c>
      <c r="D13" s="13"/>
      <c r="E13" s="13"/>
      <c r="F13" s="13"/>
      <c r="G13" s="13"/>
      <c r="H13" s="13"/>
      <c r="O13" t="s">
        <v>448</v>
      </c>
      <c r="Q13">
        <f xml:space="preserve"> Q12/10</f>
        <v>24</v>
      </c>
    </row>
    <row r="14" spans="1:290" x14ac:dyDescent="0.2">
      <c r="A14" s="54" t="s">
        <v>46</v>
      </c>
      <c r="B14" s="55" t="b">
        <v>1</v>
      </c>
      <c r="C14" s="56" t="b">
        <v>1</v>
      </c>
      <c r="D14" s="13"/>
      <c r="E14" s="13"/>
      <c r="F14" s="13"/>
      <c r="G14" s="13"/>
      <c r="H14" s="13"/>
      <c r="O14" t="s">
        <v>451</v>
      </c>
      <c r="Q14">
        <f xml:space="preserve"> AVERAGE(L21:L266)</f>
        <v>70.568730786122089</v>
      </c>
    </row>
    <row r="15" spans="1:290" x14ac:dyDescent="0.2">
      <c r="A15" s="54" t="s">
        <v>47</v>
      </c>
      <c r="B15" s="55" t="b">
        <v>1</v>
      </c>
      <c r="C15" s="56" t="b">
        <v>0</v>
      </c>
      <c r="D15" s="13"/>
      <c r="E15" s="13"/>
      <c r="F15" s="13"/>
      <c r="G15" s="13"/>
      <c r="H15" s="13"/>
      <c r="O15" t="s">
        <v>450</v>
      </c>
      <c r="Q15">
        <f xml:space="preserve"> AVERAGE(M21:M266)</f>
        <v>26.142402283706634</v>
      </c>
    </row>
    <row r="16" spans="1:290" x14ac:dyDescent="0.2">
      <c r="A16" s="54" t="s">
        <v>48</v>
      </c>
      <c r="B16" s="55" t="b">
        <v>1</v>
      </c>
      <c r="C16" s="56" t="b">
        <v>1</v>
      </c>
      <c r="D16" s="13"/>
      <c r="E16" s="13"/>
      <c r="F16" s="13"/>
      <c r="G16" s="13"/>
      <c r="H16" s="13"/>
      <c r="O16" t="s">
        <v>452</v>
      </c>
      <c r="Q16">
        <f xml:space="preserve"> AVERAGE(N21:N266)</f>
        <v>8.4315985946420717</v>
      </c>
    </row>
    <row r="17" spans="1:14" x14ac:dyDescent="0.2">
      <c r="A17" s="54" t="s">
        <v>49</v>
      </c>
      <c r="B17" s="55" t="b">
        <v>1</v>
      </c>
      <c r="C17" s="56" t="b">
        <v>1</v>
      </c>
      <c r="D17" s="13"/>
      <c r="E17" s="13"/>
      <c r="F17" s="13"/>
      <c r="G17" s="13"/>
      <c r="H17" s="13"/>
    </row>
    <row r="18" spans="1:14" x14ac:dyDescent="0.2">
      <c r="A18" s="54" t="s">
        <v>50</v>
      </c>
      <c r="B18" s="55" t="b">
        <v>1</v>
      </c>
      <c r="C18" s="56" t="s">
        <v>276</v>
      </c>
      <c r="D18" s="13"/>
      <c r="E18" s="13"/>
      <c r="F18" s="13"/>
      <c r="G18" s="13"/>
      <c r="H18" s="13"/>
    </row>
    <row r="19" spans="1:14" x14ac:dyDescent="0.2">
      <c r="A19" s="54" t="s">
        <v>51</v>
      </c>
      <c r="B19" s="55" t="b">
        <v>1</v>
      </c>
      <c r="C19" s="56" t="b">
        <v>1</v>
      </c>
      <c r="D19" s="13"/>
      <c r="E19" s="13"/>
      <c r="F19" s="13"/>
      <c r="G19" s="13"/>
      <c r="H19" s="13"/>
    </row>
    <row r="20" spans="1:14" x14ac:dyDescent="0.2">
      <c r="A20" s="54" t="s">
        <v>52</v>
      </c>
      <c r="B20" s="55" t="s">
        <v>276</v>
      </c>
      <c r="C20" s="56" t="s">
        <v>276</v>
      </c>
      <c r="D20" s="13"/>
      <c r="E20" s="13"/>
      <c r="F20" s="13"/>
      <c r="G20" s="13"/>
      <c r="H20" s="13"/>
      <c r="L20" t="b">
        <v>1</v>
      </c>
      <c r="M20" t="b">
        <v>0</v>
      </c>
      <c r="N20" t="s">
        <v>449</v>
      </c>
    </row>
    <row r="21" spans="1:14" x14ac:dyDescent="0.2">
      <c r="A21" s="54" t="s">
        <v>53</v>
      </c>
      <c r="B21" s="55" t="b">
        <v>1</v>
      </c>
      <c r="C21" s="56" t="b">
        <v>1</v>
      </c>
      <c r="D21" s="13">
        <v>6</v>
      </c>
      <c r="E21" s="13">
        <v>5</v>
      </c>
      <c r="F21" s="13">
        <v>1</v>
      </c>
      <c r="G21" s="13">
        <v>2</v>
      </c>
      <c r="H21" s="13">
        <v>1</v>
      </c>
      <c r="I21" s="60">
        <v>2</v>
      </c>
      <c r="K21" s="60">
        <v>9</v>
      </c>
      <c r="L21">
        <f xml:space="preserve"> 100*((D21+E21)/2)/K21</f>
        <v>61.111111111111114</v>
      </c>
      <c r="M21">
        <f xml:space="preserve"> 100*((F21+G21)/2)/K21</f>
        <v>16.666666666666668</v>
      </c>
      <c r="N21">
        <f xml:space="preserve"> 100*((H21+I21)/2)/K21</f>
        <v>16.666666666666668</v>
      </c>
    </row>
    <row r="22" spans="1:14" ht="83" customHeight="1" thickBot="1" x14ac:dyDescent="0.25">
      <c r="A22" s="57" t="s">
        <v>44</v>
      </c>
      <c r="B22" s="58" t="s">
        <v>278</v>
      </c>
      <c r="C22" s="59" t="s">
        <v>309</v>
      </c>
      <c r="D22" s="13"/>
      <c r="E22" s="13"/>
      <c r="F22" s="13"/>
      <c r="G22" s="13"/>
      <c r="H22" s="13"/>
    </row>
    <row r="23" spans="1:14" x14ac:dyDescent="0.2">
      <c r="A23" s="51" t="s">
        <v>54</v>
      </c>
      <c r="B23" s="52" t="b">
        <v>1</v>
      </c>
      <c r="C23" s="53" t="b">
        <v>1</v>
      </c>
      <c r="D23" s="13"/>
      <c r="E23" s="13"/>
      <c r="F23" s="13"/>
      <c r="G23" s="13"/>
      <c r="H23" s="13"/>
    </row>
    <row r="24" spans="1:14" x14ac:dyDescent="0.2">
      <c r="A24" s="54" t="s">
        <v>55</v>
      </c>
      <c r="B24" s="55" t="b">
        <v>1</v>
      </c>
      <c r="C24" s="56" t="b">
        <v>1</v>
      </c>
      <c r="D24" s="13"/>
      <c r="E24" s="13"/>
      <c r="F24" s="13"/>
      <c r="G24" s="13"/>
      <c r="H24" s="13"/>
    </row>
    <row r="25" spans="1:14" x14ac:dyDescent="0.2">
      <c r="A25" s="54" t="s">
        <v>56</v>
      </c>
      <c r="B25" s="55" t="b">
        <v>1</v>
      </c>
      <c r="C25" s="56" t="b">
        <v>1</v>
      </c>
      <c r="D25" s="13"/>
      <c r="E25" s="13"/>
      <c r="F25" s="13"/>
      <c r="G25" s="13"/>
      <c r="H25" s="13"/>
    </row>
    <row r="26" spans="1:14" x14ac:dyDescent="0.2">
      <c r="A26" s="54" t="s">
        <v>57</v>
      </c>
      <c r="B26" s="55" t="b">
        <v>1</v>
      </c>
      <c r="C26" s="56" t="b">
        <v>1</v>
      </c>
      <c r="D26" s="13"/>
      <c r="E26" s="13"/>
      <c r="F26" s="13"/>
      <c r="G26" s="13"/>
      <c r="H26" s="13"/>
    </row>
    <row r="27" spans="1:14" x14ac:dyDescent="0.2">
      <c r="A27" s="54" t="s">
        <v>58</v>
      </c>
      <c r="B27" s="55" t="b">
        <v>1</v>
      </c>
      <c r="C27" s="56" t="b">
        <v>1</v>
      </c>
      <c r="D27" s="13"/>
      <c r="E27" s="13"/>
      <c r="F27" s="13"/>
      <c r="G27" s="13"/>
      <c r="H27" s="13"/>
    </row>
    <row r="28" spans="1:14" x14ac:dyDescent="0.2">
      <c r="A28" s="54" t="s">
        <v>59</v>
      </c>
      <c r="B28" s="55" t="b">
        <v>1</v>
      </c>
      <c r="C28" s="56" t="b">
        <v>1</v>
      </c>
      <c r="D28" s="13"/>
      <c r="E28" s="13"/>
      <c r="F28" s="13"/>
      <c r="G28" s="13"/>
      <c r="H28" s="13"/>
    </row>
    <row r="29" spans="1:14" x14ac:dyDescent="0.2">
      <c r="A29" s="54" t="s">
        <v>60</v>
      </c>
      <c r="B29" s="55" t="b">
        <v>1</v>
      </c>
      <c r="C29" s="56" t="b">
        <v>1</v>
      </c>
      <c r="D29" s="13"/>
      <c r="E29" s="13"/>
      <c r="F29" s="13"/>
      <c r="G29" s="13"/>
      <c r="H29" s="13"/>
    </row>
    <row r="30" spans="1:14" x14ac:dyDescent="0.2">
      <c r="A30" s="54" t="s">
        <v>61</v>
      </c>
      <c r="B30" s="55" t="b">
        <v>1</v>
      </c>
      <c r="C30" s="56" t="b">
        <v>0</v>
      </c>
      <c r="D30" s="13"/>
      <c r="E30" s="13"/>
      <c r="F30" s="13"/>
      <c r="G30" s="13"/>
      <c r="H30" s="13"/>
    </row>
    <row r="31" spans="1:14" x14ac:dyDescent="0.2">
      <c r="A31" s="54" t="s">
        <v>62</v>
      </c>
      <c r="B31" s="55" t="s">
        <v>279</v>
      </c>
      <c r="C31" s="56" t="s">
        <v>276</v>
      </c>
      <c r="D31" s="13"/>
      <c r="E31" s="13"/>
      <c r="F31" s="13"/>
      <c r="G31" s="13"/>
      <c r="H31" s="13"/>
    </row>
    <row r="32" spans="1:14" x14ac:dyDescent="0.2">
      <c r="A32" s="54" t="s">
        <v>63</v>
      </c>
      <c r="B32" s="55" t="s">
        <v>276</v>
      </c>
      <c r="C32" s="56" t="s">
        <v>276</v>
      </c>
      <c r="D32" s="13"/>
      <c r="E32" s="13"/>
      <c r="F32" s="13"/>
      <c r="G32" s="13"/>
      <c r="H32" s="13"/>
    </row>
    <row r="33" spans="1:14" ht="86" thickBot="1" x14ac:dyDescent="0.25">
      <c r="A33" s="57" t="s">
        <v>44</v>
      </c>
      <c r="B33" s="58" t="s">
        <v>280</v>
      </c>
      <c r="C33" s="59" t="s">
        <v>310</v>
      </c>
      <c r="D33" s="13">
        <v>9</v>
      </c>
      <c r="E33" s="13">
        <v>7</v>
      </c>
      <c r="F33" s="13">
        <v>0</v>
      </c>
      <c r="G33" s="13">
        <v>1</v>
      </c>
      <c r="H33" s="13">
        <v>2</v>
      </c>
      <c r="I33" s="60">
        <v>2</v>
      </c>
      <c r="K33" s="60">
        <v>10</v>
      </c>
      <c r="L33">
        <f xml:space="preserve"> 100*((D33+E33)/2)/K33</f>
        <v>80</v>
      </c>
      <c r="M33">
        <f xml:space="preserve"> 100*((F33+G33)/2)/K33</f>
        <v>5</v>
      </c>
      <c r="N33">
        <f xml:space="preserve"> 100*((H33+I33)/2)/K33</f>
        <v>20</v>
      </c>
    </row>
    <row r="34" spans="1:14" x14ac:dyDescent="0.2">
      <c r="A34" s="51" t="s">
        <v>64</v>
      </c>
      <c r="B34" s="52" t="b">
        <v>1</v>
      </c>
      <c r="C34" s="53" t="b">
        <v>1</v>
      </c>
      <c r="D34" s="13"/>
      <c r="E34" s="13"/>
      <c r="F34" s="13"/>
      <c r="G34" s="13"/>
      <c r="H34" s="13"/>
    </row>
    <row r="35" spans="1:14" x14ac:dyDescent="0.2">
      <c r="A35" s="54" t="s">
        <v>65</v>
      </c>
      <c r="B35" s="55" t="b">
        <v>1</v>
      </c>
      <c r="C35" s="56" t="b">
        <v>1</v>
      </c>
      <c r="D35" s="13"/>
      <c r="E35" s="13"/>
      <c r="F35" s="13"/>
      <c r="G35" s="13"/>
      <c r="H35" s="13"/>
    </row>
    <row r="36" spans="1:14" x14ac:dyDescent="0.2">
      <c r="A36" s="54" t="s">
        <v>66</v>
      </c>
      <c r="B36" s="55" t="b">
        <v>1</v>
      </c>
      <c r="C36" s="56" t="b">
        <v>1</v>
      </c>
      <c r="D36" s="13"/>
      <c r="E36" s="13"/>
      <c r="F36" s="13"/>
      <c r="G36" s="13"/>
      <c r="H36" s="13"/>
    </row>
    <row r="37" spans="1:14" x14ac:dyDescent="0.2">
      <c r="A37" s="54" t="s">
        <v>67</v>
      </c>
      <c r="B37" s="55" t="b">
        <v>0</v>
      </c>
      <c r="C37" s="56" t="b">
        <v>0</v>
      </c>
      <c r="D37" s="13"/>
      <c r="E37" s="13"/>
      <c r="F37" s="13"/>
      <c r="G37" s="13"/>
      <c r="H37" s="13"/>
    </row>
    <row r="38" spans="1:14" x14ac:dyDescent="0.2">
      <c r="A38" s="54" t="s">
        <v>68</v>
      </c>
      <c r="B38" s="55" t="b">
        <v>1</v>
      </c>
      <c r="C38" s="56" t="b">
        <v>1</v>
      </c>
      <c r="D38" s="13"/>
      <c r="E38" s="13"/>
      <c r="F38" s="13"/>
      <c r="G38" s="13"/>
      <c r="H38" s="13"/>
    </row>
    <row r="39" spans="1:14" x14ac:dyDescent="0.2">
      <c r="A39" s="54" t="s">
        <v>69</v>
      </c>
      <c r="B39" s="55" t="b">
        <v>0</v>
      </c>
      <c r="C39" s="56" t="b">
        <v>0</v>
      </c>
      <c r="D39" s="13"/>
      <c r="E39" s="13"/>
      <c r="F39" s="13"/>
      <c r="G39" s="13"/>
      <c r="H39" s="13"/>
    </row>
    <row r="40" spans="1:14" x14ac:dyDescent="0.2">
      <c r="A40" s="54" t="s">
        <v>70</v>
      </c>
      <c r="B40" s="55" t="b">
        <v>0</v>
      </c>
      <c r="C40" s="56" t="b">
        <v>0</v>
      </c>
      <c r="D40" s="13"/>
      <c r="E40" s="13"/>
      <c r="F40" s="13"/>
      <c r="G40" s="13"/>
      <c r="H40" s="13"/>
    </row>
    <row r="41" spans="1:14" x14ac:dyDescent="0.2">
      <c r="A41" s="54" t="s">
        <v>71</v>
      </c>
      <c r="B41" s="55" t="s">
        <v>276</v>
      </c>
      <c r="C41" s="56" t="b">
        <v>0</v>
      </c>
      <c r="D41" s="13"/>
      <c r="E41" s="13"/>
      <c r="F41" s="13"/>
      <c r="G41" s="13"/>
      <c r="H41" s="13"/>
    </row>
    <row r="42" spans="1:14" ht="72" thickBot="1" x14ac:dyDescent="0.25">
      <c r="A42" s="57" t="s">
        <v>44</v>
      </c>
      <c r="B42" s="58" t="s">
        <v>281</v>
      </c>
      <c r="C42" s="59" t="s">
        <v>311</v>
      </c>
      <c r="D42" s="13">
        <v>4</v>
      </c>
      <c r="E42" s="13">
        <v>4</v>
      </c>
      <c r="F42" s="13">
        <v>3</v>
      </c>
      <c r="G42" s="13">
        <v>4</v>
      </c>
      <c r="H42" s="13">
        <v>1</v>
      </c>
      <c r="I42" s="60">
        <v>0</v>
      </c>
      <c r="K42" s="60">
        <v>8</v>
      </c>
      <c r="L42">
        <f xml:space="preserve"> 100*((D42+E42)/2)/K42</f>
        <v>50</v>
      </c>
      <c r="M42">
        <f xml:space="preserve"> 100*((F42+G42)/2)/K42</f>
        <v>43.75</v>
      </c>
      <c r="N42">
        <f xml:space="preserve"> 100*((H42+I42)/2)/K42</f>
        <v>6.25</v>
      </c>
    </row>
    <row r="43" spans="1:14" x14ac:dyDescent="0.2">
      <c r="A43" s="51" t="s">
        <v>72</v>
      </c>
      <c r="B43" s="52" t="b">
        <v>1</v>
      </c>
      <c r="C43" s="53" t="b">
        <v>1</v>
      </c>
      <c r="D43" s="13"/>
      <c r="E43" s="13"/>
      <c r="F43" s="13"/>
      <c r="G43" s="13"/>
      <c r="H43" s="13"/>
    </row>
    <row r="44" spans="1:14" x14ac:dyDescent="0.2">
      <c r="A44" s="54" t="s">
        <v>73</v>
      </c>
      <c r="B44" s="55" t="b">
        <v>1</v>
      </c>
      <c r="C44" s="56" t="b">
        <v>1</v>
      </c>
      <c r="D44" s="13"/>
      <c r="E44" s="13"/>
      <c r="F44" s="13"/>
      <c r="G44" s="13"/>
      <c r="H44" s="13"/>
    </row>
    <row r="45" spans="1:14" x14ac:dyDescent="0.2">
      <c r="A45" s="54" t="s">
        <v>74</v>
      </c>
      <c r="B45" s="55" t="b">
        <v>1</v>
      </c>
      <c r="C45" s="56" t="b">
        <v>1</v>
      </c>
      <c r="D45" s="13"/>
      <c r="E45" s="13"/>
      <c r="F45" s="13"/>
      <c r="G45" s="13"/>
      <c r="H45" s="13"/>
    </row>
    <row r="46" spans="1:14" x14ac:dyDescent="0.2">
      <c r="A46" s="54" t="s">
        <v>75</v>
      </c>
      <c r="B46" s="55" t="b">
        <v>1</v>
      </c>
      <c r="C46" s="56" t="b">
        <v>1</v>
      </c>
      <c r="D46" s="13"/>
      <c r="E46" s="13"/>
      <c r="F46" s="13"/>
      <c r="G46" s="13"/>
      <c r="H46" s="13"/>
    </row>
    <row r="47" spans="1:14" x14ac:dyDescent="0.2">
      <c r="A47" s="54" t="s">
        <v>76</v>
      </c>
      <c r="B47" s="55" t="b">
        <v>1</v>
      </c>
      <c r="C47" s="56" t="b">
        <v>1</v>
      </c>
      <c r="D47" s="13"/>
      <c r="E47" s="13"/>
      <c r="F47" s="13"/>
      <c r="G47" s="13"/>
      <c r="H47" s="13"/>
    </row>
    <row r="48" spans="1:14" x14ac:dyDescent="0.2">
      <c r="A48" s="54" t="s">
        <v>77</v>
      </c>
      <c r="B48" s="55" t="b">
        <v>1</v>
      </c>
      <c r="C48" s="56" t="b">
        <v>1</v>
      </c>
      <c r="D48" s="13"/>
      <c r="E48" s="13"/>
      <c r="F48" s="13"/>
      <c r="G48" s="13"/>
      <c r="H48" s="13"/>
    </row>
    <row r="49" spans="1:14" x14ac:dyDescent="0.2">
      <c r="A49" s="54" t="s">
        <v>78</v>
      </c>
      <c r="B49" s="55" t="b">
        <v>1</v>
      </c>
      <c r="C49" s="56" t="b">
        <v>0</v>
      </c>
      <c r="D49" s="13"/>
      <c r="E49" s="13"/>
      <c r="F49" s="13"/>
      <c r="G49" s="13"/>
      <c r="H49" s="13"/>
    </row>
    <row r="50" spans="1:14" x14ac:dyDescent="0.2">
      <c r="A50" s="54" t="s">
        <v>79</v>
      </c>
      <c r="B50" s="55" t="b">
        <v>1</v>
      </c>
      <c r="C50" s="56" t="b">
        <v>1</v>
      </c>
      <c r="D50" s="13"/>
      <c r="E50" s="13"/>
      <c r="F50" s="13"/>
      <c r="G50" s="13"/>
      <c r="H50" s="13"/>
    </row>
    <row r="51" spans="1:14" x14ac:dyDescent="0.2">
      <c r="A51" s="54" t="s">
        <v>80</v>
      </c>
      <c r="B51" s="55" t="b">
        <v>0</v>
      </c>
      <c r="C51" s="56" t="s">
        <v>276</v>
      </c>
      <c r="D51" s="13"/>
      <c r="E51" s="13"/>
      <c r="F51" s="13"/>
      <c r="G51" s="13"/>
      <c r="H51" s="13"/>
    </row>
    <row r="52" spans="1:14" x14ac:dyDescent="0.2">
      <c r="A52" s="54" t="s">
        <v>81</v>
      </c>
      <c r="B52" s="55" t="b">
        <v>0</v>
      </c>
      <c r="C52" s="56" t="b">
        <v>0</v>
      </c>
      <c r="D52" s="13"/>
      <c r="E52" s="13"/>
      <c r="F52" s="13"/>
      <c r="G52" s="13"/>
      <c r="H52" s="13"/>
    </row>
    <row r="53" spans="1:14" ht="72" thickBot="1" x14ac:dyDescent="0.25">
      <c r="A53" s="57" t="s">
        <v>44</v>
      </c>
      <c r="B53" s="58" t="s">
        <v>282</v>
      </c>
      <c r="C53" s="59" t="s">
        <v>312</v>
      </c>
      <c r="D53" s="13">
        <v>8</v>
      </c>
      <c r="E53" s="13">
        <v>7</v>
      </c>
      <c r="F53" s="13">
        <v>2</v>
      </c>
      <c r="G53" s="13">
        <v>2</v>
      </c>
      <c r="H53" s="13">
        <v>0</v>
      </c>
      <c r="I53" s="60">
        <v>1</v>
      </c>
      <c r="K53" s="60">
        <v>10</v>
      </c>
      <c r="L53">
        <f xml:space="preserve"> 100*((D53+E53)/2)/K53</f>
        <v>75</v>
      </c>
      <c r="M53">
        <f xml:space="preserve"> 100*((F53+G53)/2)/K53</f>
        <v>20</v>
      </c>
      <c r="N53">
        <f xml:space="preserve"> 100*((H53+I53)/2)/K53</f>
        <v>5</v>
      </c>
    </row>
    <row r="54" spans="1:14" x14ac:dyDescent="0.2">
      <c r="A54" s="51" t="s">
        <v>82</v>
      </c>
      <c r="B54" s="52" t="b">
        <v>1</v>
      </c>
      <c r="C54" s="53" t="b">
        <v>1</v>
      </c>
      <c r="D54" s="13"/>
      <c r="E54" s="13"/>
      <c r="F54" s="13"/>
      <c r="G54" s="13"/>
      <c r="H54" s="13"/>
    </row>
    <row r="55" spans="1:14" x14ac:dyDescent="0.2">
      <c r="A55" s="54" t="s">
        <v>83</v>
      </c>
      <c r="B55" s="55" t="b">
        <v>1</v>
      </c>
      <c r="C55" s="56" t="b">
        <v>1</v>
      </c>
      <c r="D55" s="13"/>
      <c r="E55" s="13"/>
      <c r="F55" s="13"/>
      <c r="G55" s="13"/>
      <c r="H55" s="13"/>
    </row>
    <row r="56" spans="1:14" x14ac:dyDescent="0.2">
      <c r="A56" s="54" t="s">
        <v>84</v>
      </c>
      <c r="B56" s="55" t="b">
        <v>1</v>
      </c>
      <c r="C56" s="56" t="s">
        <v>279</v>
      </c>
      <c r="D56" s="13"/>
      <c r="E56" s="13"/>
      <c r="F56" s="13"/>
      <c r="G56" s="13"/>
      <c r="H56" s="13"/>
    </row>
    <row r="57" spans="1:14" x14ac:dyDescent="0.2">
      <c r="A57" s="54" t="s">
        <v>85</v>
      </c>
      <c r="B57" s="55" t="b">
        <v>1</v>
      </c>
      <c r="C57" s="56" t="b">
        <v>1</v>
      </c>
      <c r="D57" s="13"/>
      <c r="E57" s="13"/>
      <c r="F57" s="13"/>
      <c r="G57" s="13"/>
      <c r="H57" s="13"/>
    </row>
    <row r="58" spans="1:14" x14ac:dyDescent="0.2">
      <c r="A58" s="54" t="s">
        <v>86</v>
      </c>
      <c r="B58" s="55" t="b">
        <v>1</v>
      </c>
      <c r="C58" s="56" t="b">
        <v>1</v>
      </c>
      <c r="D58" s="13"/>
      <c r="E58" s="13"/>
      <c r="F58" s="13"/>
      <c r="G58" s="13"/>
      <c r="H58" s="13"/>
    </row>
    <row r="59" spans="1:14" x14ac:dyDescent="0.2">
      <c r="A59" s="54" t="s">
        <v>87</v>
      </c>
      <c r="B59" s="55" t="b">
        <v>1</v>
      </c>
      <c r="C59" s="56" t="b">
        <v>0</v>
      </c>
      <c r="D59" s="13"/>
      <c r="E59" s="13"/>
      <c r="F59" s="13"/>
      <c r="G59" s="13"/>
      <c r="H59" s="13"/>
    </row>
    <row r="60" spans="1:14" x14ac:dyDescent="0.2">
      <c r="A60" s="54" t="s">
        <v>88</v>
      </c>
      <c r="B60" s="55" t="b">
        <v>1</v>
      </c>
      <c r="C60" s="56" t="b">
        <v>1</v>
      </c>
      <c r="D60" s="13"/>
      <c r="E60" s="13"/>
      <c r="F60" s="13"/>
      <c r="G60" s="13"/>
      <c r="H60" s="13"/>
    </row>
    <row r="61" spans="1:14" x14ac:dyDescent="0.2">
      <c r="A61" s="54" t="s">
        <v>89</v>
      </c>
      <c r="B61" s="55" t="b">
        <v>0</v>
      </c>
      <c r="C61" s="56" t="s">
        <v>276</v>
      </c>
      <c r="D61" s="13"/>
      <c r="E61" s="13"/>
      <c r="F61" s="13"/>
      <c r="G61" s="13"/>
      <c r="H61" s="13"/>
    </row>
    <row r="62" spans="1:14" x14ac:dyDescent="0.2">
      <c r="A62" s="54" t="s">
        <v>90</v>
      </c>
      <c r="B62" s="55" t="b">
        <v>1</v>
      </c>
      <c r="C62" s="56" t="b">
        <v>1</v>
      </c>
      <c r="D62" s="13"/>
      <c r="E62" s="13"/>
      <c r="F62" s="13"/>
      <c r="G62" s="13"/>
      <c r="H62" s="13"/>
    </row>
    <row r="63" spans="1:14" x14ac:dyDescent="0.2">
      <c r="A63" s="54" t="s">
        <v>91</v>
      </c>
      <c r="B63" s="55" t="b">
        <v>1</v>
      </c>
      <c r="C63" s="56" t="b">
        <v>1</v>
      </c>
      <c r="D63" s="13"/>
      <c r="E63" s="13"/>
      <c r="F63" s="13"/>
      <c r="G63" s="13"/>
      <c r="H63" s="13"/>
    </row>
    <row r="64" spans="1:14" ht="100" thickBot="1" x14ac:dyDescent="0.25">
      <c r="A64" s="57" t="s">
        <v>44</v>
      </c>
      <c r="B64" s="58" t="s">
        <v>283</v>
      </c>
      <c r="C64" s="59" t="s">
        <v>313</v>
      </c>
      <c r="D64" s="13">
        <v>9</v>
      </c>
      <c r="E64" s="13">
        <v>8</v>
      </c>
      <c r="F64" s="13">
        <v>1</v>
      </c>
      <c r="G64" s="13">
        <v>1</v>
      </c>
      <c r="H64" s="13">
        <v>0</v>
      </c>
      <c r="I64" s="60">
        <v>2</v>
      </c>
      <c r="K64" s="60">
        <v>10</v>
      </c>
      <c r="L64">
        <f xml:space="preserve"> 100*((D64+E64)/2)/K64</f>
        <v>85</v>
      </c>
      <c r="M64">
        <f xml:space="preserve"> 100*((F64+G64)/2)/K64</f>
        <v>10</v>
      </c>
      <c r="N64">
        <f xml:space="preserve"> 100*((H64+I64)/2)/K64</f>
        <v>10</v>
      </c>
    </row>
    <row r="65" spans="1:14" x14ac:dyDescent="0.2">
      <c r="A65" s="51" t="s">
        <v>92</v>
      </c>
      <c r="B65" s="52" t="b">
        <v>1</v>
      </c>
      <c r="C65" s="53" t="b">
        <v>1</v>
      </c>
      <c r="D65" s="13"/>
      <c r="E65" s="13"/>
      <c r="F65" s="13"/>
      <c r="G65" s="13"/>
      <c r="H65" s="13"/>
    </row>
    <row r="66" spans="1:14" x14ac:dyDescent="0.2">
      <c r="A66" s="54" t="s">
        <v>93</v>
      </c>
      <c r="B66" s="55" t="b">
        <v>1</v>
      </c>
      <c r="C66" s="56" t="s">
        <v>285</v>
      </c>
      <c r="D66" s="13"/>
      <c r="E66" s="13"/>
      <c r="F66" s="13"/>
      <c r="G66" s="13"/>
      <c r="H66" s="13"/>
    </row>
    <row r="67" spans="1:14" x14ac:dyDescent="0.2">
      <c r="A67" s="54" t="s">
        <v>94</v>
      </c>
      <c r="B67" s="55" t="b">
        <v>0</v>
      </c>
      <c r="C67" s="56" t="b">
        <v>0</v>
      </c>
      <c r="D67" s="13"/>
      <c r="E67" s="13"/>
      <c r="F67" s="13"/>
      <c r="G67" s="13"/>
      <c r="H67" s="13"/>
    </row>
    <row r="68" spans="1:14" x14ac:dyDescent="0.2">
      <c r="A68" s="54" t="s">
        <v>95</v>
      </c>
      <c r="B68" s="55" t="b">
        <v>1</v>
      </c>
      <c r="C68" s="56" t="s">
        <v>279</v>
      </c>
      <c r="D68" s="13"/>
      <c r="E68" s="13"/>
      <c r="F68" s="13"/>
      <c r="G68" s="13"/>
      <c r="H68" s="13"/>
    </row>
    <row r="69" spans="1:14" x14ac:dyDescent="0.2">
      <c r="A69" s="54" t="s">
        <v>96</v>
      </c>
      <c r="B69" s="55" t="b">
        <v>1</v>
      </c>
      <c r="C69" s="56" t="b">
        <v>1</v>
      </c>
      <c r="D69" s="13"/>
      <c r="E69" s="13"/>
      <c r="F69" s="13"/>
      <c r="G69" s="13"/>
      <c r="H69" s="13"/>
    </row>
    <row r="70" spans="1:14" x14ac:dyDescent="0.2">
      <c r="A70" s="54" t="s">
        <v>97</v>
      </c>
      <c r="B70" s="55" t="b">
        <v>1</v>
      </c>
      <c r="C70" s="56" t="b">
        <v>1</v>
      </c>
      <c r="D70" s="13"/>
      <c r="E70" s="13"/>
      <c r="F70" s="13"/>
      <c r="G70" s="13"/>
      <c r="H70" s="13"/>
    </row>
    <row r="71" spans="1:14" x14ac:dyDescent="0.2">
      <c r="A71" s="54" t="s">
        <v>98</v>
      </c>
      <c r="B71" s="55" t="b">
        <v>1</v>
      </c>
      <c r="C71" s="56" t="b">
        <v>0</v>
      </c>
      <c r="D71" s="13"/>
      <c r="E71" s="13"/>
      <c r="F71" s="13"/>
      <c r="G71" s="13"/>
      <c r="H71" s="13"/>
    </row>
    <row r="72" spans="1:14" x14ac:dyDescent="0.2">
      <c r="A72" s="54" t="s">
        <v>99</v>
      </c>
      <c r="B72" s="55" t="b">
        <v>1</v>
      </c>
      <c r="C72" s="56" t="b">
        <v>1</v>
      </c>
      <c r="D72" s="13"/>
      <c r="E72" s="13"/>
      <c r="F72" s="13"/>
      <c r="G72" s="13"/>
      <c r="H72" s="13"/>
    </row>
    <row r="73" spans="1:14" x14ac:dyDescent="0.2">
      <c r="A73" s="54" t="s">
        <v>100</v>
      </c>
      <c r="B73" s="55" t="b">
        <v>1</v>
      </c>
      <c r="C73" s="56" t="b">
        <v>1</v>
      </c>
      <c r="D73" s="13"/>
      <c r="E73" s="13"/>
      <c r="F73" s="13"/>
      <c r="G73" s="13"/>
      <c r="H73" s="13"/>
    </row>
    <row r="74" spans="1:14" ht="72" thickBot="1" x14ac:dyDescent="0.25">
      <c r="A74" s="57" t="s">
        <v>44</v>
      </c>
      <c r="B74" s="58" t="s">
        <v>284</v>
      </c>
      <c r="C74" s="59" t="s">
        <v>314</v>
      </c>
      <c r="D74" s="13">
        <v>8</v>
      </c>
      <c r="E74" s="13">
        <v>7</v>
      </c>
      <c r="F74" s="13">
        <v>1</v>
      </c>
      <c r="G74" s="13">
        <v>3</v>
      </c>
      <c r="H74" s="13">
        <v>0</v>
      </c>
      <c r="I74" s="60">
        <v>1</v>
      </c>
      <c r="K74" s="60">
        <v>9</v>
      </c>
      <c r="L74">
        <f xml:space="preserve"> 100*((D74+E74)/2)/K74</f>
        <v>83.333333333333329</v>
      </c>
      <c r="M74">
        <f xml:space="preserve"> 100*((F74+G74)/2)/K74</f>
        <v>22.222222222222221</v>
      </c>
      <c r="N74">
        <f xml:space="preserve"> 100*((H74+I74)/2)/K74</f>
        <v>5.5555555555555554</v>
      </c>
    </row>
    <row r="75" spans="1:14" x14ac:dyDescent="0.2">
      <c r="A75" s="51" t="s">
        <v>101</v>
      </c>
      <c r="B75" s="52" t="s">
        <v>285</v>
      </c>
      <c r="C75" s="53" t="b">
        <v>1</v>
      </c>
      <c r="D75" s="13"/>
      <c r="E75" s="13"/>
      <c r="F75" s="13"/>
      <c r="G75" s="13"/>
      <c r="H75" s="13"/>
    </row>
    <row r="76" spans="1:14" x14ac:dyDescent="0.2">
      <c r="A76" s="54" t="s">
        <v>102</v>
      </c>
      <c r="B76" s="55" t="b">
        <v>1</v>
      </c>
      <c r="C76" s="56" t="b">
        <v>1</v>
      </c>
      <c r="D76" s="13"/>
      <c r="E76" s="13"/>
      <c r="F76" s="13"/>
      <c r="G76" s="13"/>
      <c r="H76" s="13"/>
    </row>
    <row r="77" spans="1:14" x14ac:dyDescent="0.2">
      <c r="A77" s="54" t="s">
        <v>103</v>
      </c>
      <c r="B77" s="55" t="b">
        <v>1</v>
      </c>
      <c r="C77" s="56" t="b">
        <v>1</v>
      </c>
      <c r="D77" s="13"/>
      <c r="E77" s="13"/>
      <c r="F77" s="13"/>
      <c r="G77" s="13"/>
      <c r="H77" s="13"/>
    </row>
    <row r="78" spans="1:14" x14ac:dyDescent="0.2">
      <c r="A78" s="54" t="s">
        <v>104</v>
      </c>
      <c r="B78" s="55" t="b">
        <v>1</v>
      </c>
      <c r="C78" s="56" t="b">
        <v>1</v>
      </c>
      <c r="D78" s="13"/>
      <c r="E78" s="13"/>
      <c r="F78" s="13"/>
      <c r="G78" s="13"/>
      <c r="H78" s="13"/>
    </row>
    <row r="79" spans="1:14" x14ac:dyDescent="0.2">
      <c r="A79" s="54" t="s">
        <v>105</v>
      </c>
      <c r="B79" s="55" t="b">
        <v>1</v>
      </c>
      <c r="C79" s="56" t="b">
        <v>1</v>
      </c>
      <c r="D79" s="13"/>
      <c r="E79" s="13"/>
      <c r="F79" s="13"/>
      <c r="G79" s="13"/>
      <c r="H79" s="13"/>
    </row>
    <row r="80" spans="1:14" x14ac:dyDescent="0.2">
      <c r="A80" s="54" t="s">
        <v>106</v>
      </c>
      <c r="B80" s="55" t="s">
        <v>276</v>
      </c>
      <c r="C80" s="56" t="s">
        <v>276</v>
      </c>
      <c r="D80" s="13"/>
      <c r="E80" s="13"/>
      <c r="F80" s="13"/>
      <c r="G80" s="13"/>
      <c r="H80" s="13"/>
    </row>
    <row r="81" spans="1:14" x14ac:dyDescent="0.2">
      <c r="A81" s="54" t="s">
        <v>107</v>
      </c>
      <c r="B81" s="55" t="s">
        <v>285</v>
      </c>
      <c r="C81" s="56" t="b">
        <v>0</v>
      </c>
      <c r="D81" s="13"/>
      <c r="E81" s="13"/>
      <c r="F81" s="13"/>
      <c r="G81" s="13"/>
      <c r="H81" s="13"/>
    </row>
    <row r="82" spans="1:14" x14ac:dyDescent="0.2">
      <c r="A82" s="54" t="s">
        <v>108</v>
      </c>
      <c r="B82" s="55" t="b">
        <v>0</v>
      </c>
      <c r="C82" s="56" t="b">
        <v>0</v>
      </c>
      <c r="D82" s="13"/>
      <c r="E82" s="13"/>
      <c r="F82" s="13"/>
      <c r="G82" s="13"/>
      <c r="H82" s="13"/>
    </row>
    <row r="83" spans="1:14" x14ac:dyDescent="0.2">
      <c r="A83" s="54" t="s">
        <v>109</v>
      </c>
      <c r="B83" s="55" t="b">
        <v>1</v>
      </c>
      <c r="C83" s="56" t="b">
        <v>1</v>
      </c>
      <c r="D83" s="13"/>
      <c r="E83" s="13"/>
      <c r="F83" s="13"/>
      <c r="G83" s="13"/>
      <c r="H83" s="13"/>
    </row>
    <row r="84" spans="1:14" x14ac:dyDescent="0.2">
      <c r="A84" s="54" t="s">
        <v>110</v>
      </c>
      <c r="B84" s="55" t="b">
        <v>1</v>
      </c>
      <c r="C84" s="56" t="b">
        <v>1</v>
      </c>
      <c r="D84" s="13"/>
      <c r="E84" s="13"/>
      <c r="F84" s="13"/>
      <c r="G84" s="13"/>
      <c r="H84" s="13"/>
    </row>
    <row r="85" spans="1:14" ht="72" thickBot="1" x14ac:dyDescent="0.25">
      <c r="A85" s="57" t="s">
        <v>44</v>
      </c>
      <c r="B85" s="58" t="s">
        <v>286</v>
      </c>
      <c r="C85" s="59" t="s">
        <v>315</v>
      </c>
      <c r="D85" s="13">
        <v>8</v>
      </c>
      <c r="E85" s="13">
        <v>7</v>
      </c>
      <c r="F85" s="13">
        <v>3</v>
      </c>
      <c r="G85" s="13">
        <v>2</v>
      </c>
      <c r="H85" s="13">
        <v>1</v>
      </c>
      <c r="I85" s="60">
        <v>1</v>
      </c>
      <c r="K85" s="60">
        <v>10</v>
      </c>
      <c r="L85">
        <f xml:space="preserve"> 100*((D85+E85)/2)/K85</f>
        <v>75</v>
      </c>
      <c r="M85">
        <f xml:space="preserve"> 100*((F85+G85)/2)/K85</f>
        <v>25</v>
      </c>
      <c r="N85">
        <f xml:space="preserve"> 100*((H85+I85)/2)/K85</f>
        <v>10</v>
      </c>
    </row>
    <row r="86" spans="1:14" x14ac:dyDescent="0.2">
      <c r="A86" s="51" t="s">
        <v>111</v>
      </c>
      <c r="B86" s="52" t="b">
        <v>1</v>
      </c>
      <c r="C86" s="53" t="b">
        <v>1</v>
      </c>
      <c r="D86" s="13"/>
      <c r="E86" s="13"/>
      <c r="F86" s="13"/>
      <c r="G86" s="13"/>
      <c r="H86" s="13"/>
    </row>
    <row r="87" spans="1:14" x14ac:dyDescent="0.2">
      <c r="A87" s="54" t="s">
        <v>112</v>
      </c>
      <c r="B87" s="55" t="b">
        <v>1</v>
      </c>
      <c r="C87" s="56" t="b">
        <v>1</v>
      </c>
      <c r="D87" s="13"/>
      <c r="E87" s="13"/>
      <c r="F87" s="13"/>
      <c r="G87" s="13"/>
      <c r="H87" s="13"/>
    </row>
    <row r="88" spans="1:14" x14ac:dyDescent="0.2">
      <c r="A88" s="54" t="s">
        <v>113</v>
      </c>
      <c r="B88" s="55" t="b">
        <v>1</v>
      </c>
      <c r="C88" s="56" t="b">
        <v>1</v>
      </c>
      <c r="D88" s="13"/>
      <c r="E88" s="13"/>
      <c r="F88" s="13"/>
      <c r="G88" s="13"/>
      <c r="H88" s="13"/>
    </row>
    <row r="89" spans="1:14" x14ac:dyDescent="0.2">
      <c r="A89" s="54" t="s">
        <v>114</v>
      </c>
      <c r="B89" s="55" t="b">
        <v>1</v>
      </c>
      <c r="C89" s="56" t="b">
        <v>1</v>
      </c>
      <c r="D89" s="13"/>
      <c r="E89" s="13"/>
      <c r="F89" s="13"/>
      <c r="G89" s="13"/>
      <c r="H89" s="13"/>
    </row>
    <row r="90" spans="1:14" x14ac:dyDescent="0.2">
      <c r="A90" s="54" t="s">
        <v>115</v>
      </c>
      <c r="B90" s="55" t="b">
        <v>1</v>
      </c>
      <c r="C90" s="56" t="b">
        <v>1</v>
      </c>
      <c r="D90" s="13"/>
      <c r="E90" s="13"/>
      <c r="F90" s="13"/>
      <c r="G90" s="13"/>
      <c r="H90" s="13"/>
    </row>
    <row r="91" spans="1:14" x14ac:dyDescent="0.2">
      <c r="A91" s="54" t="s">
        <v>116</v>
      </c>
      <c r="B91" s="55" t="b">
        <v>1</v>
      </c>
      <c r="C91" s="56" t="s">
        <v>279</v>
      </c>
      <c r="D91" s="13"/>
      <c r="E91" s="13"/>
      <c r="F91" s="13"/>
      <c r="G91" s="13"/>
      <c r="H91" s="13"/>
    </row>
    <row r="92" spans="1:14" x14ac:dyDescent="0.2">
      <c r="A92" s="54" t="s">
        <v>117</v>
      </c>
      <c r="B92" s="55" t="s">
        <v>279</v>
      </c>
      <c r="C92" s="56" t="s">
        <v>276</v>
      </c>
      <c r="D92" s="13"/>
      <c r="E92" s="13"/>
      <c r="F92" s="13"/>
      <c r="G92" s="13"/>
      <c r="H92" s="13"/>
    </row>
    <row r="93" spans="1:14" x14ac:dyDescent="0.2">
      <c r="A93" s="54" t="s">
        <v>118</v>
      </c>
      <c r="B93" s="55" t="b">
        <v>0</v>
      </c>
      <c r="C93" s="56" t="b">
        <v>0</v>
      </c>
      <c r="D93" s="13"/>
      <c r="E93" s="13"/>
      <c r="F93" s="13"/>
      <c r="G93" s="13"/>
      <c r="H93" s="13"/>
    </row>
    <row r="94" spans="1:14" x14ac:dyDescent="0.2">
      <c r="A94" s="54" t="s">
        <v>119</v>
      </c>
      <c r="B94" s="55" t="b">
        <v>1</v>
      </c>
      <c r="C94" s="56" t="b">
        <v>1</v>
      </c>
      <c r="D94" s="13"/>
      <c r="E94" s="13"/>
      <c r="F94" s="13"/>
      <c r="G94" s="13"/>
      <c r="H94" s="13"/>
    </row>
    <row r="95" spans="1:14" x14ac:dyDescent="0.2">
      <c r="A95" s="54" t="s">
        <v>120</v>
      </c>
      <c r="B95" s="55" t="s">
        <v>287</v>
      </c>
      <c r="C95" s="56" t="s">
        <v>287</v>
      </c>
      <c r="D95" s="13"/>
      <c r="E95" s="13"/>
      <c r="F95" s="13"/>
      <c r="G95" s="13"/>
      <c r="H95" s="13"/>
    </row>
    <row r="96" spans="1:14" ht="100" thickBot="1" x14ac:dyDescent="0.25">
      <c r="A96" s="57" t="s">
        <v>44</v>
      </c>
      <c r="B96" s="58" t="s">
        <v>288</v>
      </c>
      <c r="C96" s="59" t="s">
        <v>316</v>
      </c>
      <c r="D96" s="13">
        <v>8</v>
      </c>
      <c r="E96" s="13">
        <v>6</v>
      </c>
      <c r="F96" s="13">
        <v>2</v>
      </c>
      <c r="G96" s="13">
        <v>1</v>
      </c>
      <c r="H96" s="13">
        <v>2</v>
      </c>
      <c r="I96" s="60">
        <v>3</v>
      </c>
      <c r="K96" s="60">
        <v>10</v>
      </c>
      <c r="L96">
        <f xml:space="preserve"> 100*((D96+E96)/2)/K96</f>
        <v>70</v>
      </c>
      <c r="M96">
        <f xml:space="preserve"> 100*((F96+G96)/2)/K96</f>
        <v>15</v>
      </c>
      <c r="N96">
        <f xml:space="preserve"> 100*((H96+I96)/2)/K96</f>
        <v>25</v>
      </c>
    </row>
    <row r="97" spans="1:14" x14ac:dyDescent="0.2">
      <c r="A97" s="51" t="s">
        <v>121</v>
      </c>
      <c r="B97" s="52" t="s">
        <v>285</v>
      </c>
      <c r="C97" s="53" t="s">
        <v>285</v>
      </c>
      <c r="D97" s="13"/>
      <c r="E97" s="13"/>
      <c r="F97" s="13"/>
      <c r="G97" s="13"/>
      <c r="H97" s="13"/>
    </row>
    <row r="98" spans="1:14" x14ac:dyDescent="0.2">
      <c r="A98" s="54" t="s">
        <v>122</v>
      </c>
      <c r="B98" s="55" t="b">
        <v>1</v>
      </c>
      <c r="C98" s="56" t="b">
        <v>1</v>
      </c>
      <c r="D98" s="13"/>
      <c r="E98" s="13"/>
      <c r="F98" s="13"/>
      <c r="G98" s="13"/>
      <c r="H98" s="13"/>
    </row>
    <row r="99" spans="1:14" x14ac:dyDescent="0.2">
      <c r="A99" s="54" t="s">
        <v>123</v>
      </c>
      <c r="B99" s="55" t="b">
        <v>1</v>
      </c>
      <c r="C99" s="56" t="b">
        <v>1</v>
      </c>
      <c r="D99" s="13"/>
      <c r="E99" s="13"/>
      <c r="F99" s="13"/>
      <c r="G99" s="13"/>
      <c r="H99" s="13"/>
    </row>
    <row r="100" spans="1:14" x14ac:dyDescent="0.2">
      <c r="A100" s="54" t="s">
        <v>124</v>
      </c>
      <c r="B100" s="55" t="b">
        <v>1</v>
      </c>
      <c r="C100" s="56" t="b">
        <v>1</v>
      </c>
      <c r="D100" s="13"/>
      <c r="E100" s="13"/>
      <c r="F100" s="13"/>
      <c r="G100" s="13"/>
      <c r="H100" s="13"/>
    </row>
    <row r="101" spans="1:14" x14ac:dyDescent="0.2">
      <c r="A101" s="54" t="s">
        <v>125</v>
      </c>
      <c r="B101" s="55" t="b">
        <v>0</v>
      </c>
      <c r="C101" s="56" t="b">
        <v>0</v>
      </c>
      <c r="D101" s="13"/>
      <c r="E101" s="13"/>
      <c r="F101" s="13"/>
      <c r="G101" s="13"/>
      <c r="H101" s="13"/>
    </row>
    <row r="102" spans="1:14" x14ac:dyDescent="0.2">
      <c r="A102" s="54" t="s">
        <v>126</v>
      </c>
      <c r="B102" s="55" t="b">
        <v>1</v>
      </c>
      <c r="C102" s="56" t="s">
        <v>276</v>
      </c>
      <c r="D102" s="13"/>
      <c r="E102" s="13"/>
      <c r="F102" s="13"/>
      <c r="G102" s="13"/>
      <c r="H102" s="13"/>
    </row>
    <row r="103" spans="1:14" x14ac:dyDescent="0.2">
      <c r="A103" s="54" t="s">
        <v>127</v>
      </c>
      <c r="B103" s="55" t="b">
        <v>1</v>
      </c>
      <c r="C103" s="56" t="b">
        <v>1</v>
      </c>
      <c r="D103" s="13"/>
      <c r="E103" s="13"/>
      <c r="F103" s="13"/>
      <c r="G103" s="13"/>
      <c r="H103" s="13"/>
    </row>
    <row r="104" spans="1:14" x14ac:dyDescent="0.2">
      <c r="A104" s="54" t="s">
        <v>128</v>
      </c>
      <c r="B104" s="55" t="b">
        <v>0</v>
      </c>
      <c r="C104" s="56" t="b">
        <v>1</v>
      </c>
      <c r="D104" s="13"/>
      <c r="E104" s="13"/>
      <c r="F104" s="13"/>
      <c r="G104" s="13"/>
      <c r="H104" s="13"/>
    </row>
    <row r="105" spans="1:14" x14ac:dyDescent="0.2">
      <c r="A105" s="54" t="s">
        <v>129</v>
      </c>
      <c r="B105" s="55" t="b">
        <v>1</v>
      </c>
      <c r="C105" s="56" t="b">
        <v>1</v>
      </c>
      <c r="D105" s="13"/>
      <c r="E105" s="13"/>
      <c r="F105" s="13"/>
      <c r="G105" s="13"/>
      <c r="H105" s="13"/>
    </row>
    <row r="106" spans="1:14" x14ac:dyDescent="0.2">
      <c r="A106" s="54" t="s">
        <v>130</v>
      </c>
      <c r="B106" s="55" t="b">
        <v>1</v>
      </c>
      <c r="C106" s="56" t="b">
        <v>1</v>
      </c>
      <c r="D106" s="13"/>
      <c r="E106" s="13"/>
      <c r="F106" s="13"/>
      <c r="G106" s="13"/>
      <c r="H106" s="13"/>
    </row>
    <row r="107" spans="1:14" ht="44" thickBot="1" x14ac:dyDescent="0.25">
      <c r="A107" s="57" t="s">
        <v>44</v>
      </c>
      <c r="B107" s="58" t="s">
        <v>289</v>
      </c>
      <c r="C107" s="59" t="s">
        <v>317</v>
      </c>
      <c r="D107" s="13">
        <v>8</v>
      </c>
      <c r="E107" s="13">
        <v>8</v>
      </c>
      <c r="F107" s="13">
        <v>3</v>
      </c>
      <c r="G107" s="13">
        <v>2</v>
      </c>
      <c r="H107" s="13">
        <v>0</v>
      </c>
      <c r="I107" s="60">
        <v>1</v>
      </c>
      <c r="K107" s="60">
        <v>10</v>
      </c>
      <c r="L107">
        <f xml:space="preserve"> 100*((D107+E107)/2)/K107</f>
        <v>80</v>
      </c>
      <c r="M107">
        <f xml:space="preserve"> 100*((F107+G107)/2)/K107</f>
        <v>25</v>
      </c>
      <c r="N107">
        <f xml:space="preserve"> 100*((H107+I107)/2)/K107</f>
        <v>5</v>
      </c>
    </row>
    <row r="108" spans="1:14" x14ac:dyDescent="0.2">
      <c r="A108" s="51" t="s">
        <v>131</v>
      </c>
      <c r="B108" s="52" t="b">
        <v>1</v>
      </c>
      <c r="C108" s="53" t="b">
        <v>1</v>
      </c>
      <c r="D108" s="13"/>
      <c r="E108" s="13"/>
      <c r="F108" s="13"/>
      <c r="G108" s="13"/>
      <c r="H108" s="13"/>
    </row>
    <row r="109" spans="1:14" x14ac:dyDescent="0.2">
      <c r="A109" s="54" t="s">
        <v>132</v>
      </c>
      <c r="B109" s="55" t="b">
        <v>0</v>
      </c>
      <c r="C109" s="56" t="b">
        <v>1</v>
      </c>
      <c r="D109" s="13"/>
      <c r="E109" s="13"/>
      <c r="F109" s="13"/>
      <c r="G109" s="13"/>
      <c r="H109" s="13"/>
    </row>
    <row r="110" spans="1:14" x14ac:dyDescent="0.2">
      <c r="A110" s="54" t="s">
        <v>133</v>
      </c>
      <c r="B110" s="55" t="b">
        <v>1</v>
      </c>
      <c r="C110" s="56" t="b">
        <v>1</v>
      </c>
      <c r="D110" s="13"/>
      <c r="E110" s="13"/>
      <c r="F110" s="13"/>
      <c r="G110" s="13"/>
      <c r="H110" s="13"/>
    </row>
    <row r="111" spans="1:14" x14ac:dyDescent="0.2">
      <c r="A111" s="54" t="s">
        <v>134</v>
      </c>
      <c r="B111" s="55" t="b">
        <v>1</v>
      </c>
      <c r="C111" s="56" t="b">
        <v>1</v>
      </c>
      <c r="D111" s="13"/>
      <c r="E111" s="13"/>
      <c r="F111" s="13"/>
      <c r="G111" s="13"/>
      <c r="H111" s="13"/>
    </row>
    <row r="112" spans="1:14" x14ac:dyDescent="0.2">
      <c r="A112" s="54" t="s">
        <v>135</v>
      </c>
      <c r="B112" s="55" t="s">
        <v>285</v>
      </c>
      <c r="C112" s="56" t="b">
        <v>1</v>
      </c>
      <c r="D112" s="13"/>
      <c r="E112" s="13"/>
      <c r="F112" s="13"/>
      <c r="G112" s="13"/>
      <c r="H112" s="13"/>
    </row>
    <row r="113" spans="1:14" x14ac:dyDescent="0.2">
      <c r="A113" s="54" t="s">
        <v>136</v>
      </c>
      <c r="B113" s="55" t="b">
        <v>1</v>
      </c>
      <c r="C113" s="56" t="b">
        <v>1</v>
      </c>
      <c r="D113" s="13"/>
      <c r="E113" s="13"/>
      <c r="F113" s="13"/>
      <c r="G113" s="13"/>
      <c r="H113" s="13"/>
    </row>
    <row r="114" spans="1:14" x14ac:dyDescent="0.2">
      <c r="A114" s="54" t="s">
        <v>137</v>
      </c>
      <c r="B114" s="55" t="b">
        <v>1</v>
      </c>
      <c r="C114" s="56" t="b">
        <v>1</v>
      </c>
      <c r="D114" s="13"/>
      <c r="E114" s="13"/>
      <c r="F114" s="13"/>
      <c r="G114" s="13"/>
      <c r="H114" s="13"/>
    </row>
    <row r="115" spans="1:14" x14ac:dyDescent="0.2">
      <c r="A115" s="54" t="s">
        <v>138</v>
      </c>
      <c r="B115" s="55" t="b">
        <v>1</v>
      </c>
      <c r="C115" s="56" t="b">
        <v>1</v>
      </c>
      <c r="D115" s="13"/>
      <c r="E115" s="13"/>
      <c r="F115" s="13"/>
      <c r="G115" s="13"/>
      <c r="H115" s="13"/>
    </row>
    <row r="116" spans="1:14" x14ac:dyDescent="0.2">
      <c r="A116" s="54" t="s">
        <v>139</v>
      </c>
      <c r="B116" s="55" t="b">
        <v>1</v>
      </c>
      <c r="C116" s="56" t="b">
        <v>1</v>
      </c>
      <c r="D116" s="13"/>
      <c r="E116" s="13"/>
      <c r="F116" s="13"/>
      <c r="G116" s="13"/>
      <c r="H116" s="13"/>
    </row>
    <row r="117" spans="1:14" x14ac:dyDescent="0.2">
      <c r="A117" s="54" t="s">
        <v>140</v>
      </c>
      <c r="B117" s="55" t="b">
        <v>0</v>
      </c>
      <c r="C117" s="56" t="s">
        <v>279</v>
      </c>
      <c r="D117" s="13"/>
      <c r="E117" s="13"/>
      <c r="F117" s="13"/>
      <c r="G117" s="13"/>
      <c r="H117" s="13"/>
    </row>
    <row r="118" spans="1:14" ht="170" thickBot="1" x14ac:dyDescent="0.25">
      <c r="A118" s="57" t="s">
        <v>44</v>
      </c>
      <c r="B118" s="58" t="s">
        <v>290</v>
      </c>
      <c r="C118" s="59" t="s">
        <v>318</v>
      </c>
      <c r="D118" s="13">
        <v>8</v>
      </c>
      <c r="E118" s="13">
        <v>10</v>
      </c>
      <c r="F118" s="13">
        <v>3</v>
      </c>
      <c r="G118" s="13">
        <v>0</v>
      </c>
      <c r="H118" s="13">
        <v>0</v>
      </c>
      <c r="I118" s="60">
        <v>1</v>
      </c>
      <c r="K118" s="60">
        <v>10</v>
      </c>
      <c r="L118">
        <f xml:space="preserve"> 100*((D118+E118)/2)/K118</f>
        <v>90</v>
      </c>
      <c r="M118">
        <f xml:space="preserve"> 100*((F118+G118)/2)/K118</f>
        <v>15</v>
      </c>
      <c r="N118">
        <f xml:space="preserve"> 100*((H118+I118)/2)/K118</f>
        <v>5</v>
      </c>
    </row>
    <row r="119" spans="1:14" x14ac:dyDescent="0.2">
      <c r="A119" s="51" t="s">
        <v>141</v>
      </c>
      <c r="B119" s="52" t="s">
        <v>285</v>
      </c>
      <c r="C119" s="53" t="b">
        <v>1</v>
      </c>
      <c r="D119" s="13"/>
      <c r="E119" s="13"/>
      <c r="F119" s="13"/>
      <c r="G119" s="13"/>
      <c r="H119" s="13"/>
    </row>
    <row r="120" spans="1:14" x14ac:dyDescent="0.2">
      <c r="A120" s="54" t="s">
        <v>142</v>
      </c>
      <c r="B120" s="55" t="b">
        <v>1</v>
      </c>
      <c r="C120" s="56" t="b">
        <v>1</v>
      </c>
      <c r="D120" s="13"/>
      <c r="E120" s="13"/>
      <c r="F120" s="13"/>
      <c r="G120" s="13"/>
      <c r="H120" s="13"/>
    </row>
    <row r="121" spans="1:14" x14ac:dyDescent="0.2">
      <c r="A121" s="54" t="s">
        <v>143</v>
      </c>
      <c r="B121" s="55" t="b">
        <v>1</v>
      </c>
      <c r="C121" s="56" t="b">
        <v>1</v>
      </c>
      <c r="D121" s="13"/>
      <c r="E121" s="13"/>
      <c r="F121" s="13"/>
      <c r="G121" s="13"/>
      <c r="H121" s="13"/>
    </row>
    <row r="122" spans="1:14" x14ac:dyDescent="0.2">
      <c r="A122" s="54" t="s">
        <v>144</v>
      </c>
      <c r="B122" s="55" t="b">
        <v>1</v>
      </c>
      <c r="C122" s="56" t="b">
        <v>1</v>
      </c>
      <c r="D122" s="13"/>
      <c r="E122" s="13"/>
      <c r="F122" s="13"/>
      <c r="G122" s="13"/>
      <c r="H122" s="13"/>
    </row>
    <row r="123" spans="1:14" x14ac:dyDescent="0.2">
      <c r="A123" s="54" t="s">
        <v>145</v>
      </c>
      <c r="B123" s="55" t="b">
        <v>1</v>
      </c>
      <c r="C123" s="56" t="b">
        <v>1</v>
      </c>
      <c r="D123" s="13"/>
      <c r="E123" s="13"/>
      <c r="F123" s="13"/>
      <c r="G123" s="13"/>
      <c r="H123" s="13"/>
    </row>
    <row r="124" spans="1:14" x14ac:dyDescent="0.2">
      <c r="A124" s="54" t="s">
        <v>146</v>
      </c>
      <c r="B124" s="55" t="b">
        <v>1</v>
      </c>
      <c r="C124" s="56" t="b">
        <v>1</v>
      </c>
      <c r="D124" s="13"/>
      <c r="E124" s="13"/>
      <c r="F124" s="13"/>
      <c r="G124" s="13"/>
      <c r="H124" s="13"/>
    </row>
    <row r="125" spans="1:14" x14ac:dyDescent="0.2">
      <c r="A125" s="54" t="s">
        <v>147</v>
      </c>
      <c r="B125" s="55" t="b">
        <v>1</v>
      </c>
      <c r="C125" s="56" t="b">
        <v>0</v>
      </c>
      <c r="D125" s="13"/>
      <c r="E125" s="13"/>
      <c r="F125" s="13"/>
      <c r="G125" s="13"/>
      <c r="H125" s="13"/>
    </row>
    <row r="126" spans="1:14" x14ac:dyDescent="0.2">
      <c r="A126" s="54" t="s">
        <v>148</v>
      </c>
      <c r="B126" s="55" t="b">
        <v>0</v>
      </c>
      <c r="C126" s="56" t="b">
        <v>0</v>
      </c>
      <c r="D126" s="13"/>
      <c r="E126" s="13"/>
      <c r="F126" s="13"/>
      <c r="G126" s="13"/>
      <c r="H126" s="13"/>
    </row>
    <row r="127" spans="1:14" x14ac:dyDescent="0.2">
      <c r="A127" s="54" t="s">
        <v>149</v>
      </c>
      <c r="B127" s="55" t="b">
        <v>1</v>
      </c>
      <c r="C127" s="56" t="b">
        <v>1</v>
      </c>
      <c r="D127" s="13"/>
      <c r="E127" s="13"/>
      <c r="F127" s="13"/>
      <c r="G127" s="13"/>
      <c r="H127" s="13"/>
    </row>
    <row r="128" spans="1:14" x14ac:dyDescent="0.2">
      <c r="A128" s="54" t="s">
        <v>150</v>
      </c>
      <c r="B128" s="55" t="b">
        <v>1</v>
      </c>
      <c r="C128" s="56" t="s">
        <v>287</v>
      </c>
      <c r="D128" s="13"/>
      <c r="E128" s="13"/>
      <c r="F128" s="13"/>
      <c r="G128" s="13"/>
      <c r="H128" s="13"/>
    </row>
    <row r="129" spans="1:14" x14ac:dyDescent="0.2">
      <c r="A129" s="54" t="s">
        <v>151</v>
      </c>
      <c r="B129" s="55" t="b">
        <v>0</v>
      </c>
      <c r="C129" s="56" t="s">
        <v>276</v>
      </c>
      <c r="D129" s="13"/>
      <c r="E129" s="13"/>
      <c r="F129" s="13"/>
      <c r="G129" s="13"/>
      <c r="H129" s="13"/>
    </row>
    <row r="130" spans="1:14" ht="44" thickBot="1" x14ac:dyDescent="0.25">
      <c r="A130" s="57" t="s">
        <v>44</v>
      </c>
      <c r="B130" s="58" t="s">
        <v>291</v>
      </c>
      <c r="C130" s="59" t="s">
        <v>319</v>
      </c>
      <c r="D130" s="13">
        <v>9</v>
      </c>
      <c r="E130" s="13">
        <v>7</v>
      </c>
      <c r="F130" s="13">
        <v>3</v>
      </c>
      <c r="G130" s="13">
        <v>3</v>
      </c>
      <c r="H130" s="13">
        <v>0</v>
      </c>
      <c r="I130" s="60">
        <v>2</v>
      </c>
      <c r="K130" s="60">
        <v>11</v>
      </c>
      <c r="L130">
        <f xml:space="preserve"> 100*((D130+E130)/2)/K130</f>
        <v>72.727272727272734</v>
      </c>
      <c r="M130">
        <f xml:space="preserve"> 100*((F130+G130)/2)/K130</f>
        <v>27.272727272727273</v>
      </c>
      <c r="N130">
        <f xml:space="preserve"> 100*((H130+I130)/2)/K130</f>
        <v>9.0909090909090917</v>
      </c>
    </row>
    <row r="131" spans="1:14" x14ac:dyDescent="0.2">
      <c r="A131" s="51" t="s">
        <v>152</v>
      </c>
      <c r="B131" s="52" t="b">
        <v>1</v>
      </c>
      <c r="C131" s="53" t="b">
        <v>1</v>
      </c>
      <c r="D131" s="13"/>
      <c r="E131" s="13"/>
      <c r="F131" s="13"/>
      <c r="G131" s="13"/>
      <c r="H131" s="13"/>
    </row>
    <row r="132" spans="1:14" x14ac:dyDescent="0.2">
      <c r="A132" s="54" t="s">
        <v>153</v>
      </c>
      <c r="B132" s="55" t="b">
        <v>1</v>
      </c>
      <c r="C132" s="56" t="b">
        <v>1</v>
      </c>
      <c r="D132" s="13"/>
      <c r="E132" s="13"/>
      <c r="F132" s="13"/>
      <c r="G132" s="13"/>
      <c r="H132" s="13"/>
    </row>
    <row r="133" spans="1:14" x14ac:dyDescent="0.2">
      <c r="A133" s="54" t="s">
        <v>154</v>
      </c>
      <c r="B133" s="55" t="b">
        <v>1</v>
      </c>
      <c r="C133" s="56" t="b">
        <v>1</v>
      </c>
      <c r="D133" s="13"/>
      <c r="E133" s="13"/>
      <c r="F133" s="13"/>
      <c r="G133" s="13"/>
      <c r="H133" s="13"/>
    </row>
    <row r="134" spans="1:14" x14ac:dyDescent="0.2">
      <c r="A134" s="54" t="s">
        <v>155</v>
      </c>
      <c r="B134" s="55" t="b">
        <v>1</v>
      </c>
      <c r="C134" s="56" t="b">
        <v>1</v>
      </c>
      <c r="D134" s="13"/>
      <c r="E134" s="13"/>
      <c r="F134" s="13"/>
      <c r="G134" s="13"/>
      <c r="H134" s="13"/>
    </row>
    <row r="135" spans="1:14" x14ac:dyDescent="0.2">
      <c r="A135" s="54" t="s">
        <v>156</v>
      </c>
      <c r="B135" s="55" t="b">
        <v>1</v>
      </c>
      <c r="C135" s="56" t="b">
        <v>1</v>
      </c>
      <c r="D135" s="13"/>
      <c r="E135" s="13"/>
      <c r="F135" s="13"/>
      <c r="G135" s="13"/>
      <c r="H135" s="13"/>
    </row>
    <row r="136" spans="1:14" x14ac:dyDescent="0.2">
      <c r="A136" s="54" t="s">
        <v>157</v>
      </c>
      <c r="B136" s="55" t="b">
        <v>0</v>
      </c>
      <c r="C136" s="56" t="b">
        <v>1</v>
      </c>
      <c r="D136" s="13"/>
      <c r="E136" s="13"/>
      <c r="F136" s="13"/>
      <c r="G136" s="13"/>
      <c r="H136" s="13"/>
    </row>
    <row r="137" spans="1:14" x14ac:dyDescent="0.2">
      <c r="A137" s="54" t="s">
        <v>158</v>
      </c>
      <c r="B137" s="55" t="s">
        <v>276</v>
      </c>
      <c r="C137" s="56" t="s">
        <v>276</v>
      </c>
      <c r="D137" s="13"/>
      <c r="E137" s="13"/>
      <c r="F137" s="13"/>
      <c r="G137" s="13"/>
      <c r="H137" s="13"/>
    </row>
    <row r="138" spans="1:14" x14ac:dyDescent="0.2">
      <c r="A138" s="54" t="s">
        <v>159</v>
      </c>
      <c r="B138" s="55" t="b">
        <v>0</v>
      </c>
      <c r="C138" s="56" t="b">
        <v>1</v>
      </c>
      <c r="D138" s="13"/>
      <c r="E138" s="13"/>
      <c r="F138" s="13"/>
      <c r="G138" s="13"/>
      <c r="H138" s="13"/>
    </row>
    <row r="139" spans="1:14" x14ac:dyDescent="0.2">
      <c r="A139" s="54" t="s">
        <v>160</v>
      </c>
      <c r="B139" s="55" t="b">
        <v>0</v>
      </c>
      <c r="C139" s="56" t="b">
        <v>0</v>
      </c>
      <c r="D139" s="13"/>
      <c r="E139" s="13"/>
      <c r="F139" s="13"/>
      <c r="G139" s="13"/>
      <c r="H139" s="13"/>
    </row>
    <row r="140" spans="1:14" x14ac:dyDescent="0.2">
      <c r="A140" s="54" t="s">
        <v>161</v>
      </c>
      <c r="B140" s="55" t="b">
        <v>0</v>
      </c>
      <c r="C140" s="56" t="b">
        <v>1</v>
      </c>
      <c r="D140" s="13"/>
      <c r="E140" s="13"/>
      <c r="F140" s="13"/>
      <c r="G140" s="13"/>
      <c r="H140" s="13"/>
    </row>
    <row r="141" spans="1:14" x14ac:dyDescent="0.2">
      <c r="A141" s="54" t="s">
        <v>162</v>
      </c>
      <c r="B141" s="55" t="b">
        <v>1</v>
      </c>
      <c r="C141" s="56" t="b">
        <v>1</v>
      </c>
      <c r="D141" s="13"/>
      <c r="E141" s="13"/>
      <c r="F141" s="13"/>
      <c r="G141" s="13"/>
      <c r="H141" s="13"/>
    </row>
    <row r="142" spans="1:14" ht="114" thickBot="1" x14ac:dyDescent="0.25">
      <c r="A142" s="57" t="s">
        <v>44</v>
      </c>
      <c r="B142" s="58" t="s">
        <v>292</v>
      </c>
      <c r="C142" s="59" t="s">
        <v>320</v>
      </c>
      <c r="D142" s="13">
        <v>6</v>
      </c>
      <c r="E142" s="13">
        <v>9</v>
      </c>
      <c r="F142" s="13">
        <v>4</v>
      </c>
      <c r="G142" s="13">
        <v>1</v>
      </c>
      <c r="H142" s="13">
        <v>1</v>
      </c>
      <c r="I142" s="60">
        <v>1</v>
      </c>
      <c r="K142" s="60">
        <v>11</v>
      </c>
      <c r="L142">
        <f xml:space="preserve"> 100*((D142+E142)/2)/K142</f>
        <v>68.181818181818187</v>
      </c>
      <c r="M142">
        <f xml:space="preserve"> 100*((F142+G142)/2)/K142</f>
        <v>22.727272727272727</v>
      </c>
      <c r="N142">
        <f xml:space="preserve"> 100*((H142+I142)/2)/K142</f>
        <v>9.0909090909090917</v>
      </c>
    </row>
    <row r="143" spans="1:14" x14ac:dyDescent="0.2">
      <c r="A143" s="51" t="s">
        <v>163</v>
      </c>
      <c r="B143" s="52" t="b">
        <v>0</v>
      </c>
      <c r="C143" s="53" t="b">
        <v>0</v>
      </c>
      <c r="D143" s="13"/>
      <c r="E143" s="13"/>
      <c r="F143" s="13"/>
      <c r="G143" s="13"/>
      <c r="H143" s="13"/>
    </row>
    <row r="144" spans="1:14" x14ac:dyDescent="0.2">
      <c r="A144" s="54" t="s">
        <v>164</v>
      </c>
      <c r="B144" s="55" t="b">
        <v>0</v>
      </c>
      <c r="C144" s="56" t="b">
        <v>0</v>
      </c>
      <c r="D144" s="13"/>
      <c r="E144" s="13"/>
      <c r="F144" s="13"/>
      <c r="G144" s="13"/>
      <c r="H144" s="13"/>
    </row>
    <row r="145" spans="1:14" x14ac:dyDescent="0.2">
      <c r="A145" s="54" t="s">
        <v>165</v>
      </c>
      <c r="B145" s="55" t="b">
        <v>1</v>
      </c>
      <c r="C145" s="56" t="b">
        <v>1</v>
      </c>
      <c r="D145" s="13"/>
      <c r="E145" s="13"/>
      <c r="F145" s="13"/>
      <c r="G145" s="13"/>
      <c r="H145" s="13"/>
    </row>
    <row r="146" spans="1:14" x14ac:dyDescent="0.2">
      <c r="A146" s="54" t="s">
        <v>166</v>
      </c>
      <c r="B146" s="55" t="b">
        <v>1</v>
      </c>
      <c r="C146" s="56" t="b">
        <v>1</v>
      </c>
      <c r="D146" s="13"/>
      <c r="E146" s="13"/>
      <c r="F146" s="13"/>
      <c r="G146" s="13"/>
      <c r="H146" s="13"/>
    </row>
    <row r="147" spans="1:14" x14ac:dyDescent="0.2">
      <c r="A147" s="54" t="s">
        <v>167</v>
      </c>
      <c r="B147" s="55" t="b">
        <v>1</v>
      </c>
      <c r="C147" s="56" t="b">
        <v>1</v>
      </c>
      <c r="D147" s="13"/>
      <c r="E147" s="13"/>
      <c r="F147" s="13"/>
      <c r="G147" s="13"/>
      <c r="H147" s="13"/>
    </row>
    <row r="148" spans="1:14" x14ac:dyDescent="0.2">
      <c r="A148" s="54" t="s">
        <v>168</v>
      </c>
      <c r="B148" s="55" t="b">
        <v>0</v>
      </c>
      <c r="C148" s="56" t="b">
        <v>1</v>
      </c>
      <c r="D148" s="13"/>
      <c r="E148" s="13"/>
      <c r="F148" s="13"/>
      <c r="G148" s="13"/>
      <c r="H148" s="13"/>
    </row>
    <row r="149" spans="1:14" x14ac:dyDescent="0.2">
      <c r="A149" s="54" t="s">
        <v>169</v>
      </c>
      <c r="B149" s="55" t="b">
        <v>1</v>
      </c>
      <c r="C149" s="56" t="s">
        <v>276</v>
      </c>
      <c r="D149" s="13"/>
      <c r="E149" s="13"/>
      <c r="F149" s="13"/>
      <c r="G149" s="13"/>
      <c r="H149" s="13"/>
    </row>
    <row r="150" spans="1:14" x14ac:dyDescent="0.2">
      <c r="A150" s="54" t="s">
        <v>170</v>
      </c>
      <c r="B150" s="55" t="b">
        <v>1</v>
      </c>
      <c r="C150" s="56" t="b">
        <v>1</v>
      </c>
      <c r="D150" s="13"/>
      <c r="E150" s="13"/>
      <c r="F150" s="13"/>
      <c r="G150" s="13"/>
      <c r="H150" s="13"/>
    </row>
    <row r="151" spans="1:14" x14ac:dyDescent="0.2">
      <c r="A151" s="54" t="s">
        <v>171</v>
      </c>
      <c r="B151" s="55" t="b">
        <v>0</v>
      </c>
      <c r="C151" s="56" t="b">
        <v>0</v>
      </c>
      <c r="D151" s="13"/>
      <c r="E151" s="13"/>
      <c r="F151" s="13"/>
      <c r="G151" s="13"/>
      <c r="H151" s="13"/>
    </row>
    <row r="152" spans="1:14" x14ac:dyDescent="0.2">
      <c r="A152" s="54" t="s">
        <v>172</v>
      </c>
      <c r="B152" s="55" t="b">
        <v>1</v>
      </c>
      <c r="C152" s="56" t="b">
        <v>1</v>
      </c>
      <c r="D152" s="13"/>
      <c r="E152" s="13"/>
      <c r="F152" s="13"/>
      <c r="G152" s="13"/>
      <c r="H152" s="13"/>
    </row>
    <row r="153" spans="1:14" x14ac:dyDescent="0.2">
      <c r="A153" s="54" t="s">
        <v>173</v>
      </c>
      <c r="B153" s="55" t="b">
        <v>1</v>
      </c>
      <c r="C153" s="56" t="b">
        <v>1</v>
      </c>
      <c r="D153" s="13"/>
      <c r="E153" s="13"/>
      <c r="F153" s="13"/>
      <c r="G153" s="13"/>
      <c r="H153" s="13"/>
    </row>
    <row r="154" spans="1:14" ht="58" thickBot="1" x14ac:dyDescent="0.25">
      <c r="A154" s="57" t="s">
        <v>44</v>
      </c>
      <c r="B154" s="58" t="s">
        <v>293</v>
      </c>
      <c r="C154" s="59" t="s">
        <v>321</v>
      </c>
      <c r="D154" s="13">
        <v>7</v>
      </c>
      <c r="E154" s="13">
        <v>7</v>
      </c>
      <c r="F154" s="13">
        <v>4</v>
      </c>
      <c r="G154" s="13">
        <v>3</v>
      </c>
      <c r="H154" s="13">
        <v>0</v>
      </c>
      <c r="I154" s="60">
        <v>1</v>
      </c>
      <c r="K154" s="60">
        <v>11</v>
      </c>
      <c r="L154">
        <f xml:space="preserve"> 100*((D154+E154)/2)/K154</f>
        <v>63.636363636363633</v>
      </c>
      <c r="M154">
        <f xml:space="preserve"> 100*((F154+G154)/2)/K154</f>
        <v>31.818181818181817</v>
      </c>
      <c r="N154">
        <f xml:space="preserve"> 100*((H154+I154)/2)/K154</f>
        <v>4.5454545454545459</v>
      </c>
    </row>
    <row r="155" spans="1:14" x14ac:dyDescent="0.2">
      <c r="A155" s="51" t="s">
        <v>174</v>
      </c>
      <c r="B155" s="52" t="b">
        <v>1</v>
      </c>
      <c r="C155" s="53" t="b">
        <v>1</v>
      </c>
      <c r="D155" s="13"/>
      <c r="E155" s="13"/>
      <c r="F155" s="13"/>
      <c r="G155" s="13"/>
      <c r="H155" s="13"/>
    </row>
    <row r="156" spans="1:14" x14ac:dyDescent="0.2">
      <c r="A156" s="54" t="s">
        <v>175</v>
      </c>
      <c r="B156" s="55" t="b">
        <v>1</v>
      </c>
      <c r="C156" s="56" t="b">
        <v>1</v>
      </c>
      <c r="D156" s="13"/>
      <c r="E156" s="13"/>
      <c r="F156" s="13"/>
      <c r="G156" s="13"/>
      <c r="H156" s="13"/>
    </row>
    <row r="157" spans="1:14" x14ac:dyDescent="0.2">
      <c r="A157" s="54" t="s">
        <v>176</v>
      </c>
      <c r="B157" s="55" t="b">
        <v>1</v>
      </c>
      <c r="C157" s="56" t="b">
        <v>1</v>
      </c>
      <c r="D157" s="13"/>
      <c r="E157" s="13"/>
      <c r="F157" s="13"/>
      <c r="G157" s="13"/>
      <c r="H157" s="13"/>
    </row>
    <row r="158" spans="1:14" x14ac:dyDescent="0.2">
      <c r="A158" s="54" t="s">
        <v>177</v>
      </c>
      <c r="B158" s="55" t="b">
        <v>1</v>
      </c>
      <c r="C158" s="56" t="b">
        <v>1</v>
      </c>
      <c r="D158" s="13"/>
      <c r="E158" s="13"/>
      <c r="F158" s="13"/>
      <c r="G158" s="13"/>
      <c r="H158" s="13"/>
    </row>
    <row r="159" spans="1:14" x14ac:dyDescent="0.2">
      <c r="A159" s="54" t="s">
        <v>178</v>
      </c>
      <c r="B159" s="55" t="b">
        <v>1</v>
      </c>
      <c r="C159" s="56" t="b">
        <v>1</v>
      </c>
      <c r="D159" s="13"/>
      <c r="E159" s="13"/>
      <c r="F159" s="13"/>
      <c r="G159" s="13"/>
      <c r="H159" s="13"/>
    </row>
    <row r="160" spans="1:14" x14ac:dyDescent="0.2">
      <c r="A160" s="54" t="s">
        <v>179</v>
      </c>
      <c r="B160" s="55" t="b">
        <v>1</v>
      </c>
      <c r="C160" s="56" t="s">
        <v>287</v>
      </c>
      <c r="D160" s="13"/>
      <c r="E160" s="13"/>
      <c r="F160" s="13"/>
      <c r="G160" s="13"/>
      <c r="H160" s="13"/>
    </row>
    <row r="161" spans="1:14" x14ac:dyDescent="0.2">
      <c r="A161" s="54" t="s">
        <v>180</v>
      </c>
      <c r="B161" s="55" t="s">
        <v>276</v>
      </c>
      <c r="C161" s="56" t="s">
        <v>276</v>
      </c>
      <c r="D161" s="13"/>
      <c r="E161" s="13"/>
      <c r="F161" s="13"/>
      <c r="G161" s="13"/>
      <c r="H161" s="13"/>
    </row>
    <row r="162" spans="1:14" x14ac:dyDescent="0.2">
      <c r="A162" s="54" t="s">
        <v>181</v>
      </c>
      <c r="B162" s="55" t="b">
        <v>0</v>
      </c>
      <c r="C162" s="56" t="b">
        <v>0</v>
      </c>
      <c r="D162" s="13"/>
      <c r="E162" s="13"/>
      <c r="F162" s="13"/>
      <c r="G162" s="13"/>
      <c r="H162" s="13"/>
    </row>
    <row r="163" spans="1:14" x14ac:dyDescent="0.2">
      <c r="A163" s="54" t="s">
        <v>182</v>
      </c>
      <c r="B163" s="55" t="b">
        <v>0</v>
      </c>
      <c r="C163" s="56" t="b">
        <v>0</v>
      </c>
      <c r="D163" s="13"/>
      <c r="E163" s="13"/>
      <c r="F163" s="13"/>
      <c r="G163" s="13"/>
      <c r="H163" s="13"/>
    </row>
    <row r="164" spans="1:14" x14ac:dyDescent="0.2">
      <c r="A164" s="54" t="s">
        <v>183</v>
      </c>
      <c r="B164" s="55" t="b">
        <v>1</v>
      </c>
      <c r="C164" s="56" t="b">
        <v>0</v>
      </c>
      <c r="D164" s="13"/>
      <c r="E164" s="13"/>
      <c r="F164" s="13"/>
      <c r="G164" s="13"/>
      <c r="H164" s="13"/>
    </row>
    <row r="165" spans="1:14" x14ac:dyDescent="0.2">
      <c r="A165" s="54" t="s">
        <v>184</v>
      </c>
      <c r="B165" s="55" t="b">
        <v>0</v>
      </c>
      <c r="C165" s="56" t="b">
        <v>1</v>
      </c>
      <c r="D165" s="13"/>
      <c r="E165" s="13"/>
      <c r="F165" s="13"/>
      <c r="G165" s="13"/>
      <c r="H165" s="13"/>
    </row>
    <row r="166" spans="1:14" ht="128" thickBot="1" x14ac:dyDescent="0.25">
      <c r="A166" s="57" t="s">
        <v>44</v>
      </c>
      <c r="B166" s="58" t="s">
        <v>294</v>
      </c>
      <c r="C166" s="59" t="s">
        <v>322</v>
      </c>
      <c r="D166" s="13">
        <v>7</v>
      </c>
      <c r="E166" s="13">
        <v>6</v>
      </c>
      <c r="F166" s="13">
        <v>3</v>
      </c>
      <c r="G166" s="13">
        <v>4</v>
      </c>
      <c r="H166" s="13">
        <v>1</v>
      </c>
      <c r="I166" s="60">
        <v>2</v>
      </c>
      <c r="K166" s="60">
        <v>11</v>
      </c>
      <c r="L166">
        <f xml:space="preserve"> 100*((D166+E166)/2)/K166</f>
        <v>59.090909090909093</v>
      </c>
      <c r="M166">
        <f xml:space="preserve"> 100*((F166+G166)/2)/K166</f>
        <v>31.818181818181817</v>
      </c>
      <c r="N166">
        <f xml:space="preserve"> 100*((H166+I166)/2)/K166</f>
        <v>13.636363636363637</v>
      </c>
    </row>
    <row r="167" spans="1:14" x14ac:dyDescent="0.2">
      <c r="A167" s="51" t="s">
        <v>185</v>
      </c>
      <c r="B167" s="52" t="s">
        <v>285</v>
      </c>
      <c r="C167" s="53" t="b">
        <v>1</v>
      </c>
      <c r="D167" s="13"/>
      <c r="E167" s="13"/>
      <c r="F167" s="13"/>
      <c r="G167" s="13"/>
      <c r="H167" s="13"/>
    </row>
    <row r="168" spans="1:14" x14ac:dyDescent="0.2">
      <c r="A168" s="54" t="s">
        <v>186</v>
      </c>
      <c r="B168" s="55" t="b">
        <v>1</v>
      </c>
      <c r="C168" s="56" t="b">
        <v>1</v>
      </c>
      <c r="D168" s="13"/>
      <c r="E168" s="13"/>
      <c r="F168" s="13"/>
      <c r="G168" s="13"/>
      <c r="H168" s="13"/>
    </row>
    <row r="169" spans="1:14" x14ac:dyDescent="0.2">
      <c r="A169" s="54" t="s">
        <v>187</v>
      </c>
      <c r="B169" s="55" t="b">
        <v>1</v>
      </c>
      <c r="C169" s="56" t="b">
        <v>1</v>
      </c>
      <c r="D169" s="13"/>
      <c r="E169" s="13"/>
      <c r="F169" s="13"/>
      <c r="G169" s="13"/>
      <c r="H169" s="13"/>
    </row>
    <row r="170" spans="1:14" x14ac:dyDescent="0.2">
      <c r="A170" s="54" t="s">
        <v>188</v>
      </c>
      <c r="B170" s="55" t="b">
        <v>1</v>
      </c>
      <c r="C170" s="56" t="b">
        <v>1</v>
      </c>
      <c r="D170" s="13"/>
      <c r="E170" s="13"/>
      <c r="F170" s="13"/>
      <c r="G170" s="13"/>
      <c r="H170" s="13"/>
    </row>
    <row r="171" spans="1:14" x14ac:dyDescent="0.2">
      <c r="A171" s="54" t="s">
        <v>189</v>
      </c>
      <c r="B171" s="55" t="b">
        <v>0</v>
      </c>
      <c r="C171" s="56" t="b">
        <v>0</v>
      </c>
      <c r="D171" s="13"/>
      <c r="E171" s="13"/>
      <c r="F171" s="13"/>
      <c r="G171" s="13"/>
      <c r="H171" s="13"/>
    </row>
    <row r="172" spans="1:14" x14ac:dyDescent="0.2">
      <c r="A172" s="54" t="s">
        <v>190</v>
      </c>
      <c r="B172" s="55" t="b">
        <v>1</v>
      </c>
      <c r="C172" s="56" t="b">
        <v>1</v>
      </c>
      <c r="D172" s="13"/>
      <c r="E172" s="13"/>
      <c r="F172" s="13"/>
      <c r="G172" s="13"/>
      <c r="H172" s="13"/>
    </row>
    <row r="173" spans="1:14" x14ac:dyDescent="0.2">
      <c r="A173" s="54" t="s">
        <v>191</v>
      </c>
      <c r="B173" s="55" t="b">
        <v>1</v>
      </c>
      <c r="C173" s="56" t="b">
        <v>1</v>
      </c>
      <c r="D173" s="13"/>
      <c r="E173" s="13"/>
      <c r="F173" s="13"/>
      <c r="G173" s="13"/>
      <c r="H173" s="13"/>
    </row>
    <row r="174" spans="1:14" x14ac:dyDescent="0.2">
      <c r="A174" s="54" t="s">
        <v>192</v>
      </c>
      <c r="B174" s="55" t="b">
        <v>1</v>
      </c>
      <c r="C174" s="56" t="s">
        <v>276</v>
      </c>
      <c r="D174" s="13"/>
      <c r="E174" s="13"/>
      <c r="F174" s="13"/>
      <c r="G174" s="13"/>
      <c r="H174" s="13"/>
    </row>
    <row r="175" spans="1:14" x14ac:dyDescent="0.2">
      <c r="A175" s="54" t="s">
        <v>193</v>
      </c>
      <c r="B175" s="55" t="b">
        <v>0</v>
      </c>
      <c r="C175" s="56" t="b">
        <v>0</v>
      </c>
      <c r="D175" s="13"/>
      <c r="E175" s="13"/>
      <c r="F175" s="13"/>
      <c r="G175" s="13"/>
      <c r="H175" s="13"/>
    </row>
    <row r="176" spans="1:14" x14ac:dyDescent="0.2">
      <c r="A176" s="54" t="s">
        <v>194</v>
      </c>
      <c r="B176" s="55" t="b">
        <v>0</v>
      </c>
      <c r="C176" s="56" t="b">
        <v>1</v>
      </c>
      <c r="D176" s="13"/>
      <c r="E176" s="13"/>
      <c r="F176" s="13"/>
      <c r="G176" s="13"/>
      <c r="H176" s="13"/>
    </row>
    <row r="177" spans="1:14" ht="44" thickBot="1" x14ac:dyDescent="0.25">
      <c r="A177" s="57" t="s">
        <v>44</v>
      </c>
      <c r="B177" s="58" t="s">
        <v>295</v>
      </c>
      <c r="C177" s="59" t="s">
        <v>323</v>
      </c>
      <c r="D177" s="13">
        <v>7</v>
      </c>
      <c r="E177" s="13">
        <v>7</v>
      </c>
      <c r="F177" s="13">
        <v>4</v>
      </c>
      <c r="G177" s="13">
        <v>2</v>
      </c>
      <c r="H177" s="13">
        <v>0</v>
      </c>
      <c r="I177" s="60">
        <v>1</v>
      </c>
      <c r="K177" s="60">
        <v>10</v>
      </c>
      <c r="L177">
        <f xml:space="preserve"> 100*((D177+E177)/2)/K177</f>
        <v>70</v>
      </c>
      <c r="M177">
        <f xml:space="preserve"> 100*((F177+G177)/2)/K177</f>
        <v>30</v>
      </c>
      <c r="N177">
        <f xml:space="preserve"> 100*((H177+I177)/2)/K177</f>
        <v>5</v>
      </c>
    </row>
    <row r="178" spans="1:14" x14ac:dyDescent="0.2">
      <c r="A178" s="51" t="s">
        <v>195</v>
      </c>
      <c r="B178" s="52" t="b">
        <v>1</v>
      </c>
      <c r="C178" s="53" t="b">
        <v>1</v>
      </c>
      <c r="D178" s="13"/>
      <c r="E178" s="13"/>
      <c r="F178" s="13"/>
      <c r="G178" s="13"/>
      <c r="H178" s="13"/>
    </row>
    <row r="179" spans="1:14" x14ac:dyDescent="0.2">
      <c r="A179" s="54" t="s">
        <v>196</v>
      </c>
      <c r="B179" s="55" t="b">
        <v>1</v>
      </c>
      <c r="C179" s="56" t="b">
        <v>1</v>
      </c>
      <c r="D179" s="13"/>
      <c r="E179" s="13"/>
      <c r="F179" s="13"/>
      <c r="G179" s="13"/>
      <c r="H179" s="13"/>
    </row>
    <row r="180" spans="1:14" x14ac:dyDescent="0.2">
      <c r="A180" s="54" t="s">
        <v>197</v>
      </c>
      <c r="B180" s="55" t="b">
        <v>1</v>
      </c>
      <c r="C180" s="56" t="b">
        <v>1</v>
      </c>
      <c r="D180" s="13"/>
      <c r="E180" s="13"/>
      <c r="F180" s="13"/>
      <c r="G180" s="13"/>
      <c r="H180" s="13"/>
    </row>
    <row r="181" spans="1:14" x14ac:dyDescent="0.2">
      <c r="A181" s="54" t="s">
        <v>198</v>
      </c>
      <c r="B181" s="55" t="b">
        <v>1</v>
      </c>
      <c r="C181" s="56" t="b">
        <v>1</v>
      </c>
      <c r="D181" s="13"/>
      <c r="E181" s="13"/>
      <c r="F181" s="13"/>
      <c r="G181" s="13"/>
      <c r="H181" s="13"/>
    </row>
    <row r="182" spans="1:14" x14ac:dyDescent="0.2">
      <c r="A182" s="54" t="s">
        <v>199</v>
      </c>
      <c r="B182" s="55" t="b">
        <v>1</v>
      </c>
      <c r="C182" s="56" t="b">
        <v>1</v>
      </c>
      <c r="D182" s="13"/>
      <c r="E182" s="13"/>
      <c r="F182" s="13"/>
      <c r="G182" s="13"/>
      <c r="H182" s="13"/>
    </row>
    <row r="183" spans="1:14" x14ac:dyDescent="0.2">
      <c r="A183" s="54" t="s">
        <v>200</v>
      </c>
      <c r="B183" s="55" t="b">
        <v>1</v>
      </c>
      <c r="C183" s="56" t="b">
        <v>1</v>
      </c>
      <c r="D183" s="13"/>
      <c r="E183" s="13"/>
      <c r="F183" s="13"/>
      <c r="G183" s="13"/>
      <c r="H183" s="13"/>
    </row>
    <row r="184" spans="1:14" x14ac:dyDescent="0.2">
      <c r="A184" s="54" t="s">
        <v>201</v>
      </c>
      <c r="B184" s="55" t="b">
        <v>0</v>
      </c>
      <c r="C184" s="56" t="b">
        <v>1</v>
      </c>
      <c r="D184" s="13"/>
      <c r="E184" s="13"/>
      <c r="F184" s="13"/>
      <c r="G184" s="13"/>
      <c r="H184" s="13"/>
    </row>
    <row r="185" spans="1:14" x14ac:dyDescent="0.2">
      <c r="A185" s="54" t="s">
        <v>202</v>
      </c>
      <c r="B185" s="55" t="b">
        <v>0</v>
      </c>
      <c r="C185" s="56" t="b">
        <v>0</v>
      </c>
      <c r="D185" s="13"/>
      <c r="E185" s="13"/>
      <c r="F185" s="13"/>
      <c r="G185" s="13"/>
      <c r="H185" s="13"/>
    </row>
    <row r="186" spans="1:14" x14ac:dyDescent="0.2">
      <c r="A186" s="54" t="s">
        <v>203</v>
      </c>
      <c r="B186" s="55" t="b">
        <v>0</v>
      </c>
      <c r="C186" s="56" t="b">
        <v>0</v>
      </c>
      <c r="D186" s="13"/>
      <c r="E186" s="13"/>
      <c r="F186" s="13"/>
      <c r="G186" s="13"/>
      <c r="H186" s="13"/>
    </row>
    <row r="187" spans="1:14" x14ac:dyDescent="0.2">
      <c r="A187" s="54" t="s">
        <v>204</v>
      </c>
      <c r="B187" s="55" t="b">
        <v>1</v>
      </c>
      <c r="C187" s="56" t="b">
        <v>1</v>
      </c>
      <c r="D187" s="13"/>
      <c r="E187" s="13"/>
      <c r="F187" s="13"/>
      <c r="G187" s="13"/>
      <c r="H187" s="13"/>
    </row>
    <row r="188" spans="1:14" ht="30" thickBot="1" x14ac:dyDescent="0.25">
      <c r="A188" s="57" t="s">
        <v>44</v>
      </c>
      <c r="B188" s="58" t="s">
        <v>296</v>
      </c>
      <c r="C188" s="59" t="s">
        <v>333</v>
      </c>
      <c r="D188" s="13">
        <v>7</v>
      </c>
      <c r="E188" s="13">
        <v>8</v>
      </c>
      <c r="F188" s="13">
        <v>3</v>
      </c>
      <c r="G188" s="13">
        <v>2</v>
      </c>
      <c r="H188" s="13">
        <v>0</v>
      </c>
      <c r="I188" s="60">
        <v>0</v>
      </c>
      <c r="K188" s="60">
        <v>10</v>
      </c>
      <c r="L188">
        <f xml:space="preserve"> 100*((D188+E188)/2)/K188</f>
        <v>75</v>
      </c>
      <c r="M188">
        <f xml:space="preserve"> 100*((F188+G188)/2)/K188</f>
        <v>25</v>
      </c>
      <c r="N188">
        <f xml:space="preserve"> 100*((H188+I188)/2)/K188</f>
        <v>0</v>
      </c>
    </row>
    <row r="189" spans="1:14" x14ac:dyDescent="0.2">
      <c r="A189" s="51" t="s">
        <v>205</v>
      </c>
      <c r="B189" s="52" t="b">
        <v>1</v>
      </c>
      <c r="C189" s="53" t="b">
        <v>1</v>
      </c>
      <c r="D189" s="13"/>
      <c r="E189" s="13"/>
      <c r="F189" s="13"/>
      <c r="G189" s="13"/>
      <c r="H189" s="13"/>
    </row>
    <row r="190" spans="1:14" x14ac:dyDescent="0.2">
      <c r="A190" s="54" t="s">
        <v>206</v>
      </c>
      <c r="B190" s="55" t="b">
        <v>1</v>
      </c>
      <c r="C190" s="56" t="b">
        <v>1</v>
      </c>
      <c r="D190" s="13"/>
      <c r="E190" s="13"/>
      <c r="F190" s="13"/>
      <c r="G190" s="13"/>
      <c r="H190" s="13"/>
    </row>
    <row r="191" spans="1:14" x14ac:dyDescent="0.2">
      <c r="A191" s="54" t="s">
        <v>207</v>
      </c>
      <c r="B191" s="55" t="b">
        <v>1</v>
      </c>
      <c r="C191" s="56" t="b">
        <v>1</v>
      </c>
      <c r="D191" s="13"/>
      <c r="E191" s="13"/>
      <c r="F191" s="13"/>
      <c r="G191" s="13"/>
      <c r="H191" s="13"/>
    </row>
    <row r="192" spans="1:14" x14ac:dyDescent="0.2">
      <c r="A192" s="54" t="s">
        <v>208</v>
      </c>
      <c r="B192" s="55" t="s">
        <v>285</v>
      </c>
      <c r="C192" s="56" t="b">
        <v>1</v>
      </c>
      <c r="D192" s="13"/>
      <c r="E192" s="13"/>
      <c r="F192" s="13"/>
      <c r="G192" s="13"/>
      <c r="H192" s="13"/>
    </row>
    <row r="193" spans="1:14" x14ac:dyDescent="0.2">
      <c r="A193" s="54" t="s">
        <v>209</v>
      </c>
      <c r="B193" s="55" t="b">
        <v>0</v>
      </c>
      <c r="C193" s="56" t="b">
        <v>0</v>
      </c>
      <c r="D193" s="13"/>
      <c r="E193" s="13"/>
      <c r="F193" s="13"/>
      <c r="G193" s="13"/>
      <c r="H193" s="13"/>
    </row>
    <row r="194" spans="1:14" x14ac:dyDescent="0.2">
      <c r="A194" s="54" t="s">
        <v>210</v>
      </c>
      <c r="B194" s="55" t="b">
        <v>1</v>
      </c>
      <c r="C194" s="56" t="b">
        <v>1</v>
      </c>
      <c r="D194" s="13"/>
      <c r="E194" s="13"/>
      <c r="F194" s="13"/>
      <c r="G194" s="13"/>
      <c r="H194" s="13"/>
    </row>
    <row r="195" spans="1:14" x14ac:dyDescent="0.2">
      <c r="A195" s="54" t="s">
        <v>211</v>
      </c>
      <c r="B195" s="55" t="b">
        <v>0</v>
      </c>
      <c r="C195" s="56" t="b">
        <v>1</v>
      </c>
      <c r="D195" s="13"/>
      <c r="E195" s="13"/>
      <c r="F195" s="13"/>
      <c r="G195" s="13"/>
      <c r="H195" s="13"/>
    </row>
    <row r="196" spans="1:14" x14ac:dyDescent="0.2">
      <c r="A196" s="54" t="s">
        <v>212</v>
      </c>
      <c r="B196" s="55" t="b">
        <v>0</v>
      </c>
      <c r="C196" s="56" t="b">
        <v>0</v>
      </c>
      <c r="D196" s="13"/>
      <c r="E196" s="13"/>
      <c r="F196" s="13"/>
      <c r="G196" s="13"/>
      <c r="H196" s="13"/>
    </row>
    <row r="197" spans="1:14" x14ac:dyDescent="0.2">
      <c r="A197" s="54" t="s">
        <v>213</v>
      </c>
      <c r="B197" s="55" t="b">
        <v>0</v>
      </c>
      <c r="C197" s="56" t="b">
        <v>1</v>
      </c>
      <c r="D197" s="13"/>
      <c r="E197" s="13"/>
      <c r="F197" s="13"/>
      <c r="G197" s="13"/>
      <c r="H197" s="13"/>
    </row>
    <row r="198" spans="1:14" x14ac:dyDescent="0.2">
      <c r="A198" s="54" t="s">
        <v>214</v>
      </c>
      <c r="B198" s="55" t="b">
        <v>0</v>
      </c>
      <c r="C198" s="56" t="s">
        <v>276</v>
      </c>
      <c r="D198" s="13"/>
      <c r="E198" s="13"/>
      <c r="F198" s="13"/>
      <c r="G198" s="13"/>
      <c r="H198" s="13"/>
    </row>
    <row r="199" spans="1:14" ht="86" thickBot="1" x14ac:dyDescent="0.25">
      <c r="A199" s="57" t="s">
        <v>44</v>
      </c>
      <c r="B199" s="58" t="s">
        <v>297</v>
      </c>
      <c r="C199" s="59" t="s">
        <v>324</v>
      </c>
      <c r="D199" s="13">
        <v>5</v>
      </c>
      <c r="E199" s="13">
        <v>7</v>
      </c>
      <c r="F199" s="13">
        <v>6</v>
      </c>
      <c r="G199" s="13">
        <v>2</v>
      </c>
      <c r="H199" s="13">
        <v>0</v>
      </c>
      <c r="I199" s="60">
        <v>1</v>
      </c>
      <c r="K199" s="60">
        <v>10</v>
      </c>
      <c r="L199">
        <f xml:space="preserve"> 100*((D199+E199)/2)/K199</f>
        <v>60</v>
      </c>
      <c r="M199">
        <f xml:space="preserve"> 100*((F199+G199)/2)/K199</f>
        <v>40</v>
      </c>
      <c r="N199">
        <f xml:space="preserve"> 100*((H199+I199)/2)/K199</f>
        <v>5</v>
      </c>
    </row>
    <row r="200" spans="1:14" x14ac:dyDescent="0.2">
      <c r="A200" s="51" t="s">
        <v>215</v>
      </c>
      <c r="B200" s="52" t="b">
        <v>1</v>
      </c>
      <c r="C200" s="53" t="b">
        <v>1</v>
      </c>
      <c r="D200" s="13"/>
      <c r="E200" s="13"/>
      <c r="F200" s="13"/>
      <c r="G200" s="13"/>
      <c r="H200" s="13"/>
    </row>
    <row r="201" spans="1:14" x14ac:dyDescent="0.2">
      <c r="A201" s="54" t="s">
        <v>216</v>
      </c>
      <c r="B201" s="55" t="b">
        <v>1</v>
      </c>
      <c r="C201" s="56" t="b">
        <v>1</v>
      </c>
      <c r="D201" s="13"/>
      <c r="E201" s="13"/>
      <c r="F201" s="13"/>
      <c r="G201" s="13"/>
      <c r="H201" s="13"/>
    </row>
    <row r="202" spans="1:14" x14ac:dyDescent="0.2">
      <c r="A202" s="54" t="s">
        <v>217</v>
      </c>
      <c r="B202" s="55" t="b">
        <v>1</v>
      </c>
      <c r="C202" s="56" t="b">
        <v>1</v>
      </c>
      <c r="D202" s="13"/>
      <c r="E202" s="13"/>
      <c r="F202" s="13"/>
      <c r="G202" s="13"/>
      <c r="H202" s="13"/>
    </row>
    <row r="203" spans="1:14" x14ac:dyDescent="0.2">
      <c r="A203" s="54" t="s">
        <v>218</v>
      </c>
      <c r="B203" s="55" t="b">
        <v>1</v>
      </c>
      <c r="C203" s="56" t="b">
        <v>1</v>
      </c>
      <c r="D203" s="13"/>
      <c r="E203" s="13"/>
      <c r="F203" s="13"/>
      <c r="G203" s="13"/>
      <c r="H203" s="13"/>
    </row>
    <row r="204" spans="1:14" x14ac:dyDescent="0.2">
      <c r="A204" s="54" t="s">
        <v>219</v>
      </c>
      <c r="B204" s="55" t="b">
        <v>0</v>
      </c>
      <c r="C204" s="56" t="b">
        <v>0</v>
      </c>
      <c r="D204" s="13"/>
      <c r="E204" s="13"/>
      <c r="F204" s="13"/>
      <c r="G204" s="13"/>
      <c r="H204" s="13"/>
    </row>
    <row r="205" spans="1:14" x14ac:dyDescent="0.2">
      <c r="A205" s="54" t="s">
        <v>220</v>
      </c>
      <c r="B205" s="55" t="s">
        <v>285</v>
      </c>
      <c r="C205" s="56" t="b">
        <v>0</v>
      </c>
      <c r="D205" s="13"/>
      <c r="E205" s="13"/>
      <c r="F205" s="13"/>
      <c r="G205" s="13"/>
      <c r="H205" s="13"/>
    </row>
    <row r="206" spans="1:14" x14ac:dyDescent="0.2">
      <c r="A206" s="54" t="s">
        <v>221</v>
      </c>
      <c r="B206" s="55" t="b">
        <v>1</v>
      </c>
      <c r="C206" s="56" t="b">
        <v>1</v>
      </c>
      <c r="D206" s="13"/>
      <c r="E206" s="13"/>
      <c r="F206" s="13"/>
      <c r="G206" s="13"/>
      <c r="H206" s="13"/>
    </row>
    <row r="207" spans="1:14" x14ac:dyDescent="0.2">
      <c r="A207" s="54" t="s">
        <v>222</v>
      </c>
      <c r="B207" s="55" t="b">
        <v>0</v>
      </c>
      <c r="C207" s="56" t="b">
        <v>0</v>
      </c>
      <c r="D207" s="13"/>
      <c r="E207" s="13"/>
      <c r="F207" s="13"/>
      <c r="G207" s="13"/>
      <c r="H207" s="13"/>
    </row>
    <row r="208" spans="1:14" x14ac:dyDescent="0.2">
      <c r="A208" s="54" t="s">
        <v>223</v>
      </c>
      <c r="B208" s="55" t="b">
        <v>0</v>
      </c>
      <c r="C208" s="56" t="b">
        <v>0</v>
      </c>
      <c r="D208" s="13"/>
      <c r="E208" s="13"/>
      <c r="F208" s="13"/>
      <c r="G208" s="13"/>
      <c r="H208" s="13"/>
    </row>
    <row r="209" spans="1:14" x14ac:dyDescent="0.2">
      <c r="A209" s="54" t="s">
        <v>224</v>
      </c>
      <c r="B209" s="55" t="b">
        <v>0</v>
      </c>
      <c r="C209" s="56" t="b">
        <v>0</v>
      </c>
      <c r="D209" s="13"/>
      <c r="E209" s="13"/>
      <c r="F209" s="13"/>
      <c r="G209" s="13"/>
      <c r="H209" s="13"/>
    </row>
    <row r="210" spans="1:14" ht="72" thickBot="1" x14ac:dyDescent="0.25">
      <c r="A210" s="57" t="s">
        <v>44</v>
      </c>
      <c r="B210" s="58" t="s">
        <v>298</v>
      </c>
      <c r="C210" s="59" t="s">
        <v>325</v>
      </c>
      <c r="D210" s="13">
        <v>6</v>
      </c>
      <c r="E210" s="13">
        <v>5</v>
      </c>
      <c r="F210" s="13">
        <v>5</v>
      </c>
      <c r="G210" s="13">
        <v>5</v>
      </c>
      <c r="H210" s="13">
        <v>0</v>
      </c>
      <c r="I210" s="60">
        <v>0</v>
      </c>
      <c r="K210" s="60">
        <v>10</v>
      </c>
      <c r="L210">
        <f xml:space="preserve"> 100*((D210+E210)/2)/K210</f>
        <v>55</v>
      </c>
      <c r="M210">
        <f xml:space="preserve"> 100*((F210+G210)/2)/K210</f>
        <v>50</v>
      </c>
      <c r="N210">
        <f xml:space="preserve"> 100*((H210+I210)/2)/K210</f>
        <v>0</v>
      </c>
    </row>
    <row r="211" spans="1:14" x14ac:dyDescent="0.2">
      <c r="A211" s="51" t="s">
        <v>225</v>
      </c>
      <c r="B211" s="52" t="b">
        <v>1</v>
      </c>
      <c r="C211" s="53" t="b">
        <v>1</v>
      </c>
      <c r="D211" s="13"/>
      <c r="E211" s="13"/>
      <c r="F211" s="13"/>
      <c r="G211" s="13"/>
      <c r="H211" s="13"/>
    </row>
    <row r="212" spans="1:14" x14ac:dyDescent="0.2">
      <c r="A212" s="54" t="s">
        <v>226</v>
      </c>
      <c r="B212" s="55" t="b">
        <v>1</v>
      </c>
      <c r="C212" s="56" t="b">
        <v>1</v>
      </c>
      <c r="D212" s="13"/>
      <c r="E212" s="13"/>
      <c r="F212" s="13"/>
      <c r="G212" s="13"/>
      <c r="H212" s="13"/>
    </row>
    <row r="213" spans="1:14" x14ac:dyDescent="0.2">
      <c r="A213" s="54" t="s">
        <v>227</v>
      </c>
      <c r="B213" s="55" t="b">
        <v>1</v>
      </c>
      <c r="C213" s="56" t="b">
        <v>1</v>
      </c>
      <c r="D213" s="13"/>
      <c r="E213" s="13"/>
      <c r="F213" s="13"/>
      <c r="G213" s="13"/>
      <c r="H213" s="13"/>
    </row>
    <row r="214" spans="1:14" x14ac:dyDescent="0.2">
      <c r="A214" s="54" t="s">
        <v>228</v>
      </c>
      <c r="B214" s="55" t="b">
        <v>1</v>
      </c>
      <c r="C214" s="56" t="s">
        <v>285</v>
      </c>
      <c r="D214" s="13"/>
      <c r="E214" s="13"/>
      <c r="F214" s="13"/>
      <c r="G214" s="13"/>
      <c r="H214" s="13"/>
    </row>
    <row r="215" spans="1:14" x14ac:dyDescent="0.2">
      <c r="A215" s="54" t="s">
        <v>229</v>
      </c>
      <c r="B215" s="55" t="s">
        <v>285</v>
      </c>
      <c r="C215" s="56" t="b">
        <v>0</v>
      </c>
      <c r="D215" s="13"/>
      <c r="E215" s="13"/>
      <c r="F215" s="13"/>
      <c r="G215" s="13"/>
      <c r="H215" s="13"/>
    </row>
    <row r="216" spans="1:14" x14ac:dyDescent="0.2">
      <c r="A216" s="54" t="s">
        <v>230</v>
      </c>
      <c r="B216" s="55" t="s">
        <v>276</v>
      </c>
      <c r="C216" s="56" t="b">
        <v>0</v>
      </c>
      <c r="D216" s="13"/>
      <c r="E216" s="13"/>
      <c r="F216" s="13"/>
      <c r="G216" s="13"/>
      <c r="H216" s="13"/>
    </row>
    <row r="217" spans="1:14" x14ac:dyDescent="0.2">
      <c r="A217" s="54" t="s">
        <v>231</v>
      </c>
      <c r="B217" s="55" t="b">
        <v>1</v>
      </c>
      <c r="C217" s="56" t="b">
        <v>1</v>
      </c>
      <c r="D217" s="13"/>
      <c r="E217" s="13"/>
      <c r="F217" s="13"/>
      <c r="G217" s="13"/>
      <c r="H217" s="13"/>
    </row>
    <row r="218" spans="1:14" x14ac:dyDescent="0.2">
      <c r="A218" s="54" t="s">
        <v>232</v>
      </c>
      <c r="B218" s="55" t="b">
        <v>0</v>
      </c>
      <c r="C218" s="56" t="b">
        <v>0</v>
      </c>
      <c r="D218" s="13"/>
      <c r="E218" s="13"/>
      <c r="F218" s="13"/>
      <c r="G218" s="13"/>
      <c r="H218" s="13"/>
    </row>
    <row r="219" spans="1:14" x14ac:dyDescent="0.2">
      <c r="A219" s="54" t="s">
        <v>233</v>
      </c>
      <c r="B219" s="55" t="b">
        <v>1</v>
      </c>
      <c r="C219" s="56" t="b">
        <v>1</v>
      </c>
      <c r="D219" s="13"/>
      <c r="E219" s="13"/>
      <c r="F219" s="13"/>
      <c r="G219" s="13"/>
      <c r="H219" s="13"/>
    </row>
    <row r="220" spans="1:14" x14ac:dyDescent="0.2">
      <c r="A220" s="54" t="s">
        <v>234</v>
      </c>
      <c r="B220" s="55" t="b">
        <v>1</v>
      </c>
      <c r="C220" s="56" t="b">
        <v>1</v>
      </c>
      <c r="D220" s="13"/>
      <c r="E220" s="13"/>
      <c r="F220" s="13"/>
      <c r="G220" s="13"/>
      <c r="H220" s="13"/>
    </row>
    <row r="221" spans="1:14" ht="86" thickBot="1" x14ac:dyDescent="0.25">
      <c r="A221" s="57" t="s">
        <v>44</v>
      </c>
      <c r="B221" s="58" t="s">
        <v>299</v>
      </c>
      <c r="C221" s="59" t="s">
        <v>326</v>
      </c>
      <c r="D221" s="13">
        <v>8</v>
      </c>
      <c r="E221" s="13">
        <v>7</v>
      </c>
      <c r="F221" s="13">
        <v>2</v>
      </c>
      <c r="G221" s="13">
        <v>4</v>
      </c>
      <c r="H221" s="13">
        <v>1</v>
      </c>
      <c r="I221" s="60">
        <v>0</v>
      </c>
      <c r="K221" s="60">
        <v>10</v>
      </c>
      <c r="L221">
        <f xml:space="preserve"> 100*((D221+E221)/2)/K221</f>
        <v>75</v>
      </c>
      <c r="M221">
        <f xml:space="preserve"> 100*((F221+G221)/2)/K221</f>
        <v>30</v>
      </c>
      <c r="N221">
        <f xml:space="preserve"> 100*((H221+I221)/2)/K221</f>
        <v>5</v>
      </c>
    </row>
    <row r="222" spans="1:14" x14ac:dyDescent="0.2">
      <c r="A222" s="51" t="s">
        <v>235</v>
      </c>
      <c r="B222" s="52" t="b">
        <v>1</v>
      </c>
      <c r="C222" s="53" t="b">
        <v>1</v>
      </c>
      <c r="D222" s="13"/>
      <c r="E222" s="13"/>
      <c r="F222" s="13"/>
      <c r="G222" s="13"/>
      <c r="H222" s="13"/>
    </row>
    <row r="223" spans="1:14" x14ac:dyDescent="0.2">
      <c r="A223" s="54" t="s">
        <v>236</v>
      </c>
      <c r="B223" s="55" t="b">
        <v>1</v>
      </c>
      <c r="C223" s="56" t="b">
        <v>1</v>
      </c>
      <c r="D223" s="13"/>
      <c r="E223" s="13"/>
      <c r="F223" s="13"/>
      <c r="G223" s="13"/>
      <c r="H223" s="13"/>
    </row>
    <row r="224" spans="1:14" x14ac:dyDescent="0.2">
      <c r="A224" s="54" t="s">
        <v>237</v>
      </c>
      <c r="B224" s="55" t="b">
        <v>1</v>
      </c>
      <c r="C224" s="56" t="b">
        <v>1</v>
      </c>
      <c r="D224" s="13"/>
      <c r="E224" s="13"/>
      <c r="F224" s="13"/>
      <c r="G224" s="13"/>
      <c r="H224" s="13"/>
    </row>
    <row r="225" spans="1:14" x14ac:dyDescent="0.2">
      <c r="A225" s="54" t="s">
        <v>238</v>
      </c>
      <c r="B225" s="55" t="b">
        <v>1</v>
      </c>
      <c r="C225" s="56" t="b">
        <v>1</v>
      </c>
      <c r="D225" s="13"/>
      <c r="E225" s="13"/>
      <c r="F225" s="13"/>
      <c r="G225" s="13"/>
      <c r="H225" s="13"/>
    </row>
    <row r="226" spans="1:14" x14ac:dyDescent="0.2">
      <c r="A226" s="54" t="s">
        <v>239</v>
      </c>
      <c r="B226" s="55" t="b">
        <v>1</v>
      </c>
      <c r="C226" s="56" t="b">
        <v>1</v>
      </c>
      <c r="D226" s="13"/>
      <c r="E226" s="13"/>
      <c r="F226" s="13"/>
      <c r="G226" s="13"/>
      <c r="H226" s="13"/>
    </row>
    <row r="227" spans="1:14" x14ac:dyDescent="0.2">
      <c r="A227" s="54" t="s">
        <v>240</v>
      </c>
      <c r="B227" s="55" t="b">
        <v>1</v>
      </c>
      <c r="C227" s="56" t="b">
        <v>1</v>
      </c>
      <c r="D227" s="13"/>
      <c r="E227" s="13"/>
      <c r="F227" s="13"/>
      <c r="G227" s="13"/>
      <c r="H227" s="13"/>
    </row>
    <row r="228" spans="1:14" x14ac:dyDescent="0.2">
      <c r="A228" s="54" t="s">
        <v>241</v>
      </c>
      <c r="B228" s="55" t="b">
        <v>1</v>
      </c>
      <c r="C228" s="56" t="b">
        <v>1</v>
      </c>
      <c r="D228" s="13"/>
      <c r="E228" s="13"/>
      <c r="F228" s="13"/>
      <c r="G228" s="13"/>
      <c r="H228" s="13"/>
    </row>
    <row r="229" spans="1:14" x14ac:dyDescent="0.2">
      <c r="A229" s="54" t="s">
        <v>242</v>
      </c>
      <c r="B229" s="55" t="s">
        <v>276</v>
      </c>
      <c r="C229" s="56" t="s">
        <v>276</v>
      </c>
      <c r="D229" s="13"/>
      <c r="E229" s="13"/>
      <c r="F229" s="13"/>
      <c r="G229" s="13"/>
      <c r="H229" s="13"/>
    </row>
    <row r="230" spans="1:14" x14ac:dyDescent="0.2">
      <c r="A230" s="54" t="s">
        <v>243</v>
      </c>
      <c r="B230" s="55" t="b">
        <v>0</v>
      </c>
      <c r="C230" s="56" t="b">
        <v>1</v>
      </c>
      <c r="D230" s="13"/>
      <c r="E230" s="13"/>
      <c r="F230" s="13"/>
      <c r="G230" s="13"/>
      <c r="H230" s="13"/>
    </row>
    <row r="231" spans="1:14" x14ac:dyDescent="0.2">
      <c r="A231" s="54" t="s">
        <v>244</v>
      </c>
      <c r="B231" s="55" t="b">
        <v>0</v>
      </c>
      <c r="C231" s="56" t="b">
        <v>0</v>
      </c>
      <c r="D231" s="13"/>
      <c r="E231" s="13"/>
      <c r="F231" s="13"/>
      <c r="G231" s="13"/>
      <c r="H231" s="13"/>
    </row>
    <row r="232" spans="1:14" ht="44" thickBot="1" x14ac:dyDescent="0.25">
      <c r="A232" s="57" t="s">
        <v>44</v>
      </c>
      <c r="B232" s="58" t="s">
        <v>300</v>
      </c>
      <c r="C232" s="59" t="s">
        <v>327</v>
      </c>
      <c r="D232" s="13">
        <v>7</v>
      </c>
      <c r="E232" s="13">
        <v>8</v>
      </c>
      <c r="F232" s="13">
        <v>2</v>
      </c>
      <c r="G232" s="13">
        <v>1</v>
      </c>
      <c r="H232" s="13">
        <v>1</v>
      </c>
      <c r="I232" s="60">
        <v>1</v>
      </c>
      <c r="K232" s="60">
        <v>10</v>
      </c>
      <c r="L232">
        <f xml:space="preserve"> 100*((D232+E232)/2)/K232</f>
        <v>75</v>
      </c>
      <c r="M232">
        <f xml:space="preserve"> 100*((F232+G232)/2)/K232</f>
        <v>15</v>
      </c>
      <c r="N232">
        <f xml:space="preserve"> 100*((H232+I232)/2)/K232</f>
        <v>10</v>
      </c>
    </row>
    <row r="233" spans="1:14" x14ac:dyDescent="0.2">
      <c r="A233" s="51" t="s">
        <v>245</v>
      </c>
      <c r="B233" s="52" t="b">
        <v>0</v>
      </c>
      <c r="C233" s="53" t="b">
        <v>0</v>
      </c>
      <c r="D233" s="13"/>
      <c r="E233" s="13"/>
      <c r="F233" s="13"/>
      <c r="G233" s="13"/>
      <c r="H233" s="13"/>
    </row>
    <row r="234" spans="1:14" x14ac:dyDescent="0.2">
      <c r="A234" s="54" t="s">
        <v>246</v>
      </c>
      <c r="B234" s="55" t="b">
        <v>0</v>
      </c>
      <c r="C234" s="56" t="b">
        <v>0</v>
      </c>
      <c r="D234" s="13"/>
      <c r="E234" s="13"/>
      <c r="F234" s="13"/>
      <c r="G234" s="13"/>
      <c r="H234" s="13"/>
    </row>
    <row r="235" spans="1:14" x14ac:dyDescent="0.2">
      <c r="A235" s="54" t="s">
        <v>247</v>
      </c>
      <c r="B235" s="55" t="b">
        <v>1</v>
      </c>
      <c r="C235" s="56" t="b">
        <v>1</v>
      </c>
      <c r="D235" s="13"/>
      <c r="E235" s="13"/>
      <c r="F235" s="13"/>
      <c r="G235" s="13"/>
      <c r="H235" s="13"/>
    </row>
    <row r="236" spans="1:14" x14ac:dyDescent="0.2">
      <c r="A236" s="54" t="s">
        <v>248</v>
      </c>
      <c r="B236" s="55" t="b">
        <v>0</v>
      </c>
      <c r="C236" s="56" t="b">
        <v>0</v>
      </c>
      <c r="D236" s="13"/>
      <c r="E236" s="13"/>
      <c r="F236" s="13"/>
      <c r="G236" s="13"/>
      <c r="H236" s="13"/>
    </row>
    <row r="237" spans="1:14" x14ac:dyDescent="0.2">
      <c r="A237" s="54" t="s">
        <v>249</v>
      </c>
      <c r="B237" s="55" t="b">
        <v>1</v>
      </c>
      <c r="C237" s="56" t="b">
        <v>1</v>
      </c>
      <c r="D237" s="13"/>
      <c r="E237" s="13"/>
      <c r="F237" s="13"/>
      <c r="G237" s="13"/>
      <c r="H237" s="13"/>
    </row>
    <row r="238" spans="1:14" x14ac:dyDescent="0.2">
      <c r="A238" s="54" t="s">
        <v>250</v>
      </c>
      <c r="B238" s="55" t="b">
        <v>1</v>
      </c>
      <c r="C238" s="56" t="b">
        <v>1</v>
      </c>
      <c r="D238" s="13"/>
      <c r="E238" s="13"/>
      <c r="F238" s="13"/>
      <c r="G238" s="13"/>
      <c r="H238" s="13"/>
    </row>
    <row r="239" spans="1:14" x14ac:dyDescent="0.2">
      <c r="A239" s="54" t="s">
        <v>251</v>
      </c>
      <c r="B239" s="55" t="b">
        <v>0</v>
      </c>
      <c r="C239" s="56" t="b">
        <v>1</v>
      </c>
      <c r="D239" s="13"/>
      <c r="E239" s="13"/>
      <c r="F239" s="13"/>
      <c r="G239" s="13"/>
      <c r="H239" s="13"/>
    </row>
    <row r="240" spans="1:14" x14ac:dyDescent="0.2">
      <c r="A240" s="54" t="s">
        <v>252</v>
      </c>
      <c r="B240" s="55" t="s">
        <v>287</v>
      </c>
      <c r="C240" s="56" t="s">
        <v>279</v>
      </c>
      <c r="D240" s="13"/>
      <c r="E240" s="13"/>
      <c r="F240" s="13"/>
      <c r="G240" s="13"/>
      <c r="H240" s="13"/>
    </row>
    <row r="241" spans="1:14" x14ac:dyDescent="0.2">
      <c r="A241" s="54" t="s">
        <v>253</v>
      </c>
      <c r="B241" s="55" t="b">
        <v>1</v>
      </c>
      <c r="C241" s="56" t="b">
        <v>1</v>
      </c>
      <c r="D241" s="13"/>
      <c r="E241" s="13"/>
      <c r="F241" s="13"/>
      <c r="G241" s="13"/>
      <c r="H241" s="13"/>
    </row>
    <row r="242" spans="1:14" x14ac:dyDescent="0.2">
      <c r="A242" s="54" t="s">
        <v>254</v>
      </c>
      <c r="B242" s="55" t="b">
        <v>0</v>
      </c>
      <c r="C242" s="56" t="b">
        <v>0</v>
      </c>
      <c r="D242" s="13"/>
      <c r="E242" s="13"/>
      <c r="F242" s="13"/>
      <c r="G242" s="13"/>
      <c r="H242" s="13"/>
    </row>
    <row r="243" spans="1:14" x14ac:dyDescent="0.2">
      <c r="A243" s="54" t="s">
        <v>255</v>
      </c>
      <c r="B243" s="55" t="b">
        <v>0</v>
      </c>
      <c r="C243" s="56" t="b">
        <v>1</v>
      </c>
      <c r="D243" s="13"/>
      <c r="E243" s="13"/>
      <c r="F243" s="13"/>
      <c r="G243" s="13"/>
      <c r="H243" s="13"/>
    </row>
    <row r="244" spans="1:14" ht="212" thickBot="1" x14ac:dyDescent="0.25">
      <c r="A244" s="57" t="s">
        <v>44</v>
      </c>
      <c r="B244" s="58" t="s">
        <v>301</v>
      </c>
      <c r="C244" s="59" t="s">
        <v>328</v>
      </c>
      <c r="D244" s="13">
        <v>4</v>
      </c>
      <c r="E244" s="13">
        <v>7</v>
      </c>
      <c r="F244" s="13">
        <v>7</v>
      </c>
      <c r="G244" s="13">
        <v>4</v>
      </c>
      <c r="H244" s="13">
        <v>1</v>
      </c>
      <c r="I244" s="60">
        <v>1</v>
      </c>
      <c r="K244" s="60">
        <v>11</v>
      </c>
      <c r="L244">
        <f xml:space="preserve"> 100*((D244+E244)/2)/K244</f>
        <v>50</v>
      </c>
      <c r="M244">
        <f xml:space="preserve"> 100*((F244+G244)/2)/K244</f>
        <v>50</v>
      </c>
      <c r="N244">
        <f xml:space="preserve"> 100*((H244+I244)/2)/K244</f>
        <v>9.0909090909090917</v>
      </c>
    </row>
    <row r="245" spans="1:14" x14ac:dyDescent="0.2">
      <c r="A245" s="51" t="s">
        <v>256</v>
      </c>
      <c r="B245" s="52" t="b">
        <v>1</v>
      </c>
      <c r="C245" s="53" t="b">
        <v>1</v>
      </c>
      <c r="D245" s="13"/>
      <c r="E245" s="13"/>
      <c r="F245" s="13"/>
      <c r="G245" s="13"/>
      <c r="H245" s="13"/>
    </row>
    <row r="246" spans="1:14" x14ac:dyDescent="0.2">
      <c r="A246" s="54" t="s">
        <v>257</v>
      </c>
      <c r="B246" s="55" t="b">
        <v>1</v>
      </c>
      <c r="C246" s="56" t="b">
        <v>1</v>
      </c>
      <c r="D246" s="13"/>
      <c r="E246" s="13"/>
      <c r="F246" s="13"/>
      <c r="G246" s="13"/>
      <c r="H246" s="13"/>
    </row>
    <row r="247" spans="1:14" x14ac:dyDescent="0.2">
      <c r="A247" s="54" t="s">
        <v>258</v>
      </c>
      <c r="B247" s="55" t="b">
        <v>1</v>
      </c>
      <c r="C247" s="56" t="b">
        <v>1</v>
      </c>
      <c r="D247" s="13"/>
      <c r="E247" s="13"/>
      <c r="F247" s="13"/>
      <c r="G247" s="13"/>
      <c r="H247" s="13"/>
    </row>
    <row r="248" spans="1:14" x14ac:dyDescent="0.2">
      <c r="A248" s="54" t="s">
        <v>259</v>
      </c>
      <c r="B248" s="55" t="b">
        <v>1</v>
      </c>
      <c r="C248" s="56" t="b">
        <v>1</v>
      </c>
      <c r="D248" s="13"/>
      <c r="E248" s="13"/>
      <c r="F248" s="13"/>
      <c r="G248" s="13"/>
      <c r="H248" s="13"/>
    </row>
    <row r="249" spans="1:14" x14ac:dyDescent="0.2">
      <c r="A249" s="54" t="s">
        <v>260</v>
      </c>
      <c r="B249" s="55" t="b">
        <v>1</v>
      </c>
      <c r="C249" s="56" t="b">
        <v>1</v>
      </c>
      <c r="D249" s="13"/>
      <c r="E249" s="13"/>
      <c r="F249" s="13"/>
      <c r="G249" s="13"/>
      <c r="H249" s="13"/>
    </row>
    <row r="250" spans="1:14" x14ac:dyDescent="0.2">
      <c r="A250" s="54" t="s">
        <v>261</v>
      </c>
      <c r="B250" s="55" t="b">
        <v>1</v>
      </c>
      <c r="C250" s="56" t="b">
        <v>1</v>
      </c>
      <c r="D250" s="13"/>
      <c r="E250" s="13"/>
      <c r="F250" s="13"/>
      <c r="G250" s="13"/>
      <c r="H250" s="13"/>
    </row>
    <row r="251" spans="1:14" x14ac:dyDescent="0.2">
      <c r="A251" s="54" t="s">
        <v>262</v>
      </c>
      <c r="B251" s="55" t="b">
        <v>0</v>
      </c>
      <c r="C251" s="56" t="s">
        <v>287</v>
      </c>
      <c r="D251" s="13"/>
      <c r="E251" s="13"/>
      <c r="F251" s="13"/>
      <c r="G251" s="13"/>
      <c r="H251" s="13"/>
    </row>
    <row r="252" spans="1:14" x14ac:dyDescent="0.2">
      <c r="A252" s="54" t="s">
        <v>263</v>
      </c>
      <c r="B252" s="55" t="b">
        <v>0</v>
      </c>
      <c r="C252" s="56" t="b">
        <v>1</v>
      </c>
      <c r="D252" s="13"/>
      <c r="E252" s="13"/>
      <c r="F252" s="13"/>
      <c r="G252" s="13"/>
      <c r="H252" s="13"/>
    </row>
    <row r="253" spans="1:14" x14ac:dyDescent="0.2">
      <c r="A253" s="54" t="s">
        <v>264</v>
      </c>
      <c r="B253" s="55" t="b">
        <v>0</v>
      </c>
      <c r="C253" s="56" t="b">
        <v>0</v>
      </c>
      <c r="D253" s="13"/>
      <c r="E253" s="13"/>
      <c r="F253" s="13"/>
      <c r="G253" s="13"/>
      <c r="H253" s="13"/>
    </row>
    <row r="254" spans="1:14" x14ac:dyDescent="0.2">
      <c r="A254" s="54" t="s">
        <v>265</v>
      </c>
      <c r="B254" s="55" t="b">
        <v>0</v>
      </c>
      <c r="C254" s="56" t="b">
        <v>1</v>
      </c>
      <c r="D254" s="13"/>
      <c r="E254" s="13"/>
      <c r="F254" s="13"/>
      <c r="G254" s="13"/>
      <c r="H254" s="13"/>
    </row>
    <row r="255" spans="1:14" ht="17" thickBot="1" x14ac:dyDescent="0.25">
      <c r="A255" s="54" t="s">
        <v>44</v>
      </c>
      <c r="B255" s="55" t="s">
        <v>302</v>
      </c>
      <c r="C255" s="56" t="s">
        <v>329</v>
      </c>
      <c r="D255" s="13">
        <v>6</v>
      </c>
      <c r="E255" s="13">
        <v>8</v>
      </c>
      <c r="F255" s="13">
        <v>4</v>
      </c>
      <c r="G255" s="13">
        <v>2</v>
      </c>
      <c r="H255" s="13">
        <v>0</v>
      </c>
      <c r="I255" s="60">
        <v>1</v>
      </c>
      <c r="K255" s="60">
        <v>10</v>
      </c>
      <c r="L255">
        <f xml:space="preserve"> 100*((D255+E255)/2)/K255</f>
        <v>70</v>
      </c>
      <c r="M255">
        <f xml:space="preserve"> 100*((F255+G255)/2)/K255</f>
        <v>30</v>
      </c>
      <c r="N255">
        <f xml:space="preserve"> 100*((H255+I255)/2)/K255</f>
        <v>5</v>
      </c>
    </row>
    <row r="256" spans="1:14" x14ac:dyDescent="0.2">
      <c r="A256" s="51" t="s">
        <v>266</v>
      </c>
      <c r="B256" s="52" t="b">
        <v>1</v>
      </c>
      <c r="C256" s="53" t="b">
        <v>1</v>
      </c>
      <c r="D256" s="13"/>
      <c r="E256" s="13"/>
      <c r="F256" s="13"/>
      <c r="G256" s="13"/>
      <c r="H256" s="13"/>
    </row>
    <row r="257" spans="1:14" x14ac:dyDescent="0.2">
      <c r="A257" s="54" t="s">
        <v>267</v>
      </c>
      <c r="B257" s="55" t="b">
        <v>1</v>
      </c>
      <c r="C257" s="56" t="b">
        <v>1</v>
      </c>
      <c r="D257" s="13"/>
      <c r="E257" s="13"/>
      <c r="F257" s="13"/>
      <c r="G257" s="13"/>
      <c r="H257" s="13"/>
    </row>
    <row r="258" spans="1:14" x14ac:dyDescent="0.2">
      <c r="A258" s="54" t="s">
        <v>268</v>
      </c>
      <c r="B258" s="55" t="b">
        <v>1</v>
      </c>
      <c r="C258" s="56" t="b">
        <v>1</v>
      </c>
      <c r="D258" s="13"/>
      <c r="E258" s="13"/>
      <c r="F258" s="13"/>
      <c r="G258" s="13"/>
      <c r="H258" s="13"/>
    </row>
    <row r="259" spans="1:14" x14ac:dyDescent="0.2">
      <c r="A259" s="54" t="s">
        <v>269</v>
      </c>
      <c r="B259" s="55" t="b">
        <v>1</v>
      </c>
      <c r="C259" s="56" t="b">
        <v>1</v>
      </c>
      <c r="D259" s="13"/>
      <c r="E259" s="13"/>
      <c r="F259" s="13"/>
      <c r="G259" s="13"/>
      <c r="H259" s="13"/>
    </row>
    <row r="260" spans="1:14" x14ac:dyDescent="0.2">
      <c r="A260" s="54" t="s">
        <v>270</v>
      </c>
      <c r="B260" s="55" t="s">
        <v>285</v>
      </c>
      <c r="C260" s="56" t="b">
        <v>1</v>
      </c>
      <c r="D260" s="13"/>
      <c r="E260" s="13"/>
      <c r="F260" s="13"/>
      <c r="G260" s="13"/>
      <c r="H260" s="13"/>
    </row>
    <row r="261" spans="1:14" x14ac:dyDescent="0.2">
      <c r="A261" s="54" t="s">
        <v>271</v>
      </c>
      <c r="B261" s="55" t="b">
        <v>1</v>
      </c>
      <c r="C261" s="56" t="s">
        <v>276</v>
      </c>
      <c r="D261" s="13"/>
      <c r="E261" s="13"/>
      <c r="F261" s="13"/>
      <c r="G261" s="13"/>
      <c r="H261" s="13"/>
    </row>
    <row r="262" spans="1:14" x14ac:dyDescent="0.2">
      <c r="A262" s="54" t="s">
        <v>272</v>
      </c>
      <c r="B262" s="55" t="b">
        <v>0</v>
      </c>
      <c r="C262" s="56" t="b">
        <v>1</v>
      </c>
      <c r="D262" s="13"/>
      <c r="E262" s="13"/>
      <c r="F262" s="13"/>
      <c r="G262" s="13"/>
      <c r="H262" s="13"/>
    </row>
    <row r="263" spans="1:14" x14ac:dyDescent="0.2">
      <c r="A263" s="54" t="s">
        <v>273</v>
      </c>
      <c r="B263" s="55" t="b">
        <v>1</v>
      </c>
      <c r="C263" s="56" t="b">
        <v>1</v>
      </c>
      <c r="D263" s="13"/>
      <c r="E263" s="13"/>
      <c r="F263" s="13"/>
      <c r="G263" s="13"/>
      <c r="H263" s="13"/>
    </row>
    <row r="264" spans="1:14" x14ac:dyDescent="0.2">
      <c r="A264" s="54" t="s">
        <v>274</v>
      </c>
      <c r="B264" s="55" t="b">
        <v>0</v>
      </c>
      <c r="C264" s="56" t="b">
        <v>0</v>
      </c>
      <c r="D264" s="13"/>
      <c r="E264" s="13"/>
      <c r="F264" s="13"/>
      <c r="G264" s="13"/>
      <c r="H264" s="13"/>
    </row>
    <row r="265" spans="1:14" x14ac:dyDescent="0.2">
      <c r="A265" s="54" t="s">
        <v>275</v>
      </c>
      <c r="B265" s="55" t="b">
        <v>1</v>
      </c>
      <c r="C265" s="56" t="b">
        <v>1</v>
      </c>
      <c r="D265" s="13"/>
      <c r="E265" s="13"/>
      <c r="F265" s="13"/>
      <c r="G265" s="13"/>
      <c r="H265" s="13"/>
    </row>
    <row r="266" spans="1:14" ht="114" thickBot="1" x14ac:dyDescent="0.25">
      <c r="A266" s="57" t="s">
        <v>44</v>
      </c>
      <c r="B266" s="58" t="s">
        <v>303</v>
      </c>
      <c r="C266" s="59" t="s">
        <v>330</v>
      </c>
      <c r="D266" s="13">
        <v>8</v>
      </c>
      <c r="E266" s="13">
        <v>8</v>
      </c>
      <c r="F266" s="13">
        <v>3</v>
      </c>
      <c r="G266" s="13">
        <v>1</v>
      </c>
      <c r="H266" s="13">
        <v>1</v>
      </c>
      <c r="I266" s="60">
        <v>1</v>
      </c>
      <c r="K266" s="60">
        <v>10</v>
      </c>
      <c r="L266">
        <f xml:space="preserve"> 100*((D266+E266)/2)/K266</f>
        <v>80</v>
      </c>
      <c r="M266">
        <f xml:space="preserve"> 100*((F266+G266)/2)/K266</f>
        <v>20</v>
      </c>
      <c r="N266">
        <f xml:space="preserve"> 100*((H266+I266)/2)/K266</f>
        <v>10</v>
      </c>
    </row>
    <row r="267" spans="1:14" x14ac:dyDescent="0.2">
      <c r="A267" s="10"/>
      <c r="B267" s="13"/>
      <c r="C267" s="13"/>
      <c r="D267" s="13"/>
      <c r="E267" s="13"/>
      <c r="F267" s="13"/>
      <c r="G267" s="13"/>
      <c r="H267" s="13"/>
    </row>
    <row r="268" spans="1:14" x14ac:dyDescent="0.2">
      <c r="B268" s="13"/>
      <c r="C268" s="13"/>
      <c r="D268" s="13"/>
      <c r="E268" s="13"/>
      <c r="F268" s="13"/>
      <c r="G268" s="13"/>
      <c r="H268" s="13"/>
    </row>
    <row r="269" spans="1:14" x14ac:dyDescent="0.2">
      <c r="B269" s="13"/>
      <c r="C269" s="13"/>
      <c r="D269" s="13"/>
      <c r="E269" s="13"/>
      <c r="F269" s="13"/>
      <c r="G269" s="13"/>
      <c r="H269" s="13"/>
    </row>
    <row r="270" spans="1:14" x14ac:dyDescent="0.2">
      <c r="B270" s="13"/>
      <c r="C270" s="13"/>
      <c r="D270" s="13"/>
      <c r="E270" s="13"/>
      <c r="F270" s="13"/>
      <c r="G270" s="13"/>
      <c r="H270" s="13"/>
    </row>
    <row r="271" spans="1:14" x14ac:dyDescent="0.2">
      <c r="B271" s="13"/>
      <c r="C271" s="13"/>
      <c r="D271" s="13"/>
      <c r="E271" s="13"/>
      <c r="F271" s="13"/>
      <c r="G271" s="13"/>
      <c r="H271" s="13"/>
    </row>
    <row r="272" spans="1:14" x14ac:dyDescent="0.2">
      <c r="B272" s="13"/>
      <c r="C272" s="13"/>
      <c r="D272" s="13"/>
      <c r="E272" s="13"/>
      <c r="F272" s="13"/>
      <c r="G272" s="13"/>
      <c r="H272" s="13"/>
    </row>
  </sheetData>
  <mergeCells count="6">
    <mergeCell ref="H1:I1"/>
    <mergeCell ref="A1:A2"/>
    <mergeCell ref="B1:B2"/>
    <mergeCell ref="C1:C2"/>
    <mergeCell ref="D1:E1"/>
    <mergeCell ref="F1:G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9C0C23-1F47-D741-83F7-4C5D3B1CF329}">
  <dimension ref="A1:D26"/>
  <sheetViews>
    <sheetView topLeftCell="A22" workbookViewId="0">
      <selection activeCell="D2" sqref="D2"/>
    </sheetView>
  </sheetViews>
  <sheetFormatPr baseColWidth="10" defaultColWidth="29" defaultRowHeight="16" x14ac:dyDescent="0.2"/>
  <cols>
    <col min="1" max="1" width="4.83203125" customWidth="1"/>
  </cols>
  <sheetData>
    <row r="1" spans="1:4" ht="36" customHeight="1" x14ac:dyDescent="0.2">
      <c r="A1" t="s">
        <v>364</v>
      </c>
      <c r="B1" t="s">
        <v>371</v>
      </c>
      <c r="C1" t="s">
        <v>373</v>
      </c>
      <c r="D1" t="s">
        <v>372</v>
      </c>
    </row>
    <row r="2" spans="1:4" ht="157" customHeight="1" x14ac:dyDescent="0.2">
      <c r="A2">
        <v>1</v>
      </c>
      <c r="B2" s="45" t="s">
        <v>374</v>
      </c>
      <c r="C2" s="45" t="s">
        <v>375</v>
      </c>
      <c r="D2" s="45" t="s">
        <v>376</v>
      </c>
    </row>
    <row r="3" spans="1:4" ht="197" customHeight="1" x14ac:dyDescent="0.2">
      <c r="A3">
        <v>2</v>
      </c>
      <c r="B3" s="45" t="s">
        <v>377</v>
      </c>
      <c r="C3" s="45" t="s">
        <v>378</v>
      </c>
      <c r="D3" s="45" t="s">
        <v>379</v>
      </c>
    </row>
    <row r="4" spans="1:4" ht="124" customHeight="1" x14ac:dyDescent="0.2">
      <c r="A4">
        <v>3</v>
      </c>
      <c r="B4" s="45" t="s">
        <v>380</v>
      </c>
      <c r="C4" s="45" t="s">
        <v>381</v>
      </c>
      <c r="D4" s="45" t="s">
        <v>382</v>
      </c>
    </row>
    <row r="5" spans="1:4" ht="120" customHeight="1" x14ac:dyDescent="0.2">
      <c r="A5">
        <v>4</v>
      </c>
      <c r="B5" s="45" t="s">
        <v>383</v>
      </c>
      <c r="C5" s="45" t="s">
        <v>384</v>
      </c>
      <c r="D5" s="45" t="s">
        <v>385</v>
      </c>
    </row>
    <row r="6" spans="1:4" ht="110" customHeight="1" x14ac:dyDescent="0.2">
      <c r="A6">
        <v>5</v>
      </c>
      <c r="B6" s="45" t="s">
        <v>386</v>
      </c>
      <c r="C6" s="45" t="s">
        <v>387</v>
      </c>
      <c r="D6" s="45" t="s">
        <v>388</v>
      </c>
    </row>
    <row r="7" spans="1:4" ht="94" customHeight="1" x14ac:dyDescent="0.2">
      <c r="A7">
        <v>6</v>
      </c>
      <c r="B7" s="45" t="s">
        <v>389</v>
      </c>
      <c r="C7" s="45" t="s">
        <v>390</v>
      </c>
      <c r="D7" s="45" t="s">
        <v>391</v>
      </c>
    </row>
    <row r="8" spans="1:4" ht="102" customHeight="1" x14ac:dyDescent="0.2">
      <c r="A8">
        <v>7</v>
      </c>
      <c r="B8" s="45" t="s">
        <v>392</v>
      </c>
      <c r="C8" s="45" t="s">
        <v>393</v>
      </c>
      <c r="D8" s="45" t="s">
        <v>394</v>
      </c>
    </row>
    <row r="9" spans="1:4" ht="152" customHeight="1" x14ac:dyDescent="0.2">
      <c r="A9">
        <v>8</v>
      </c>
      <c r="B9" s="45" t="s">
        <v>395</v>
      </c>
      <c r="C9" s="45" t="s">
        <v>396</v>
      </c>
      <c r="D9" s="45" t="s">
        <v>397</v>
      </c>
    </row>
    <row r="10" spans="1:4" ht="76" customHeight="1" x14ac:dyDescent="0.2">
      <c r="A10">
        <v>9</v>
      </c>
      <c r="B10" s="45" t="s">
        <v>398</v>
      </c>
      <c r="C10" s="45" t="s">
        <v>399</v>
      </c>
      <c r="D10" s="45" t="s">
        <v>400</v>
      </c>
    </row>
    <row r="11" spans="1:4" ht="98" x14ac:dyDescent="0.2">
      <c r="A11">
        <v>10</v>
      </c>
      <c r="B11" s="45" t="s">
        <v>401</v>
      </c>
      <c r="C11" s="45" t="s">
        <v>402</v>
      </c>
      <c r="D11" s="45" t="s">
        <v>403</v>
      </c>
    </row>
    <row r="12" spans="1:4" ht="98" x14ac:dyDescent="0.2">
      <c r="A12">
        <v>11</v>
      </c>
      <c r="B12" s="45" t="s">
        <v>404</v>
      </c>
      <c r="C12" s="45" t="s">
        <v>405</v>
      </c>
      <c r="D12" s="45" t="s">
        <v>406</v>
      </c>
    </row>
    <row r="13" spans="1:4" ht="100" customHeight="1" x14ac:dyDescent="0.2">
      <c r="A13">
        <v>12</v>
      </c>
      <c r="B13" s="45" t="s">
        <v>407</v>
      </c>
      <c r="C13" s="45" t="s">
        <v>408</v>
      </c>
      <c r="D13" s="45" t="s">
        <v>409</v>
      </c>
    </row>
    <row r="14" spans="1:4" ht="154" x14ac:dyDescent="0.2">
      <c r="A14">
        <v>13</v>
      </c>
      <c r="B14" s="45" t="s">
        <v>410</v>
      </c>
      <c r="C14" s="45" t="s">
        <v>411</v>
      </c>
      <c r="D14" s="45" t="s">
        <v>412</v>
      </c>
    </row>
    <row r="15" spans="1:4" ht="168" x14ac:dyDescent="0.2">
      <c r="A15">
        <v>14</v>
      </c>
      <c r="B15" s="45" t="s">
        <v>413</v>
      </c>
      <c r="C15" s="45" t="s">
        <v>414</v>
      </c>
      <c r="D15" s="45" t="s">
        <v>415</v>
      </c>
    </row>
    <row r="16" spans="1:4" ht="42" x14ac:dyDescent="0.2">
      <c r="A16">
        <v>15</v>
      </c>
      <c r="B16" s="45" t="s">
        <v>416</v>
      </c>
      <c r="C16" s="45" t="s">
        <v>417</v>
      </c>
      <c r="D16" s="45" t="s">
        <v>418</v>
      </c>
    </row>
    <row r="17" spans="1:4" ht="68" customHeight="1" x14ac:dyDescent="0.2">
      <c r="A17">
        <v>16</v>
      </c>
      <c r="B17" s="45" t="s">
        <v>419</v>
      </c>
      <c r="C17" s="45" t="s">
        <v>420</v>
      </c>
      <c r="D17" s="45" t="s">
        <v>421</v>
      </c>
    </row>
    <row r="18" spans="1:4" ht="175" customHeight="1" x14ac:dyDescent="0.2">
      <c r="A18">
        <v>17</v>
      </c>
      <c r="B18" s="45" t="s">
        <v>422</v>
      </c>
      <c r="C18" s="45" t="s">
        <v>423</v>
      </c>
      <c r="D18" s="45" t="s">
        <v>424</v>
      </c>
    </row>
    <row r="19" spans="1:4" ht="112" x14ac:dyDescent="0.2">
      <c r="A19">
        <v>18</v>
      </c>
      <c r="B19" s="45" t="s">
        <v>425</v>
      </c>
      <c r="C19" s="45" t="s">
        <v>426</v>
      </c>
      <c r="D19" s="45" t="s">
        <v>427</v>
      </c>
    </row>
    <row r="20" spans="1:4" ht="70" x14ac:dyDescent="0.2">
      <c r="A20">
        <v>19</v>
      </c>
      <c r="B20" s="45" t="s">
        <v>428</v>
      </c>
      <c r="C20" s="45" t="s">
        <v>429</v>
      </c>
      <c r="D20" s="45" t="s">
        <v>430</v>
      </c>
    </row>
    <row r="21" spans="1:4" ht="84" x14ac:dyDescent="0.2">
      <c r="A21">
        <v>20</v>
      </c>
      <c r="B21" s="45" t="s">
        <v>431</v>
      </c>
      <c r="C21" s="45" t="s">
        <v>432</v>
      </c>
      <c r="D21" s="45" t="s">
        <v>433</v>
      </c>
    </row>
    <row r="22" spans="1:4" ht="182" x14ac:dyDescent="0.2">
      <c r="A22">
        <v>21</v>
      </c>
      <c r="B22" s="45" t="s">
        <v>434</v>
      </c>
      <c r="C22" s="45" t="s">
        <v>435</v>
      </c>
      <c r="D22" s="45" t="s">
        <v>436</v>
      </c>
    </row>
    <row r="23" spans="1:4" ht="84" x14ac:dyDescent="0.2">
      <c r="A23">
        <v>22</v>
      </c>
      <c r="B23" s="45" t="s">
        <v>437</v>
      </c>
      <c r="C23" s="45" t="s">
        <v>438</v>
      </c>
      <c r="D23" s="45" t="s">
        <v>439</v>
      </c>
    </row>
    <row r="24" spans="1:4" ht="182" x14ac:dyDescent="0.2">
      <c r="A24">
        <v>23</v>
      </c>
      <c r="B24" s="45" t="s">
        <v>434</v>
      </c>
      <c r="C24" s="45" t="s">
        <v>440</v>
      </c>
      <c r="D24" s="45" t="s">
        <v>436</v>
      </c>
    </row>
    <row r="25" spans="1:4" x14ac:dyDescent="0.2">
      <c r="A25">
        <v>24</v>
      </c>
      <c r="B25" s="46"/>
      <c r="C25" s="46"/>
      <c r="D25" s="46"/>
    </row>
    <row r="26" spans="1:4" ht="196" x14ac:dyDescent="0.2">
      <c r="A26">
        <v>25</v>
      </c>
      <c r="B26" s="45" t="s">
        <v>441</v>
      </c>
      <c r="C26" s="45" t="s">
        <v>442</v>
      </c>
      <c r="D26" s="45" t="s">
        <v>443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A9923D-1855-4F43-AEEA-9DFD747875A6}">
  <dimension ref="A1:N276"/>
  <sheetViews>
    <sheetView workbookViewId="0">
      <selection activeCell="J8" sqref="J8"/>
    </sheetView>
  </sheetViews>
  <sheetFormatPr baseColWidth="10" defaultRowHeight="24" customHeight="1" x14ac:dyDescent="0.2"/>
  <cols>
    <col min="1" max="1" width="10.83203125" style="12"/>
    <col min="2" max="2" width="15.83203125" style="12" customWidth="1"/>
    <col min="4" max="5" width="10.83203125" style="12"/>
    <col min="8" max="8" width="14" customWidth="1"/>
    <col min="9" max="9" width="17.5" customWidth="1"/>
    <col min="10" max="10" width="18.1640625" customWidth="1"/>
    <col min="11" max="11" width="15" customWidth="1"/>
    <col min="12" max="12" width="15.83203125" customWidth="1"/>
    <col min="13" max="13" width="14.6640625" customWidth="1"/>
    <col min="14" max="14" width="13.5" customWidth="1"/>
  </cols>
  <sheetData>
    <row r="1" spans="1:14" ht="24" customHeight="1" thickBot="1" x14ac:dyDescent="0.35">
      <c r="A1" s="29" t="s">
        <v>358</v>
      </c>
      <c r="B1" s="30"/>
      <c r="C1" s="24"/>
      <c r="D1" s="29" t="s">
        <v>359</v>
      </c>
      <c r="E1" s="30"/>
    </row>
    <row r="2" spans="1:14" ht="24" customHeight="1" x14ac:dyDescent="0.2">
      <c r="A2" s="22" t="s">
        <v>364</v>
      </c>
      <c r="B2" s="23">
        <v>45419.643622685187</v>
      </c>
      <c r="D2" s="27" t="s">
        <v>364</v>
      </c>
      <c r="E2" s="28"/>
      <c r="H2" s="4"/>
      <c r="I2" s="4" t="s">
        <v>360</v>
      </c>
      <c r="J2" s="4" t="s">
        <v>361</v>
      </c>
      <c r="K2" s="4" t="s">
        <v>362</v>
      </c>
      <c r="L2" s="4" t="s">
        <v>363</v>
      </c>
    </row>
    <row r="3" spans="1:14" ht="24" customHeight="1" x14ac:dyDescent="0.2">
      <c r="A3" s="18">
        <v>1</v>
      </c>
      <c r="B3" s="19" t="b">
        <v>1</v>
      </c>
      <c r="D3" s="18">
        <v>1</v>
      </c>
      <c r="E3" s="25" t="b">
        <v>1</v>
      </c>
      <c r="H3" s="4" t="b">
        <v>1</v>
      </c>
      <c r="I3" s="14">
        <f>COUNTIF(E:E, "True*")+COUNTIF(E:E, "True") +COUNTIF(E:E, "*True")</f>
        <v>176</v>
      </c>
      <c r="J3" s="14">
        <f>COUNTIF(B:B, "True*") +COUNTIF(B:B, "True")  +COUNTIF(B:B, "*True")</f>
        <v>182</v>
      </c>
      <c r="K3" s="6">
        <f xml:space="preserve"> I3/(COUNTA(E3:E276) - 25)</f>
        <v>0.70682730923694781</v>
      </c>
      <c r="L3" s="6">
        <f xml:space="preserve"> J3/(COUNTA(B3:B256) - 25)</f>
        <v>0.79475982532751088</v>
      </c>
    </row>
    <row r="4" spans="1:14" ht="24" customHeight="1" x14ac:dyDescent="0.2">
      <c r="A4" s="18">
        <v>1</v>
      </c>
      <c r="B4" s="19" t="b">
        <v>1</v>
      </c>
      <c r="D4" s="18">
        <v>1</v>
      </c>
      <c r="E4" s="25" t="b">
        <v>1</v>
      </c>
      <c r="H4" s="4" t="b">
        <v>0</v>
      </c>
      <c r="I4" s="14">
        <f>COUNTIF(E:E, "False*")+COUNTIF(E:E, "False") +COUNTIF(E:E, "*False")</f>
        <v>59</v>
      </c>
      <c r="J4" s="14">
        <f>COUNTIF(B:B, "False*")+COUNTIF(B:B, "False") +COUNTIF(B:B, "*False")</f>
        <v>53</v>
      </c>
      <c r="K4" s="6">
        <f xml:space="preserve"> I4/(COUNTA(E3:E276) - 25)</f>
        <v>0.23694779116465864</v>
      </c>
      <c r="L4" s="6">
        <f xml:space="preserve"> J4/(COUNTA(B3:B256) - 25)</f>
        <v>0.23144104803493451</v>
      </c>
    </row>
    <row r="5" spans="1:14" ht="24" customHeight="1" x14ac:dyDescent="0.2">
      <c r="A5" s="18">
        <v>1</v>
      </c>
      <c r="B5" s="19" t="b">
        <v>1</v>
      </c>
      <c r="D5" s="18">
        <v>1</v>
      </c>
      <c r="E5" s="25" t="b">
        <v>1</v>
      </c>
      <c r="H5" s="4" t="s">
        <v>276</v>
      </c>
      <c r="I5" s="14">
        <f>COUNTIF(E:E, "Hallucination*")+COUNTIF(E:E, "Hallucination") +COUNTIF(E:E, "*Hallucination")</f>
        <v>63</v>
      </c>
      <c r="J5" s="14">
        <f>COUNTIF(B:B, "Hallucination*")+COUNTIF(B:B, "Hallucination") +COUNTIF(B:B, "*Hallucination")</f>
        <v>4</v>
      </c>
      <c r="K5" s="6">
        <f xml:space="preserve"> I5/(COUNTA(E3:E276) - 25)</f>
        <v>0.25301204819277107</v>
      </c>
      <c r="L5" s="6">
        <f xml:space="preserve"> J5/(COUNTA(B3:B256) - 25)</f>
        <v>1.7467248908296942E-2</v>
      </c>
    </row>
    <row r="6" spans="1:14" ht="24" customHeight="1" thickBot="1" x14ac:dyDescent="0.25">
      <c r="A6" s="18">
        <v>1</v>
      </c>
      <c r="B6" s="19" t="s">
        <v>279</v>
      </c>
      <c r="D6" s="18">
        <v>1</v>
      </c>
      <c r="E6" s="25" t="s">
        <v>276</v>
      </c>
    </row>
    <row r="7" spans="1:14" ht="24" customHeight="1" thickBot="1" x14ac:dyDescent="0.25">
      <c r="A7" s="18">
        <v>1</v>
      </c>
      <c r="B7" s="19" t="b">
        <v>1</v>
      </c>
      <c r="D7" s="18">
        <v>1</v>
      </c>
      <c r="E7" s="25" t="b">
        <v>1</v>
      </c>
      <c r="H7" s="34" t="s">
        <v>364</v>
      </c>
      <c r="I7" s="35" t="s">
        <v>366</v>
      </c>
      <c r="J7" s="36" t="s">
        <v>365</v>
      </c>
      <c r="K7" s="36" t="s">
        <v>368</v>
      </c>
      <c r="L7" s="36" t="s">
        <v>367</v>
      </c>
      <c r="M7" s="36" t="s">
        <v>370</v>
      </c>
      <c r="N7" s="37" t="s">
        <v>369</v>
      </c>
    </row>
    <row r="8" spans="1:14" ht="24" customHeight="1" x14ac:dyDescent="0.2">
      <c r="A8" s="18">
        <v>1</v>
      </c>
      <c r="B8" s="19" t="b">
        <v>1</v>
      </c>
      <c r="D8" s="18">
        <v>1</v>
      </c>
      <c r="E8" s="25" t="b">
        <v>0</v>
      </c>
      <c r="H8" s="33">
        <v>1</v>
      </c>
      <c r="I8" s="38" cm="1">
        <f t="array" ref="I8">(SUMPRODUCT(($A$3:$A$276=$H8)*(ISNUMBER(SEARCH("True", $B$3:$B$276)))))/COUNTIF($A$3:$A$276, $H8)</f>
        <v>1</v>
      </c>
      <c r="J8" s="39" cm="1">
        <f t="array" ref="J8">(SUMPRODUCT(($D$3:$D$276=$H8)*(ISNUMBER(SEARCH("True", $E$3:$E$276)))))/COUNTIF($D$3:$D$276, $H8)</f>
        <v>0.55555555555555558</v>
      </c>
      <c r="K8" s="39" cm="1">
        <f t="array" ref="K8">(SUMPRODUCT(($A$3:$A$276=$H8)*(ISNUMBER(SEARCH("False", $B$3:$B$276)))))/COUNTIF($A$3:$A$276, $H8)</f>
        <v>0.1111111111111111</v>
      </c>
      <c r="L8" s="39" cm="1">
        <f t="array" ref="L8">(SUMPRODUCT(($D$3:$D$276=$H8)*(ISNUMBER(SEARCH("False", $E$3:$E$276)))))/COUNTIF($D$3:$D$276, $H8)</f>
        <v>0.33333333333333331</v>
      </c>
      <c r="M8" s="39" cm="1">
        <f t="array" ref="M8">(SUMPRODUCT(($A$3:$A$276=$H8)*(ISNUMBER(SEARCH("Hallucination", $B$3:$B$276)))))/COUNTIF($A$3:$A$276, $H8)</f>
        <v>0.1111111111111111</v>
      </c>
      <c r="N8" s="39" cm="1">
        <f t="array" ref="N8">(SUMPRODUCT(($D$3:$D$276=$H8)*(ISNUMBER(SEARCH("Hallucination", $E$3:$E$276)))))/COUNTIF($D$3:$D$276, $H8)</f>
        <v>0.1111111111111111</v>
      </c>
    </row>
    <row r="9" spans="1:14" ht="24" customHeight="1" x14ac:dyDescent="0.2">
      <c r="A9" s="18">
        <v>1</v>
      </c>
      <c r="B9" s="19" t="b">
        <v>1</v>
      </c>
      <c r="D9" s="18">
        <v>1</v>
      </c>
      <c r="E9" s="25" t="b">
        <v>0</v>
      </c>
      <c r="H9" s="31">
        <v>2</v>
      </c>
      <c r="I9" s="40" cm="1">
        <f t="array" ref="I9">(SUMPRODUCT(($A$3:$A$276=H9)*(ISNUMBER(SEARCH("True", $B$3:$B$276)))))/COUNTIF($A$3:$A$276, H9)</f>
        <v>0.8</v>
      </c>
      <c r="J9" s="6" cm="1">
        <f t="array" ref="J9">(SUMPRODUCT(($D$3:$D$276=H9)*(ISNUMBER(SEARCH("True", $E$3:$E$276)))))/COUNTIF($D$3:$D$276, H9)</f>
        <v>0.55555555555555558</v>
      </c>
      <c r="K9" s="6" cm="1">
        <f t="array" ref="K9">(SUMPRODUCT(($A$3:$A$276=$H9)*(ISNUMBER(SEARCH("False", $B$3:$B$276)))))/COUNTIF($A$3:$A$276, $H9)</f>
        <v>0.2</v>
      </c>
      <c r="L9" s="6" cm="1">
        <f t="array" ref="L9">(SUMPRODUCT(($D$3:$D$276=$H9)*(ISNUMBER(SEARCH("False", $E$3:$E$276)))))/COUNTIF($D$3:$D$276, $H9)</f>
        <v>0.22222222222222221</v>
      </c>
      <c r="M9" s="6" cm="1">
        <f t="array" ref="M9">(SUMPRODUCT(($A$3:$A$276=$H9)*(ISNUMBER(SEARCH("Hallucination", $B$3:$B$276)))))/COUNTIF($A$3:$A$276, $H9)</f>
        <v>0</v>
      </c>
      <c r="N9" s="6" cm="1">
        <f t="array" ref="N9">(SUMPRODUCT(($D$3:$D$276=$H9)*(ISNUMBER(SEARCH("Hallucination", $E$3:$E$276)))))/COUNTIF($D$3:$D$276, $H9)</f>
        <v>0.22222222222222221</v>
      </c>
    </row>
    <row r="10" spans="1:14" ht="24" customHeight="1" x14ac:dyDescent="0.2">
      <c r="A10" s="18">
        <v>1</v>
      </c>
      <c r="B10" s="19" t="s">
        <v>285</v>
      </c>
      <c r="D10" s="18">
        <v>1</v>
      </c>
      <c r="E10" s="25" t="b">
        <v>0</v>
      </c>
      <c r="H10" s="31">
        <v>3</v>
      </c>
      <c r="I10" s="40" cm="1">
        <f t="array" ref="I10">(SUMPRODUCT(($A$3:$A$276=H10)*(ISNUMBER(SEARCH("True", $B$3:$B$276)))))/COUNTIF($A$3:$A$276, H10)</f>
        <v>0.90909090909090906</v>
      </c>
      <c r="J10" s="6" cm="1">
        <f t="array" ref="J10">(SUMPRODUCT(($D$3:$D$276=H10)*(ISNUMBER(SEARCH("True", $E$3:$E$276)))))/COUNTIF($D$3:$D$276, H10)</f>
        <v>0.7</v>
      </c>
      <c r="K10" s="6" cm="1">
        <f t="array" ref="K10">(SUMPRODUCT(($A$3:$A$276=$H10)*(ISNUMBER(SEARCH("False", $B$3:$B$276)))))/COUNTIF($A$3:$A$276, $H10)</f>
        <v>9.0909090909090912E-2</v>
      </c>
      <c r="L10" s="6" cm="1">
        <f t="array" ref="L10">(SUMPRODUCT(($D$3:$D$276=$H10)*(ISNUMBER(SEARCH("False", $E$3:$E$276)))))/COUNTIF($D$3:$D$276, $H10)</f>
        <v>0.1</v>
      </c>
      <c r="M10" s="6" cm="1">
        <f t="array" ref="M10">(SUMPRODUCT(($A$3:$A$276=$H10)*(ISNUMBER(SEARCH("Hallucination", $B$3:$B$276)))))/COUNTIF($A$3:$A$276, $H10)</f>
        <v>0</v>
      </c>
      <c r="N10" s="6" cm="1">
        <f t="array" ref="N10">(SUMPRODUCT(($D$3:$D$276=$H10)*(ISNUMBER(SEARCH("Hallucination", $E$3:$E$276)))))/COUNTIF($D$3:$D$276, $H10)</f>
        <v>0.2</v>
      </c>
    </row>
    <row r="11" spans="1:14" ht="24" customHeight="1" x14ac:dyDescent="0.2">
      <c r="A11" s="18">
        <v>1</v>
      </c>
      <c r="B11" s="19" t="b">
        <v>1</v>
      </c>
      <c r="D11" s="18">
        <v>1</v>
      </c>
      <c r="E11" s="25" t="b">
        <v>1</v>
      </c>
      <c r="H11" s="31">
        <v>4</v>
      </c>
      <c r="I11" s="40" cm="1">
        <f t="array" ref="I11">(SUMPRODUCT(($A$3:$A$276=H11)*(ISNUMBER(SEARCH("True", $B$3:$B$276)))))/COUNTIF($A$3:$A$276, H11)</f>
        <v>0.77777777777777779</v>
      </c>
      <c r="J11" s="6" cm="1">
        <f t="array" ref="J11">(SUMPRODUCT(($D$3:$D$276=H11)*(ISNUMBER(SEARCH("True", $E$3:$E$276)))))/COUNTIF($D$3:$D$276, H11)</f>
        <v>0.5</v>
      </c>
      <c r="K11" s="6" cm="1">
        <f t="array" ref="K11">(SUMPRODUCT(($A$3:$A$276=$H11)*(ISNUMBER(SEARCH("False", $B$3:$B$276)))))/COUNTIF($A$3:$A$276, $H11)</f>
        <v>0.22222222222222221</v>
      </c>
      <c r="L11" s="6" cm="1">
        <f t="array" ref="L11">(SUMPRODUCT(($D$3:$D$276=$H11)*(ISNUMBER(SEARCH("False", $E$3:$E$276)))))/COUNTIF($D$3:$D$276, $H11)</f>
        <v>0.5</v>
      </c>
      <c r="M11" s="6" cm="1">
        <f t="array" ref="M11">(SUMPRODUCT(($A$3:$A$276=$H11)*(ISNUMBER(SEARCH("Hallucination", $B$3:$B$276)))))/COUNTIF($A$3:$A$276, $H11)</f>
        <v>0</v>
      </c>
      <c r="N11" s="6" cm="1">
        <f t="array" ref="N11">(SUMPRODUCT(($D$3:$D$276=$H11)*(ISNUMBER(SEARCH("Hallucination", $E$3:$E$276)))))/COUNTIF($D$3:$D$276, $H11)</f>
        <v>0</v>
      </c>
    </row>
    <row r="12" spans="1:14" ht="24" customHeight="1" x14ac:dyDescent="0.2">
      <c r="A12" s="18" t="s">
        <v>44</v>
      </c>
      <c r="B12" s="19" t="s">
        <v>335</v>
      </c>
      <c r="D12" s="18" t="s">
        <v>44</v>
      </c>
      <c r="E12" s="25" t="s">
        <v>333</v>
      </c>
      <c r="H12" s="31">
        <v>5</v>
      </c>
      <c r="I12" s="40" cm="1">
        <f t="array" ref="I12">(SUMPRODUCT(($A$3:$A$276=H12)*(ISNUMBER(SEARCH("True", $B$3:$B$276)))))/COUNTIF($A$3:$A$276, H12)</f>
        <v>0.8</v>
      </c>
      <c r="J12" s="6" cm="1">
        <f t="array" ref="J12">(SUMPRODUCT(($D$3:$D$276=H12)*(ISNUMBER(SEARCH("True", $E$3:$E$276)))))/COUNTIF($D$3:$D$276, H12)</f>
        <v>0.7</v>
      </c>
      <c r="K12" s="6" cm="1">
        <f t="array" ref="K12">(SUMPRODUCT(($A$3:$A$276=$H12)*(ISNUMBER(SEARCH("False", $B$3:$B$276)))))/COUNTIF($A$3:$A$276, $H12)</f>
        <v>0.2</v>
      </c>
      <c r="L12" s="6" cm="1">
        <f t="array" ref="L12">(SUMPRODUCT(($D$3:$D$276=$H12)*(ISNUMBER(SEARCH("False", $E$3:$E$276)))))/COUNTIF($D$3:$D$276, $H12)</f>
        <v>0.2</v>
      </c>
      <c r="M12" s="6" cm="1">
        <f t="array" ref="M12">(SUMPRODUCT(($A$3:$A$276=$H12)*(ISNUMBER(SEARCH("Hallucination", $B$3:$B$276)))))/COUNTIF($A$3:$A$276, $H12)</f>
        <v>0</v>
      </c>
      <c r="N12" s="6" cm="1">
        <f t="array" ref="N12">(SUMPRODUCT(($D$3:$D$276=$H12)*(ISNUMBER(SEARCH("Hallucination", $E$3:$E$276)))))/COUNTIF($D$3:$D$276, $H12)</f>
        <v>0.1</v>
      </c>
    </row>
    <row r="13" spans="1:14" ht="24" customHeight="1" x14ac:dyDescent="0.2">
      <c r="A13" s="18">
        <v>2</v>
      </c>
      <c r="B13" s="19" t="b">
        <v>0</v>
      </c>
      <c r="D13" s="18">
        <v>2</v>
      </c>
      <c r="E13" s="25" t="b">
        <v>0</v>
      </c>
      <c r="H13" s="31">
        <v>6</v>
      </c>
      <c r="I13" s="40" cm="1">
        <f t="array" ref="I13">(SUMPRODUCT(($A$3:$A$276=H13)*(ISNUMBER(SEARCH("True", $B$3:$B$276)))))/COUNTIF($A$3:$A$276, H13)</f>
        <v>0.90909090909090906</v>
      </c>
      <c r="J13" s="6" cm="1">
        <f t="array" ref="J13">(SUMPRODUCT(($D$3:$D$276=H13)*(ISNUMBER(SEARCH("True", $E$3:$E$276)))))/COUNTIF($D$3:$D$276, H13)</f>
        <v>0.8</v>
      </c>
      <c r="K13" s="6" cm="1">
        <f t="array" ref="K13">(SUMPRODUCT(($A$3:$A$276=$H13)*(ISNUMBER(SEARCH("False", $B$3:$B$276)))))/COUNTIF($A$3:$A$276, $H13)</f>
        <v>9.0909090909090912E-2</v>
      </c>
      <c r="L13" s="6" cm="1">
        <f t="array" ref="L13">(SUMPRODUCT(($D$3:$D$276=$H13)*(ISNUMBER(SEARCH("False", $E$3:$E$276)))))/COUNTIF($D$3:$D$276, $H13)</f>
        <v>0.1</v>
      </c>
      <c r="M13" s="6" cm="1">
        <f t="array" ref="M13">(SUMPRODUCT(($A$3:$A$276=$H13)*(ISNUMBER(SEARCH("Hallucination", $B$3:$B$276)))))/COUNTIF($A$3:$A$276, $H13)</f>
        <v>0</v>
      </c>
      <c r="N13" s="6" cm="1">
        <f t="array" ref="N13">(SUMPRODUCT(($D$3:$D$276=$H13)*(ISNUMBER(SEARCH("Hallucination", $E$3:$E$276)))))/COUNTIF($D$3:$D$276, $H13)</f>
        <v>0.2</v>
      </c>
    </row>
    <row r="14" spans="1:14" ht="24" customHeight="1" x14ac:dyDescent="0.2">
      <c r="A14" s="18">
        <v>2</v>
      </c>
      <c r="B14" s="19" t="b">
        <v>1</v>
      </c>
      <c r="D14" s="18">
        <v>2</v>
      </c>
      <c r="E14" s="25" t="b">
        <v>1</v>
      </c>
      <c r="H14" s="31">
        <v>7</v>
      </c>
      <c r="I14" s="40" cm="1">
        <f t="array" ref="I14">(SUMPRODUCT(($A$3:$A$276=H14)*(ISNUMBER(SEARCH("True", $B$3:$B$276)))))/COUNTIF($A$3:$A$276, H14)</f>
        <v>0.625</v>
      </c>
      <c r="J14" s="6" cm="1">
        <f t="array" ref="J14">(SUMPRODUCT(($D$3:$D$276=H14)*(ISNUMBER(SEARCH("True", $E$3:$E$276)))))/COUNTIF($D$3:$D$276, H14)</f>
        <v>0.77777777777777779</v>
      </c>
      <c r="K14" s="6" cm="1">
        <f t="array" ref="K14">(SUMPRODUCT(($A$3:$A$276=$H14)*(ISNUMBER(SEARCH("False", $B$3:$B$276)))))/COUNTIF($A$3:$A$276, $H14)</f>
        <v>0.375</v>
      </c>
      <c r="L14" s="6" cm="1">
        <f t="array" ref="L14">(SUMPRODUCT(($D$3:$D$276=$H14)*(ISNUMBER(SEARCH("False", $E$3:$E$276)))))/COUNTIF($D$3:$D$276, $H14)</f>
        <v>0.33333333333333331</v>
      </c>
      <c r="M14" s="6" cm="1">
        <f t="array" ref="M14">(SUMPRODUCT(($A$3:$A$276=$H14)*(ISNUMBER(SEARCH("Hallucination", $B$3:$B$276)))))/COUNTIF($A$3:$A$276, $H14)</f>
        <v>0</v>
      </c>
      <c r="N14" s="6" cm="1">
        <f t="array" ref="N14">(SUMPRODUCT(($D$3:$D$276=$H14)*(ISNUMBER(SEARCH("Hallucination", $E$3:$E$276)))))/COUNTIF($D$3:$D$276, $H14)</f>
        <v>0.1111111111111111</v>
      </c>
    </row>
    <row r="15" spans="1:14" ht="24" customHeight="1" x14ac:dyDescent="0.2">
      <c r="A15" s="18">
        <v>2</v>
      </c>
      <c r="B15" s="19" t="b">
        <v>1</v>
      </c>
      <c r="D15" s="18">
        <v>2</v>
      </c>
      <c r="E15" s="25" t="b">
        <v>0</v>
      </c>
      <c r="H15" s="31">
        <v>8</v>
      </c>
      <c r="I15" s="40" cm="1">
        <f t="array" ref="I15">(SUMPRODUCT(($A$3:$A$276=H15)*(ISNUMBER(SEARCH("True", $B$3:$B$276)))))/COUNTIF($A$3:$A$276, H15)</f>
        <v>0.8</v>
      </c>
      <c r="J15" s="6" cm="1">
        <f t="array" ref="J15">(SUMPRODUCT(($D$3:$D$276=H15)*(ISNUMBER(SEARCH("True", $E$3:$E$276)))))/COUNTIF($D$3:$D$276, H15)</f>
        <v>0.7</v>
      </c>
      <c r="K15" s="6" cm="1">
        <f t="array" ref="K15">(SUMPRODUCT(($A$3:$A$276=$H15)*(ISNUMBER(SEARCH("False", $B$3:$B$276)))))/COUNTIF($A$3:$A$276, $H15)</f>
        <v>0.2</v>
      </c>
      <c r="L15" s="6" cm="1">
        <f t="array" ref="L15">(SUMPRODUCT(($D$3:$D$276=$H15)*(ISNUMBER(SEARCH("False", $E$3:$E$276)))))/COUNTIF($D$3:$D$276, $H15)</f>
        <v>0.2</v>
      </c>
      <c r="M15" s="6" cm="1">
        <f t="array" ref="M15">(SUMPRODUCT(($A$3:$A$276=$H15)*(ISNUMBER(SEARCH("Hallucination", $B$3:$B$276)))))/COUNTIF($A$3:$A$276, $H15)</f>
        <v>0</v>
      </c>
      <c r="N15" s="6" cm="1">
        <f t="array" ref="N15">(SUMPRODUCT(($D$3:$D$276=$H15)*(ISNUMBER(SEARCH("Hallucination", $E$3:$E$276)))))/COUNTIF($D$3:$D$276, $H15)</f>
        <v>0.1</v>
      </c>
    </row>
    <row r="16" spans="1:14" ht="24" customHeight="1" x14ac:dyDescent="0.2">
      <c r="A16" s="18">
        <v>2</v>
      </c>
      <c r="B16" s="19" t="b">
        <v>1</v>
      </c>
      <c r="D16" s="18">
        <v>2</v>
      </c>
      <c r="E16" s="25" t="b">
        <v>1</v>
      </c>
      <c r="H16" s="31">
        <v>9</v>
      </c>
      <c r="I16" s="40" cm="1">
        <f t="array" ref="I16">(SUMPRODUCT(($A$3:$A$276=H16)*(ISNUMBER(SEARCH("True", $B$3:$B$276)))))/COUNTIF($A$3:$A$276, H16)</f>
        <v>0.77777777777777779</v>
      </c>
      <c r="J16" s="6" cm="1">
        <f t="array" ref="J16">(SUMPRODUCT(($D$3:$D$276=H16)*(ISNUMBER(SEARCH("True", $E$3:$E$276)))))/COUNTIF($D$3:$D$276, H16)</f>
        <v>0.7</v>
      </c>
      <c r="K16" s="6" cm="1">
        <f t="array" ref="K16">(SUMPRODUCT(($A$3:$A$276=$H16)*(ISNUMBER(SEARCH("False", $B$3:$B$276)))))/COUNTIF($A$3:$A$276, $H16)</f>
        <v>0.22222222222222221</v>
      </c>
      <c r="L16" s="6" cm="1">
        <f t="array" ref="L16">(SUMPRODUCT(($D$3:$D$276=$H16)*(ISNUMBER(SEARCH("False", $E$3:$E$276)))))/COUNTIF($D$3:$D$276, $H16)</f>
        <v>0.2</v>
      </c>
      <c r="M16" s="6" cm="1">
        <f t="array" ref="M16">(SUMPRODUCT(($A$3:$A$276=$H16)*(ISNUMBER(SEARCH("Hallucination", $B$3:$B$276)))))/COUNTIF($A$3:$A$276, $H16)</f>
        <v>0</v>
      </c>
      <c r="N16" s="6" cm="1">
        <f t="array" ref="N16">(SUMPRODUCT(($D$3:$D$276=$H16)*(ISNUMBER(SEARCH("Hallucination", $E$3:$E$276)))))/COUNTIF($D$3:$D$276, $H16)</f>
        <v>0.3</v>
      </c>
    </row>
    <row r="17" spans="1:14" ht="24" customHeight="1" x14ac:dyDescent="0.2">
      <c r="A17" s="18">
        <v>2</v>
      </c>
      <c r="B17" s="19" t="b">
        <v>1</v>
      </c>
      <c r="D17" s="18">
        <v>2</v>
      </c>
      <c r="E17" s="25" t="b">
        <v>1</v>
      </c>
      <c r="H17" s="31">
        <v>10</v>
      </c>
      <c r="I17" s="40" cm="1">
        <f t="array" ref="I17">(SUMPRODUCT(($A$3:$A$276=H17)*(ISNUMBER(SEARCH("True", $B$3:$B$276)))))/COUNTIF($A$3:$A$276, H17)</f>
        <v>1</v>
      </c>
      <c r="J17" s="6" cm="1">
        <f t="array" ref="J17">(SUMPRODUCT(($D$3:$D$276=H17)*(ISNUMBER(SEARCH("True", $E$3:$E$276)))))/COUNTIF($D$3:$D$276, H17)</f>
        <v>0.8</v>
      </c>
      <c r="K17" s="6" cm="1">
        <f t="array" ref="K17">(SUMPRODUCT(($A$3:$A$276=$H17)*(ISNUMBER(SEARCH("False", $B$3:$B$276)))))/COUNTIF($A$3:$A$276, $H17)</f>
        <v>0.1</v>
      </c>
      <c r="L17" s="6" cm="1">
        <f t="array" ref="L17">(SUMPRODUCT(($D$3:$D$276=$H17)*(ISNUMBER(SEARCH("False", $E$3:$E$276)))))/COUNTIF($D$3:$D$276, $H17)</f>
        <v>0.2</v>
      </c>
      <c r="M17" s="6" cm="1">
        <f t="array" ref="M17">(SUMPRODUCT(($A$3:$A$276=$H17)*(ISNUMBER(SEARCH("Hallucination", $B$3:$B$276)))))/COUNTIF($A$3:$A$276, $H17)</f>
        <v>0</v>
      </c>
      <c r="N17" s="6" cm="1">
        <f t="array" ref="N17">(SUMPRODUCT(($D$3:$D$276=$H17)*(ISNUMBER(SEARCH("Hallucination", $E$3:$E$276)))))/COUNTIF($D$3:$D$276, $H17)</f>
        <v>0.1</v>
      </c>
    </row>
    <row r="18" spans="1:14" ht="24" customHeight="1" x14ac:dyDescent="0.2">
      <c r="A18" s="18">
        <v>2</v>
      </c>
      <c r="B18" s="19" t="b">
        <v>1</v>
      </c>
      <c r="D18" s="18">
        <v>2</v>
      </c>
      <c r="E18" s="25" t="s">
        <v>276</v>
      </c>
      <c r="H18" s="31">
        <v>11</v>
      </c>
      <c r="I18" s="40" cm="1">
        <f t="array" ref="I18">(SUMPRODUCT(($A$3:$A$276=H18)*(ISNUMBER(SEARCH("True", $B$3:$B$276)))))/COUNTIF($A$3:$A$276, H18)</f>
        <v>0.75</v>
      </c>
      <c r="J18" s="6" cm="1">
        <f t="array" ref="J18">(SUMPRODUCT(($D$3:$D$276=H18)*(ISNUMBER(SEARCH("True", $E$3:$E$276)))))/COUNTIF($D$3:$D$276, H18)</f>
        <v>1</v>
      </c>
      <c r="K18" s="6" cm="1">
        <f t="array" ref="K18">(SUMPRODUCT(($A$3:$A$276=$H18)*(ISNUMBER(SEARCH("False", $B$3:$B$276)))))/COUNTIF($A$3:$A$276, $H18)</f>
        <v>0.25</v>
      </c>
      <c r="L18" s="6" cm="1">
        <f t="array" ref="L18">(SUMPRODUCT(($D$3:$D$276=$H18)*(ISNUMBER(SEARCH("False", $E$3:$E$276)))))/COUNTIF($D$3:$D$276, $H18)</f>
        <v>0</v>
      </c>
      <c r="M18" s="6" cm="1">
        <f t="array" ref="M18">(SUMPRODUCT(($A$3:$A$276=$H18)*(ISNUMBER(SEARCH("Hallucination", $B$3:$B$276)))))/COUNTIF($A$3:$A$276, $H18)</f>
        <v>0</v>
      </c>
      <c r="N18" s="6" cm="1">
        <f t="array" ref="N18">(SUMPRODUCT(($D$3:$D$276=$H18)*(ISNUMBER(SEARCH("Hallucination", $E$3:$E$276)))))/COUNTIF($D$3:$D$276, $H18)</f>
        <v>0.1</v>
      </c>
    </row>
    <row r="19" spans="1:14" ht="24" customHeight="1" x14ac:dyDescent="0.2">
      <c r="A19" s="18">
        <v>2</v>
      </c>
      <c r="B19" s="19" t="b">
        <v>1</v>
      </c>
      <c r="D19" s="18">
        <v>2</v>
      </c>
      <c r="E19" s="25" t="b">
        <v>1</v>
      </c>
      <c r="H19" s="31">
        <v>12</v>
      </c>
      <c r="I19" s="40" cm="1">
        <f t="array" ref="I19">(SUMPRODUCT(($A$3:$A$276=H19)*(ISNUMBER(SEARCH("True", $B$3:$B$276)))))/COUNTIF($A$3:$A$276, H19)</f>
        <v>0.77777777777777779</v>
      </c>
      <c r="J19" s="6" cm="1">
        <f t="array" ref="J19">(SUMPRODUCT(($D$3:$D$276=H19)*(ISNUMBER(SEARCH("True", $E$3:$E$276)))))/COUNTIF($D$3:$D$276, H19)</f>
        <v>0.63636363636363635</v>
      </c>
      <c r="K19" s="6" cm="1">
        <f t="array" ref="K19">(SUMPRODUCT(($A$3:$A$276=$H19)*(ISNUMBER(SEARCH("False", $B$3:$B$276)))))/COUNTIF($A$3:$A$276, $H19)</f>
        <v>0.1111111111111111</v>
      </c>
      <c r="L19" s="6" cm="1">
        <f t="array" ref="L19">(SUMPRODUCT(($D$3:$D$276=$H19)*(ISNUMBER(SEARCH("False", $E$3:$E$276)))))/COUNTIF($D$3:$D$276, $H19)</f>
        <v>0.27272727272727271</v>
      </c>
      <c r="M19" s="6" cm="1">
        <f t="array" ref="M19">(SUMPRODUCT(($A$3:$A$276=$H19)*(ISNUMBER(SEARCH("Hallucination", $B$3:$B$276)))))/COUNTIF($A$3:$A$276, $H19)</f>
        <v>0.1111111111111111</v>
      </c>
      <c r="N19" s="6" cm="1">
        <f t="array" ref="N19">(SUMPRODUCT(($D$3:$D$276=$H19)*(ISNUMBER(SEARCH("Hallucination", $E$3:$E$276)))))/COUNTIF($D$3:$D$276, $H19)</f>
        <v>0.18181818181818182</v>
      </c>
    </row>
    <row r="20" spans="1:14" ht="24" customHeight="1" x14ac:dyDescent="0.2">
      <c r="A20" s="18">
        <v>2</v>
      </c>
      <c r="B20" s="19" t="b">
        <v>1</v>
      </c>
      <c r="D20" s="18">
        <v>2</v>
      </c>
      <c r="E20" s="25" t="s">
        <v>276</v>
      </c>
      <c r="H20" s="31">
        <v>13</v>
      </c>
      <c r="I20" s="40" cm="1">
        <f t="array" ref="I20">(SUMPRODUCT(($A$3:$A$276=H20)*(ISNUMBER(SEARCH("True", $B$3:$B$276)))))/COUNTIF($A$3:$A$276, H20)</f>
        <v>0.875</v>
      </c>
      <c r="J20" s="6" cm="1">
        <f t="array" ref="J20">(SUMPRODUCT(($D$3:$D$276=H20)*(ISNUMBER(SEARCH("True", $E$3:$E$276)))))/COUNTIF($D$3:$D$276, H20)</f>
        <v>0.81818181818181823</v>
      </c>
      <c r="K20" s="6" cm="1">
        <f t="array" ref="K20">(SUMPRODUCT(($A$3:$A$276=$H20)*(ISNUMBER(SEARCH("False", $B$3:$B$276)))))/COUNTIF($A$3:$A$276, $H20)</f>
        <v>0.25</v>
      </c>
      <c r="L20" s="6" cm="1">
        <f t="array" ref="L20">(SUMPRODUCT(($D$3:$D$276=$H20)*(ISNUMBER(SEARCH("False", $E$3:$E$276)))))/COUNTIF($D$3:$D$276, $H20)</f>
        <v>9.0909090909090912E-2</v>
      </c>
      <c r="M20" s="6" cm="1">
        <f t="array" ref="M20">(SUMPRODUCT(($A$3:$A$276=$H20)*(ISNUMBER(SEARCH("Hallucination", $B$3:$B$276)))))/COUNTIF($A$3:$A$276, $H20)</f>
        <v>0</v>
      </c>
      <c r="N20" s="6" cm="1">
        <f t="array" ref="N20">(SUMPRODUCT(($D$3:$D$276=$H20)*(ISNUMBER(SEARCH("Hallucination", $E$3:$E$276)))))/COUNTIF($D$3:$D$276, $H20)</f>
        <v>9.0909090909090912E-2</v>
      </c>
    </row>
    <row r="21" spans="1:14" ht="24" customHeight="1" x14ac:dyDescent="0.2">
      <c r="A21" s="18">
        <v>2</v>
      </c>
      <c r="B21" s="19" t="b">
        <v>1</v>
      </c>
      <c r="D21" s="18">
        <v>2</v>
      </c>
      <c r="E21" s="25" t="b">
        <v>1</v>
      </c>
      <c r="H21" s="31">
        <v>14</v>
      </c>
      <c r="I21" s="40" cm="1">
        <f t="array" ref="I21">(SUMPRODUCT(($A$3:$A$276=H21)*(ISNUMBER(SEARCH("True", $B$3:$B$276)))))/COUNTIF($A$3:$A$276, H21)</f>
        <v>0.55555555555555558</v>
      </c>
      <c r="J21" s="6" cm="1">
        <f t="array" ref="J21">(SUMPRODUCT(($D$3:$D$276=H21)*(ISNUMBER(SEARCH("True", $E$3:$E$276)))))/COUNTIF($D$3:$D$276, H21)</f>
        <v>0.63636363636363635</v>
      </c>
      <c r="K21" s="6" cm="1">
        <f t="array" ref="K21">(SUMPRODUCT(($A$3:$A$276=$H21)*(ISNUMBER(SEARCH("False", $B$3:$B$276)))))/COUNTIF($A$3:$A$276, $H21)</f>
        <v>0.55555555555555558</v>
      </c>
      <c r="L21" s="6" cm="1">
        <f t="array" ref="L21">(SUMPRODUCT(($D$3:$D$276=$H21)*(ISNUMBER(SEARCH("False", $E$3:$E$276)))))/COUNTIF($D$3:$D$276, $H21)</f>
        <v>0.27272727272727271</v>
      </c>
      <c r="M21" s="6" cm="1">
        <f t="array" ref="M21">(SUMPRODUCT(($A$3:$A$276=$H21)*(ISNUMBER(SEARCH("Hallucination", $B$3:$B$276)))))/COUNTIF($A$3:$A$276, $H21)</f>
        <v>0</v>
      </c>
      <c r="N21" s="6" cm="1">
        <f t="array" ref="N21">(SUMPRODUCT(($D$3:$D$276=$H21)*(ISNUMBER(SEARCH("Hallucination", $E$3:$E$276)))))/COUNTIF($D$3:$D$276, $H21)</f>
        <v>9.0909090909090912E-2</v>
      </c>
    </row>
    <row r="22" spans="1:14" ht="24" customHeight="1" x14ac:dyDescent="0.2">
      <c r="A22" s="18">
        <v>2</v>
      </c>
      <c r="B22" s="19" t="b">
        <v>0</v>
      </c>
      <c r="D22" s="18" t="s">
        <v>44</v>
      </c>
      <c r="E22" s="25" t="s">
        <v>309</v>
      </c>
      <c r="H22" s="31">
        <v>15</v>
      </c>
      <c r="I22" s="40" cm="1">
        <f t="array" ref="I22">(SUMPRODUCT(($A$3:$A$276=H22)*(ISNUMBER(SEARCH("True", $B$3:$B$276)))))/COUNTIF($A$3:$A$276, H22)</f>
        <v>0.875</v>
      </c>
      <c r="J22" s="6" cm="1">
        <f t="array" ref="J22">(SUMPRODUCT(($D$3:$D$276=H22)*(ISNUMBER(SEARCH("True", $E$3:$E$276)))))/COUNTIF($D$3:$D$276, H22)</f>
        <v>0.54545454545454541</v>
      </c>
      <c r="K22" s="6" cm="1">
        <f t="array" ref="K22">(SUMPRODUCT(($A$3:$A$276=$H22)*(ISNUMBER(SEARCH("False", $B$3:$B$276)))))/COUNTIF($A$3:$A$276, $H22)</f>
        <v>0.25</v>
      </c>
      <c r="L22" s="6" cm="1">
        <f t="array" ref="L22">(SUMPRODUCT(($D$3:$D$276=$H22)*(ISNUMBER(SEARCH("False", $E$3:$E$276)))))/COUNTIF($D$3:$D$276, $H22)</f>
        <v>0.36363636363636365</v>
      </c>
      <c r="M22" s="6" cm="1">
        <f t="array" ref="M22">(SUMPRODUCT(($A$3:$A$276=$H22)*(ISNUMBER(SEARCH("Hallucination", $B$3:$B$276)))))/COUNTIF($A$3:$A$276, $H22)</f>
        <v>0</v>
      </c>
      <c r="N22" s="6" cm="1">
        <f t="array" ref="N22">(SUMPRODUCT(($D$3:$D$276=$H22)*(ISNUMBER(SEARCH("Hallucination", $E$3:$E$276)))))/COUNTIF($D$3:$D$276, $H22)</f>
        <v>0.18181818181818182</v>
      </c>
    </row>
    <row r="23" spans="1:14" ht="24" customHeight="1" x14ac:dyDescent="0.2">
      <c r="A23" s="18" t="s">
        <v>44</v>
      </c>
      <c r="B23" s="19" t="s">
        <v>336</v>
      </c>
      <c r="D23" s="18">
        <v>3</v>
      </c>
      <c r="E23" s="25" t="b">
        <v>1</v>
      </c>
      <c r="H23" s="31">
        <v>16</v>
      </c>
      <c r="I23" s="40" cm="1">
        <f t="array" ref="I23">(SUMPRODUCT(($A$3:$A$276=H23)*(ISNUMBER(SEARCH("True", $B$3:$B$276)))))/COUNTIF($A$3:$A$276, H23)</f>
        <v>0.77777777777777779</v>
      </c>
      <c r="J23" s="6" cm="1">
        <f t="array" ref="J23">(SUMPRODUCT(($D$3:$D$276=H23)*(ISNUMBER(SEARCH("True", $E$3:$E$276)))))/COUNTIF($D$3:$D$276, H23)</f>
        <v>0.66666666666666663</v>
      </c>
      <c r="K23" s="6" cm="1">
        <f t="array" ref="K23">(SUMPRODUCT(($A$3:$A$276=$H23)*(ISNUMBER(SEARCH("False", $B$3:$B$276)))))/COUNTIF($A$3:$A$276, $H23)</f>
        <v>0.33333333333333331</v>
      </c>
      <c r="L23" s="6" cm="1">
        <f t="array" ref="L23">(SUMPRODUCT(($D$3:$D$276=$H23)*(ISNUMBER(SEARCH("False", $E$3:$E$276)))))/COUNTIF($D$3:$D$276, $H23)</f>
        <v>0.22222222222222221</v>
      </c>
      <c r="M23" s="6" cm="1">
        <f t="array" ref="M23">(SUMPRODUCT(($A$3:$A$276=$H23)*(ISNUMBER(SEARCH("Hallucination", $B$3:$B$276)))))/COUNTIF($A$3:$A$276, $H23)</f>
        <v>0</v>
      </c>
      <c r="N23" s="6" cm="1">
        <f t="array" ref="N23">(SUMPRODUCT(($D$3:$D$276=$H23)*(ISNUMBER(SEARCH("Hallucination", $E$3:$E$276)))))/COUNTIF($D$3:$D$276, $H23)</f>
        <v>0.1111111111111111</v>
      </c>
    </row>
    <row r="24" spans="1:14" ht="24" customHeight="1" x14ac:dyDescent="0.2">
      <c r="A24" s="18">
        <v>3</v>
      </c>
      <c r="B24" s="19" t="b">
        <v>1</v>
      </c>
      <c r="D24" s="18">
        <v>3</v>
      </c>
      <c r="E24" s="25" t="b">
        <v>1</v>
      </c>
      <c r="H24" s="31">
        <v>17</v>
      </c>
      <c r="I24" s="40" cm="1">
        <f t="array" ref="I24">(SUMPRODUCT(($A$3:$A$276=H24)*(ISNUMBER(SEARCH("True", $B$3:$B$276)))))/COUNTIF($A$3:$A$276, H24)</f>
        <v>0.77777777777777779</v>
      </c>
      <c r="J24" s="6" cm="1">
        <f t="array" ref="J24">(SUMPRODUCT(($D$3:$D$276=H24)*(ISNUMBER(SEARCH("True", $E$3:$E$276)))))/COUNTIF($D$3:$D$276, H24)</f>
        <v>0.8</v>
      </c>
      <c r="K24" s="6" cm="1">
        <f t="array" ref="K24">(SUMPRODUCT(($A$3:$A$276=$H24)*(ISNUMBER(SEARCH("False", $B$3:$B$276)))))/COUNTIF($A$3:$A$276, $H24)</f>
        <v>0.22222222222222221</v>
      </c>
      <c r="L24" s="6" cm="1">
        <f t="array" ref="L24">(SUMPRODUCT(($D$3:$D$276=$H24)*(ISNUMBER(SEARCH("False", $E$3:$E$276)))))/COUNTIF($D$3:$D$276, $H24)</f>
        <v>0.2</v>
      </c>
      <c r="M24" s="6" cm="1">
        <f t="array" ref="M24">(SUMPRODUCT(($A$3:$A$276=$H24)*(ISNUMBER(SEARCH("Hallucination", $B$3:$B$276)))))/COUNTIF($A$3:$A$276, $H24)</f>
        <v>0</v>
      </c>
      <c r="N24" s="6" cm="1">
        <f t="array" ref="N24">(SUMPRODUCT(($D$3:$D$276=$H24)*(ISNUMBER(SEARCH("Hallucination", $E$3:$E$276)))))/COUNTIF($D$3:$D$276, $H24)</f>
        <v>0</v>
      </c>
    </row>
    <row r="25" spans="1:14" ht="24" customHeight="1" x14ac:dyDescent="0.2">
      <c r="A25" s="18">
        <v>3</v>
      </c>
      <c r="B25" s="19" t="b">
        <v>1</v>
      </c>
      <c r="D25" s="18">
        <v>3</v>
      </c>
      <c r="E25" s="25" t="b">
        <v>1</v>
      </c>
      <c r="H25" s="31">
        <v>18</v>
      </c>
      <c r="I25" s="40" cm="1">
        <f t="array" ref="I25">(SUMPRODUCT(($A$3:$A$276=H25)*(ISNUMBER(SEARCH("True", $B$3:$B$276)))))/COUNTIF($A$3:$A$276, H25)</f>
        <v>0.66666666666666663</v>
      </c>
      <c r="J25" s="6" cm="1">
        <f t="array" ref="J25">(SUMPRODUCT(($D$3:$D$276=H25)*(ISNUMBER(SEARCH("True", $E$3:$E$276)))))/COUNTIF($D$3:$D$276, H25)</f>
        <v>0.7</v>
      </c>
      <c r="K25" s="6" cm="1">
        <f t="array" ref="K25">(SUMPRODUCT(($A$3:$A$276=$H25)*(ISNUMBER(SEARCH("False", $B$3:$B$276)))))/COUNTIF($A$3:$A$276, $H25)</f>
        <v>0.33333333333333331</v>
      </c>
      <c r="L25" s="6" cm="1">
        <f t="array" ref="L25">(SUMPRODUCT(($D$3:$D$276=$H25)*(ISNUMBER(SEARCH("False", $E$3:$E$276)))))/COUNTIF($D$3:$D$276, $H25)</f>
        <v>0.2</v>
      </c>
      <c r="M25" s="6" cm="1">
        <f t="array" ref="M25">(SUMPRODUCT(($A$3:$A$276=$H25)*(ISNUMBER(SEARCH("Hallucination", $B$3:$B$276)))))/COUNTIF($A$3:$A$276, $H25)</f>
        <v>0</v>
      </c>
      <c r="N25" s="6" cm="1">
        <f t="array" ref="N25">(SUMPRODUCT(($D$3:$D$276=$H25)*(ISNUMBER(SEARCH("Hallucination", $E$3:$E$276)))))/COUNTIF($D$3:$D$276, $H25)</f>
        <v>0.1</v>
      </c>
    </row>
    <row r="26" spans="1:14" ht="24" customHeight="1" x14ac:dyDescent="0.2">
      <c r="A26" s="18">
        <v>3</v>
      </c>
      <c r="B26" s="19" t="b">
        <v>1</v>
      </c>
      <c r="D26" s="18">
        <v>3</v>
      </c>
      <c r="E26" s="25" t="b">
        <v>1</v>
      </c>
      <c r="H26" s="31">
        <v>19</v>
      </c>
      <c r="I26" s="40" cm="1">
        <f t="array" ref="I26">(SUMPRODUCT(($A$3:$A$276=H26)*(ISNUMBER(SEARCH("True", $B$3:$B$276)))))/COUNTIF($A$3:$A$276, H26)</f>
        <v>0.88888888888888884</v>
      </c>
      <c r="J26" s="6" cm="1">
        <f t="array" ref="J26">(SUMPRODUCT(($D$3:$D$276=H26)*(ISNUMBER(SEARCH("True", $E$3:$E$276)))))/COUNTIF($D$3:$D$276, H26)</f>
        <v>0.5</v>
      </c>
      <c r="K26" s="6" cm="1">
        <f t="array" ref="K26">(SUMPRODUCT(($A$3:$A$276=$H26)*(ISNUMBER(SEARCH("False", $B$3:$B$276)))))/COUNTIF($A$3:$A$276, $H26)</f>
        <v>0.1111111111111111</v>
      </c>
      <c r="L26" s="6" cm="1">
        <f t="array" ref="L26">(SUMPRODUCT(($D$3:$D$276=$H26)*(ISNUMBER(SEARCH("False", $E$3:$E$276)))))/COUNTIF($D$3:$D$276, $H26)</f>
        <v>0.5</v>
      </c>
      <c r="M26" s="6" cm="1">
        <f t="array" ref="M26">(SUMPRODUCT(($A$3:$A$276=$H26)*(ISNUMBER(SEARCH("Hallucination", $B$3:$B$276)))))/COUNTIF($A$3:$A$276, $H26)</f>
        <v>0</v>
      </c>
      <c r="N26" s="6" cm="1">
        <f t="array" ref="N26">(SUMPRODUCT(($D$3:$D$276=$H26)*(ISNUMBER(SEARCH("Hallucination", $E$3:$E$276)))))/COUNTIF($D$3:$D$276, $H26)</f>
        <v>0</v>
      </c>
    </row>
    <row r="27" spans="1:14" ht="24" customHeight="1" x14ac:dyDescent="0.2">
      <c r="A27" s="18">
        <v>3</v>
      </c>
      <c r="B27" s="19" t="b">
        <v>1</v>
      </c>
      <c r="D27" s="18">
        <v>3</v>
      </c>
      <c r="E27" s="25" t="b">
        <v>1</v>
      </c>
      <c r="H27" s="31">
        <v>20</v>
      </c>
      <c r="I27" s="40" cm="1">
        <f t="array" ref="I27">(SUMPRODUCT(($A$3:$A$276=H27)*(ISNUMBER(SEARCH("True", $B$3:$B$276)))))/COUNTIF($A$3:$A$276, H27)</f>
        <v>0.88888888888888884</v>
      </c>
      <c r="J27" s="6" cm="1">
        <f t="array" ref="J27">(SUMPRODUCT(($D$3:$D$276=H27)*(ISNUMBER(SEARCH("True", $E$3:$E$276)))))/COUNTIF($D$3:$D$276, H27)</f>
        <v>0.7</v>
      </c>
      <c r="K27" s="6" cm="1">
        <f t="array" ref="K27">(SUMPRODUCT(($A$3:$A$276=$H27)*(ISNUMBER(SEARCH("False", $B$3:$B$276)))))/COUNTIF($A$3:$A$276, $H27)</f>
        <v>0.1111111111111111</v>
      </c>
      <c r="L27" s="6" cm="1">
        <f t="array" ref="L27">(SUMPRODUCT(($D$3:$D$276=$H27)*(ISNUMBER(SEARCH("False", $E$3:$E$276)))))/COUNTIF($D$3:$D$276, $H27)</f>
        <v>0.4</v>
      </c>
      <c r="M27" s="6" cm="1">
        <f t="array" ref="M27">(SUMPRODUCT(($A$3:$A$276=$H27)*(ISNUMBER(SEARCH("Hallucination", $B$3:$B$276)))))/COUNTIF($A$3:$A$276, $H27)</f>
        <v>0</v>
      </c>
      <c r="N27" s="6" cm="1">
        <f t="array" ref="N27">(SUMPRODUCT(($D$3:$D$276=$H27)*(ISNUMBER(SEARCH("Hallucination", $E$3:$E$276)))))/COUNTIF($D$3:$D$276, $H27)</f>
        <v>0</v>
      </c>
    </row>
    <row r="28" spans="1:14" ht="24" customHeight="1" x14ac:dyDescent="0.2">
      <c r="A28" s="18">
        <v>3</v>
      </c>
      <c r="B28" s="19" t="b">
        <v>1</v>
      </c>
      <c r="D28" s="18">
        <v>3</v>
      </c>
      <c r="E28" s="25" t="b">
        <v>1</v>
      </c>
      <c r="H28" s="31">
        <v>21</v>
      </c>
      <c r="I28" s="40" cm="1">
        <f t="array" ref="I28">(SUMPRODUCT(($A$3:$A$276=H28)*(ISNUMBER(SEARCH("True", $B$3:$B$276)))))/COUNTIF($A$3:$A$276, H28)</f>
        <v>0.66666666666666663</v>
      </c>
      <c r="J28" s="6" cm="1">
        <f t="array" ref="J28">(SUMPRODUCT(($D$3:$D$276=H28)*(ISNUMBER(SEARCH("True", $E$3:$E$276)))))/COUNTIF($D$3:$D$276, H28)</f>
        <v>0.8</v>
      </c>
      <c r="K28" s="6" cm="1">
        <f t="array" ref="K28">(SUMPRODUCT(($A$3:$A$276=$H28)*(ISNUMBER(SEARCH("False", $B$3:$B$276)))))/COUNTIF($A$3:$A$276, $H28)</f>
        <v>0.33333333333333331</v>
      </c>
      <c r="L28" s="6" cm="1">
        <f t="array" ref="L28">(SUMPRODUCT(($D$3:$D$276=$H28)*(ISNUMBER(SEARCH("False", $E$3:$E$276)))))/COUNTIF($D$3:$D$276, $H28)</f>
        <v>0.1</v>
      </c>
      <c r="M28" s="6" cm="1">
        <f t="array" ref="M28">(SUMPRODUCT(($A$3:$A$276=$H28)*(ISNUMBER(SEARCH("Hallucination", $B$3:$B$276)))))/COUNTIF($A$3:$A$276, $H28)</f>
        <v>0</v>
      </c>
      <c r="N28" s="6" cm="1">
        <f t="array" ref="N28">(SUMPRODUCT(($D$3:$D$276=$H28)*(ISNUMBER(SEARCH("Hallucination", $E$3:$E$276)))))/COUNTIF($D$3:$D$276, $H28)</f>
        <v>0.1</v>
      </c>
    </row>
    <row r="29" spans="1:14" ht="24" customHeight="1" x14ac:dyDescent="0.2">
      <c r="A29" s="18">
        <v>3</v>
      </c>
      <c r="B29" s="19" t="b">
        <v>1</v>
      </c>
      <c r="D29" s="18">
        <v>3</v>
      </c>
      <c r="E29" s="25" t="b">
        <v>1</v>
      </c>
      <c r="H29" s="31">
        <v>22</v>
      </c>
      <c r="I29" s="40" cm="1">
        <f t="array" ref="I29">(SUMPRODUCT(($A$3:$A$276=H29)*(ISNUMBER(SEARCH("True", $B$3:$B$276)))))/COUNTIF($A$3:$A$276, H29)</f>
        <v>0.55555555555555558</v>
      </c>
      <c r="J29" s="6" cm="1">
        <f t="array" ref="J29">(SUMPRODUCT(($D$3:$D$276=H29)*(ISNUMBER(SEARCH("True", $E$3:$E$276)))))/COUNTIF($D$3:$D$276, H29)</f>
        <v>0.63636363636363635</v>
      </c>
      <c r="K29" s="6" cm="1">
        <f t="array" ref="K29">(SUMPRODUCT(($A$3:$A$276=$H29)*(ISNUMBER(SEARCH("False", $B$3:$B$276)))))/COUNTIF($A$3:$A$276, $H29)</f>
        <v>0.44444444444444442</v>
      </c>
      <c r="L29" s="6" cm="1">
        <f t="array" ref="L29">(SUMPRODUCT(($D$3:$D$276=$H29)*(ISNUMBER(SEARCH("False", $E$3:$E$276)))))/COUNTIF($D$3:$D$276, $H29)</f>
        <v>0.36363636363636365</v>
      </c>
      <c r="M29" s="6" cm="1">
        <f t="array" ref="M29">(SUMPRODUCT(($A$3:$A$276=$H29)*(ISNUMBER(SEARCH("Hallucination", $B$3:$B$276)))))/COUNTIF($A$3:$A$276, $H29)</f>
        <v>0</v>
      </c>
      <c r="N29" s="6" cm="1">
        <f t="array" ref="N29">(SUMPRODUCT(($D$3:$D$276=$H29)*(ISNUMBER(SEARCH("Hallucination", $E$3:$E$276)))))/COUNTIF($D$3:$D$276, $H29)</f>
        <v>9.0909090909090912E-2</v>
      </c>
    </row>
    <row r="30" spans="1:14" ht="24" customHeight="1" x14ac:dyDescent="0.2">
      <c r="A30" s="18">
        <v>3</v>
      </c>
      <c r="B30" s="19" t="b">
        <v>0</v>
      </c>
      <c r="D30" s="18">
        <v>3</v>
      </c>
      <c r="E30" s="25" t="b">
        <v>0</v>
      </c>
      <c r="H30" s="31">
        <v>23</v>
      </c>
      <c r="I30" s="40" cm="1">
        <f t="array" ref="I30">(SUMPRODUCT(($A$3:$A$276=H30)*(ISNUMBER(SEARCH("True", $B$3:$B$276)))))/COUNTIF($A$3:$A$276, H30)</f>
        <v>0.66666666666666663</v>
      </c>
      <c r="J30" s="6" cm="1">
        <f t="array" ref="J30">(SUMPRODUCT(($D$3:$D$276=H30)*(ISNUMBER(SEARCH("True", $E$3:$E$276)))))/COUNTIF($D$3:$D$276, H30)</f>
        <v>0.8</v>
      </c>
      <c r="K30" s="6" cm="1">
        <f t="array" ref="K30">(SUMPRODUCT(($A$3:$A$276=$H30)*(ISNUMBER(SEARCH("False", $B$3:$B$276)))))/COUNTIF($A$3:$A$276, $H30)</f>
        <v>0.33333333333333331</v>
      </c>
      <c r="L30" s="6" cm="1">
        <f t="array" ref="L30">(SUMPRODUCT(($D$3:$D$276=$H30)*(ISNUMBER(SEARCH("False", $E$3:$E$276)))))/COUNTIF($D$3:$D$276, $H30)</f>
        <v>0.2</v>
      </c>
      <c r="M30" s="6" cm="1">
        <f t="array" ref="M30">(SUMPRODUCT(($A$3:$A$276=$H30)*(ISNUMBER(SEARCH("Hallucination", $B$3:$B$276)))))/COUNTIF($A$3:$A$276, $H30)</f>
        <v>0</v>
      </c>
      <c r="N30" s="6" cm="1">
        <f t="array" ref="N30">(SUMPRODUCT(($D$3:$D$276=$H30)*(ISNUMBER(SEARCH("Hallucination", $E$3:$E$276)))))/COUNTIF($D$3:$D$276, $H30)</f>
        <v>0.1</v>
      </c>
    </row>
    <row r="31" spans="1:14" ht="24" customHeight="1" x14ac:dyDescent="0.2">
      <c r="A31" s="18">
        <v>3</v>
      </c>
      <c r="B31" s="19" t="b">
        <v>1</v>
      </c>
      <c r="D31" s="18">
        <v>3</v>
      </c>
      <c r="E31" s="25" t="s">
        <v>276</v>
      </c>
      <c r="H31" s="31">
        <v>24</v>
      </c>
      <c r="I31" s="40" cm="1">
        <f t="array" ref="I31">(SUMPRODUCT(($A$3:$A$276=H31)*(ISNUMBER(SEARCH("True", $B$3:$B$276)))))/COUNTIF($A$3:$A$276, H31)</f>
        <v>0.875</v>
      </c>
      <c r="J31" s="6" cm="1">
        <f t="array" ref="J31">(SUMPRODUCT(($D$3:$D$276=H31)*(ISNUMBER(SEARCH("True", $E$3:$E$276)))))/COUNTIF($D$3:$D$276, H31)</f>
        <v>0.77777777777777779</v>
      </c>
      <c r="K31" s="6" cm="1">
        <f t="array" ref="K31">(SUMPRODUCT(($A$3:$A$276=$H31)*(ISNUMBER(SEARCH("False", $B$3:$B$276)))))/COUNTIF($A$3:$A$276, $H31)</f>
        <v>0.25</v>
      </c>
      <c r="L31" s="6" cm="1">
        <f t="array" ref="L31">(SUMPRODUCT(($D$3:$D$276=$H31)*(ISNUMBER(SEARCH("False", $E$3:$E$276)))))/COUNTIF($D$3:$D$276, $H31)</f>
        <v>0.33333333333333331</v>
      </c>
      <c r="M31" s="6" cm="1">
        <f t="array" ref="M31">(SUMPRODUCT(($A$3:$A$276=$H31)*(ISNUMBER(SEARCH("Hallucination", $B$3:$B$276)))))/COUNTIF($A$3:$A$276, $H31)</f>
        <v>0</v>
      </c>
      <c r="N31" s="6" cm="1">
        <f t="array" ref="N31">(SUMPRODUCT(($D$3:$D$276=$H31)*(ISNUMBER(SEARCH("Hallucination", $E$3:$E$276)))))/COUNTIF($D$3:$D$276, $H31)</f>
        <v>0</v>
      </c>
    </row>
    <row r="32" spans="1:14" ht="24" customHeight="1" thickBot="1" x14ac:dyDescent="0.25">
      <c r="A32" s="18">
        <v>3</v>
      </c>
      <c r="B32" s="19" t="b">
        <v>1</v>
      </c>
      <c r="D32" s="18">
        <v>3</v>
      </c>
      <c r="E32" s="25" t="s">
        <v>276</v>
      </c>
      <c r="H32" s="32">
        <v>25</v>
      </c>
      <c r="I32" s="40" cm="1">
        <f t="array" ref="I32">(SUMPRODUCT(($A$3:$A$276=H32)*(ISNUMBER(SEARCH("True", $B$3:$B$276)))))/COUNTIF($A$3:$A$276, H32)</f>
        <v>0.8</v>
      </c>
      <c r="J32" s="6" cm="1">
        <f t="array" ref="J32">(SUMPRODUCT(($D$3:$D$276=H32)*(ISNUMBER(SEARCH("True", $E$3:$E$276)))))/COUNTIF($D$3:$D$276, H32)</f>
        <v>0.8</v>
      </c>
      <c r="K32" s="6" cm="1">
        <f t="array" ref="K32">(SUMPRODUCT(($A$3:$A$276=$H32)*(ISNUMBER(SEARCH("False", $B$3:$B$276)))))/COUNTIF($A$3:$A$276, $H32)</f>
        <v>0.2</v>
      </c>
      <c r="L32" s="6" cm="1">
        <f t="array" ref="L32">(SUMPRODUCT(($D$3:$D$276=$H32)*(ISNUMBER(SEARCH("False", $E$3:$E$276)))))/COUNTIF($D$3:$D$276, $H32)</f>
        <v>0.1</v>
      </c>
      <c r="M32" s="6" cm="1">
        <f t="array" ref="M32">(SUMPRODUCT(($A$3:$A$276=$H32)*(ISNUMBER(SEARCH("Hallucination", $B$3:$B$276)))))/COUNTIF($A$3:$A$276, $H32)</f>
        <v>0</v>
      </c>
      <c r="N32" s="6" cm="1">
        <f t="array" ref="N32">(SUMPRODUCT(($D$3:$D$276=$H32)*(ISNUMBER(SEARCH("Hallucination", $E$3:$E$276)))))/COUNTIF($D$3:$D$276, $H32)</f>
        <v>0.1</v>
      </c>
    </row>
    <row r="33" spans="1:14" ht="24" customHeight="1" x14ac:dyDescent="0.2">
      <c r="A33" s="18">
        <v>3</v>
      </c>
      <c r="B33" s="19" t="b">
        <v>1</v>
      </c>
      <c r="D33" s="18" t="s">
        <v>44</v>
      </c>
      <c r="E33" s="25" t="s">
        <v>310</v>
      </c>
      <c r="I33" s="41"/>
      <c r="J33" s="41"/>
      <c r="K33" s="41"/>
      <c r="L33" s="41"/>
      <c r="M33" s="41"/>
      <c r="N33" s="41"/>
    </row>
    <row r="34" spans="1:14" ht="24" customHeight="1" x14ac:dyDescent="0.2">
      <c r="A34" s="18">
        <v>3</v>
      </c>
      <c r="B34" s="19" t="b">
        <v>1</v>
      </c>
      <c r="D34" s="18">
        <v>4</v>
      </c>
      <c r="E34" s="25" t="b">
        <v>1</v>
      </c>
    </row>
    <row r="35" spans="1:14" ht="24" customHeight="1" x14ac:dyDescent="0.2">
      <c r="A35" s="18" t="s">
        <v>44</v>
      </c>
      <c r="B35" s="19" t="s">
        <v>335</v>
      </c>
      <c r="D35" s="18">
        <v>4</v>
      </c>
      <c r="E35" s="25" t="b">
        <v>1</v>
      </c>
    </row>
    <row r="36" spans="1:14" ht="24" customHeight="1" x14ac:dyDescent="0.2">
      <c r="A36" s="18">
        <v>4</v>
      </c>
      <c r="B36" s="19" t="b">
        <v>1</v>
      </c>
      <c r="D36" s="18">
        <v>4</v>
      </c>
      <c r="E36" s="25" t="b">
        <v>1</v>
      </c>
    </row>
    <row r="37" spans="1:14" ht="24" customHeight="1" x14ac:dyDescent="0.2">
      <c r="A37" s="18">
        <v>4</v>
      </c>
      <c r="B37" s="19" t="b">
        <v>1</v>
      </c>
      <c r="D37" s="18">
        <v>4</v>
      </c>
      <c r="E37" s="25" t="b">
        <v>0</v>
      </c>
    </row>
    <row r="38" spans="1:14" ht="24" customHeight="1" x14ac:dyDescent="0.2">
      <c r="A38" s="18">
        <v>4</v>
      </c>
      <c r="B38" s="19" t="b">
        <v>1</v>
      </c>
      <c r="D38" s="18">
        <v>4</v>
      </c>
      <c r="E38" s="25" t="b">
        <v>1</v>
      </c>
    </row>
    <row r="39" spans="1:14" ht="24" customHeight="1" x14ac:dyDescent="0.2">
      <c r="A39" s="18">
        <v>4</v>
      </c>
      <c r="B39" s="19" t="b">
        <v>1</v>
      </c>
      <c r="D39" s="18">
        <v>4</v>
      </c>
      <c r="E39" s="25" t="b">
        <v>0</v>
      </c>
    </row>
    <row r="40" spans="1:14" ht="24" customHeight="1" x14ac:dyDescent="0.2">
      <c r="A40" s="18">
        <v>4</v>
      </c>
      <c r="B40" s="19" t="b">
        <v>0</v>
      </c>
      <c r="D40" s="18">
        <v>4</v>
      </c>
      <c r="E40" s="25" t="b">
        <v>0</v>
      </c>
    </row>
    <row r="41" spans="1:14" ht="24" customHeight="1" x14ac:dyDescent="0.2">
      <c r="A41" s="18">
        <v>4</v>
      </c>
      <c r="B41" s="19" t="b">
        <v>0</v>
      </c>
      <c r="D41" s="18">
        <v>4</v>
      </c>
      <c r="E41" s="25" t="b">
        <v>0</v>
      </c>
    </row>
    <row r="42" spans="1:14" ht="24" customHeight="1" x14ac:dyDescent="0.2">
      <c r="A42" s="18">
        <v>4</v>
      </c>
      <c r="B42" s="19" t="b">
        <v>1</v>
      </c>
      <c r="D42" s="18" t="s">
        <v>44</v>
      </c>
      <c r="E42" s="25" t="s">
        <v>311</v>
      </c>
    </row>
    <row r="43" spans="1:14" ht="24" customHeight="1" x14ac:dyDescent="0.2">
      <c r="A43" s="18">
        <v>4</v>
      </c>
      <c r="B43" s="19" t="b">
        <v>1</v>
      </c>
      <c r="D43" s="18">
        <v>5</v>
      </c>
      <c r="E43" s="25" t="b">
        <v>1</v>
      </c>
    </row>
    <row r="44" spans="1:14" ht="24" customHeight="1" x14ac:dyDescent="0.2">
      <c r="A44" s="18">
        <v>4</v>
      </c>
      <c r="B44" s="19" t="b">
        <v>1</v>
      </c>
      <c r="D44" s="18">
        <v>5</v>
      </c>
      <c r="E44" s="25" t="b">
        <v>1</v>
      </c>
    </row>
    <row r="45" spans="1:14" ht="24" customHeight="1" x14ac:dyDescent="0.2">
      <c r="A45" s="18" t="s">
        <v>44</v>
      </c>
      <c r="B45" s="19" t="s">
        <v>337</v>
      </c>
      <c r="D45" s="18">
        <v>5</v>
      </c>
      <c r="E45" s="25" t="b">
        <v>1</v>
      </c>
    </row>
    <row r="46" spans="1:14" ht="24" customHeight="1" x14ac:dyDescent="0.2">
      <c r="A46" s="18">
        <v>5</v>
      </c>
      <c r="B46" s="19" t="b">
        <v>1</v>
      </c>
      <c r="D46" s="18">
        <v>5</v>
      </c>
      <c r="E46" s="25" t="b">
        <v>1</v>
      </c>
    </row>
    <row r="47" spans="1:14" ht="24" customHeight="1" x14ac:dyDescent="0.2">
      <c r="A47" s="18">
        <v>5</v>
      </c>
      <c r="B47" s="19" t="b">
        <v>1</v>
      </c>
      <c r="D47" s="18">
        <v>5</v>
      </c>
      <c r="E47" s="25" t="b">
        <v>1</v>
      </c>
    </row>
    <row r="48" spans="1:14" ht="24" customHeight="1" x14ac:dyDescent="0.2">
      <c r="A48" s="18">
        <v>5</v>
      </c>
      <c r="B48" s="19" t="b">
        <v>1</v>
      </c>
      <c r="D48" s="18">
        <v>5</v>
      </c>
      <c r="E48" s="25" t="b">
        <v>1</v>
      </c>
    </row>
    <row r="49" spans="1:5" ht="24" customHeight="1" x14ac:dyDescent="0.2">
      <c r="A49" s="18">
        <v>5</v>
      </c>
      <c r="B49" s="19" t="b">
        <v>1</v>
      </c>
      <c r="D49" s="18">
        <v>5</v>
      </c>
      <c r="E49" s="25" t="b">
        <v>0</v>
      </c>
    </row>
    <row r="50" spans="1:5" ht="24" customHeight="1" x14ac:dyDescent="0.2">
      <c r="A50" s="18">
        <v>5</v>
      </c>
      <c r="B50" s="19" t="b">
        <v>1</v>
      </c>
      <c r="D50" s="18">
        <v>5</v>
      </c>
      <c r="E50" s="25" t="b">
        <v>1</v>
      </c>
    </row>
    <row r="51" spans="1:5" ht="24" customHeight="1" x14ac:dyDescent="0.2">
      <c r="A51" s="18">
        <v>5</v>
      </c>
      <c r="B51" s="19" t="b">
        <v>1</v>
      </c>
      <c r="D51" s="18">
        <v>5</v>
      </c>
      <c r="E51" s="25" t="s">
        <v>276</v>
      </c>
    </row>
    <row r="52" spans="1:5" ht="24" customHeight="1" x14ac:dyDescent="0.2">
      <c r="A52" s="18">
        <v>5</v>
      </c>
      <c r="B52" s="19" t="b">
        <v>0</v>
      </c>
      <c r="D52" s="18">
        <v>5</v>
      </c>
      <c r="E52" s="25" t="b">
        <v>0</v>
      </c>
    </row>
    <row r="53" spans="1:5" ht="24" customHeight="1" x14ac:dyDescent="0.2">
      <c r="A53" s="18">
        <v>5</v>
      </c>
      <c r="B53" s="19" t="b">
        <v>1</v>
      </c>
      <c r="D53" s="18" t="s">
        <v>44</v>
      </c>
      <c r="E53" s="25" t="s">
        <v>312</v>
      </c>
    </row>
    <row r="54" spans="1:5" ht="24" customHeight="1" x14ac:dyDescent="0.2">
      <c r="A54" s="18">
        <v>5</v>
      </c>
      <c r="B54" s="19" t="b">
        <v>1</v>
      </c>
      <c r="D54" s="18">
        <v>6</v>
      </c>
      <c r="E54" s="25" t="b">
        <v>1</v>
      </c>
    </row>
    <row r="55" spans="1:5" ht="24" customHeight="1" x14ac:dyDescent="0.2">
      <c r="A55" s="18">
        <v>5</v>
      </c>
      <c r="B55" s="19" t="b">
        <v>0</v>
      </c>
      <c r="D55" s="18">
        <v>6</v>
      </c>
      <c r="E55" s="25" t="b">
        <v>1</v>
      </c>
    </row>
    <row r="56" spans="1:5" ht="24" customHeight="1" x14ac:dyDescent="0.2">
      <c r="A56" s="18" t="s">
        <v>44</v>
      </c>
      <c r="B56" s="19" t="s">
        <v>338</v>
      </c>
      <c r="D56" s="18">
        <v>6</v>
      </c>
      <c r="E56" s="25" t="s">
        <v>279</v>
      </c>
    </row>
    <row r="57" spans="1:5" ht="24" customHeight="1" x14ac:dyDescent="0.2">
      <c r="A57" s="18">
        <v>6</v>
      </c>
      <c r="B57" s="19" t="b">
        <v>1</v>
      </c>
      <c r="D57" s="18">
        <v>6</v>
      </c>
      <c r="E57" s="25" t="b">
        <v>1</v>
      </c>
    </row>
    <row r="58" spans="1:5" ht="24" customHeight="1" x14ac:dyDescent="0.2">
      <c r="A58" s="18">
        <v>6</v>
      </c>
      <c r="B58" s="19" t="b">
        <v>1</v>
      </c>
      <c r="D58" s="18">
        <v>6</v>
      </c>
      <c r="E58" s="25" t="b">
        <v>1</v>
      </c>
    </row>
    <row r="59" spans="1:5" ht="24" customHeight="1" x14ac:dyDescent="0.2">
      <c r="A59" s="18">
        <v>6</v>
      </c>
      <c r="B59" s="19" t="b">
        <v>1</v>
      </c>
      <c r="D59" s="18">
        <v>6</v>
      </c>
      <c r="E59" s="25" t="b">
        <v>0</v>
      </c>
    </row>
    <row r="60" spans="1:5" ht="24" customHeight="1" x14ac:dyDescent="0.2">
      <c r="A60" s="18">
        <v>6</v>
      </c>
      <c r="B60" s="19" t="b">
        <v>1</v>
      </c>
      <c r="D60" s="18">
        <v>6</v>
      </c>
      <c r="E60" s="25" t="b">
        <v>1</v>
      </c>
    </row>
    <row r="61" spans="1:5" ht="24" customHeight="1" x14ac:dyDescent="0.2">
      <c r="A61" s="18">
        <v>6</v>
      </c>
      <c r="B61" s="19" t="b">
        <v>1</v>
      </c>
      <c r="D61" s="18">
        <v>6</v>
      </c>
      <c r="E61" s="25" t="s">
        <v>276</v>
      </c>
    </row>
    <row r="62" spans="1:5" ht="24" customHeight="1" x14ac:dyDescent="0.2">
      <c r="A62" s="18">
        <v>6</v>
      </c>
      <c r="B62" s="19" t="b">
        <v>1</v>
      </c>
      <c r="D62" s="18">
        <v>6</v>
      </c>
      <c r="E62" s="25" t="b">
        <v>1</v>
      </c>
    </row>
    <row r="63" spans="1:5" ht="24" customHeight="1" x14ac:dyDescent="0.2">
      <c r="A63" s="18">
        <v>6</v>
      </c>
      <c r="B63" s="19" t="b">
        <v>1</v>
      </c>
      <c r="D63" s="18">
        <v>6</v>
      </c>
      <c r="E63" s="25" t="b">
        <v>1</v>
      </c>
    </row>
    <row r="64" spans="1:5" ht="24" customHeight="1" x14ac:dyDescent="0.2">
      <c r="A64" s="18">
        <v>6</v>
      </c>
      <c r="B64" s="19" t="b">
        <v>1</v>
      </c>
      <c r="D64" s="18" t="s">
        <v>44</v>
      </c>
      <c r="E64" s="25" t="s">
        <v>313</v>
      </c>
    </row>
    <row r="65" spans="1:5" ht="24" customHeight="1" x14ac:dyDescent="0.2">
      <c r="A65" s="18">
        <v>6</v>
      </c>
      <c r="B65" s="19" t="b">
        <v>1</v>
      </c>
      <c r="D65" s="18">
        <v>7</v>
      </c>
      <c r="E65" s="25" t="b">
        <v>1</v>
      </c>
    </row>
    <row r="66" spans="1:5" ht="24" customHeight="1" x14ac:dyDescent="0.2">
      <c r="A66" s="18">
        <v>6</v>
      </c>
      <c r="B66" s="19" t="b">
        <v>1</v>
      </c>
      <c r="D66" s="18">
        <v>7</v>
      </c>
      <c r="E66" s="25" t="s">
        <v>285</v>
      </c>
    </row>
    <row r="67" spans="1:5" ht="24" customHeight="1" x14ac:dyDescent="0.2">
      <c r="A67" s="18">
        <v>6</v>
      </c>
      <c r="B67" s="19" t="b">
        <v>0</v>
      </c>
      <c r="D67" s="18">
        <v>7</v>
      </c>
      <c r="E67" s="25" t="b">
        <v>0</v>
      </c>
    </row>
    <row r="68" spans="1:5" ht="24" customHeight="1" x14ac:dyDescent="0.2">
      <c r="A68" s="18" t="s">
        <v>44</v>
      </c>
      <c r="B68" s="19" t="s">
        <v>339</v>
      </c>
      <c r="D68" s="18">
        <v>7</v>
      </c>
      <c r="E68" s="25" t="s">
        <v>279</v>
      </c>
    </row>
    <row r="69" spans="1:5" ht="24" customHeight="1" x14ac:dyDescent="0.2">
      <c r="A69" s="18">
        <v>7</v>
      </c>
      <c r="B69" s="19" t="b">
        <v>1</v>
      </c>
      <c r="D69" s="18">
        <v>7</v>
      </c>
      <c r="E69" s="25" t="b">
        <v>1</v>
      </c>
    </row>
    <row r="70" spans="1:5" ht="24" customHeight="1" x14ac:dyDescent="0.2">
      <c r="A70" s="18">
        <v>7</v>
      </c>
      <c r="B70" s="19" t="b">
        <v>0</v>
      </c>
      <c r="D70" s="18">
        <v>7</v>
      </c>
      <c r="E70" s="25" t="b">
        <v>1</v>
      </c>
    </row>
    <row r="71" spans="1:5" ht="24" customHeight="1" x14ac:dyDescent="0.2">
      <c r="A71" s="18">
        <v>7</v>
      </c>
      <c r="B71" s="19" t="b">
        <v>1</v>
      </c>
      <c r="D71" s="18">
        <v>7</v>
      </c>
      <c r="E71" s="25" t="b">
        <v>0</v>
      </c>
    </row>
    <row r="72" spans="1:5" ht="24" customHeight="1" x14ac:dyDescent="0.2">
      <c r="A72" s="18">
        <v>7</v>
      </c>
      <c r="B72" s="19" t="b">
        <v>1</v>
      </c>
      <c r="D72" s="18">
        <v>7</v>
      </c>
      <c r="E72" s="25" t="b">
        <v>1</v>
      </c>
    </row>
    <row r="73" spans="1:5" ht="24" customHeight="1" x14ac:dyDescent="0.2">
      <c r="A73" s="18">
        <v>7</v>
      </c>
      <c r="B73" s="19" t="b">
        <v>1</v>
      </c>
      <c r="D73" s="18">
        <v>7</v>
      </c>
      <c r="E73" s="25" t="b">
        <v>1</v>
      </c>
    </row>
    <row r="74" spans="1:5" ht="24" customHeight="1" x14ac:dyDescent="0.2">
      <c r="A74" s="18">
        <v>7</v>
      </c>
      <c r="B74" s="19" t="b">
        <v>0</v>
      </c>
      <c r="D74" s="18" t="s">
        <v>44</v>
      </c>
      <c r="E74" s="25" t="s">
        <v>314</v>
      </c>
    </row>
    <row r="75" spans="1:5" ht="24" customHeight="1" x14ac:dyDescent="0.2">
      <c r="A75" s="18">
        <v>7</v>
      </c>
      <c r="B75" s="19" t="b">
        <v>1</v>
      </c>
      <c r="D75" s="18">
        <v>8</v>
      </c>
      <c r="E75" s="25" t="b">
        <v>1</v>
      </c>
    </row>
    <row r="76" spans="1:5" ht="24" customHeight="1" x14ac:dyDescent="0.2">
      <c r="A76" s="18">
        <v>7</v>
      </c>
      <c r="B76" s="19" t="b">
        <v>0</v>
      </c>
      <c r="D76" s="18">
        <v>8</v>
      </c>
      <c r="E76" s="25" t="b">
        <v>1</v>
      </c>
    </row>
    <row r="77" spans="1:5" ht="24" customHeight="1" x14ac:dyDescent="0.2">
      <c r="A77" s="18" t="s">
        <v>44</v>
      </c>
      <c r="B77" s="19" t="s">
        <v>335</v>
      </c>
      <c r="D77" s="18">
        <v>8</v>
      </c>
      <c r="E77" s="25" t="b">
        <v>1</v>
      </c>
    </row>
    <row r="78" spans="1:5" ht="24" customHeight="1" x14ac:dyDescent="0.2">
      <c r="A78" s="18">
        <v>8</v>
      </c>
      <c r="B78" s="19" t="b">
        <v>1</v>
      </c>
      <c r="D78" s="18">
        <v>8</v>
      </c>
      <c r="E78" s="25" t="b">
        <v>1</v>
      </c>
    </row>
    <row r="79" spans="1:5" ht="24" customHeight="1" x14ac:dyDescent="0.2">
      <c r="A79" s="18">
        <v>8</v>
      </c>
      <c r="B79" s="19" t="b">
        <v>1</v>
      </c>
      <c r="D79" s="18">
        <v>8</v>
      </c>
      <c r="E79" s="25" t="b">
        <v>1</v>
      </c>
    </row>
    <row r="80" spans="1:5" ht="24" customHeight="1" x14ac:dyDescent="0.2">
      <c r="A80" s="18">
        <v>8</v>
      </c>
      <c r="B80" s="19" t="b">
        <v>1</v>
      </c>
      <c r="D80" s="18">
        <v>8</v>
      </c>
      <c r="E80" s="25" t="s">
        <v>276</v>
      </c>
    </row>
    <row r="81" spans="1:5" ht="24" customHeight="1" x14ac:dyDescent="0.2">
      <c r="A81" s="18">
        <v>8</v>
      </c>
      <c r="B81" s="19" t="b">
        <v>1</v>
      </c>
      <c r="D81" s="18">
        <v>8</v>
      </c>
      <c r="E81" s="25" t="b">
        <v>0</v>
      </c>
    </row>
    <row r="82" spans="1:5" ht="24" customHeight="1" x14ac:dyDescent="0.2">
      <c r="A82" s="18">
        <v>8</v>
      </c>
      <c r="B82" s="19" t="b">
        <v>1</v>
      </c>
      <c r="D82" s="18">
        <v>8</v>
      </c>
      <c r="E82" s="25" t="b">
        <v>0</v>
      </c>
    </row>
    <row r="83" spans="1:5" ht="24" customHeight="1" x14ac:dyDescent="0.2">
      <c r="A83" s="18">
        <v>8</v>
      </c>
      <c r="B83" s="19" t="b">
        <v>1</v>
      </c>
      <c r="D83" s="18">
        <v>8</v>
      </c>
      <c r="E83" s="25" t="b">
        <v>1</v>
      </c>
    </row>
    <row r="84" spans="1:5" ht="24" customHeight="1" x14ac:dyDescent="0.2">
      <c r="A84" s="18">
        <v>8</v>
      </c>
      <c r="B84" s="19" t="b">
        <v>0</v>
      </c>
      <c r="D84" s="18">
        <v>8</v>
      </c>
      <c r="E84" s="25" t="b">
        <v>1</v>
      </c>
    </row>
    <row r="85" spans="1:5" ht="24" customHeight="1" x14ac:dyDescent="0.2">
      <c r="A85" s="18">
        <v>8</v>
      </c>
      <c r="B85" s="19" t="b">
        <v>0</v>
      </c>
      <c r="D85" s="18" t="s">
        <v>44</v>
      </c>
      <c r="E85" s="25" t="s">
        <v>315</v>
      </c>
    </row>
    <row r="86" spans="1:5" ht="24" customHeight="1" x14ac:dyDescent="0.2">
      <c r="A86" s="18">
        <v>8</v>
      </c>
      <c r="B86" s="19" t="b">
        <v>1</v>
      </c>
      <c r="D86" s="18">
        <v>9</v>
      </c>
      <c r="E86" s="25" t="b">
        <v>1</v>
      </c>
    </row>
    <row r="87" spans="1:5" ht="24" customHeight="1" x14ac:dyDescent="0.2">
      <c r="A87" s="18">
        <v>8</v>
      </c>
      <c r="B87" s="19" t="b">
        <v>1</v>
      </c>
      <c r="D87" s="18">
        <v>9</v>
      </c>
      <c r="E87" s="25" t="b">
        <v>1</v>
      </c>
    </row>
    <row r="88" spans="1:5" ht="24" customHeight="1" x14ac:dyDescent="0.2">
      <c r="A88" s="18" t="s">
        <v>44</v>
      </c>
      <c r="B88" s="19" t="s">
        <v>340</v>
      </c>
      <c r="D88" s="18">
        <v>9</v>
      </c>
      <c r="E88" s="25" t="b">
        <v>1</v>
      </c>
    </row>
    <row r="89" spans="1:5" ht="24" customHeight="1" x14ac:dyDescent="0.2">
      <c r="A89" s="18">
        <v>9</v>
      </c>
      <c r="B89" s="19" t="b">
        <v>1</v>
      </c>
      <c r="D89" s="18">
        <v>9</v>
      </c>
      <c r="E89" s="25" t="b">
        <v>1</v>
      </c>
    </row>
    <row r="90" spans="1:5" ht="24" customHeight="1" x14ac:dyDescent="0.2">
      <c r="A90" s="18">
        <v>9</v>
      </c>
      <c r="B90" s="19" t="b">
        <v>1</v>
      </c>
      <c r="D90" s="18">
        <v>9</v>
      </c>
      <c r="E90" s="25" t="b">
        <v>1</v>
      </c>
    </row>
    <row r="91" spans="1:5" ht="24" customHeight="1" x14ac:dyDescent="0.2">
      <c r="A91" s="18">
        <v>9</v>
      </c>
      <c r="B91" s="19" t="b">
        <v>1</v>
      </c>
      <c r="D91" s="18">
        <v>9</v>
      </c>
      <c r="E91" s="25" t="s">
        <v>279</v>
      </c>
    </row>
    <row r="92" spans="1:5" ht="24" customHeight="1" x14ac:dyDescent="0.2">
      <c r="A92" s="18">
        <v>9</v>
      </c>
      <c r="B92" s="19" t="b">
        <v>1</v>
      </c>
      <c r="D92" s="18">
        <v>9</v>
      </c>
      <c r="E92" s="25" t="s">
        <v>276</v>
      </c>
    </row>
    <row r="93" spans="1:5" ht="24" customHeight="1" x14ac:dyDescent="0.2">
      <c r="A93" s="18">
        <v>9</v>
      </c>
      <c r="B93" s="19" t="b">
        <v>1</v>
      </c>
      <c r="D93" s="18">
        <v>9</v>
      </c>
      <c r="E93" s="25" t="b">
        <v>0</v>
      </c>
    </row>
    <row r="94" spans="1:5" ht="24" customHeight="1" x14ac:dyDescent="0.2">
      <c r="A94" s="18">
        <v>9</v>
      </c>
      <c r="B94" s="19" t="b">
        <v>1</v>
      </c>
      <c r="D94" s="18">
        <v>9</v>
      </c>
      <c r="E94" s="25" t="b">
        <v>1</v>
      </c>
    </row>
    <row r="95" spans="1:5" ht="24" customHeight="1" x14ac:dyDescent="0.2">
      <c r="A95" s="18">
        <v>9</v>
      </c>
      <c r="B95" s="19" t="b">
        <v>1</v>
      </c>
      <c r="D95" s="18">
        <v>9</v>
      </c>
      <c r="E95" s="25" t="s">
        <v>287</v>
      </c>
    </row>
    <row r="96" spans="1:5" ht="24" customHeight="1" x14ac:dyDescent="0.2">
      <c r="A96" s="18">
        <v>9</v>
      </c>
      <c r="B96" s="19" t="b">
        <v>0</v>
      </c>
      <c r="D96" s="18" t="s">
        <v>44</v>
      </c>
      <c r="E96" s="25" t="s">
        <v>316</v>
      </c>
    </row>
    <row r="97" spans="1:5" ht="24" customHeight="1" x14ac:dyDescent="0.2">
      <c r="A97" s="18">
        <v>9</v>
      </c>
      <c r="B97" s="19" t="b">
        <v>0</v>
      </c>
      <c r="D97" s="18">
        <v>10</v>
      </c>
      <c r="E97" s="25" t="s">
        <v>285</v>
      </c>
    </row>
    <row r="98" spans="1:5" ht="24" customHeight="1" x14ac:dyDescent="0.2">
      <c r="A98" s="18" t="s">
        <v>44</v>
      </c>
      <c r="B98" s="19" t="s">
        <v>341</v>
      </c>
      <c r="D98" s="18">
        <v>10</v>
      </c>
      <c r="E98" s="25" t="b">
        <v>1</v>
      </c>
    </row>
    <row r="99" spans="1:5" ht="24" customHeight="1" x14ac:dyDescent="0.2">
      <c r="A99" s="18">
        <v>10</v>
      </c>
      <c r="B99" s="19" t="s">
        <v>285</v>
      </c>
      <c r="D99" s="18">
        <v>10</v>
      </c>
      <c r="E99" s="25" t="b">
        <v>1</v>
      </c>
    </row>
    <row r="100" spans="1:5" ht="24" customHeight="1" x14ac:dyDescent="0.2">
      <c r="A100" s="18">
        <v>10</v>
      </c>
      <c r="B100" s="19" t="b">
        <v>1</v>
      </c>
      <c r="D100" s="18">
        <v>10</v>
      </c>
      <c r="E100" s="25" t="b">
        <v>1</v>
      </c>
    </row>
    <row r="101" spans="1:5" ht="24" customHeight="1" x14ac:dyDescent="0.2">
      <c r="A101" s="18">
        <v>10</v>
      </c>
      <c r="B101" s="19" t="b">
        <v>1</v>
      </c>
      <c r="D101" s="18">
        <v>10</v>
      </c>
      <c r="E101" s="25" t="b">
        <v>0</v>
      </c>
    </row>
    <row r="102" spans="1:5" ht="24" customHeight="1" x14ac:dyDescent="0.2">
      <c r="A102" s="18">
        <v>10</v>
      </c>
      <c r="B102" s="19" t="b">
        <v>1</v>
      </c>
      <c r="D102" s="18">
        <v>10</v>
      </c>
      <c r="E102" s="25" t="s">
        <v>276</v>
      </c>
    </row>
    <row r="103" spans="1:5" ht="24" customHeight="1" x14ac:dyDescent="0.2">
      <c r="A103" s="18">
        <v>10</v>
      </c>
      <c r="B103" s="19" t="b">
        <v>1</v>
      </c>
      <c r="D103" s="18">
        <v>10</v>
      </c>
      <c r="E103" s="25" t="b">
        <v>1</v>
      </c>
    </row>
    <row r="104" spans="1:5" ht="24" customHeight="1" x14ac:dyDescent="0.2">
      <c r="A104" s="18">
        <v>10</v>
      </c>
      <c r="B104" s="19" t="b">
        <v>1</v>
      </c>
      <c r="D104" s="18">
        <v>10</v>
      </c>
      <c r="E104" s="25" t="b">
        <v>1</v>
      </c>
    </row>
    <row r="105" spans="1:5" ht="24" customHeight="1" x14ac:dyDescent="0.2">
      <c r="A105" s="18">
        <v>10</v>
      </c>
      <c r="B105" s="19" t="b">
        <v>1</v>
      </c>
      <c r="D105" s="18">
        <v>10</v>
      </c>
      <c r="E105" s="25" t="b">
        <v>1</v>
      </c>
    </row>
    <row r="106" spans="1:5" ht="24" customHeight="1" x14ac:dyDescent="0.2">
      <c r="A106" s="18">
        <v>10</v>
      </c>
      <c r="B106" s="19" t="b">
        <v>1</v>
      </c>
      <c r="D106" s="18">
        <v>10</v>
      </c>
      <c r="E106" s="25" t="b">
        <v>1</v>
      </c>
    </row>
    <row r="107" spans="1:5" ht="24" customHeight="1" x14ac:dyDescent="0.2">
      <c r="A107" s="18">
        <v>10</v>
      </c>
      <c r="B107" s="19" t="b">
        <v>1</v>
      </c>
      <c r="D107" s="18" t="s">
        <v>44</v>
      </c>
      <c r="E107" s="25" t="s">
        <v>317</v>
      </c>
    </row>
    <row r="108" spans="1:5" ht="24" customHeight="1" x14ac:dyDescent="0.2">
      <c r="A108" s="18">
        <v>10</v>
      </c>
      <c r="B108" s="19" t="b">
        <v>1</v>
      </c>
      <c r="D108" s="18">
        <v>11</v>
      </c>
      <c r="E108" s="25" t="b">
        <v>1</v>
      </c>
    </row>
    <row r="109" spans="1:5" ht="24" customHeight="1" x14ac:dyDescent="0.2">
      <c r="A109" s="18" t="s">
        <v>44</v>
      </c>
      <c r="B109" s="19" t="s">
        <v>342</v>
      </c>
      <c r="D109" s="18">
        <v>11</v>
      </c>
      <c r="E109" s="25" t="b">
        <v>1</v>
      </c>
    </row>
    <row r="110" spans="1:5" ht="24" customHeight="1" x14ac:dyDescent="0.2">
      <c r="A110" s="18">
        <v>11</v>
      </c>
      <c r="B110" s="19" t="b">
        <v>1</v>
      </c>
      <c r="D110" s="18">
        <v>11</v>
      </c>
      <c r="E110" s="25" t="b">
        <v>1</v>
      </c>
    </row>
    <row r="111" spans="1:5" ht="24" customHeight="1" x14ac:dyDescent="0.2">
      <c r="A111" s="18">
        <v>11</v>
      </c>
      <c r="B111" s="19" t="b">
        <v>1</v>
      </c>
      <c r="D111" s="18">
        <v>11</v>
      </c>
      <c r="E111" s="25" t="b">
        <v>1</v>
      </c>
    </row>
    <row r="112" spans="1:5" ht="24" customHeight="1" x14ac:dyDescent="0.2">
      <c r="A112" s="18">
        <v>11</v>
      </c>
      <c r="B112" s="19" t="b">
        <v>1</v>
      </c>
      <c r="D112" s="18">
        <v>11</v>
      </c>
      <c r="E112" s="25" t="b">
        <v>1</v>
      </c>
    </row>
    <row r="113" spans="1:5" ht="24" customHeight="1" x14ac:dyDescent="0.2">
      <c r="A113" s="18">
        <v>11</v>
      </c>
      <c r="B113" s="19" t="b">
        <v>1</v>
      </c>
      <c r="D113" s="18">
        <v>11</v>
      </c>
      <c r="E113" s="25" t="b">
        <v>1</v>
      </c>
    </row>
    <row r="114" spans="1:5" ht="24" customHeight="1" x14ac:dyDescent="0.2">
      <c r="A114" s="18">
        <v>11</v>
      </c>
      <c r="B114" s="19" t="b">
        <v>1</v>
      </c>
      <c r="D114" s="18">
        <v>11</v>
      </c>
      <c r="E114" s="25" t="b">
        <v>1</v>
      </c>
    </row>
    <row r="115" spans="1:5" ht="24" customHeight="1" x14ac:dyDescent="0.2">
      <c r="A115" s="18">
        <v>11</v>
      </c>
      <c r="B115" s="19" t="b">
        <v>0</v>
      </c>
      <c r="D115" s="18">
        <v>11</v>
      </c>
      <c r="E115" s="25" t="b">
        <v>1</v>
      </c>
    </row>
    <row r="116" spans="1:5" ht="24" customHeight="1" x14ac:dyDescent="0.2">
      <c r="A116" s="18">
        <v>11</v>
      </c>
      <c r="B116" s="19" t="b">
        <v>1</v>
      </c>
      <c r="D116" s="18">
        <v>11</v>
      </c>
      <c r="E116" s="25" t="b">
        <v>1</v>
      </c>
    </row>
    <row r="117" spans="1:5" ht="24" customHeight="1" x14ac:dyDescent="0.2">
      <c r="A117" s="18">
        <v>11</v>
      </c>
      <c r="B117" s="19" t="b">
        <v>0</v>
      </c>
      <c r="D117" s="18">
        <v>11</v>
      </c>
      <c r="E117" s="25" t="s">
        <v>279</v>
      </c>
    </row>
    <row r="118" spans="1:5" ht="24" customHeight="1" x14ac:dyDescent="0.2">
      <c r="A118" s="18" t="s">
        <v>44</v>
      </c>
      <c r="B118" s="19" t="s">
        <v>343</v>
      </c>
      <c r="D118" s="18" t="s">
        <v>44</v>
      </c>
      <c r="E118" s="25" t="s">
        <v>318</v>
      </c>
    </row>
    <row r="119" spans="1:5" ht="24" customHeight="1" x14ac:dyDescent="0.2">
      <c r="A119" s="18">
        <v>12</v>
      </c>
      <c r="B119" s="19" t="b">
        <v>1</v>
      </c>
      <c r="D119" s="18">
        <v>12</v>
      </c>
      <c r="E119" s="25" t="b">
        <v>1</v>
      </c>
    </row>
    <row r="120" spans="1:5" ht="24" customHeight="1" x14ac:dyDescent="0.2">
      <c r="A120" s="18">
        <v>12</v>
      </c>
      <c r="B120" s="19" t="b">
        <v>1</v>
      </c>
      <c r="D120" s="18">
        <v>12</v>
      </c>
      <c r="E120" s="25" t="b">
        <v>1</v>
      </c>
    </row>
    <row r="121" spans="1:5" ht="24" customHeight="1" x14ac:dyDescent="0.2">
      <c r="A121" s="18">
        <v>12</v>
      </c>
      <c r="B121" s="19" t="b">
        <v>1</v>
      </c>
      <c r="D121" s="18">
        <v>12</v>
      </c>
      <c r="E121" s="25" t="b">
        <v>1</v>
      </c>
    </row>
    <row r="122" spans="1:5" ht="24" customHeight="1" x14ac:dyDescent="0.2">
      <c r="A122" s="18">
        <v>12</v>
      </c>
      <c r="B122" s="19" t="b">
        <v>1</v>
      </c>
      <c r="D122" s="18">
        <v>12</v>
      </c>
      <c r="E122" s="25" t="b">
        <v>1</v>
      </c>
    </row>
    <row r="123" spans="1:5" ht="24" customHeight="1" x14ac:dyDescent="0.2">
      <c r="A123" s="18">
        <v>12</v>
      </c>
      <c r="B123" s="19" t="b">
        <v>1</v>
      </c>
      <c r="D123" s="18">
        <v>12</v>
      </c>
      <c r="E123" s="25" t="b">
        <v>1</v>
      </c>
    </row>
    <row r="124" spans="1:5" ht="24" customHeight="1" x14ac:dyDescent="0.2">
      <c r="A124" s="18">
        <v>12</v>
      </c>
      <c r="B124" s="19" t="b">
        <v>1</v>
      </c>
      <c r="D124" s="18">
        <v>12</v>
      </c>
      <c r="E124" s="25" t="b">
        <v>1</v>
      </c>
    </row>
    <row r="125" spans="1:5" ht="24" customHeight="1" x14ac:dyDescent="0.2">
      <c r="A125" s="18">
        <v>12</v>
      </c>
      <c r="B125" s="19" t="s">
        <v>276</v>
      </c>
      <c r="D125" s="18">
        <v>12</v>
      </c>
      <c r="E125" s="25" t="b">
        <v>0</v>
      </c>
    </row>
    <row r="126" spans="1:5" ht="24" customHeight="1" x14ac:dyDescent="0.2">
      <c r="A126" s="18">
        <v>12</v>
      </c>
      <c r="B126" s="19" t="b">
        <v>1</v>
      </c>
      <c r="D126" s="18">
        <v>12</v>
      </c>
      <c r="E126" s="25" t="b">
        <v>0</v>
      </c>
    </row>
    <row r="127" spans="1:5" ht="24" customHeight="1" x14ac:dyDescent="0.2">
      <c r="A127" s="18">
        <v>12</v>
      </c>
      <c r="B127" s="19" t="b">
        <v>0</v>
      </c>
      <c r="D127" s="18">
        <v>12</v>
      </c>
      <c r="E127" s="25" t="b">
        <v>1</v>
      </c>
    </row>
    <row r="128" spans="1:5" ht="24" customHeight="1" x14ac:dyDescent="0.2">
      <c r="A128" s="18" t="s">
        <v>44</v>
      </c>
      <c r="B128" s="19" t="s">
        <v>344</v>
      </c>
      <c r="D128" s="18">
        <v>12</v>
      </c>
      <c r="E128" s="25" t="s">
        <v>287</v>
      </c>
    </row>
    <row r="129" spans="1:5" ht="24" customHeight="1" x14ac:dyDescent="0.2">
      <c r="A129" s="18">
        <v>13</v>
      </c>
      <c r="B129" s="19" t="b">
        <v>1</v>
      </c>
      <c r="D129" s="18">
        <v>12</v>
      </c>
      <c r="E129" s="25" t="s">
        <v>276</v>
      </c>
    </row>
    <row r="130" spans="1:5" ht="24" customHeight="1" x14ac:dyDescent="0.2">
      <c r="A130" s="18">
        <v>13</v>
      </c>
      <c r="B130" s="19" t="b">
        <v>1</v>
      </c>
      <c r="D130" s="18" t="s">
        <v>44</v>
      </c>
      <c r="E130" s="25" t="s">
        <v>319</v>
      </c>
    </row>
    <row r="131" spans="1:5" ht="24" customHeight="1" x14ac:dyDescent="0.2">
      <c r="A131" s="18">
        <v>13</v>
      </c>
      <c r="B131" s="19" t="b">
        <v>1</v>
      </c>
      <c r="D131" s="18">
        <v>13</v>
      </c>
      <c r="E131" s="25" t="b">
        <v>1</v>
      </c>
    </row>
    <row r="132" spans="1:5" ht="24" customHeight="1" x14ac:dyDescent="0.2">
      <c r="A132" s="18">
        <v>13</v>
      </c>
      <c r="B132" s="19" t="b">
        <v>1</v>
      </c>
      <c r="D132" s="18">
        <v>13</v>
      </c>
      <c r="E132" s="25" t="b">
        <v>1</v>
      </c>
    </row>
    <row r="133" spans="1:5" ht="24" customHeight="1" x14ac:dyDescent="0.2">
      <c r="A133" s="18">
        <v>13</v>
      </c>
      <c r="B133" s="19" t="b">
        <v>1</v>
      </c>
      <c r="D133" s="18">
        <v>13</v>
      </c>
      <c r="E133" s="25" t="b">
        <v>1</v>
      </c>
    </row>
    <row r="134" spans="1:5" ht="24" customHeight="1" x14ac:dyDescent="0.2">
      <c r="A134" s="18">
        <v>13</v>
      </c>
      <c r="B134" s="19" t="s">
        <v>285</v>
      </c>
      <c r="D134" s="18">
        <v>13</v>
      </c>
      <c r="E134" s="25" t="b">
        <v>1</v>
      </c>
    </row>
    <row r="135" spans="1:5" ht="24" customHeight="1" x14ac:dyDescent="0.2">
      <c r="A135" s="18">
        <v>13</v>
      </c>
      <c r="B135" s="19" t="b">
        <v>1</v>
      </c>
      <c r="D135" s="18">
        <v>13</v>
      </c>
      <c r="E135" s="25" t="b">
        <v>1</v>
      </c>
    </row>
    <row r="136" spans="1:5" ht="24" customHeight="1" x14ac:dyDescent="0.2">
      <c r="A136" s="18">
        <v>13</v>
      </c>
      <c r="B136" s="19" t="b">
        <v>0</v>
      </c>
      <c r="D136" s="18">
        <v>13</v>
      </c>
      <c r="E136" s="25" t="b">
        <v>1</v>
      </c>
    </row>
    <row r="137" spans="1:5" ht="24" customHeight="1" x14ac:dyDescent="0.2">
      <c r="A137" s="18" t="s">
        <v>44</v>
      </c>
      <c r="B137" s="19" t="s">
        <v>345</v>
      </c>
      <c r="D137" s="18">
        <v>13</v>
      </c>
      <c r="E137" s="25" t="s">
        <v>276</v>
      </c>
    </row>
    <row r="138" spans="1:5" ht="24" customHeight="1" x14ac:dyDescent="0.2">
      <c r="A138" s="18">
        <v>14</v>
      </c>
      <c r="B138" s="19" t="b">
        <v>0</v>
      </c>
      <c r="D138" s="18">
        <v>13</v>
      </c>
      <c r="E138" s="25" t="b">
        <v>1</v>
      </c>
    </row>
    <row r="139" spans="1:5" ht="24" customHeight="1" x14ac:dyDescent="0.2">
      <c r="A139" s="18">
        <v>14</v>
      </c>
      <c r="B139" s="19" t="b">
        <v>0</v>
      </c>
      <c r="D139" s="18">
        <v>13</v>
      </c>
      <c r="E139" s="25" t="b">
        <v>0</v>
      </c>
    </row>
    <row r="140" spans="1:5" ht="24" customHeight="1" x14ac:dyDescent="0.2">
      <c r="A140" s="18">
        <v>14</v>
      </c>
      <c r="B140" s="19" t="b">
        <v>1</v>
      </c>
      <c r="D140" s="18">
        <v>13</v>
      </c>
      <c r="E140" s="25" t="b">
        <v>1</v>
      </c>
    </row>
    <row r="141" spans="1:5" ht="24" customHeight="1" x14ac:dyDescent="0.2">
      <c r="A141" s="18">
        <v>14</v>
      </c>
      <c r="B141" s="19" t="b">
        <v>0</v>
      </c>
      <c r="D141" s="18">
        <v>13</v>
      </c>
      <c r="E141" s="25" t="b">
        <v>1</v>
      </c>
    </row>
    <row r="142" spans="1:5" ht="24" customHeight="1" x14ac:dyDescent="0.2">
      <c r="A142" s="18">
        <v>14</v>
      </c>
      <c r="B142" s="19" t="b">
        <v>1</v>
      </c>
      <c r="D142" s="18" t="s">
        <v>44</v>
      </c>
      <c r="E142" s="25" t="s">
        <v>320</v>
      </c>
    </row>
    <row r="143" spans="1:5" ht="24" customHeight="1" x14ac:dyDescent="0.2">
      <c r="A143" s="18">
        <v>14</v>
      </c>
      <c r="B143" s="19" t="b">
        <v>1</v>
      </c>
      <c r="D143" s="18">
        <v>14</v>
      </c>
      <c r="E143" s="25" t="b">
        <v>0</v>
      </c>
    </row>
    <row r="144" spans="1:5" ht="24" customHeight="1" x14ac:dyDescent="0.2">
      <c r="A144" s="18">
        <v>14</v>
      </c>
      <c r="B144" s="19" t="b">
        <v>0</v>
      </c>
      <c r="D144" s="18">
        <v>14</v>
      </c>
      <c r="E144" s="25" t="b">
        <v>0</v>
      </c>
    </row>
    <row r="145" spans="1:5" ht="24" customHeight="1" x14ac:dyDescent="0.2">
      <c r="A145" s="18">
        <v>14</v>
      </c>
      <c r="B145" s="19" t="s">
        <v>285</v>
      </c>
      <c r="D145" s="18">
        <v>14</v>
      </c>
      <c r="E145" s="25" t="b">
        <v>1</v>
      </c>
    </row>
    <row r="146" spans="1:5" ht="24" customHeight="1" x14ac:dyDescent="0.2">
      <c r="A146" s="18">
        <v>14</v>
      </c>
      <c r="B146" s="19" t="b">
        <v>1</v>
      </c>
      <c r="D146" s="18">
        <v>14</v>
      </c>
      <c r="E146" s="25" t="b">
        <v>1</v>
      </c>
    </row>
    <row r="147" spans="1:5" ht="24" customHeight="1" x14ac:dyDescent="0.2">
      <c r="A147" s="18" t="s">
        <v>44</v>
      </c>
      <c r="B147" s="19" t="s">
        <v>346</v>
      </c>
      <c r="D147" s="18">
        <v>14</v>
      </c>
      <c r="E147" s="25" t="b">
        <v>1</v>
      </c>
    </row>
    <row r="148" spans="1:5" ht="24" customHeight="1" x14ac:dyDescent="0.2">
      <c r="A148" s="18">
        <v>15</v>
      </c>
      <c r="B148" s="19" t="b">
        <v>1</v>
      </c>
      <c r="D148" s="18">
        <v>14</v>
      </c>
      <c r="E148" s="25" t="b">
        <v>1</v>
      </c>
    </row>
    <row r="149" spans="1:5" ht="24" customHeight="1" x14ac:dyDescent="0.2">
      <c r="A149" s="18">
        <v>15</v>
      </c>
      <c r="B149" s="19" t="b">
        <v>1</v>
      </c>
      <c r="D149" s="18">
        <v>14</v>
      </c>
      <c r="E149" s="25" t="s">
        <v>276</v>
      </c>
    </row>
    <row r="150" spans="1:5" ht="24" customHeight="1" x14ac:dyDescent="0.2">
      <c r="A150" s="18">
        <v>15</v>
      </c>
      <c r="B150" s="19" t="b">
        <v>1</v>
      </c>
      <c r="D150" s="18">
        <v>14</v>
      </c>
      <c r="E150" s="25" t="b">
        <v>1</v>
      </c>
    </row>
    <row r="151" spans="1:5" ht="24" customHeight="1" x14ac:dyDescent="0.2">
      <c r="A151" s="18">
        <v>15</v>
      </c>
      <c r="B151" s="19" t="b">
        <v>1</v>
      </c>
      <c r="D151" s="18">
        <v>14</v>
      </c>
      <c r="E151" s="25" t="b">
        <v>0</v>
      </c>
    </row>
    <row r="152" spans="1:5" ht="24" customHeight="1" x14ac:dyDescent="0.2">
      <c r="A152" s="18">
        <v>15</v>
      </c>
      <c r="B152" s="19" t="b">
        <v>1</v>
      </c>
      <c r="D152" s="18">
        <v>14</v>
      </c>
      <c r="E152" s="25" t="b">
        <v>1</v>
      </c>
    </row>
    <row r="153" spans="1:5" ht="24" customHeight="1" x14ac:dyDescent="0.2">
      <c r="A153" s="18">
        <v>15</v>
      </c>
      <c r="B153" s="19" t="s">
        <v>285</v>
      </c>
      <c r="D153" s="18">
        <v>14</v>
      </c>
      <c r="E153" s="25" t="b">
        <v>1</v>
      </c>
    </row>
    <row r="154" spans="1:5" ht="24" customHeight="1" x14ac:dyDescent="0.2">
      <c r="A154" s="18">
        <v>15</v>
      </c>
      <c r="B154" s="19" t="b">
        <v>0</v>
      </c>
      <c r="D154" s="18" t="s">
        <v>44</v>
      </c>
      <c r="E154" s="25" t="s">
        <v>321</v>
      </c>
    </row>
    <row r="155" spans="1:5" ht="24" customHeight="1" x14ac:dyDescent="0.2">
      <c r="A155" s="18">
        <v>15</v>
      </c>
      <c r="B155" s="19" t="b">
        <v>1</v>
      </c>
      <c r="D155" s="18">
        <v>15</v>
      </c>
      <c r="E155" s="25" t="b">
        <v>1</v>
      </c>
    </row>
    <row r="156" spans="1:5" ht="24" customHeight="1" x14ac:dyDescent="0.2">
      <c r="A156" s="18" t="s">
        <v>44</v>
      </c>
      <c r="B156" s="19" t="s">
        <v>347</v>
      </c>
      <c r="D156" s="18">
        <v>15</v>
      </c>
      <c r="E156" s="25" t="b">
        <v>1</v>
      </c>
    </row>
    <row r="157" spans="1:5" ht="24" customHeight="1" x14ac:dyDescent="0.2">
      <c r="A157" s="18">
        <v>16</v>
      </c>
      <c r="B157" s="19" t="b">
        <v>1</v>
      </c>
      <c r="D157" s="18">
        <v>15</v>
      </c>
      <c r="E157" s="25" t="b">
        <v>1</v>
      </c>
    </row>
    <row r="158" spans="1:5" ht="24" customHeight="1" x14ac:dyDescent="0.2">
      <c r="A158" s="18">
        <v>16</v>
      </c>
      <c r="B158" s="19" t="s">
        <v>285</v>
      </c>
      <c r="D158" s="18">
        <v>15</v>
      </c>
      <c r="E158" s="25" t="b">
        <v>1</v>
      </c>
    </row>
    <row r="159" spans="1:5" ht="24" customHeight="1" x14ac:dyDescent="0.2">
      <c r="A159" s="18">
        <v>16</v>
      </c>
      <c r="B159" s="19" t="b">
        <v>1</v>
      </c>
      <c r="D159" s="18">
        <v>15</v>
      </c>
      <c r="E159" s="25" t="b">
        <v>1</v>
      </c>
    </row>
    <row r="160" spans="1:5" ht="24" customHeight="1" x14ac:dyDescent="0.2">
      <c r="A160" s="18">
        <v>16</v>
      </c>
      <c r="B160" s="19" t="b">
        <v>1</v>
      </c>
      <c r="D160" s="18">
        <v>15</v>
      </c>
      <c r="E160" s="25" t="s">
        <v>287</v>
      </c>
    </row>
    <row r="161" spans="1:5" ht="24" customHeight="1" x14ac:dyDescent="0.2">
      <c r="A161" s="18">
        <v>16</v>
      </c>
      <c r="B161" s="19" t="b">
        <v>1</v>
      </c>
      <c r="D161" s="18">
        <v>15</v>
      </c>
      <c r="E161" s="25" t="s">
        <v>276</v>
      </c>
    </row>
    <row r="162" spans="1:5" ht="24" customHeight="1" x14ac:dyDescent="0.2">
      <c r="A162" s="18">
        <v>16</v>
      </c>
      <c r="B162" s="19" t="b">
        <v>0</v>
      </c>
      <c r="D162" s="18">
        <v>15</v>
      </c>
      <c r="E162" s="25" t="b">
        <v>0</v>
      </c>
    </row>
    <row r="163" spans="1:5" ht="24" customHeight="1" x14ac:dyDescent="0.2">
      <c r="A163" s="18">
        <v>16</v>
      </c>
      <c r="B163" s="19" t="b">
        <v>1</v>
      </c>
      <c r="D163" s="18">
        <v>15</v>
      </c>
      <c r="E163" s="25" t="b">
        <v>0</v>
      </c>
    </row>
    <row r="164" spans="1:5" ht="24" customHeight="1" x14ac:dyDescent="0.2">
      <c r="A164" s="18">
        <v>16</v>
      </c>
      <c r="B164" s="19" t="b">
        <v>0</v>
      </c>
      <c r="D164" s="18">
        <v>15</v>
      </c>
      <c r="E164" s="25" t="b">
        <v>0</v>
      </c>
    </row>
    <row r="165" spans="1:5" ht="24" customHeight="1" x14ac:dyDescent="0.2">
      <c r="A165" s="18">
        <v>16</v>
      </c>
      <c r="B165" s="19" t="b">
        <v>1</v>
      </c>
      <c r="D165" s="18">
        <v>15</v>
      </c>
      <c r="E165" s="25" t="b">
        <v>1</v>
      </c>
    </row>
    <row r="166" spans="1:5" ht="24" customHeight="1" x14ac:dyDescent="0.2">
      <c r="A166" s="18" t="s">
        <v>44</v>
      </c>
      <c r="B166" s="19" t="s">
        <v>348</v>
      </c>
      <c r="D166" s="18" t="s">
        <v>44</v>
      </c>
      <c r="E166" s="25" t="s">
        <v>322</v>
      </c>
    </row>
    <row r="167" spans="1:5" ht="24" customHeight="1" x14ac:dyDescent="0.2">
      <c r="A167" s="18">
        <v>17</v>
      </c>
      <c r="B167" s="19" t="b">
        <v>1</v>
      </c>
      <c r="D167" s="18">
        <v>16</v>
      </c>
      <c r="E167" s="25" t="b">
        <v>1</v>
      </c>
    </row>
    <row r="168" spans="1:5" ht="24" customHeight="1" x14ac:dyDescent="0.2">
      <c r="A168" s="18">
        <v>17</v>
      </c>
      <c r="B168" s="19" t="b">
        <v>1</v>
      </c>
      <c r="D168" s="18">
        <v>16</v>
      </c>
      <c r="E168" s="25" t="b">
        <v>1</v>
      </c>
    </row>
    <row r="169" spans="1:5" ht="24" customHeight="1" x14ac:dyDescent="0.2">
      <c r="A169" s="18">
        <v>17</v>
      </c>
      <c r="B169" s="19" t="b">
        <v>1</v>
      </c>
      <c r="D169" s="18">
        <v>16</v>
      </c>
      <c r="E169" s="25" t="b">
        <v>1</v>
      </c>
    </row>
    <row r="170" spans="1:5" ht="24" customHeight="1" x14ac:dyDescent="0.2">
      <c r="A170" s="18">
        <v>17</v>
      </c>
      <c r="B170" s="19" t="b">
        <v>1</v>
      </c>
      <c r="D170" s="18">
        <v>16</v>
      </c>
      <c r="E170" s="25" t="b">
        <v>1</v>
      </c>
    </row>
    <row r="171" spans="1:5" ht="24" customHeight="1" x14ac:dyDescent="0.2">
      <c r="A171" s="18">
        <v>17</v>
      </c>
      <c r="B171" s="19" t="b">
        <v>1</v>
      </c>
      <c r="D171" s="18">
        <v>16</v>
      </c>
      <c r="E171" s="25" t="b">
        <v>0</v>
      </c>
    </row>
    <row r="172" spans="1:5" ht="24" customHeight="1" x14ac:dyDescent="0.2">
      <c r="A172" s="18">
        <v>17</v>
      </c>
      <c r="B172" s="19" t="b">
        <v>1</v>
      </c>
      <c r="D172" s="18">
        <v>16</v>
      </c>
      <c r="E172" s="25" t="b">
        <v>1</v>
      </c>
    </row>
    <row r="173" spans="1:5" ht="24" customHeight="1" x14ac:dyDescent="0.2">
      <c r="A173" s="18">
        <v>17</v>
      </c>
      <c r="B173" s="19" t="b">
        <v>1</v>
      </c>
      <c r="D173" s="18">
        <v>16</v>
      </c>
      <c r="E173" s="25" t="b">
        <v>1</v>
      </c>
    </row>
    <row r="174" spans="1:5" ht="24" customHeight="1" x14ac:dyDescent="0.2">
      <c r="A174" s="18">
        <v>17</v>
      </c>
      <c r="B174" s="19" t="b">
        <v>0</v>
      </c>
      <c r="D174" s="18">
        <v>16</v>
      </c>
      <c r="E174" s="25" t="s">
        <v>276</v>
      </c>
    </row>
    <row r="175" spans="1:5" ht="24" customHeight="1" x14ac:dyDescent="0.2">
      <c r="A175" s="18">
        <v>17</v>
      </c>
      <c r="B175" s="19" t="b">
        <v>0</v>
      </c>
      <c r="D175" s="18">
        <v>16</v>
      </c>
      <c r="E175" s="25" t="b">
        <v>0</v>
      </c>
    </row>
    <row r="176" spans="1:5" ht="24" customHeight="1" x14ac:dyDescent="0.2">
      <c r="A176" s="18" t="s">
        <v>44</v>
      </c>
      <c r="B176" s="19" t="s">
        <v>349</v>
      </c>
      <c r="D176" s="18" t="s">
        <v>194</v>
      </c>
      <c r="E176" s="25" t="b">
        <v>1</v>
      </c>
    </row>
    <row r="177" spans="1:5" ht="24" customHeight="1" x14ac:dyDescent="0.2">
      <c r="A177" s="18">
        <v>18</v>
      </c>
      <c r="B177" s="19" t="b">
        <v>1</v>
      </c>
      <c r="D177" s="18" t="s">
        <v>44</v>
      </c>
      <c r="E177" s="25" t="s">
        <v>323</v>
      </c>
    </row>
    <row r="178" spans="1:5" ht="24" customHeight="1" x14ac:dyDescent="0.2">
      <c r="A178" s="18">
        <v>18</v>
      </c>
      <c r="B178" s="19" t="b">
        <v>1</v>
      </c>
      <c r="D178" s="18">
        <v>17</v>
      </c>
      <c r="E178" s="25" t="b">
        <v>1</v>
      </c>
    </row>
    <row r="179" spans="1:5" ht="24" customHeight="1" x14ac:dyDescent="0.2">
      <c r="A179" s="18">
        <v>18</v>
      </c>
      <c r="B179" s="19" t="b">
        <v>1</v>
      </c>
      <c r="D179" s="18">
        <v>17</v>
      </c>
      <c r="E179" s="25" t="b">
        <v>1</v>
      </c>
    </row>
    <row r="180" spans="1:5" ht="24" customHeight="1" x14ac:dyDescent="0.2">
      <c r="A180" s="18">
        <v>18</v>
      </c>
      <c r="B180" s="19" t="b">
        <v>1</v>
      </c>
      <c r="D180" s="18">
        <v>17</v>
      </c>
      <c r="E180" s="25" t="b">
        <v>1</v>
      </c>
    </row>
    <row r="181" spans="1:5" ht="24" customHeight="1" x14ac:dyDescent="0.2">
      <c r="A181" s="18">
        <v>18</v>
      </c>
      <c r="B181" s="19" t="b">
        <v>1</v>
      </c>
      <c r="D181" s="18">
        <v>17</v>
      </c>
      <c r="E181" s="25" t="b">
        <v>1</v>
      </c>
    </row>
    <row r="182" spans="1:5" ht="24" customHeight="1" x14ac:dyDescent="0.2">
      <c r="A182" s="18">
        <v>18</v>
      </c>
      <c r="B182" s="19" t="b">
        <v>0</v>
      </c>
      <c r="D182" s="18">
        <v>17</v>
      </c>
      <c r="E182" s="25" t="b">
        <v>1</v>
      </c>
    </row>
    <row r="183" spans="1:5" ht="24" customHeight="1" x14ac:dyDescent="0.2">
      <c r="A183" s="18">
        <v>18</v>
      </c>
      <c r="B183" s="19" t="b">
        <v>1</v>
      </c>
      <c r="D183" s="18">
        <v>17</v>
      </c>
      <c r="E183" s="25" t="b">
        <v>1</v>
      </c>
    </row>
    <row r="184" spans="1:5" ht="24" customHeight="1" x14ac:dyDescent="0.2">
      <c r="A184" s="18">
        <v>18</v>
      </c>
      <c r="B184" s="19" t="b">
        <v>0</v>
      </c>
      <c r="D184" s="18">
        <v>17</v>
      </c>
      <c r="E184" s="25" t="b">
        <v>1</v>
      </c>
    </row>
    <row r="185" spans="1:5" ht="24" customHeight="1" x14ac:dyDescent="0.2">
      <c r="A185" s="18">
        <v>18</v>
      </c>
      <c r="B185" s="19" t="b">
        <v>0</v>
      </c>
      <c r="D185" s="18">
        <v>17</v>
      </c>
      <c r="E185" s="25" t="b">
        <v>0</v>
      </c>
    </row>
    <row r="186" spans="1:5" ht="24" customHeight="1" x14ac:dyDescent="0.2">
      <c r="A186" s="18" t="s">
        <v>44</v>
      </c>
      <c r="B186" s="19" t="s">
        <v>350</v>
      </c>
      <c r="D186" s="18">
        <v>17</v>
      </c>
      <c r="E186" s="25" t="b">
        <v>0</v>
      </c>
    </row>
    <row r="187" spans="1:5" ht="24" customHeight="1" x14ac:dyDescent="0.2">
      <c r="A187" s="18">
        <v>19</v>
      </c>
      <c r="B187" s="19" t="b">
        <v>1</v>
      </c>
      <c r="D187" s="18">
        <v>17</v>
      </c>
      <c r="E187" s="25" t="b">
        <v>1</v>
      </c>
    </row>
    <row r="188" spans="1:5" ht="24" customHeight="1" x14ac:dyDescent="0.2">
      <c r="A188" s="18">
        <v>19</v>
      </c>
      <c r="B188" s="19" t="b">
        <v>1</v>
      </c>
      <c r="D188" s="18" t="s">
        <v>44</v>
      </c>
      <c r="E188" s="25" t="s">
        <v>333</v>
      </c>
    </row>
    <row r="189" spans="1:5" ht="24" customHeight="1" x14ac:dyDescent="0.2">
      <c r="A189" s="18">
        <v>19</v>
      </c>
      <c r="B189" s="19" t="b">
        <v>1</v>
      </c>
      <c r="D189" s="18">
        <v>18</v>
      </c>
      <c r="E189" s="25" t="b">
        <v>1</v>
      </c>
    </row>
    <row r="190" spans="1:5" ht="24" customHeight="1" x14ac:dyDescent="0.2">
      <c r="A190" s="18">
        <v>19</v>
      </c>
      <c r="B190" s="19" t="b">
        <v>1</v>
      </c>
      <c r="D190" s="18">
        <v>18</v>
      </c>
      <c r="E190" s="25" t="b">
        <v>1</v>
      </c>
    </row>
    <row r="191" spans="1:5" ht="24" customHeight="1" x14ac:dyDescent="0.2">
      <c r="A191" s="18">
        <v>19</v>
      </c>
      <c r="B191" s="19" t="b">
        <v>1</v>
      </c>
      <c r="D191" s="18">
        <v>18</v>
      </c>
      <c r="E191" s="25" t="b">
        <v>1</v>
      </c>
    </row>
    <row r="192" spans="1:5" ht="24" customHeight="1" x14ac:dyDescent="0.2">
      <c r="A192" s="18">
        <v>19</v>
      </c>
      <c r="B192" s="19" t="b">
        <v>0</v>
      </c>
      <c r="D192" s="18">
        <v>18</v>
      </c>
      <c r="E192" s="25" t="b">
        <v>1</v>
      </c>
    </row>
    <row r="193" spans="1:5" ht="24" customHeight="1" x14ac:dyDescent="0.2">
      <c r="A193" s="18">
        <v>19</v>
      </c>
      <c r="B193" s="19" t="b">
        <v>1</v>
      </c>
      <c r="D193" s="18">
        <v>18</v>
      </c>
      <c r="E193" s="25" t="b">
        <v>0</v>
      </c>
    </row>
    <row r="194" spans="1:5" ht="24" customHeight="1" x14ac:dyDescent="0.2">
      <c r="A194" s="18">
        <v>19</v>
      </c>
      <c r="B194" s="19" t="b">
        <v>1</v>
      </c>
      <c r="D194" s="18">
        <v>18</v>
      </c>
      <c r="E194" s="25" t="b">
        <v>1</v>
      </c>
    </row>
    <row r="195" spans="1:5" ht="24" customHeight="1" x14ac:dyDescent="0.2">
      <c r="A195" s="18">
        <v>19</v>
      </c>
      <c r="B195" s="19" t="b">
        <v>1</v>
      </c>
      <c r="D195" s="18">
        <v>18</v>
      </c>
      <c r="E195" s="25" t="b">
        <v>1</v>
      </c>
    </row>
    <row r="196" spans="1:5" ht="24" customHeight="1" x14ac:dyDescent="0.2">
      <c r="A196" s="18" t="s">
        <v>44</v>
      </c>
      <c r="B196" s="19" t="s">
        <v>351</v>
      </c>
      <c r="D196" s="18">
        <v>18</v>
      </c>
      <c r="E196" s="25" t="b">
        <v>0</v>
      </c>
    </row>
    <row r="197" spans="1:5" ht="24" customHeight="1" x14ac:dyDescent="0.2">
      <c r="A197" s="18">
        <v>20</v>
      </c>
      <c r="B197" s="19" t="b">
        <v>1</v>
      </c>
      <c r="D197" s="18">
        <v>18</v>
      </c>
      <c r="E197" s="25" t="b">
        <v>1</v>
      </c>
    </row>
    <row r="198" spans="1:5" ht="24" customHeight="1" x14ac:dyDescent="0.2">
      <c r="A198" s="18">
        <v>20</v>
      </c>
      <c r="B198" s="19" t="b">
        <v>1</v>
      </c>
      <c r="D198" s="18">
        <v>18</v>
      </c>
      <c r="E198" s="25" t="s">
        <v>276</v>
      </c>
    </row>
    <row r="199" spans="1:5" ht="24" customHeight="1" x14ac:dyDescent="0.2">
      <c r="A199" s="18">
        <v>20</v>
      </c>
      <c r="B199" s="19" t="b">
        <v>1</v>
      </c>
      <c r="D199" s="18" t="s">
        <v>44</v>
      </c>
      <c r="E199" s="25" t="s">
        <v>324</v>
      </c>
    </row>
    <row r="200" spans="1:5" ht="24" customHeight="1" x14ac:dyDescent="0.2">
      <c r="A200" s="18">
        <v>20</v>
      </c>
      <c r="B200" s="19" t="b">
        <v>1</v>
      </c>
      <c r="D200" s="18">
        <v>19</v>
      </c>
      <c r="E200" s="25" t="b">
        <v>1</v>
      </c>
    </row>
    <row r="201" spans="1:5" ht="24" customHeight="1" x14ac:dyDescent="0.2">
      <c r="A201" s="18">
        <v>20</v>
      </c>
      <c r="B201" s="19" t="b">
        <v>1</v>
      </c>
      <c r="D201" s="18">
        <v>19</v>
      </c>
      <c r="E201" s="25" t="b">
        <v>1</v>
      </c>
    </row>
    <row r="202" spans="1:5" ht="24" customHeight="1" x14ac:dyDescent="0.2">
      <c r="A202" s="18">
        <v>20</v>
      </c>
      <c r="B202" s="19" t="b">
        <v>0</v>
      </c>
      <c r="D202" s="18">
        <v>19</v>
      </c>
      <c r="E202" s="25" t="b">
        <v>1</v>
      </c>
    </row>
    <row r="203" spans="1:5" ht="24" customHeight="1" x14ac:dyDescent="0.2">
      <c r="A203" s="18">
        <v>20</v>
      </c>
      <c r="B203" s="19" t="b">
        <v>1</v>
      </c>
      <c r="D203" s="18">
        <v>19</v>
      </c>
      <c r="E203" s="25" t="b">
        <v>1</v>
      </c>
    </row>
    <row r="204" spans="1:5" ht="24" customHeight="1" x14ac:dyDescent="0.2">
      <c r="A204" s="18">
        <v>20</v>
      </c>
      <c r="B204" s="19" t="b">
        <v>1</v>
      </c>
      <c r="D204" s="18">
        <v>19</v>
      </c>
      <c r="E204" s="25" t="b">
        <v>0</v>
      </c>
    </row>
    <row r="205" spans="1:5" ht="24" customHeight="1" x14ac:dyDescent="0.2">
      <c r="A205" s="18">
        <v>20</v>
      </c>
      <c r="B205" s="19" t="b">
        <v>1</v>
      </c>
      <c r="D205" s="18">
        <v>19</v>
      </c>
      <c r="E205" s="25" t="b">
        <v>0</v>
      </c>
    </row>
    <row r="206" spans="1:5" ht="24" customHeight="1" x14ac:dyDescent="0.2">
      <c r="A206" s="18" t="s">
        <v>44</v>
      </c>
      <c r="B206" s="19" t="s">
        <v>352</v>
      </c>
      <c r="D206" s="18">
        <v>19</v>
      </c>
      <c r="E206" s="25" t="b">
        <v>1</v>
      </c>
    </row>
    <row r="207" spans="1:5" ht="24" customHeight="1" x14ac:dyDescent="0.2">
      <c r="A207" s="18">
        <v>21</v>
      </c>
      <c r="B207" s="19" t="b">
        <v>1</v>
      </c>
      <c r="D207" s="18">
        <v>19</v>
      </c>
      <c r="E207" s="25" t="b">
        <v>0</v>
      </c>
    </row>
    <row r="208" spans="1:5" ht="24" customHeight="1" x14ac:dyDescent="0.2">
      <c r="A208" s="18">
        <v>21</v>
      </c>
      <c r="B208" s="19" t="b">
        <v>1</v>
      </c>
      <c r="D208" s="18">
        <v>19</v>
      </c>
      <c r="E208" s="25" t="b">
        <v>0</v>
      </c>
    </row>
    <row r="209" spans="1:5" ht="24" customHeight="1" x14ac:dyDescent="0.2">
      <c r="A209" s="18">
        <v>21</v>
      </c>
      <c r="B209" s="19" t="b">
        <v>1</v>
      </c>
      <c r="D209" s="18">
        <v>19</v>
      </c>
      <c r="E209" s="25" t="b">
        <v>0</v>
      </c>
    </row>
    <row r="210" spans="1:5" ht="24" customHeight="1" x14ac:dyDescent="0.2">
      <c r="A210" s="18">
        <v>21</v>
      </c>
      <c r="B210" s="19" t="b">
        <v>1</v>
      </c>
      <c r="D210" s="18" t="s">
        <v>44</v>
      </c>
      <c r="E210" s="25" t="s">
        <v>325</v>
      </c>
    </row>
    <row r="211" spans="1:5" ht="24" customHeight="1" x14ac:dyDescent="0.2">
      <c r="A211" s="18">
        <v>21</v>
      </c>
      <c r="B211" s="19" t="b">
        <v>1</v>
      </c>
      <c r="D211" s="18">
        <v>20</v>
      </c>
      <c r="E211" s="25" t="b">
        <v>1</v>
      </c>
    </row>
    <row r="212" spans="1:5" ht="24" customHeight="1" x14ac:dyDescent="0.2">
      <c r="A212" s="18">
        <v>21</v>
      </c>
      <c r="B212" s="19" t="b">
        <v>0</v>
      </c>
      <c r="D212" s="18">
        <v>20</v>
      </c>
      <c r="E212" s="25" t="b">
        <v>1</v>
      </c>
    </row>
    <row r="213" spans="1:5" ht="24" customHeight="1" x14ac:dyDescent="0.2">
      <c r="A213" s="18">
        <v>21</v>
      </c>
      <c r="B213" s="19" t="b">
        <v>0</v>
      </c>
      <c r="D213" s="18">
        <v>20</v>
      </c>
      <c r="E213" s="25" t="b">
        <v>1</v>
      </c>
    </row>
    <row r="214" spans="1:5" ht="24" customHeight="1" x14ac:dyDescent="0.2">
      <c r="A214" s="18">
        <v>21</v>
      </c>
      <c r="B214" s="19" t="b">
        <v>1</v>
      </c>
      <c r="D214" s="18">
        <v>20</v>
      </c>
      <c r="E214" s="25" t="s">
        <v>285</v>
      </c>
    </row>
    <row r="215" spans="1:5" ht="24" customHeight="1" x14ac:dyDescent="0.2">
      <c r="A215" s="18">
        <v>21</v>
      </c>
      <c r="B215" s="19" t="b">
        <v>0</v>
      </c>
      <c r="D215" s="18">
        <v>20</v>
      </c>
      <c r="E215" s="25" t="b">
        <v>0</v>
      </c>
    </row>
    <row r="216" spans="1:5" ht="24" customHeight="1" x14ac:dyDescent="0.2">
      <c r="A216" s="18" t="s">
        <v>44</v>
      </c>
      <c r="B216" s="19" t="s">
        <v>353</v>
      </c>
      <c r="D216" s="18">
        <v>20</v>
      </c>
      <c r="E216" s="25" t="b">
        <v>0</v>
      </c>
    </row>
    <row r="217" spans="1:5" ht="24" customHeight="1" x14ac:dyDescent="0.2">
      <c r="A217" s="18">
        <v>22</v>
      </c>
      <c r="B217" s="19" t="b">
        <v>0</v>
      </c>
      <c r="D217" s="18">
        <v>20</v>
      </c>
      <c r="E217" s="25" t="b">
        <v>1</v>
      </c>
    </row>
    <row r="218" spans="1:5" ht="24" customHeight="1" x14ac:dyDescent="0.2">
      <c r="A218" s="18">
        <v>22</v>
      </c>
      <c r="B218" s="19" t="b">
        <v>1</v>
      </c>
      <c r="D218" s="18">
        <v>20</v>
      </c>
      <c r="E218" s="25" t="b">
        <v>0</v>
      </c>
    </row>
    <row r="219" spans="1:5" ht="24" customHeight="1" x14ac:dyDescent="0.2">
      <c r="A219" s="18">
        <v>22</v>
      </c>
      <c r="B219" s="19" t="b">
        <v>0</v>
      </c>
      <c r="D219" s="18">
        <v>20</v>
      </c>
      <c r="E219" s="25" t="b">
        <v>1</v>
      </c>
    </row>
    <row r="220" spans="1:5" ht="24" customHeight="1" x14ac:dyDescent="0.2">
      <c r="A220" s="18">
        <v>22</v>
      </c>
      <c r="B220" s="19" t="b">
        <v>1</v>
      </c>
      <c r="D220" s="18">
        <v>20</v>
      </c>
      <c r="E220" s="25" t="b">
        <v>1</v>
      </c>
    </row>
    <row r="221" spans="1:5" ht="24" customHeight="1" x14ac:dyDescent="0.2">
      <c r="A221" s="18">
        <v>22</v>
      </c>
      <c r="B221" s="19" t="b">
        <v>0</v>
      </c>
      <c r="D221" s="18" t="s">
        <v>44</v>
      </c>
      <c r="E221" s="25" t="s">
        <v>326</v>
      </c>
    </row>
    <row r="222" spans="1:5" ht="24" customHeight="1" x14ac:dyDescent="0.2">
      <c r="A222" s="18">
        <v>22</v>
      </c>
      <c r="B222" s="19" t="b">
        <v>1</v>
      </c>
      <c r="D222" s="18">
        <v>21</v>
      </c>
      <c r="E222" s="25" t="b">
        <v>1</v>
      </c>
    </row>
    <row r="223" spans="1:5" ht="24" customHeight="1" x14ac:dyDescent="0.2">
      <c r="A223" s="18">
        <v>22</v>
      </c>
      <c r="B223" s="19" t="b">
        <v>0</v>
      </c>
      <c r="D223" s="18">
        <v>21</v>
      </c>
      <c r="E223" s="25" t="b">
        <v>1</v>
      </c>
    </row>
    <row r="224" spans="1:5" ht="24" customHeight="1" x14ac:dyDescent="0.2">
      <c r="A224" s="18">
        <v>22</v>
      </c>
      <c r="B224" s="19" t="b">
        <v>1</v>
      </c>
      <c r="D224" s="18">
        <v>21</v>
      </c>
      <c r="E224" s="25" t="b">
        <v>1</v>
      </c>
    </row>
    <row r="225" spans="1:5" ht="24" customHeight="1" x14ac:dyDescent="0.2">
      <c r="A225" s="18">
        <v>22</v>
      </c>
      <c r="B225" s="19" t="b">
        <v>1</v>
      </c>
      <c r="D225" s="18">
        <v>21</v>
      </c>
      <c r="E225" s="25" t="b">
        <v>1</v>
      </c>
    </row>
    <row r="226" spans="1:5" ht="24" customHeight="1" x14ac:dyDescent="0.2">
      <c r="A226" s="18" t="s">
        <v>44</v>
      </c>
      <c r="B226" s="19" t="s">
        <v>354</v>
      </c>
      <c r="D226" s="18">
        <v>21</v>
      </c>
      <c r="E226" s="25" t="b">
        <v>1</v>
      </c>
    </row>
    <row r="227" spans="1:5" ht="24" customHeight="1" x14ac:dyDescent="0.2">
      <c r="A227" s="18">
        <v>23</v>
      </c>
      <c r="B227" s="19" t="b">
        <v>1</v>
      </c>
      <c r="D227" s="18">
        <v>21</v>
      </c>
      <c r="E227" s="25" t="b">
        <v>1</v>
      </c>
    </row>
    <row r="228" spans="1:5" ht="24" customHeight="1" x14ac:dyDescent="0.2">
      <c r="A228" s="18">
        <v>23</v>
      </c>
      <c r="B228" s="19" t="b">
        <v>1</v>
      </c>
      <c r="D228" s="18">
        <v>21</v>
      </c>
      <c r="E228" s="25" t="b">
        <v>1</v>
      </c>
    </row>
    <row r="229" spans="1:5" ht="24" customHeight="1" x14ac:dyDescent="0.2">
      <c r="A229" s="18">
        <v>23</v>
      </c>
      <c r="B229" s="19" t="b">
        <v>1</v>
      </c>
      <c r="D229" s="18">
        <v>21</v>
      </c>
      <c r="E229" s="25" t="s">
        <v>276</v>
      </c>
    </row>
    <row r="230" spans="1:5" ht="24" customHeight="1" x14ac:dyDescent="0.2">
      <c r="A230" s="18">
        <v>23</v>
      </c>
      <c r="B230" s="19" t="b">
        <v>1</v>
      </c>
      <c r="D230" s="18">
        <v>21</v>
      </c>
      <c r="E230" s="25" t="b">
        <v>1</v>
      </c>
    </row>
    <row r="231" spans="1:5" ht="24" customHeight="1" x14ac:dyDescent="0.2">
      <c r="A231" s="18">
        <v>23</v>
      </c>
      <c r="B231" s="19" t="b">
        <v>1</v>
      </c>
      <c r="D231" s="18">
        <v>21</v>
      </c>
      <c r="E231" s="25" t="b">
        <v>0</v>
      </c>
    </row>
    <row r="232" spans="1:5" ht="24" customHeight="1" x14ac:dyDescent="0.2">
      <c r="A232" s="18">
        <v>23</v>
      </c>
      <c r="B232" s="19" t="b">
        <v>0</v>
      </c>
      <c r="D232" s="18" t="s">
        <v>44</v>
      </c>
      <c r="E232" s="25" t="s">
        <v>327</v>
      </c>
    </row>
    <row r="233" spans="1:5" ht="24" customHeight="1" x14ac:dyDescent="0.2">
      <c r="A233" s="18">
        <v>23</v>
      </c>
      <c r="B233" s="19" t="b">
        <v>0</v>
      </c>
      <c r="D233" s="18">
        <v>22</v>
      </c>
      <c r="E233" s="25" t="b">
        <v>0</v>
      </c>
    </row>
    <row r="234" spans="1:5" ht="24" customHeight="1" x14ac:dyDescent="0.2">
      <c r="A234" s="18">
        <v>23</v>
      </c>
      <c r="B234" s="19" t="b">
        <v>0</v>
      </c>
      <c r="D234" s="18">
        <v>22</v>
      </c>
      <c r="E234" s="25" t="b">
        <v>0</v>
      </c>
    </row>
    <row r="235" spans="1:5" ht="24" customHeight="1" x14ac:dyDescent="0.2">
      <c r="A235" s="18">
        <v>23</v>
      </c>
      <c r="B235" s="19" t="b">
        <v>1</v>
      </c>
      <c r="D235" s="18">
        <v>22</v>
      </c>
      <c r="E235" s="25" t="b">
        <v>1</v>
      </c>
    </row>
    <row r="236" spans="1:5" ht="24" customHeight="1" x14ac:dyDescent="0.2">
      <c r="A236" s="18" t="s">
        <v>44</v>
      </c>
      <c r="B236" s="19" t="s">
        <v>355</v>
      </c>
      <c r="D236" s="18">
        <v>22</v>
      </c>
      <c r="E236" s="25" t="b">
        <v>0</v>
      </c>
    </row>
    <row r="237" spans="1:5" ht="24" customHeight="1" x14ac:dyDescent="0.2">
      <c r="A237" s="18">
        <v>24</v>
      </c>
      <c r="B237" s="19" t="b">
        <v>1</v>
      </c>
      <c r="D237" s="18">
        <v>22</v>
      </c>
      <c r="E237" s="25" t="b">
        <v>1</v>
      </c>
    </row>
    <row r="238" spans="1:5" ht="24" customHeight="1" x14ac:dyDescent="0.2">
      <c r="A238" s="18">
        <v>24</v>
      </c>
      <c r="B238" s="19" t="s">
        <v>285</v>
      </c>
      <c r="D238" s="18">
        <v>22</v>
      </c>
      <c r="E238" s="25" t="b">
        <v>1</v>
      </c>
    </row>
    <row r="239" spans="1:5" ht="24" customHeight="1" x14ac:dyDescent="0.2">
      <c r="A239" s="18">
        <v>24</v>
      </c>
      <c r="B239" s="19" t="b">
        <v>1</v>
      </c>
      <c r="D239" s="18">
        <v>22</v>
      </c>
      <c r="E239" s="25" t="b">
        <v>1</v>
      </c>
    </row>
    <row r="240" spans="1:5" ht="24" customHeight="1" x14ac:dyDescent="0.2">
      <c r="A240" s="18">
        <v>24</v>
      </c>
      <c r="B240" s="19" t="b">
        <v>1</v>
      </c>
      <c r="D240" s="18">
        <v>22</v>
      </c>
      <c r="E240" s="25" t="s">
        <v>279</v>
      </c>
    </row>
    <row r="241" spans="1:5" ht="24" customHeight="1" x14ac:dyDescent="0.2">
      <c r="A241" s="18">
        <v>24</v>
      </c>
      <c r="B241" s="19" t="b">
        <v>1</v>
      </c>
      <c r="D241" s="18">
        <v>22</v>
      </c>
      <c r="E241" s="25" t="b">
        <v>1</v>
      </c>
    </row>
    <row r="242" spans="1:5" ht="24" customHeight="1" x14ac:dyDescent="0.2">
      <c r="A242" s="18">
        <v>24</v>
      </c>
      <c r="B242" s="19" t="b">
        <v>1</v>
      </c>
      <c r="D242" s="18">
        <v>22</v>
      </c>
      <c r="E242" s="25" t="b">
        <v>0</v>
      </c>
    </row>
    <row r="243" spans="1:5" ht="24" customHeight="1" x14ac:dyDescent="0.2">
      <c r="A243" s="18">
        <v>24</v>
      </c>
      <c r="B243" s="19" t="b">
        <v>0</v>
      </c>
      <c r="D243" s="18">
        <v>22</v>
      </c>
      <c r="E243" s="25" t="b">
        <v>1</v>
      </c>
    </row>
    <row r="244" spans="1:5" ht="24" customHeight="1" x14ac:dyDescent="0.2">
      <c r="A244" s="18">
        <v>24</v>
      </c>
      <c r="B244" s="19" t="b">
        <v>1</v>
      </c>
      <c r="D244" s="18" t="s">
        <v>44</v>
      </c>
      <c r="E244" s="25" t="s">
        <v>328</v>
      </c>
    </row>
    <row r="245" spans="1:5" ht="24" customHeight="1" x14ac:dyDescent="0.2">
      <c r="A245" s="18" t="s">
        <v>44</v>
      </c>
      <c r="B245" s="19" t="s">
        <v>356</v>
      </c>
      <c r="D245" s="18">
        <v>23</v>
      </c>
      <c r="E245" s="25" t="b">
        <v>1</v>
      </c>
    </row>
    <row r="246" spans="1:5" ht="24" customHeight="1" x14ac:dyDescent="0.2">
      <c r="A246" s="18">
        <v>25</v>
      </c>
      <c r="B246" s="19" t="b">
        <v>1</v>
      </c>
      <c r="D246" s="18">
        <v>23</v>
      </c>
      <c r="E246" s="25" t="b">
        <v>1</v>
      </c>
    </row>
    <row r="247" spans="1:5" ht="24" customHeight="1" x14ac:dyDescent="0.2">
      <c r="A247" s="18">
        <v>25</v>
      </c>
      <c r="B247" s="19" t="b">
        <v>1</v>
      </c>
      <c r="D247" s="18">
        <v>23</v>
      </c>
      <c r="E247" s="25" t="b">
        <v>1</v>
      </c>
    </row>
    <row r="248" spans="1:5" ht="24" customHeight="1" x14ac:dyDescent="0.2">
      <c r="A248" s="18">
        <v>25</v>
      </c>
      <c r="B248" s="19" t="b">
        <v>1</v>
      </c>
      <c r="D248" s="18">
        <v>23</v>
      </c>
      <c r="E248" s="25" t="b">
        <v>1</v>
      </c>
    </row>
    <row r="249" spans="1:5" ht="24" customHeight="1" x14ac:dyDescent="0.2">
      <c r="A249" s="18">
        <v>25</v>
      </c>
      <c r="B249" s="19" t="b">
        <v>1</v>
      </c>
      <c r="D249" s="18">
        <v>23</v>
      </c>
      <c r="E249" s="25" t="b">
        <v>1</v>
      </c>
    </row>
    <row r="250" spans="1:5" ht="24" customHeight="1" x14ac:dyDescent="0.2">
      <c r="A250" s="18">
        <v>25</v>
      </c>
      <c r="B250" s="19" t="b">
        <v>1</v>
      </c>
      <c r="D250" s="18">
        <v>23</v>
      </c>
      <c r="E250" s="25" t="b">
        <v>1</v>
      </c>
    </row>
    <row r="251" spans="1:5" ht="24" customHeight="1" x14ac:dyDescent="0.2">
      <c r="A251" s="18">
        <v>25</v>
      </c>
      <c r="B251" s="19" t="b">
        <v>1</v>
      </c>
      <c r="D251" s="18">
        <v>23</v>
      </c>
      <c r="E251" s="25" t="s">
        <v>287</v>
      </c>
    </row>
    <row r="252" spans="1:5" ht="24" customHeight="1" x14ac:dyDescent="0.2">
      <c r="A252" s="18">
        <v>25</v>
      </c>
      <c r="B252" s="19" t="b">
        <v>1</v>
      </c>
      <c r="D252" s="18">
        <v>23</v>
      </c>
      <c r="E252" s="25" t="b">
        <v>1</v>
      </c>
    </row>
    <row r="253" spans="1:5" ht="24" customHeight="1" x14ac:dyDescent="0.2">
      <c r="A253" s="18">
        <v>25</v>
      </c>
      <c r="B253" s="19" t="b">
        <v>0</v>
      </c>
      <c r="D253" s="18">
        <v>23</v>
      </c>
      <c r="E253" s="25" t="b">
        <v>0</v>
      </c>
    </row>
    <row r="254" spans="1:5" ht="24" customHeight="1" x14ac:dyDescent="0.2">
      <c r="A254" s="18">
        <v>25</v>
      </c>
      <c r="B254" s="19" t="b">
        <v>0</v>
      </c>
      <c r="D254" s="18">
        <v>23</v>
      </c>
      <c r="E254" s="25" t="b">
        <v>1</v>
      </c>
    </row>
    <row r="255" spans="1:5" ht="24" customHeight="1" x14ac:dyDescent="0.2">
      <c r="A255" s="18">
        <v>25</v>
      </c>
      <c r="B255" s="19" t="b">
        <v>1</v>
      </c>
      <c r="D255" s="18" t="s">
        <v>44</v>
      </c>
      <c r="E255" s="25" t="s">
        <v>329</v>
      </c>
    </row>
    <row r="256" spans="1:5" ht="24" customHeight="1" thickBot="1" x14ac:dyDescent="0.25">
      <c r="A256" s="20" t="s">
        <v>44</v>
      </c>
      <c r="B256" s="21" t="s">
        <v>357</v>
      </c>
      <c r="D256" s="18">
        <v>24</v>
      </c>
      <c r="E256" s="25" t="b">
        <v>1</v>
      </c>
    </row>
    <row r="257" spans="4:5" ht="24" customHeight="1" x14ac:dyDescent="0.2">
      <c r="D257" s="18">
        <v>24</v>
      </c>
      <c r="E257" s="25" t="b">
        <v>0</v>
      </c>
    </row>
    <row r="258" spans="4:5" ht="24" customHeight="1" x14ac:dyDescent="0.2">
      <c r="D258" s="18">
        <v>24</v>
      </c>
      <c r="E258" s="25" t="s">
        <v>285</v>
      </c>
    </row>
    <row r="259" spans="4:5" ht="24" customHeight="1" x14ac:dyDescent="0.2">
      <c r="D259" s="18">
        <v>24</v>
      </c>
      <c r="E259" s="25" t="b">
        <v>1</v>
      </c>
    </row>
    <row r="260" spans="4:5" ht="24" customHeight="1" x14ac:dyDescent="0.2">
      <c r="D260" s="18">
        <v>24</v>
      </c>
      <c r="E260" s="25" t="b">
        <v>1</v>
      </c>
    </row>
    <row r="261" spans="4:5" ht="24" customHeight="1" x14ac:dyDescent="0.2">
      <c r="D261" s="18">
        <v>24</v>
      </c>
      <c r="E261" s="25" t="b">
        <v>0</v>
      </c>
    </row>
    <row r="262" spans="4:5" ht="24" customHeight="1" x14ac:dyDescent="0.2">
      <c r="D262" s="18">
        <v>24</v>
      </c>
      <c r="E262" s="25" t="b">
        <v>1</v>
      </c>
    </row>
    <row r="263" spans="4:5" ht="24" customHeight="1" x14ac:dyDescent="0.2">
      <c r="D263" s="18">
        <v>24</v>
      </c>
      <c r="E263" s="25" t="b">
        <v>1</v>
      </c>
    </row>
    <row r="264" spans="4:5" ht="24" customHeight="1" x14ac:dyDescent="0.2">
      <c r="D264" s="18">
        <v>24</v>
      </c>
      <c r="E264" s="25" t="b">
        <v>1</v>
      </c>
    </row>
    <row r="265" spans="4:5" ht="24" customHeight="1" x14ac:dyDescent="0.2">
      <c r="D265" s="18" t="s">
        <v>44</v>
      </c>
      <c r="E265" s="25" t="s">
        <v>333</v>
      </c>
    </row>
    <row r="266" spans="4:5" ht="24" customHeight="1" x14ac:dyDescent="0.2">
      <c r="D266" s="18">
        <v>25</v>
      </c>
      <c r="E266" s="25" t="b">
        <v>1</v>
      </c>
    </row>
    <row r="267" spans="4:5" ht="24" customHeight="1" x14ac:dyDescent="0.2">
      <c r="D267" s="18">
        <v>25</v>
      </c>
      <c r="E267" s="25" t="b">
        <v>1</v>
      </c>
    </row>
    <row r="268" spans="4:5" ht="24" customHeight="1" x14ac:dyDescent="0.2">
      <c r="D268" s="18">
        <v>25</v>
      </c>
      <c r="E268" s="25" t="b">
        <v>1</v>
      </c>
    </row>
    <row r="269" spans="4:5" ht="24" customHeight="1" x14ac:dyDescent="0.2">
      <c r="D269" s="18">
        <v>25</v>
      </c>
      <c r="E269" s="25" t="b">
        <v>1</v>
      </c>
    </row>
    <row r="270" spans="4:5" ht="24" customHeight="1" x14ac:dyDescent="0.2">
      <c r="D270" s="18">
        <v>25</v>
      </c>
      <c r="E270" s="25" t="b">
        <v>1</v>
      </c>
    </row>
    <row r="271" spans="4:5" ht="24" customHeight="1" x14ac:dyDescent="0.2">
      <c r="D271" s="18">
        <v>25</v>
      </c>
      <c r="E271" s="25" t="s">
        <v>276</v>
      </c>
    </row>
    <row r="272" spans="4:5" ht="24" customHeight="1" x14ac:dyDescent="0.2">
      <c r="D272" s="18">
        <v>25</v>
      </c>
      <c r="E272" s="25" t="b">
        <v>1</v>
      </c>
    </row>
    <row r="273" spans="4:5" ht="24" customHeight="1" x14ac:dyDescent="0.2">
      <c r="D273" s="18">
        <v>25</v>
      </c>
      <c r="E273" s="25" t="b">
        <v>1</v>
      </c>
    </row>
    <row r="274" spans="4:5" ht="24" customHeight="1" x14ac:dyDescent="0.2">
      <c r="D274" s="18">
        <v>25</v>
      </c>
      <c r="E274" s="25" t="b">
        <v>0</v>
      </c>
    </row>
    <row r="275" spans="4:5" ht="24" customHeight="1" x14ac:dyDescent="0.2">
      <c r="D275" s="18">
        <v>25</v>
      </c>
      <c r="E275" s="25" t="b">
        <v>1</v>
      </c>
    </row>
    <row r="276" spans="4:5" ht="24" customHeight="1" thickBot="1" x14ac:dyDescent="0.25">
      <c r="D276" s="20" t="s">
        <v>44</v>
      </c>
      <c r="E276" s="26" t="s">
        <v>330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Classification</vt:lpstr>
      <vt:lpstr>Evaluation Comments</vt:lpstr>
      <vt:lpstr>Human Comments</vt:lpstr>
      <vt:lpstr>Image + List vs Image </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Littlefair, Gabrielle</dc:creator>
  <cp:lastModifiedBy>Littlefair, Gabrielle</cp:lastModifiedBy>
  <dcterms:created xsi:type="dcterms:W3CDTF">2024-06-27T12:55:37Z</dcterms:created>
  <dcterms:modified xsi:type="dcterms:W3CDTF">2024-09-01T16:00:06Z</dcterms:modified>
</cp:coreProperties>
</file>