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B:\Projekty\Studia\VI_semestr\Ekonometria\"/>
    </mc:Choice>
  </mc:AlternateContent>
  <xr:revisionPtr revIDLastSave="0" documentId="13_ncr:1_{E2F2059F-D040-4A31-9CF1-DBFF223A65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stępne_odrzucenie" sheetId="8" r:id="rId1"/>
    <sheet name="Hellwig_1" sheetId="11" r:id="rId2"/>
    <sheet name="Regresja_hellwig1" sheetId="10" r:id="rId3"/>
    <sheet name="Hellwig_2" sheetId="9" r:id="rId4"/>
    <sheet name="Regresja_hellwig2" sheetId="12" r:id="rId5"/>
    <sheet name="Hellwig_excel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9" i="8" l="1"/>
  <c r="AA19" i="8"/>
  <c r="AB19" i="8"/>
  <c r="AC19" i="8"/>
  <c r="Y19" i="8"/>
  <c r="C19" i="8"/>
  <c r="D19" i="8"/>
  <c r="E19" i="8"/>
  <c r="F19" i="8"/>
  <c r="AC17" i="8"/>
  <c r="AC15" i="8"/>
  <c r="AC13" i="8"/>
  <c r="AC12" i="8"/>
  <c r="AC11" i="8"/>
  <c r="AC10" i="8"/>
  <c r="AC9" i="8"/>
  <c r="AC8" i="8"/>
  <c r="AC7" i="8"/>
  <c r="AC5" i="8"/>
  <c r="AC4" i="8"/>
  <c r="AC3" i="8"/>
  <c r="AC6" i="8"/>
  <c r="AC14" i="8"/>
  <c r="AC16" i="8"/>
  <c r="AC18" i="8"/>
  <c r="AB17" i="8"/>
  <c r="AB18" i="8"/>
  <c r="AA17" i="8"/>
  <c r="AA18" i="8"/>
  <c r="Z17" i="8"/>
  <c r="Z18" i="8"/>
  <c r="Y18" i="8"/>
  <c r="Y17" i="8"/>
  <c r="AB16" i="8" l="1"/>
  <c r="AA16" i="8"/>
  <c r="Y16" i="8"/>
  <c r="Z16" i="8"/>
  <c r="AB5" i="8"/>
  <c r="AA8" i="8"/>
  <c r="AB8" i="8" s="1"/>
  <c r="AA14" i="8"/>
  <c r="AA15" i="8"/>
  <c r="AB15" i="8" s="1"/>
  <c r="Z15" i="8"/>
  <c r="Y15" i="8"/>
  <c r="Y14" i="8"/>
  <c r="Y13" i="8"/>
  <c r="Y12" i="8"/>
  <c r="AA4" i="8"/>
  <c r="AB4" i="8" s="1"/>
  <c r="AA5" i="8"/>
  <c r="AA6" i="8"/>
  <c r="AB6" i="8" s="1"/>
  <c r="AA7" i="8"/>
  <c r="AB7" i="8" s="1"/>
  <c r="AA9" i="8"/>
  <c r="AB9" i="8" s="1"/>
  <c r="AA10" i="8"/>
  <c r="AB10" i="8" s="1"/>
  <c r="AA11" i="8"/>
  <c r="AB11" i="8" s="1"/>
  <c r="AA12" i="8"/>
  <c r="AB12" i="8" s="1"/>
  <c r="AA13" i="8"/>
  <c r="AB13" i="8" s="1"/>
  <c r="AB14" i="8"/>
  <c r="AA3" i="8"/>
  <c r="AB3" i="8" s="1"/>
  <c r="Z4" i="8"/>
  <c r="Z5" i="8"/>
  <c r="Z6" i="8"/>
  <c r="Z7" i="8"/>
  <c r="Z8" i="8"/>
  <c r="Z9" i="8"/>
  <c r="Z10" i="8"/>
  <c r="Z11" i="8"/>
  <c r="Z12" i="8"/>
  <c r="Z13" i="8"/>
  <c r="Z14" i="8"/>
  <c r="Z3" i="8"/>
  <c r="C14" i="8"/>
  <c r="D14" i="8"/>
  <c r="E14" i="8"/>
  <c r="F14" i="8"/>
  <c r="G14" i="8"/>
  <c r="C3" i="8"/>
  <c r="D3" i="8"/>
  <c r="E3" i="8"/>
  <c r="F3" i="8"/>
  <c r="G3" i="8"/>
  <c r="Y11" i="8"/>
  <c r="Y10" i="8"/>
  <c r="Y9" i="8"/>
  <c r="Y7" i="8"/>
  <c r="Y6" i="8"/>
  <c r="Y5" i="8"/>
  <c r="Y4" i="8"/>
  <c r="Y3" i="8"/>
</calcChain>
</file>

<file path=xl/sharedStrings.xml><?xml version="1.0" encoding="utf-8"?>
<sst xmlns="http://schemas.openxmlformats.org/spreadsheetml/2006/main" count="174" uniqueCount="88">
  <si>
    <t>Współczynnik zmienności</t>
  </si>
  <si>
    <t>Średnia</t>
  </si>
  <si>
    <t>Odchylenie standardowe z próby</t>
  </si>
  <si>
    <t>Współćzynnik korelacji Pearsona</t>
  </si>
  <si>
    <t>BABANAICSRETSAUS</t>
  </si>
  <si>
    <t>Business Applications: Retail Trade in the United States, Number, Annual, Seasonally Adjusted</t>
  </si>
  <si>
    <t>BUSINV</t>
  </si>
  <si>
    <t>Total Business Inventories, Millions of Dollars, Annual, Seasonally Adjusted</t>
  </si>
  <si>
    <t>Natural Gas Consumption, Billion Cubic Feet, Annual, Not Seasonally Adjusted</t>
  </si>
  <si>
    <t>NATURALGAS</t>
  </si>
  <si>
    <t>RAILPMD11</t>
  </si>
  <si>
    <t>Rail Passenger Miles, Miles, Annual, Seasonally Adjusted</t>
  </si>
  <si>
    <t>Homeownership Rate in the United States, Percent, Annual, Not Seasonally Adjusted</t>
  </si>
  <si>
    <t>RHORUSQ156N</t>
  </si>
  <si>
    <t>RHVRUSQ156N</t>
  </si>
  <si>
    <t>Homeowner Vacancy Rate in the United States, Percent, Annual, Not Seasonally Adjusted</t>
  </si>
  <si>
    <t>Total Business Sales, Millions of Dollars, Annual, Seasonally Adjusted</t>
  </si>
  <si>
    <t>TOTBUSSMSA</t>
  </si>
  <si>
    <t>Passenger Transportation Services Index, Index 2000=100, Annual, Seasonally Adjusted</t>
  </si>
  <si>
    <t>TSIPSNGR</t>
  </si>
  <si>
    <t>TTLCONS</t>
  </si>
  <si>
    <t>Total Construction Spending: Total Construction in the United States, Millions of Dollars, Annual, Seasonally Adjusted Annual Rate</t>
  </si>
  <si>
    <t>Homeownership Rate for the United States, Percent, Annual, Not Seasonally Adjusted</t>
  </si>
  <si>
    <t>USHOWN</t>
  </si>
  <si>
    <t>USSTHPI</t>
  </si>
  <si>
    <t>All-Transactions House Price Index for the United States, Index 1980:Q1=100, Annual, Not Seasonally Adjusted</t>
  </si>
  <si>
    <t>Current Wages and Benefits; Percentage Reporting Increases for Texas, Percent, Annual, Seasonally Adjusted</t>
  </si>
  <si>
    <t>WGSISAMFRBDAL</t>
  </si>
  <si>
    <t>Data zebrania danych</t>
  </si>
  <si>
    <t>Dane</t>
  </si>
  <si>
    <t>Opis szczegółowy</t>
  </si>
  <si>
    <t>Wskaźniki</t>
  </si>
  <si>
    <t>Status</t>
  </si>
  <si>
    <t>Zasady - współczynnik musi być większy niż:</t>
  </si>
  <si>
    <t>wartość przewidywana Y</t>
  </si>
  <si>
    <t>dane wybrane do modelu</t>
  </si>
  <si>
    <t>Legenda:</t>
  </si>
  <si>
    <t>dane wybrane wstępnie</t>
  </si>
  <si>
    <t>OK</t>
  </si>
  <si>
    <t>NIE</t>
  </si>
  <si>
    <t>Y</t>
  </si>
  <si>
    <t>CPIAUCSL</t>
  </si>
  <si>
    <t>Consumer Price Index for All Urban Consumers: All Items in U.S. City Average, Index 1982-1984=100, Annual, Seasonally Adjusted</t>
  </si>
  <si>
    <t>większy niż 10%</t>
  </si>
  <si>
    <t>wiekszy niż 70%</t>
  </si>
  <si>
    <t>University of Michigan: Inflation Expectation, Percent, Annual, Not Seasonally Adjusted</t>
  </si>
  <si>
    <t>MICH</t>
  </si>
  <si>
    <t>x1</t>
  </si>
  <si>
    <t>x2</t>
  </si>
  <si>
    <t>x3</t>
  </si>
  <si>
    <t>x4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</si>
  <si>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</si>
  <si>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</si>
  <si>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</si>
  <si>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</si>
  <si>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</si>
  <si>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</si>
  <si>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</si>
  <si>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</si>
  <si>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</si>
  <si>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</si>
  <si>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</si>
  <si>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</si>
  <si>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</si>
  <si>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</si>
  <si>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</si>
  <si>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</si>
  <si>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</si>
  <si>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</si>
  <si>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</si>
  <si>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</si>
  <si>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</si>
  <si>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</si>
  <si>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</si>
  <si>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</si>
  <si>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Median Sales Price of Houses Sold for the United States, Dollars, Annual, Not Seasonally Adjusted</t>
  </si>
  <si>
    <t>MSPUS</t>
  </si>
  <si>
    <t>Producer Price Index by Industry: Concrete Block and Brick Manufacturing: Concrete Brick, Index Jun 1981=100, Annual, Not Seasonally Adjusted</t>
  </si>
  <si>
    <t>PCU32733132733106</t>
  </si>
  <si>
    <t>Producer Price Index by Industry: Cement and Concrete Product Manufacturing, Index Dec 2003=100, Annual, Not Seasonally Adjusted</t>
  </si>
  <si>
    <t>PCU32733273</t>
  </si>
  <si>
    <t>Na podstawie metody Hellwiga w R wybieram 3 zmienne</t>
  </si>
  <si>
    <t>x5</t>
  </si>
  <si>
    <t>Na podstawie metody Hellwiga w R wybieram 5 zmiennych</t>
  </si>
  <si>
    <t>x6</t>
  </si>
  <si>
    <t>x7</t>
  </si>
  <si>
    <t>x8</t>
  </si>
  <si>
    <t>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</si>
</sst>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9C570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7575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2" borderId="1">
      <alignment horizontal="left" vertical="center" wrapText="1"/>
    </xf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/>
    <xf numFmtId="0" fontId="6" fillId="7" borderId="0" applyNumberFormat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64" fontId="0" fillId="9" borderId="0" xfId="0" applyNumberFormat="1" applyFill="1" applyBorder="1" applyAlignment="1">
      <alignment horizontal="center" vertical="center"/>
    </xf>
    <xf numFmtId="164" fontId="0" fillId="9" borderId="6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65" fontId="0" fillId="8" borderId="0" xfId="0" applyNumberFormat="1" applyFill="1" applyBorder="1" applyAlignment="1">
      <alignment horizontal="center" vertical="center"/>
    </xf>
    <xf numFmtId="1" fontId="0" fillId="12" borderId="0" xfId="0" applyNumberFormat="1" applyFill="1" applyBorder="1" applyAlignment="1">
      <alignment horizontal="center" vertical="center"/>
    </xf>
    <xf numFmtId="165" fontId="0" fillId="12" borderId="0" xfId="0" applyNumberForma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" fontId="0" fillId="13" borderId="5" xfId="0" applyNumberForma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0" borderId="5" xfId="0" applyFill="1" applyBorder="1" applyAlignment="1">
      <alignment horizontal="left" vertical="center"/>
    </xf>
    <xf numFmtId="0" fontId="0" fillId="15" borderId="0" xfId="0" applyFill="1" applyBorder="1" applyAlignment="1">
      <alignment horizontal="center" vertical="center"/>
    </xf>
    <xf numFmtId="0" fontId="1" fillId="14" borderId="8" xfId="1" applyFill="1" applyBorder="1" applyAlignment="1">
      <alignment horizontal="center" vertical="center"/>
    </xf>
    <xf numFmtId="0" fontId="1" fillId="14" borderId="9" xfId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4" borderId="0" xfId="3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3" fillId="4" borderId="11" xfId="3" applyBorder="1" applyAlignment="1">
      <alignment horizontal="center" vertical="center"/>
    </xf>
    <xf numFmtId="0" fontId="4" fillId="5" borderId="11" xfId="4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6" fillId="7" borderId="0" xfId="6" applyBorder="1" applyAlignment="1">
      <alignment horizontal="center" vertical="center"/>
    </xf>
    <xf numFmtId="0" fontId="5" fillId="10" borderId="0" xfId="5" applyFill="1" applyBorder="1" applyAlignment="1">
      <alignment horizontal="center" vertical="center"/>
    </xf>
    <xf numFmtId="165" fontId="5" fillId="12" borderId="0" xfId="5" applyNumberFormat="1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8" borderId="0" xfId="0" applyFill="1"/>
    <xf numFmtId="0" fontId="9" fillId="18" borderId="13" xfId="0" applyFont="1" applyFill="1" applyBorder="1" applyAlignment="1">
      <alignment horizontal="centerContinuous"/>
    </xf>
    <xf numFmtId="0" fontId="0" fillId="18" borderId="0" xfId="0" applyFill="1" applyBorder="1" applyAlignment="1"/>
    <xf numFmtId="0" fontId="0" fillId="18" borderId="12" xfId="0" applyFill="1" applyBorder="1" applyAlignment="1"/>
    <xf numFmtId="0" fontId="9" fillId="18" borderId="1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2" fontId="8" fillId="8" borderId="0" xfId="0" applyNumberFormat="1" applyFont="1" applyFill="1" applyBorder="1" applyAlignment="1">
      <alignment horizontal="center" vertical="center"/>
    </xf>
    <xf numFmtId="2" fontId="8" fillId="12" borderId="0" xfId="0" applyNumberFormat="1" applyFont="1" applyFill="1" applyBorder="1" applyAlignment="1">
      <alignment horizontal="center" vertical="center"/>
    </xf>
    <xf numFmtId="1" fontId="0" fillId="15" borderId="0" xfId="0" applyNumberFormat="1" applyFill="1" applyBorder="1" applyAlignment="1">
      <alignment horizontal="center" vertical="center"/>
    </xf>
    <xf numFmtId="165" fontId="0" fillId="15" borderId="0" xfId="0" applyNumberFormat="1" applyFill="1" applyBorder="1" applyAlignment="1">
      <alignment horizontal="center" vertical="center"/>
    </xf>
    <xf numFmtId="2" fontId="8" fillId="15" borderId="0" xfId="0" applyNumberFormat="1" applyFont="1" applyFill="1" applyBorder="1" applyAlignment="1">
      <alignment horizontal="center" vertical="center"/>
    </xf>
    <xf numFmtId="166" fontId="0" fillId="15" borderId="0" xfId="0" applyNumberFormat="1" applyFill="1"/>
    <xf numFmtId="0" fontId="0" fillId="11" borderId="2" xfId="0" applyFill="1" applyBorder="1" applyAlignment="1">
      <alignment horizontal="left" vertical="center"/>
    </xf>
    <xf numFmtId="0" fontId="0" fillId="11" borderId="5" xfId="0" applyFill="1" applyBorder="1" applyAlignment="1">
      <alignment horizontal="left" vertical="center"/>
    </xf>
    <xf numFmtId="0" fontId="8" fillId="19" borderId="0" xfId="0" applyFont="1" applyFill="1" applyBorder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0" fillId="19" borderId="0" xfId="0" applyFill="1" applyBorder="1" applyAlignment="1">
      <alignment horizontal="left" vertical="center"/>
    </xf>
    <xf numFmtId="166" fontId="0" fillId="15" borderId="0" xfId="0" applyNumberFormat="1" applyFill="1" applyAlignment="1">
      <alignment horizontal="center"/>
    </xf>
    <xf numFmtId="1" fontId="6" fillId="7" borderId="5" xfId="6" applyNumberFormat="1" applyBorder="1" applyAlignment="1">
      <alignment horizontal="center" vertical="center"/>
    </xf>
    <xf numFmtId="0" fontId="6" fillId="7" borderId="6" xfId="6" applyBorder="1" applyAlignment="1">
      <alignment horizontal="center" vertical="center"/>
    </xf>
    <xf numFmtId="1" fontId="0" fillId="13" borderId="14" xfId="0" applyNumberFormat="1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0" fontId="6" fillId="7" borderId="11" xfId="6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8" fillId="10" borderId="5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center" vertical="center"/>
    </xf>
    <xf numFmtId="0" fontId="5" fillId="10" borderId="5" xfId="5" applyFill="1" applyBorder="1" applyAlignment="1">
      <alignment horizontal="left" vertical="center"/>
    </xf>
    <xf numFmtId="166" fontId="0" fillId="8" borderId="0" xfId="0" applyNumberFormat="1" applyFill="1" applyBorder="1" applyAlignment="1">
      <alignment horizontal="center" vertical="center"/>
    </xf>
    <xf numFmtId="166" fontId="0" fillId="12" borderId="0" xfId="0" applyNumberForma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left" vertical="center"/>
    </xf>
    <xf numFmtId="0" fontId="7" fillId="16" borderId="0" xfId="0" applyFont="1" applyFill="1" applyBorder="1" applyAlignment="1">
      <alignment horizontal="center"/>
    </xf>
    <xf numFmtId="1" fontId="7" fillId="16" borderId="0" xfId="0" applyNumberFormat="1" applyFont="1" applyFill="1" applyBorder="1" applyAlignment="1">
      <alignment horizontal="center"/>
    </xf>
    <xf numFmtId="0" fontId="7" fillId="16" borderId="6" xfId="0" applyFont="1" applyFill="1" applyBorder="1" applyAlignment="1">
      <alignment horizontal="center"/>
    </xf>
    <xf numFmtId="0" fontId="0" fillId="9" borderId="5" xfId="0" applyFill="1" applyBorder="1" applyAlignment="1">
      <alignment horizontal="left" vertical="center"/>
    </xf>
    <xf numFmtId="0" fontId="0" fillId="9" borderId="0" xfId="0" applyFill="1" applyBorder="1" applyAlignment="1">
      <alignment horizontal="center"/>
    </xf>
    <xf numFmtId="166" fontId="0" fillId="8" borderId="0" xfId="0" applyNumberFormat="1" applyFill="1" applyBorder="1" applyAlignment="1">
      <alignment horizontal="center"/>
    </xf>
    <xf numFmtId="166" fontId="0" fillId="12" borderId="0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14" xfId="0" applyFill="1" applyBorder="1" applyAlignment="1">
      <alignment horizontal="left" vertical="center"/>
    </xf>
    <xf numFmtId="0" fontId="0" fillId="9" borderId="1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166" fontId="0" fillId="8" borderId="15" xfId="0" applyNumberFormat="1" applyFill="1" applyBorder="1" applyAlignment="1">
      <alignment horizontal="center"/>
    </xf>
    <xf numFmtId="166" fontId="0" fillId="12" borderId="15" xfId="0" applyNumberForma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7" fillId="16" borderId="17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left" vertical="center"/>
    </xf>
    <xf numFmtId="1" fontId="0" fillId="6" borderId="0" xfId="0" applyNumberFormat="1" applyFill="1" applyBorder="1" applyAlignment="1">
      <alignment horizontal="center" vertical="center"/>
    </xf>
    <xf numFmtId="165" fontId="0" fillId="6" borderId="0" xfId="0" applyNumberForma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left" vertical="center"/>
    </xf>
    <xf numFmtId="2" fontId="8" fillId="6" borderId="0" xfId="0" applyNumberFormat="1" applyFont="1" applyFill="1" applyBorder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1" fontId="8" fillId="14" borderId="0" xfId="0" applyNumberFormat="1" applyFont="1" applyFill="1" applyBorder="1" applyAlignment="1">
      <alignment horizontal="center"/>
    </xf>
    <xf numFmtId="0" fontId="8" fillId="17" borderId="5" xfId="0" applyFont="1" applyFill="1" applyBorder="1" applyAlignment="1">
      <alignment horizontal="right" vertical="center"/>
    </xf>
    <xf numFmtId="0" fontId="0" fillId="19" borderId="0" xfId="0" applyFill="1" applyBorder="1" applyAlignment="1">
      <alignment horizontal="right" vertical="center"/>
    </xf>
    <xf numFmtId="0" fontId="0" fillId="19" borderId="0" xfId="0" applyFill="1" applyAlignment="1">
      <alignment horizontal="right" vertical="center"/>
    </xf>
    <xf numFmtId="0" fontId="8" fillId="19" borderId="0" xfId="0" applyFont="1" applyFill="1" applyBorder="1" applyAlignment="1">
      <alignment horizontal="right" vertical="center"/>
    </xf>
    <xf numFmtId="0" fontId="7" fillId="21" borderId="0" xfId="0" applyFont="1" applyFill="1" applyBorder="1" applyAlignment="1"/>
    <xf numFmtId="0" fontId="7" fillId="21" borderId="12" xfId="0" applyFont="1" applyFill="1" applyBorder="1" applyAlignment="1"/>
    <xf numFmtId="0" fontId="11" fillId="21" borderId="13" xfId="0" applyFont="1" applyFill="1" applyBorder="1" applyAlignment="1">
      <alignment horizontal="center"/>
    </xf>
    <xf numFmtId="1" fontId="0" fillId="14" borderId="0" xfId="0" applyNumberFormat="1" applyFill="1" applyBorder="1" applyAlignment="1">
      <alignment horizontal="center" vertical="center"/>
    </xf>
    <xf numFmtId="165" fontId="0" fillId="14" borderId="0" xfId="0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2" fontId="8" fillId="14" borderId="0" xfId="0" applyNumberFormat="1" applyFont="1" applyFill="1" applyBorder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0" xfId="0" applyFill="1" applyAlignment="1">
      <alignment horizontal="center"/>
    </xf>
  </cellXfs>
  <cellStyles count="7">
    <cellStyle name="Dobry" xfId="3" builtinId="26"/>
    <cellStyle name="Kolumna" xfId="2" xr:uid="{009163D6-CBC2-4CE7-BBC5-AF8D2764C072}"/>
    <cellStyle name="Neutralny" xfId="6" builtinId="28"/>
    <cellStyle name="Normalny" xfId="0" builtinId="0"/>
    <cellStyle name="Normalny 2" xfId="1" xr:uid="{540DDFDE-BA42-4FB6-B307-EBECD85608A4}"/>
    <cellStyle name="Normalny 3" xfId="5" xr:uid="{AD8A5338-C743-43DA-AFA8-08F8A2122978}"/>
    <cellStyle name="Zły" xfId="4" builtinId="27"/>
  </cellStyles>
  <dxfs count="0"/>
  <tableStyles count="0" defaultTableStyle="TableStyleMedium2" defaultPivotStyle="PivotStyleLight16"/>
  <colors>
    <mruColors>
      <color rgb="FFFF7575"/>
      <color rgb="FFFF2D2D"/>
      <color rgb="FFF8CBAD"/>
      <color rgb="FFF6C0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206C-BC67-475E-A365-4B0E4AB8687F}">
  <dimension ref="A1:AD24"/>
  <sheetViews>
    <sheetView tabSelected="1" topLeftCell="E1" zoomScale="85" zoomScaleNormal="85" workbookViewId="0">
      <selection activeCell="AD16" sqref="AC16:AD16"/>
    </sheetView>
  </sheetViews>
  <sheetFormatPr defaultRowHeight="15" x14ac:dyDescent="0.25"/>
  <cols>
    <col min="1" max="1" width="52.7109375" style="34" customWidth="1"/>
    <col min="2" max="2" width="21.28515625" style="1" customWidth="1"/>
    <col min="3" max="25" width="10.5703125" style="1" bestFit="1" customWidth="1"/>
    <col min="26" max="26" width="10.28515625" style="1" bestFit="1" customWidth="1"/>
    <col min="27" max="27" width="17.140625" style="1" customWidth="1"/>
    <col min="28" max="28" width="24.85546875" style="1" bestFit="1" customWidth="1"/>
    <col min="29" max="29" width="31.7109375" style="1" bestFit="1" customWidth="1"/>
    <col min="30" max="30" width="6.85546875" style="1" bestFit="1" customWidth="1"/>
    <col min="31" max="33" width="10.5703125" style="1" bestFit="1" customWidth="1"/>
    <col min="34" max="34" width="10.28515625" style="1" bestFit="1" customWidth="1"/>
    <col min="35" max="35" width="31.7109375" style="1" bestFit="1" customWidth="1"/>
    <col min="36" max="36" width="24.85546875" style="1" bestFit="1" customWidth="1"/>
    <col min="37" max="37" width="31.7109375" style="1" bestFit="1" customWidth="1"/>
    <col min="38" max="68" width="10.28515625" style="1" bestFit="1" customWidth="1"/>
    <col min="69" max="16384" width="9.140625" style="1"/>
  </cols>
  <sheetData>
    <row r="1" spans="1:30" x14ac:dyDescent="0.25">
      <c r="A1" s="47"/>
      <c r="B1" s="29"/>
      <c r="C1" s="108" t="s">
        <v>29</v>
      </c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9"/>
      <c r="Z1" s="105" t="s">
        <v>31</v>
      </c>
      <c r="AA1" s="106"/>
      <c r="AB1" s="106"/>
      <c r="AC1" s="107"/>
    </row>
    <row r="2" spans="1:30" x14ac:dyDescent="0.25">
      <c r="A2" s="48" t="s">
        <v>30</v>
      </c>
      <c r="B2" s="2" t="s">
        <v>28</v>
      </c>
      <c r="C2" s="3">
        <v>36526</v>
      </c>
      <c r="D2" s="3">
        <v>36892</v>
      </c>
      <c r="E2" s="3">
        <v>37257</v>
      </c>
      <c r="F2" s="3">
        <v>37622</v>
      </c>
      <c r="G2" s="3">
        <v>37987</v>
      </c>
      <c r="H2" s="3">
        <v>38353</v>
      </c>
      <c r="I2" s="3">
        <v>38718</v>
      </c>
      <c r="J2" s="3">
        <v>39083</v>
      </c>
      <c r="K2" s="3">
        <v>39448</v>
      </c>
      <c r="L2" s="3">
        <v>39814</v>
      </c>
      <c r="M2" s="3">
        <v>40179</v>
      </c>
      <c r="N2" s="3">
        <v>40544</v>
      </c>
      <c r="O2" s="3">
        <v>40909</v>
      </c>
      <c r="P2" s="3">
        <v>41275</v>
      </c>
      <c r="Q2" s="3">
        <v>41640</v>
      </c>
      <c r="R2" s="3">
        <v>42005</v>
      </c>
      <c r="S2" s="3">
        <v>42370</v>
      </c>
      <c r="T2" s="3">
        <v>42736</v>
      </c>
      <c r="U2" s="3">
        <v>43101</v>
      </c>
      <c r="V2" s="3">
        <v>43466</v>
      </c>
      <c r="W2" s="3">
        <v>43831</v>
      </c>
      <c r="X2" s="3">
        <v>44197</v>
      </c>
      <c r="Y2" s="4">
        <v>44562</v>
      </c>
      <c r="Z2" s="13" t="s">
        <v>1</v>
      </c>
      <c r="AA2" s="14" t="s">
        <v>2</v>
      </c>
      <c r="AB2" s="14" t="s">
        <v>0</v>
      </c>
      <c r="AC2" s="15" t="s">
        <v>3</v>
      </c>
      <c r="AD2" s="26" t="s">
        <v>32</v>
      </c>
    </row>
    <row r="3" spans="1:30" x14ac:dyDescent="0.25">
      <c r="A3" s="18" t="s">
        <v>5</v>
      </c>
      <c r="B3" s="5" t="s">
        <v>4</v>
      </c>
      <c r="C3" s="6" t="e">
        <f>NA()</f>
        <v>#N/A</v>
      </c>
      <c r="D3" s="6" t="e">
        <f>NA()</f>
        <v>#N/A</v>
      </c>
      <c r="E3" s="6" t="e">
        <f>NA()</f>
        <v>#N/A</v>
      </c>
      <c r="F3" s="6" t="e">
        <f>NA()</f>
        <v>#N/A</v>
      </c>
      <c r="G3" s="6" t="e">
        <f>NA()</f>
        <v>#N/A</v>
      </c>
      <c r="H3" s="10">
        <v>25279.416666666668</v>
      </c>
      <c r="I3" s="10">
        <v>25927.916666666668</v>
      </c>
      <c r="J3" s="10">
        <v>27116.416666666668</v>
      </c>
      <c r="K3" s="10">
        <v>27639.416666666668</v>
      </c>
      <c r="L3" s="10">
        <v>27685.75</v>
      </c>
      <c r="M3" s="10">
        <v>28346.416666666668</v>
      </c>
      <c r="N3" s="10">
        <v>29929.416666666668</v>
      </c>
      <c r="O3" s="10">
        <v>29561.75</v>
      </c>
      <c r="P3" s="10">
        <v>30312.416666666668</v>
      </c>
      <c r="Q3" s="10">
        <v>30335.833333333332</v>
      </c>
      <c r="R3" s="10">
        <v>31814.833333333332</v>
      </c>
      <c r="S3" s="10">
        <v>34700.333333333336</v>
      </c>
      <c r="T3" s="10">
        <v>37479</v>
      </c>
      <c r="U3" s="10">
        <v>40278.833333333336</v>
      </c>
      <c r="V3" s="10">
        <v>43550.75</v>
      </c>
      <c r="W3" s="10">
        <v>69482.666666666672</v>
      </c>
      <c r="X3" s="10">
        <v>81401.75</v>
      </c>
      <c r="Y3" s="8" t="e">
        <f>NA()</f>
        <v>#N/A</v>
      </c>
      <c r="Z3" s="16">
        <f t="shared" ref="Z3:Z18" si="0">AVERAGE(H3:X3)</f>
        <v>36520.171568627447</v>
      </c>
      <c r="AA3" s="17">
        <f t="shared" ref="AA3:AA13" si="1">_xlfn.STDEV.S(H3:X3)</f>
        <v>15632.810390803646</v>
      </c>
      <c r="AB3" s="24">
        <f>AA3/Z3</f>
        <v>0.42805960978104957</v>
      </c>
      <c r="AC3" s="25">
        <f>PEARSON($H$17:$X$17,H3:X3)</f>
        <v>0.84657429532225459</v>
      </c>
      <c r="AD3" s="27" t="s">
        <v>38</v>
      </c>
    </row>
    <row r="4" spans="1:30" x14ac:dyDescent="0.25">
      <c r="A4" s="18" t="s">
        <v>7</v>
      </c>
      <c r="B4" s="5" t="s">
        <v>6</v>
      </c>
      <c r="C4" s="7">
        <v>1171489.1666666667</v>
      </c>
      <c r="D4" s="7">
        <v>1165430</v>
      </c>
      <c r="E4" s="7">
        <v>1119931</v>
      </c>
      <c r="F4" s="7">
        <v>1143340.6666666667</v>
      </c>
      <c r="G4" s="7">
        <v>1198071.75</v>
      </c>
      <c r="H4" s="10">
        <v>1278679</v>
      </c>
      <c r="I4" s="10">
        <v>1372072.25</v>
      </c>
      <c r="J4" s="10">
        <v>1446353.0833333333</v>
      </c>
      <c r="K4" s="10">
        <v>1513006.75</v>
      </c>
      <c r="L4" s="10">
        <v>1363445.5833333333</v>
      </c>
      <c r="M4" s="10">
        <v>1382707.1666666667</v>
      </c>
      <c r="N4" s="10">
        <v>1521965.6666666667</v>
      </c>
      <c r="O4" s="10">
        <v>1619087.0833333333</v>
      </c>
      <c r="P4" s="10">
        <v>1688290.6666666667</v>
      </c>
      <c r="Q4" s="10">
        <v>1769028</v>
      </c>
      <c r="R4" s="10">
        <v>1814472.5833333333</v>
      </c>
      <c r="S4" s="10">
        <v>1837068.9166666667</v>
      </c>
      <c r="T4" s="10">
        <v>1886857.25</v>
      </c>
      <c r="U4" s="10">
        <v>1960528.8333333333</v>
      </c>
      <c r="V4" s="10">
        <v>2043902.3333333333</v>
      </c>
      <c r="W4" s="10">
        <v>1980857.9166666667</v>
      </c>
      <c r="X4" s="10">
        <v>2076959.8333333333</v>
      </c>
      <c r="Y4" s="8" t="e">
        <f>NA()</f>
        <v>#N/A</v>
      </c>
      <c r="Z4" s="16">
        <f t="shared" si="0"/>
        <v>1679722.5245098039</v>
      </c>
      <c r="AA4" s="17">
        <f t="shared" si="1"/>
        <v>263199.23725850164</v>
      </c>
      <c r="AB4" s="24">
        <f t="shared" ref="AB4:AB18" si="2">AA4/Z4</f>
        <v>0.15669209254386315</v>
      </c>
      <c r="AC4" s="25">
        <f>PEARSON($H$17:$X$17,H4:X4)</f>
        <v>0.92400942539105047</v>
      </c>
      <c r="AD4" s="27" t="s">
        <v>38</v>
      </c>
    </row>
    <row r="5" spans="1:30" x14ac:dyDescent="0.25">
      <c r="A5" s="18" t="s">
        <v>8</v>
      </c>
      <c r="B5" s="5" t="s">
        <v>9</v>
      </c>
      <c r="C5" s="9">
        <v>1878.2249999999999</v>
      </c>
      <c r="D5" s="9">
        <v>1853.2333333333333</v>
      </c>
      <c r="E5" s="9">
        <v>1918.9166666666667</v>
      </c>
      <c r="F5" s="9">
        <v>1856.3833333333334</v>
      </c>
      <c r="G5" s="9">
        <v>1866.875</v>
      </c>
      <c r="H5" s="11">
        <v>1834.5416666666667</v>
      </c>
      <c r="I5" s="11">
        <v>1808.2666666666667</v>
      </c>
      <c r="J5" s="11">
        <v>1925.325</v>
      </c>
      <c r="K5" s="11">
        <v>1939.7583333333334</v>
      </c>
      <c r="L5" s="11">
        <v>1909.175</v>
      </c>
      <c r="M5" s="11">
        <v>2007.2333333333333</v>
      </c>
      <c r="N5" s="11">
        <v>2039.7833333333333</v>
      </c>
      <c r="O5" s="11">
        <v>2128.2166666666667</v>
      </c>
      <c r="P5" s="11">
        <v>2179.6</v>
      </c>
      <c r="Q5" s="11">
        <v>2216.1166666666668</v>
      </c>
      <c r="R5" s="11">
        <v>2270.3166666666666</v>
      </c>
      <c r="S5" s="11">
        <v>2287.0416666666665</v>
      </c>
      <c r="T5" s="11">
        <v>2261.8666666666668</v>
      </c>
      <c r="U5" s="11">
        <v>2511.5666666666666</v>
      </c>
      <c r="V5" s="11">
        <v>2594.3333333333335</v>
      </c>
      <c r="W5" s="11">
        <v>2539.35</v>
      </c>
      <c r="X5" s="11">
        <v>2523.6583333333333</v>
      </c>
      <c r="Y5" s="8" t="e">
        <f>NA()</f>
        <v>#N/A</v>
      </c>
      <c r="Z5" s="16">
        <f t="shared" si="0"/>
        <v>2175.0676470588232</v>
      </c>
      <c r="AA5" s="17">
        <f t="shared" si="1"/>
        <v>257.59579260688889</v>
      </c>
      <c r="AB5" s="24">
        <f>AA5/Z5</f>
        <v>0.11843116371815648</v>
      </c>
      <c r="AC5" s="25">
        <f>PEARSON($H$17:$X$17,H5:X5)</f>
        <v>0.88160402530214166</v>
      </c>
      <c r="AD5" s="27" t="s">
        <v>38</v>
      </c>
    </row>
    <row r="6" spans="1:30" x14ac:dyDescent="0.25">
      <c r="A6" s="18" t="s">
        <v>11</v>
      </c>
      <c r="B6" s="5" t="s">
        <v>10</v>
      </c>
      <c r="C6" s="7">
        <v>466061619.66666669</v>
      </c>
      <c r="D6" s="7">
        <v>466084606.33333331</v>
      </c>
      <c r="E6" s="7">
        <v>446600209.25</v>
      </c>
      <c r="F6" s="7">
        <v>476901310.83333331</v>
      </c>
      <c r="G6" s="7">
        <v>459583645.08333331</v>
      </c>
      <c r="H6" s="10">
        <v>450259280.75</v>
      </c>
      <c r="I6" s="10">
        <v>452674812.5</v>
      </c>
      <c r="J6" s="10">
        <v>484118951.5</v>
      </c>
      <c r="K6" s="10">
        <v>516191550.83333331</v>
      </c>
      <c r="L6" s="10">
        <v>494566700.33333331</v>
      </c>
      <c r="M6" s="10">
        <v>536219861.91666669</v>
      </c>
      <c r="N6" s="10">
        <v>549325619.16666663</v>
      </c>
      <c r="O6" s="10">
        <v>564247807.83333337</v>
      </c>
      <c r="P6" s="10">
        <v>569233956.41666663</v>
      </c>
      <c r="Q6" s="10">
        <v>561011297.75</v>
      </c>
      <c r="R6" s="10">
        <v>549434318.16666663</v>
      </c>
      <c r="S6" s="10">
        <v>547682460.58333337</v>
      </c>
      <c r="T6" s="10">
        <v>552189472</v>
      </c>
      <c r="U6" s="10">
        <v>535564962.25</v>
      </c>
      <c r="V6" s="10">
        <v>545346980.33333337</v>
      </c>
      <c r="W6" s="10">
        <v>184028006.5</v>
      </c>
      <c r="X6" s="10">
        <v>303607260.58333331</v>
      </c>
      <c r="Y6" s="8" t="e">
        <f>NA()</f>
        <v>#N/A</v>
      </c>
      <c r="Z6" s="16">
        <f t="shared" si="0"/>
        <v>493864899.96568626</v>
      </c>
      <c r="AA6" s="17">
        <f t="shared" si="1"/>
        <v>103131277.22438923</v>
      </c>
      <c r="AB6" s="19">
        <f t="shared" si="2"/>
        <v>0.20882487747469963</v>
      </c>
      <c r="AC6" s="22">
        <f t="shared" ref="AC6:AC18" si="3">PEARSON($H$17:$X$17,H6:X6)</f>
        <v>-0.44210879606315034</v>
      </c>
      <c r="AD6" s="28" t="s">
        <v>39</v>
      </c>
    </row>
    <row r="7" spans="1:30" x14ac:dyDescent="0.25">
      <c r="A7" s="18" t="s">
        <v>12</v>
      </c>
      <c r="B7" s="5" t="s">
        <v>13</v>
      </c>
      <c r="C7" s="9">
        <v>269.5</v>
      </c>
      <c r="D7" s="9">
        <v>271.3</v>
      </c>
      <c r="E7" s="9">
        <v>271.7</v>
      </c>
      <c r="F7" s="9">
        <v>273</v>
      </c>
      <c r="G7" s="9">
        <v>276</v>
      </c>
      <c r="H7" s="11">
        <v>275.5</v>
      </c>
      <c r="I7" s="11">
        <v>275.10000000000002</v>
      </c>
      <c r="J7" s="11">
        <v>272.60000000000002</v>
      </c>
      <c r="K7" s="11">
        <v>271.3</v>
      </c>
      <c r="L7" s="11">
        <v>269.5</v>
      </c>
      <c r="M7" s="11">
        <v>267.39999999999998</v>
      </c>
      <c r="N7" s="11">
        <v>264.60000000000002</v>
      </c>
      <c r="O7" s="11">
        <v>261.8</v>
      </c>
      <c r="P7" s="11">
        <v>260.5</v>
      </c>
      <c r="Q7" s="11">
        <v>257.89999999999998</v>
      </c>
      <c r="R7" s="11">
        <v>254.6</v>
      </c>
      <c r="S7" s="11">
        <v>253.6</v>
      </c>
      <c r="T7" s="11">
        <v>255.4</v>
      </c>
      <c r="U7" s="11">
        <v>257.7</v>
      </c>
      <c r="V7" s="11">
        <v>258.2</v>
      </c>
      <c r="W7" s="11">
        <v>266.39999999999998</v>
      </c>
      <c r="X7" s="11">
        <v>261.89999999999998</v>
      </c>
      <c r="Y7" s="8" t="e">
        <f>NA()</f>
        <v>#N/A</v>
      </c>
      <c r="Z7" s="16">
        <f t="shared" si="0"/>
        <v>263.76470588235287</v>
      </c>
      <c r="AA7" s="17">
        <f t="shared" si="1"/>
        <v>7.2120507811986689</v>
      </c>
      <c r="AB7" s="23">
        <f t="shared" si="2"/>
        <v>2.7342743818103792E-2</v>
      </c>
      <c r="AC7" s="22">
        <f t="shared" ref="AC7:AC13" si="4">PEARSON($H$17:$X$17,H7:X7)</f>
        <v>-0.58512898591222584</v>
      </c>
      <c r="AD7" s="28" t="s">
        <v>39</v>
      </c>
    </row>
    <row r="8" spans="1:30" x14ac:dyDescent="0.25">
      <c r="A8" s="18" t="s">
        <v>15</v>
      </c>
      <c r="B8" s="5" t="s">
        <v>14</v>
      </c>
      <c r="C8" s="6">
        <v>1.575</v>
      </c>
      <c r="D8" s="6">
        <v>1.75</v>
      </c>
      <c r="E8" s="6">
        <v>1.7</v>
      </c>
      <c r="F8" s="6">
        <v>1.7749999999999999</v>
      </c>
      <c r="G8" s="6">
        <v>1.7250000000000001</v>
      </c>
      <c r="H8" s="12">
        <v>1.875</v>
      </c>
      <c r="I8" s="12">
        <v>2.375</v>
      </c>
      <c r="J8" s="12">
        <v>2.7250000000000001</v>
      </c>
      <c r="K8" s="12">
        <v>2.85</v>
      </c>
      <c r="L8" s="12">
        <v>2.625</v>
      </c>
      <c r="M8" s="12">
        <v>2.5750000000000002</v>
      </c>
      <c r="N8" s="12">
        <v>2.4500000000000002</v>
      </c>
      <c r="O8" s="12">
        <v>2.0249999999999999</v>
      </c>
      <c r="P8" s="12">
        <v>2</v>
      </c>
      <c r="Q8" s="12">
        <v>1.9</v>
      </c>
      <c r="R8" s="12">
        <v>1.875</v>
      </c>
      <c r="S8" s="12">
        <v>1.75</v>
      </c>
      <c r="T8" s="12">
        <v>1.6</v>
      </c>
      <c r="U8" s="12">
        <v>1.5249999999999999</v>
      </c>
      <c r="V8" s="12">
        <v>1.375</v>
      </c>
      <c r="W8" s="12">
        <v>0.97499999999999998</v>
      </c>
      <c r="X8" s="12">
        <v>0.9</v>
      </c>
      <c r="Y8" s="8" t="e">
        <v>#N/A</v>
      </c>
      <c r="Z8" s="16">
        <f t="shared" si="0"/>
        <v>1.9647058823529406</v>
      </c>
      <c r="AA8" s="17">
        <f>_xlfn.STDEV.S(H8:X8)</f>
        <v>0.58269704443066928</v>
      </c>
      <c r="AB8" s="24">
        <f t="shared" si="2"/>
        <v>0.29658232800363415</v>
      </c>
      <c r="AC8" s="25">
        <f t="shared" si="4"/>
        <v>-0.91279275060410858</v>
      </c>
      <c r="AD8" s="27" t="s">
        <v>38</v>
      </c>
    </row>
    <row r="9" spans="1:30" x14ac:dyDescent="0.25">
      <c r="A9" s="18" t="s">
        <v>16</v>
      </c>
      <c r="B9" s="5" t="s">
        <v>17</v>
      </c>
      <c r="C9" s="7">
        <v>833241.58333333337</v>
      </c>
      <c r="D9" s="7">
        <v>818273.33333333337</v>
      </c>
      <c r="E9" s="7">
        <v>823457.25</v>
      </c>
      <c r="F9" s="7">
        <v>854640.58333333337</v>
      </c>
      <c r="G9" s="7">
        <v>922643.58333333337</v>
      </c>
      <c r="H9" s="10">
        <v>1006151</v>
      </c>
      <c r="I9" s="10">
        <v>1069945.0833333333</v>
      </c>
      <c r="J9" s="10">
        <v>1128208.1666666667</v>
      </c>
      <c r="K9" s="10">
        <v>1156907</v>
      </c>
      <c r="L9" s="10">
        <v>989210.5</v>
      </c>
      <c r="M9" s="10">
        <v>1088792.9166666667</v>
      </c>
      <c r="N9" s="10">
        <v>1207633.4166666667</v>
      </c>
      <c r="O9" s="10">
        <v>1266027.4166666667</v>
      </c>
      <c r="P9" s="10">
        <v>1306333.8333333333</v>
      </c>
      <c r="Q9" s="10">
        <v>1345717.5</v>
      </c>
      <c r="R9" s="10">
        <v>1303234</v>
      </c>
      <c r="S9" s="10">
        <v>1292899.0833333333</v>
      </c>
      <c r="T9" s="10">
        <v>1359584.3333333333</v>
      </c>
      <c r="U9" s="10">
        <v>1436883.4166666667</v>
      </c>
      <c r="V9" s="10">
        <v>1434971.1666666667</v>
      </c>
      <c r="W9" s="10">
        <v>1392667.6666666667</v>
      </c>
      <c r="X9" s="10">
        <v>1642944.4166666667</v>
      </c>
      <c r="Y9" s="8" t="e">
        <f>NA()</f>
        <v>#N/A</v>
      </c>
      <c r="Z9" s="16">
        <f t="shared" si="0"/>
        <v>1260477.1127450983</v>
      </c>
      <c r="AA9" s="17">
        <f t="shared" si="1"/>
        <v>173652.60721854944</v>
      </c>
      <c r="AB9" s="24">
        <f t="shared" si="2"/>
        <v>0.13776736242387178</v>
      </c>
      <c r="AC9" s="25">
        <f t="shared" si="4"/>
        <v>0.91692786202054855</v>
      </c>
      <c r="AD9" s="27" t="s">
        <v>38</v>
      </c>
    </row>
    <row r="10" spans="1:30" x14ac:dyDescent="0.25">
      <c r="A10" s="18" t="s">
        <v>18</v>
      </c>
      <c r="B10" s="5" t="s">
        <v>19</v>
      </c>
      <c r="C10" s="9">
        <v>100</v>
      </c>
      <c r="D10" s="9">
        <v>96.583333333333329</v>
      </c>
      <c r="E10" s="9">
        <v>95.441666666666663</v>
      </c>
      <c r="F10" s="9">
        <v>96.483333333333334</v>
      </c>
      <c r="G10" s="9">
        <v>103.875</v>
      </c>
      <c r="H10" s="11">
        <v>108.8</v>
      </c>
      <c r="I10" s="11">
        <v>111.33333333333333</v>
      </c>
      <c r="J10" s="11">
        <v>116.59166666666667</v>
      </c>
      <c r="K10" s="11">
        <v>115.03333333333333</v>
      </c>
      <c r="L10" s="11">
        <v>109.64166666666667</v>
      </c>
      <c r="M10" s="11">
        <v>111.94166666666666</v>
      </c>
      <c r="N10" s="11">
        <v>114.41666666666667</v>
      </c>
      <c r="O10" s="11">
        <v>115.54166666666667</v>
      </c>
      <c r="P10" s="11">
        <v>117.51666666666667</v>
      </c>
      <c r="Q10" s="11">
        <v>119.85</v>
      </c>
      <c r="R10" s="11">
        <v>122.6</v>
      </c>
      <c r="S10" s="11">
        <v>124.625</v>
      </c>
      <c r="T10" s="11">
        <v>126.93333333333334</v>
      </c>
      <c r="U10" s="11">
        <v>130.55000000000001</v>
      </c>
      <c r="V10" s="11">
        <v>134.64166666666668</v>
      </c>
      <c r="W10" s="11">
        <v>53.491666666666667</v>
      </c>
      <c r="X10" s="11">
        <v>72.516666666666666</v>
      </c>
      <c r="Y10" s="8" t="e">
        <f>NA()</f>
        <v>#N/A</v>
      </c>
      <c r="Z10" s="16">
        <f t="shared" si="0"/>
        <v>112.1191176470588</v>
      </c>
      <c r="AA10" s="17">
        <f t="shared" si="1"/>
        <v>20.140745385750531</v>
      </c>
      <c r="AB10" s="19">
        <f t="shared" si="2"/>
        <v>0.1796370307617996</v>
      </c>
      <c r="AC10" s="22">
        <f t="shared" si="4"/>
        <v>-0.32538540045142128</v>
      </c>
      <c r="AD10" s="28" t="s">
        <v>39</v>
      </c>
    </row>
    <row r="11" spans="1:30" x14ac:dyDescent="0.25">
      <c r="A11" s="18" t="s">
        <v>21</v>
      </c>
      <c r="B11" s="5" t="s">
        <v>20</v>
      </c>
      <c r="C11" s="7">
        <v>803704.5</v>
      </c>
      <c r="D11" s="7">
        <v>839778.33333333337</v>
      </c>
      <c r="E11" s="7">
        <v>848339.5</v>
      </c>
      <c r="F11" s="7">
        <v>890520.83333333337</v>
      </c>
      <c r="G11" s="7">
        <v>989220</v>
      </c>
      <c r="H11" s="10">
        <v>1114935.3333333333</v>
      </c>
      <c r="I11" s="10">
        <v>1164342.5</v>
      </c>
      <c r="J11" s="10">
        <v>1147741.6666666667</v>
      </c>
      <c r="K11" s="10">
        <v>1075922.9166666667</v>
      </c>
      <c r="L11" s="10">
        <v>912243</v>
      </c>
      <c r="M11" s="10">
        <v>811522.66666666663</v>
      </c>
      <c r="N11" s="10">
        <v>790567.75</v>
      </c>
      <c r="O11" s="10">
        <v>853534.83333333337</v>
      </c>
      <c r="P11" s="10">
        <v>912339.58333333337</v>
      </c>
      <c r="Q11" s="10">
        <v>1015449.9166666666</v>
      </c>
      <c r="R11" s="10">
        <v>1138584</v>
      </c>
      <c r="S11" s="10">
        <v>1223908.9166666667</v>
      </c>
      <c r="T11" s="10">
        <v>1280851.9166666667</v>
      </c>
      <c r="U11" s="10">
        <v>1333472.4166666667</v>
      </c>
      <c r="V11" s="10">
        <v>1389526.3333333333</v>
      </c>
      <c r="W11" s="10">
        <v>1469766.5</v>
      </c>
      <c r="X11" s="10">
        <v>1588078.5833333333</v>
      </c>
      <c r="Y11" s="8" t="e">
        <f>NA()</f>
        <v>#N/A</v>
      </c>
      <c r="Z11" s="16">
        <f t="shared" si="0"/>
        <v>1130752.2843137253</v>
      </c>
      <c r="AA11" s="17">
        <f t="shared" si="1"/>
        <v>233359.68027311334</v>
      </c>
      <c r="AB11" s="24">
        <f t="shared" si="2"/>
        <v>0.20637559924519072</v>
      </c>
      <c r="AC11" s="25">
        <f t="shared" si="4"/>
        <v>0.86823782435129293</v>
      </c>
      <c r="AD11" s="27" t="s">
        <v>38</v>
      </c>
    </row>
    <row r="12" spans="1:30" x14ac:dyDescent="0.25">
      <c r="A12" s="18" t="s">
        <v>22</v>
      </c>
      <c r="B12" s="5" t="s">
        <v>23</v>
      </c>
      <c r="C12" s="9">
        <v>67.400000000000006</v>
      </c>
      <c r="D12" s="9">
        <v>67.8</v>
      </c>
      <c r="E12" s="9">
        <v>67.900000000000006</v>
      </c>
      <c r="F12" s="9">
        <v>68.3</v>
      </c>
      <c r="G12" s="9">
        <v>69</v>
      </c>
      <c r="H12" s="11">
        <v>68.900000000000006</v>
      </c>
      <c r="I12" s="11">
        <v>68.8</v>
      </c>
      <c r="J12" s="11">
        <v>68.099999999999994</v>
      </c>
      <c r="K12" s="11">
        <v>67.8</v>
      </c>
      <c r="L12" s="11">
        <v>67.400000000000006</v>
      </c>
      <c r="M12" s="11">
        <v>66.900000000000006</v>
      </c>
      <c r="N12" s="11">
        <v>66.099999999999994</v>
      </c>
      <c r="O12" s="11">
        <v>65.400000000000006</v>
      </c>
      <c r="P12" s="11">
        <v>65.099999999999994</v>
      </c>
      <c r="Q12" s="11">
        <v>64.5</v>
      </c>
      <c r="R12" s="11">
        <v>63.7</v>
      </c>
      <c r="S12" s="11">
        <v>63.4</v>
      </c>
      <c r="T12" s="11">
        <v>63.9</v>
      </c>
      <c r="U12" s="11">
        <v>64.400000000000006</v>
      </c>
      <c r="V12" s="11">
        <v>64.599999999999994</v>
      </c>
      <c r="W12" s="11">
        <v>66.599999999999994</v>
      </c>
      <c r="X12" s="11">
        <v>65.5</v>
      </c>
      <c r="Y12" s="8" t="e">
        <f>NA()</f>
        <v>#N/A</v>
      </c>
      <c r="Z12" s="16">
        <f t="shared" si="0"/>
        <v>65.947058823529403</v>
      </c>
      <c r="AA12" s="17">
        <f t="shared" si="1"/>
        <v>1.7965653505574268</v>
      </c>
      <c r="AB12" s="23">
        <f t="shared" si="2"/>
        <v>2.7242539434016822E-2</v>
      </c>
      <c r="AC12" s="22">
        <f t="shared" si="4"/>
        <v>-0.58148229076011593</v>
      </c>
      <c r="AD12" s="28" t="s">
        <v>39</v>
      </c>
    </row>
    <row r="13" spans="1:30" x14ac:dyDescent="0.25">
      <c r="A13" s="61" t="s">
        <v>25</v>
      </c>
      <c r="B13" s="40" t="s">
        <v>24</v>
      </c>
      <c r="C13" s="41">
        <v>236.065</v>
      </c>
      <c r="D13" s="41">
        <v>253.7175</v>
      </c>
      <c r="E13" s="41">
        <v>269.78750000000002</v>
      </c>
      <c r="F13" s="41">
        <v>286.61500000000001</v>
      </c>
      <c r="G13" s="41">
        <v>313.5025</v>
      </c>
      <c r="H13" s="42">
        <v>349.08499999999998</v>
      </c>
      <c r="I13" s="42">
        <v>374.08499999999998</v>
      </c>
      <c r="J13" s="42">
        <v>378.25</v>
      </c>
      <c r="K13" s="42">
        <v>358.85250000000002</v>
      </c>
      <c r="L13" s="42">
        <v>338.9375</v>
      </c>
      <c r="M13" s="42">
        <v>325.10500000000002</v>
      </c>
      <c r="N13" s="42">
        <v>312.58</v>
      </c>
      <c r="O13" s="42">
        <v>311.77</v>
      </c>
      <c r="P13" s="42">
        <v>323.53500000000003</v>
      </c>
      <c r="Q13" s="42">
        <v>339.79</v>
      </c>
      <c r="R13" s="42">
        <v>357.30250000000001</v>
      </c>
      <c r="S13" s="42">
        <v>376.06</v>
      </c>
      <c r="T13" s="42">
        <v>396.59500000000003</v>
      </c>
      <c r="U13" s="42">
        <v>418.6225</v>
      </c>
      <c r="V13" s="42">
        <v>437.95749999999998</v>
      </c>
      <c r="W13" s="42">
        <v>460.45749999999998</v>
      </c>
      <c r="X13" s="42">
        <v>523.17999999999995</v>
      </c>
      <c r="Y13" s="62" t="e">
        <f>NA()</f>
        <v>#N/A</v>
      </c>
      <c r="Z13" s="16">
        <f t="shared" si="0"/>
        <v>375.42147058823537</v>
      </c>
      <c r="AA13" s="17">
        <f t="shared" si="1"/>
        <v>57.239048393412588</v>
      </c>
      <c r="AB13" s="24">
        <f t="shared" si="2"/>
        <v>0.15246610244141506</v>
      </c>
      <c r="AC13" s="25">
        <f t="shared" si="4"/>
        <v>0.86593984820070813</v>
      </c>
      <c r="AD13" s="27" t="s">
        <v>38</v>
      </c>
    </row>
    <row r="14" spans="1:30" x14ac:dyDescent="0.25">
      <c r="A14" s="63" t="s">
        <v>26</v>
      </c>
      <c r="B14" s="31" t="s">
        <v>27</v>
      </c>
      <c r="C14" s="6" t="e">
        <f>NA()</f>
        <v>#N/A</v>
      </c>
      <c r="D14" s="6" t="e">
        <f>NA()</f>
        <v>#N/A</v>
      </c>
      <c r="E14" s="6" t="e">
        <f>NA()</f>
        <v>#N/A</v>
      </c>
      <c r="F14" s="6" t="e">
        <f>NA()</f>
        <v>#N/A</v>
      </c>
      <c r="G14" s="6" t="e">
        <f>NA()</f>
        <v>#N/A</v>
      </c>
      <c r="H14" s="32">
        <v>24.883333333333333</v>
      </c>
      <c r="I14" s="32">
        <v>29.308333333333334</v>
      </c>
      <c r="J14" s="32">
        <v>23.183333333333334</v>
      </c>
      <c r="K14" s="32">
        <v>20.824999999999999</v>
      </c>
      <c r="L14" s="32">
        <v>7.6083333333333334</v>
      </c>
      <c r="M14" s="32">
        <v>12.324999999999999</v>
      </c>
      <c r="N14" s="32">
        <v>16.649999999999999</v>
      </c>
      <c r="O14" s="32">
        <v>18.016666666666666</v>
      </c>
      <c r="P14" s="32">
        <v>18.616666666666667</v>
      </c>
      <c r="Q14" s="32">
        <v>24.458333333333332</v>
      </c>
      <c r="R14" s="32">
        <v>20.041666666666668</v>
      </c>
      <c r="S14" s="32">
        <v>20</v>
      </c>
      <c r="T14" s="32">
        <v>23.658333333333335</v>
      </c>
      <c r="U14" s="32">
        <v>30.6</v>
      </c>
      <c r="V14" s="32">
        <v>25.316666666666666</v>
      </c>
      <c r="W14" s="32">
        <v>17.408333333333335</v>
      </c>
      <c r="X14" s="32">
        <v>39.225000000000001</v>
      </c>
      <c r="Y14" s="8" t="e">
        <f>NA()</f>
        <v>#N/A</v>
      </c>
      <c r="Z14" s="16">
        <f t="shared" si="0"/>
        <v>21.889705882352949</v>
      </c>
      <c r="AA14" s="17">
        <f>_xlfn.STDEV.S(H14:X14)</f>
        <v>7.2471303764186645</v>
      </c>
      <c r="AB14" s="19">
        <f t="shared" si="2"/>
        <v>0.33107481733051325</v>
      </c>
      <c r="AC14" s="22">
        <f t="shared" si="3"/>
        <v>0.65080690428290311</v>
      </c>
      <c r="AD14" s="28" t="s">
        <v>39</v>
      </c>
    </row>
    <row r="15" spans="1:30" x14ac:dyDescent="0.25">
      <c r="A15" s="18" t="s">
        <v>42</v>
      </c>
      <c r="B15" s="5" t="s">
        <v>41</v>
      </c>
      <c r="C15" s="64">
        <v>172.19166666666666</v>
      </c>
      <c r="D15" s="64">
        <v>177.04166666666666</v>
      </c>
      <c r="E15" s="64">
        <v>179.86666666666667</v>
      </c>
      <c r="F15" s="64">
        <v>184</v>
      </c>
      <c r="G15" s="64">
        <v>188.90833333333333</v>
      </c>
      <c r="H15" s="65">
        <v>195.26666666666668</v>
      </c>
      <c r="I15" s="65">
        <v>201.55833333333334</v>
      </c>
      <c r="J15" s="65">
        <v>207.34416666666667</v>
      </c>
      <c r="K15" s="65">
        <v>215.25425000000001</v>
      </c>
      <c r="L15" s="65">
        <v>214.56466666666665</v>
      </c>
      <c r="M15" s="65">
        <v>218.07616666666667</v>
      </c>
      <c r="N15" s="65">
        <v>224.923</v>
      </c>
      <c r="O15" s="65">
        <v>229.58608333333333</v>
      </c>
      <c r="P15" s="65">
        <v>232.95175</v>
      </c>
      <c r="Q15" s="65">
        <v>236.715</v>
      </c>
      <c r="R15" s="65">
        <v>237.00174999999999</v>
      </c>
      <c r="S15" s="65">
        <v>240.00541666666666</v>
      </c>
      <c r="T15" s="65">
        <v>245.12100000000001</v>
      </c>
      <c r="U15" s="65">
        <v>251.09891666666667</v>
      </c>
      <c r="V15" s="65">
        <v>255.6465</v>
      </c>
      <c r="W15" s="65">
        <v>258.83825000000002</v>
      </c>
      <c r="X15" s="65">
        <v>270.96541666666667</v>
      </c>
      <c r="Y15" s="8" t="e">
        <f>NA()</f>
        <v>#N/A</v>
      </c>
      <c r="Z15" s="16">
        <f t="shared" si="0"/>
        <v>231.46572549019609</v>
      </c>
      <c r="AA15" s="17">
        <f>_xlfn.STDEV.S(H15:X15)</f>
        <v>21.154503374679106</v>
      </c>
      <c r="AB15" s="23">
        <f t="shared" si="2"/>
        <v>9.1393675369769251E-2</v>
      </c>
      <c r="AC15" s="33">
        <f>PEARSON($H$17:$X$17,H15:X15)</f>
        <v>0.89495530577643145</v>
      </c>
      <c r="AD15" s="28" t="s">
        <v>39</v>
      </c>
    </row>
    <row r="16" spans="1:30" x14ac:dyDescent="0.25">
      <c r="A16" s="18" t="s">
        <v>45</v>
      </c>
      <c r="B16" s="5" t="s">
        <v>46</v>
      </c>
      <c r="C16" s="9">
        <v>2.9750000000000001</v>
      </c>
      <c r="D16" s="9">
        <v>2.4333333333333331</v>
      </c>
      <c r="E16" s="9">
        <v>2.5</v>
      </c>
      <c r="F16" s="9">
        <v>2.4750000000000001</v>
      </c>
      <c r="G16" s="9">
        <v>2.9583333333333335</v>
      </c>
      <c r="H16" s="11">
        <v>3.3416666666666668</v>
      </c>
      <c r="I16" s="11">
        <v>3.2250000000000001</v>
      </c>
      <c r="J16" s="11">
        <v>3.2166666666666668</v>
      </c>
      <c r="K16" s="11">
        <v>4.0916666666666668</v>
      </c>
      <c r="L16" s="11">
        <v>2.5666666666666669</v>
      </c>
      <c r="M16" s="11">
        <v>2.7833333333333332</v>
      </c>
      <c r="N16" s="11">
        <v>3.6333333333333333</v>
      </c>
      <c r="O16" s="11">
        <v>3.2583333333333333</v>
      </c>
      <c r="P16" s="11">
        <v>3.1083333333333334</v>
      </c>
      <c r="Q16" s="11">
        <v>3.0916666666666668</v>
      </c>
      <c r="R16" s="11">
        <v>2.7333333333333334</v>
      </c>
      <c r="S16" s="11">
        <v>2.5083333333333333</v>
      </c>
      <c r="T16" s="11">
        <v>2.5833333333333335</v>
      </c>
      <c r="U16" s="11">
        <v>2.8083333333333331</v>
      </c>
      <c r="V16" s="11">
        <v>2.6083333333333334</v>
      </c>
      <c r="W16" s="11">
        <v>2.6666666666666665</v>
      </c>
      <c r="X16" s="11">
        <v>4.166666666666667</v>
      </c>
      <c r="Y16" s="8" t="e">
        <f>NA()</f>
        <v>#N/A</v>
      </c>
      <c r="Z16" s="16">
        <f t="shared" si="0"/>
        <v>3.0818627450980394</v>
      </c>
      <c r="AA16" s="17">
        <f>_xlfn.STDEV.S(H16:X16)</f>
        <v>0.51012521691061941</v>
      </c>
      <c r="AB16" s="19">
        <f t="shared" si="2"/>
        <v>0.16552496301855632</v>
      </c>
      <c r="AC16" s="22">
        <f t="shared" si="3"/>
        <v>-6.633861477799341E-2</v>
      </c>
      <c r="AD16" s="28" t="s">
        <v>39</v>
      </c>
    </row>
    <row r="17" spans="1:30" x14ac:dyDescent="0.25">
      <c r="A17" s="66" t="s">
        <v>75</v>
      </c>
      <c r="B17" s="67" t="s">
        <v>76</v>
      </c>
      <c r="C17" s="68">
        <v>167550</v>
      </c>
      <c r="D17" s="68">
        <v>173100</v>
      </c>
      <c r="E17" s="68">
        <v>186025</v>
      </c>
      <c r="F17" s="68">
        <v>192125</v>
      </c>
      <c r="G17" s="68">
        <v>218150</v>
      </c>
      <c r="H17" s="68">
        <v>236550</v>
      </c>
      <c r="I17" s="68">
        <v>243750</v>
      </c>
      <c r="J17" s="68">
        <v>244950</v>
      </c>
      <c r="K17" s="68">
        <v>229550</v>
      </c>
      <c r="L17" s="68">
        <v>215650</v>
      </c>
      <c r="M17" s="68">
        <v>222700</v>
      </c>
      <c r="N17" s="68">
        <v>224900</v>
      </c>
      <c r="O17" s="68">
        <v>244400</v>
      </c>
      <c r="P17" s="68">
        <v>266225</v>
      </c>
      <c r="Q17" s="68">
        <v>285775</v>
      </c>
      <c r="R17" s="68">
        <v>294150</v>
      </c>
      <c r="S17" s="68">
        <v>305125</v>
      </c>
      <c r="T17" s="68">
        <v>322425</v>
      </c>
      <c r="U17" s="68">
        <v>325275</v>
      </c>
      <c r="V17" s="68">
        <v>320250</v>
      </c>
      <c r="W17" s="68">
        <v>336950</v>
      </c>
      <c r="X17" s="68">
        <v>396800</v>
      </c>
      <c r="Y17" s="69" t="e">
        <f>NA()</f>
        <v>#N/A</v>
      </c>
      <c r="Z17" s="53">
        <f t="shared" si="0"/>
        <v>277377.9411764706</v>
      </c>
      <c r="AA17" s="30">
        <f t="shared" ref="AA17:AA18" si="5">_xlfn.STDEV.S(H17:X17)</f>
        <v>51232.481672361166</v>
      </c>
      <c r="AB17" s="30">
        <f t="shared" si="2"/>
        <v>0.18470279740005191</v>
      </c>
      <c r="AC17" s="54">
        <f>PEARSON($H$17:$X$17,H17:X17)</f>
        <v>0.99999999999999978</v>
      </c>
      <c r="AD17" s="59" t="s">
        <v>40</v>
      </c>
    </row>
    <row r="18" spans="1:30" x14ac:dyDescent="0.25">
      <c r="A18" s="70" t="s">
        <v>77</v>
      </c>
      <c r="B18" s="71" t="s">
        <v>78</v>
      </c>
      <c r="C18" s="72">
        <v>144.45833333333334</v>
      </c>
      <c r="D18" s="72">
        <v>147.91666666666666</v>
      </c>
      <c r="E18" s="72">
        <v>150.07499999999999</v>
      </c>
      <c r="F18" s="72">
        <v>153.85</v>
      </c>
      <c r="G18" s="72">
        <v>155.30000000000001</v>
      </c>
      <c r="H18" s="73">
        <v>162.14166666666668</v>
      </c>
      <c r="I18" s="73">
        <v>169.15</v>
      </c>
      <c r="J18" s="73">
        <v>184.95833333333334</v>
      </c>
      <c r="K18" s="73">
        <v>191.20833333333334</v>
      </c>
      <c r="L18" s="73">
        <v>197.03333333333333</v>
      </c>
      <c r="M18" s="73">
        <v>196.125</v>
      </c>
      <c r="N18" s="73">
        <v>198.00833333333333</v>
      </c>
      <c r="O18" s="73">
        <v>200.24166666666667</v>
      </c>
      <c r="P18" s="73">
        <v>202.36666666666667</v>
      </c>
      <c r="Q18" s="73">
        <v>207.00833333333333</v>
      </c>
      <c r="R18" s="73">
        <v>208.35</v>
      </c>
      <c r="S18" s="73">
        <v>215.49166666666667</v>
      </c>
      <c r="T18" s="73">
        <v>228.95833333333334</v>
      </c>
      <c r="U18" s="73">
        <v>244.29166666666666</v>
      </c>
      <c r="V18" s="73">
        <v>252.67500000000001</v>
      </c>
      <c r="W18" s="73">
        <v>260.33333333333331</v>
      </c>
      <c r="X18" s="73">
        <v>270.04283333333331</v>
      </c>
      <c r="Y18" s="74" t="e">
        <f>NA()</f>
        <v>#N/A</v>
      </c>
      <c r="Z18" s="16">
        <f t="shared" si="0"/>
        <v>211.08144117647063</v>
      </c>
      <c r="AA18" s="17">
        <f t="shared" si="5"/>
        <v>30.735083056377402</v>
      </c>
      <c r="AB18" s="24">
        <f t="shared" si="2"/>
        <v>0.14560769949775887</v>
      </c>
      <c r="AC18" s="25">
        <f t="shared" si="3"/>
        <v>0.88228060370832206</v>
      </c>
      <c r="AD18" s="27" t="s">
        <v>38</v>
      </c>
    </row>
    <row r="19" spans="1:30" x14ac:dyDescent="0.25">
      <c r="A19" s="75" t="s">
        <v>79</v>
      </c>
      <c r="B19" s="76" t="s">
        <v>80</v>
      </c>
      <c r="C19" s="77" t="e">
        <f>NA()</f>
        <v>#N/A</v>
      </c>
      <c r="D19" s="77" t="e">
        <f>NA()</f>
        <v>#N/A</v>
      </c>
      <c r="E19" s="77" t="e">
        <f>NA()</f>
        <v>#N/A</v>
      </c>
      <c r="F19" s="77" t="e">
        <f>NA()</f>
        <v>#N/A</v>
      </c>
      <c r="G19" s="78">
        <v>104.21666666666667</v>
      </c>
      <c r="H19" s="79">
        <v>114.8</v>
      </c>
      <c r="I19" s="79">
        <v>126.65</v>
      </c>
      <c r="J19" s="79">
        <v>131.86666666666667</v>
      </c>
      <c r="K19" s="79">
        <v>136.40833333333333</v>
      </c>
      <c r="L19" s="79">
        <v>138</v>
      </c>
      <c r="M19" s="79">
        <v>135.30000000000001</v>
      </c>
      <c r="N19" s="79">
        <v>135.03333333333333</v>
      </c>
      <c r="O19" s="79">
        <v>137.60833333333332</v>
      </c>
      <c r="P19" s="79">
        <v>141.64166666666668</v>
      </c>
      <c r="Q19" s="79">
        <v>147.45833333333334</v>
      </c>
      <c r="R19" s="79">
        <v>153.64166666666668</v>
      </c>
      <c r="S19" s="79">
        <v>158.45833333333334</v>
      </c>
      <c r="T19" s="79">
        <v>163.01666666666668</v>
      </c>
      <c r="U19" s="79">
        <v>168.96666666666667</v>
      </c>
      <c r="V19" s="79">
        <v>174.07499999999999</v>
      </c>
      <c r="W19" s="79">
        <v>178.38333333333333</v>
      </c>
      <c r="X19" s="79">
        <v>187.14324999999999</v>
      </c>
      <c r="Y19" s="80" t="e">
        <f>NA()</f>
        <v>#N/A</v>
      </c>
      <c r="Z19" s="55">
        <f t="shared" ref="Z19" si="6">AVERAGE(H19:X19)</f>
        <v>148.73244607843137</v>
      </c>
      <c r="AA19" s="56">
        <f t="shared" ref="AA19" si="7">_xlfn.STDEV.S(H19:X19)</f>
        <v>20.098631282796301</v>
      </c>
      <c r="AB19" s="57">
        <f t="shared" ref="AB19" si="8">AA19/Z19</f>
        <v>0.13513279592132607</v>
      </c>
      <c r="AC19" s="58">
        <f t="shared" ref="AC19" si="9">PEARSON($H$17:$X$17,H19:X19)</f>
        <v>0.92382230950157984</v>
      </c>
      <c r="AD19" s="60" t="s">
        <v>38</v>
      </c>
    </row>
    <row r="21" spans="1:30" x14ac:dyDescent="0.25">
      <c r="A21" s="81" t="s">
        <v>36</v>
      </c>
      <c r="Z21" s="110" t="s">
        <v>33</v>
      </c>
      <c r="AA21" s="111"/>
      <c r="AB21" s="20" t="s">
        <v>43</v>
      </c>
      <c r="AC21" s="21" t="s">
        <v>44</v>
      </c>
    </row>
    <row r="22" spans="1:30" x14ac:dyDescent="0.25">
      <c r="A22" s="82" t="s">
        <v>37</v>
      </c>
    </row>
    <row r="23" spans="1:30" x14ac:dyDescent="0.25">
      <c r="A23" s="83" t="s">
        <v>35</v>
      </c>
    </row>
    <row r="24" spans="1:30" x14ac:dyDescent="0.25">
      <c r="A24" s="84" t="s">
        <v>34</v>
      </c>
    </row>
  </sheetData>
  <mergeCells count="3">
    <mergeCell ref="Z1:AC1"/>
    <mergeCell ref="C1:Y1"/>
    <mergeCell ref="Z21:A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4AA8-25AD-4F1A-AAF2-900DA99AFCFD}">
  <dimension ref="A1:I20"/>
  <sheetViews>
    <sheetView workbookViewId="0">
      <selection activeCell="F10" sqref="F10"/>
    </sheetView>
  </sheetViews>
  <sheetFormatPr defaultRowHeight="15" x14ac:dyDescent="0.25"/>
  <cols>
    <col min="1" max="5" width="17.85546875" customWidth="1"/>
    <col min="6" max="6" width="13.5703125" customWidth="1"/>
  </cols>
  <sheetData>
    <row r="1" spans="1:9" x14ac:dyDescent="0.25">
      <c r="A1" s="85" t="s">
        <v>5</v>
      </c>
      <c r="B1" s="51" t="s">
        <v>7</v>
      </c>
      <c r="C1" s="85" t="s">
        <v>8</v>
      </c>
      <c r="D1" s="85" t="s">
        <v>15</v>
      </c>
      <c r="E1" s="85" t="s">
        <v>16</v>
      </c>
      <c r="F1" s="85" t="s">
        <v>21</v>
      </c>
      <c r="G1" s="88" t="s">
        <v>25</v>
      </c>
      <c r="H1" s="51" t="s">
        <v>77</v>
      </c>
      <c r="I1" s="50" t="s">
        <v>79</v>
      </c>
    </row>
    <row r="2" spans="1:9" x14ac:dyDescent="0.25">
      <c r="A2" s="86">
        <v>25279.416666666668</v>
      </c>
      <c r="B2" s="43">
        <v>1278679</v>
      </c>
      <c r="C2" s="87">
        <v>1834.5416666666667</v>
      </c>
      <c r="D2" s="23">
        <v>1.875</v>
      </c>
      <c r="E2" s="86">
        <v>1006151</v>
      </c>
      <c r="F2" s="86">
        <v>1114935.3333333333</v>
      </c>
      <c r="G2" s="89">
        <v>349.08499999999998</v>
      </c>
      <c r="H2" s="46">
        <v>162.14166666666668</v>
      </c>
      <c r="I2" s="52">
        <v>114.8</v>
      </c>
    </row>
    <row r="3" spans="1:9" x14ac:dyDescent="0.25">
      <c r="A3" s="86">
        <v>25927.916666666668</v>
      </c>
      <c r="B3" s="43">
        <v>1372072.25</v>
      </c>
      <c r="C3" s="87">
        <v>1808.2666666666667</v>
      </c>
      <c r="D3" s="23">
        <v>2.375</v>
      </c>
      <c r="E3" s="86">
        <v>1069945.0833333333</v>
      </c>
      <c r="F3" s="86">
        <v>1164342.5</v>
      </c>
      <c r="G3" s="89">
        <v>374.08499999999998</v>
      </c>
      <c r="H3" s="46">
        <v>169.15</v>
      </c>
      <c r="I3" s="52">
        <v>126.65</v>
      </c>
    </row>
    <row r="4" spans="1:9" x14ac:dyDescent="0.25">
      <c r="A4" s="86">
        <v>27116.416666666668</v>
      </c>
      <c r="B4" s="43">
        <v>1446353.0833333333</v>
      </c>
      <c r="C4" s="87">
        <v>1925.325</v>
      </c>
      <c r="D4" s="23">
        <v>2.7250000000000001</v>
      </c>
      <c r="E4" s="86">
        <v>1128208.1666666667</v>
      </c>
      <c r="F4" s="86">
        <v>1147741.6666666667</v>
      </c>
      <c r="G4" s="89">
        <v>378.25</v>
      </c>
      <c r="H4" s="46">
        <v>184.95833333333334</v>
      </c>
      <c r="I4" s="52">
        <v>131.86666666666667</v>
      </c>
    </row>
    <row r="5" spans="1:9" x14ac:dyDescent="0.25">
      <c r="A5" s="86">
        <v>27639.416666666668</v>
      </c>
      <c r="B5" s="43">
        <v>1513006.75</v>
      </c>
      <c r="C5" s="87">
        <v>1939.7583333333334</v>
      </c>
      <c r="D5" s="23">
        <v>2.85</v>
      </c>
      <c r="E5" s="86">
        <v>1156907</v>
      </c>
      <c r="F5" s="86">
        <v>1075922.9166666667</v>
      </c>
      <c r="G5" s="89">
        <v>358.85250000000002</v>
      </c>
      <c r="H5" s="46">
        <v>191.20833333333334</v>
      </c>
      <c r="I5" s="52">
        <v>136.40833333333333</v>
      </c>
    </row>
    <row r="6" spans="1:9" x14ac:dyDescent="0.25">
      <c r="A6" s="86">
        <v>27685.75</v>
      </c>
      <c r="B6" s="43">
        <v>1363445.5833333333</v>
      </c>
      <c r="C6" s="87">
        <v>1909.175</v>
      </c>
      <c r="D6" s="23">
        <v>2.625</v>
      </c>
      <c r="E6" s="86">
        <v>989210.5</v>
      </c>
      <c r="F6" s="86">
        <v>912243</v>
      </c>
      <c r="G6" s="89">
        <v>338.9375</v>
      </c>
      <c r="H6" s="46">
        <v>197.03333333333333</v>
      </c>
      <c r="I6" s="52">
        <v>138</v>
      </c>
    </row>
    <row r="7" spans="1:9" x14ac:dyDescent="0.25">
      <c r="A7" s="86">
        <v>28346.416666666668</v>
      </c>
      <c r="B7" s="43">
        <v>1382707.1666666667</v>
      </c>
      <c r="C7" s="87">
        <v>2007.2333333333333</v>
      </c>
      <c r="D7" s="23">
        <v>2.5750000000000002</v>
      </c>
      <c r="E7" s="86">
        <v>1088792.9166666667</v>
      </c>
      <c r="F7" s="86">
        <v>811522.66666666663</v>
      </c>
      <c r="G7" s="89">
        <v>325.10500000000002</v>
      </c>
      <c r="H7" s="46">
        <v>196.125</v>
      </c>
      <c r="I7" s="52">
        <v>135.30000000000001</v>
      </c>
    </row>
    <row r="8" spans="1:9" x14ac:dyDescent="0.25">
      <c r="A8" s="86">
        <v>29929.416666666668</v>
      </c>
      <c r="B8" s="43">
        <v>1521965.6666666667</v>
      </c>
      <c r="C8" s="87">
        <v>2039.7833333333333</v>
      </c>
      <c r="D8" s="23">
        <v>2.4500000000000002</v>
      </c>
      <c r="E8" s="86">
        <v>1207633.4166666667</v>
      </c>
      <c r="F8" s="86">
        <v>790567.75</v>
      </c>
      <c r="G8" s="89">
        <v>312.58</v>
      </c>
      <c r="H8" s="46">
        <v>198.00833333333333</v>
      </c>
      <c r="I8" s="52">
        <v>135.03333333333333</v>
      </c>
    </row>
    <row r="9" spans="1:9" x14ac:dyDescent="0.25">
      <c r="A9" s="86">
        <v>29561.75</v>
      </c>
      <c r="B9" s="43">
        <v>1619087.0833333333</v>
      </c>
      <c r="C9" s="87">
        <v>2128.2166666666667</v>
      </c>
      <c r="D9" s="23">
        <v>2.0249999999999999</v>
      </c>
      <c r="E9" s="86">
        <v>1266027.4166666667</v>
      </c>
      <c r="F9" s="86">
        <v>853534.83333333337</v>
      </c>
      <c r="G9" s="89">
        <v>311.77</v>
      </c>
      <c r="H9" s="46">
        <v>200.24166666666667</v>
      </c>
      <c r="I9" s="52">
        <v>137.60833333333332</v>
      </c>
    </row>
    <row r="10" spans="1:9" x14ac:dyDescent="0.25">
      <c r="A10" s="86">
        <v>30312.416666666668</v>
      </c>
      <c r="B10" s="43">
        <v>1688290.6666666667</v>
      </c>
      <c r="C10" s="87">
        <v>2179.6</v>
      </c>
      <c r="D10" s="23">
        <v>2</v>
      </c>
      <c r="E10" s="86">
        <v>1306333.8333333333</v>
      </c>
      <c r="F10" s="86">
        <v>912339.58333333337</v>
      </c>
      <c r="G10" s="89">
        <v>323.53500000000003</v>
      </c>
      <c r="H10" s="46">
        <v>202.36666666666667</v>
      </c>
      <c r="I10" s="52">
        <v>141.64166666666668</v>
      </c>
    </row>
    <row r="11" spans="1:9" x14ac:dyDescent="0.25">
      <c r="A11" s="86">
        <v>30335.833333333332</v>
      </c>
      <c r="B11" s="43">
        <v>1769028</v>
      </c>
      <c r="C11" s="87">
        <v>2216.1166666666668</v>
      </c>
      <c r="D11" s="23">
        <v>1.9</v>
      </c>
      <c r="E11" s="86">
        <v>1345717.5</v>
      </c>
      <c r="F11" s="86">
        <v>1015449.9166666666</v>
      </c>
      <c r="G11" s="89">
        <v>339.79</v>
      </c>
      <c r="H11" s="46">
        <v>207.00833333333333</v>
      </c>
      <c r="I11" s="52">
        <v>147.45833333333334</v>
      </c>
    </row>
    <row r="12" spans="1:9" x14ac:dyDescent="0.25">
      <c r="A12" s="86">
        <v>31814.833333333332</v>
      </c>
      <c r="B12" s="43">
        <v>1814472.5833333333</v>
      </c>
      <c r="C12" s="87">
        <v>2270.3166666666666</v>
      </c>
      <c r="D12" s="23">
        <v>1.875</v>
      </c>
      <c r="E12" s="86">
        <v>1303234</v>
      </c>
      <c r="F12" s="86">
        <v>1138584</v>
      </c>
      <c r="G12" s="89">
        <v>357.30250000000001</v>
      </c>
      <c r="H12" s="46">
        <v>208.35</v>
      </c>
      <c r="I12" s="52">
        <v>153.64166666666668</v>
      </c>
    </row>
    <row r="13" spans="1:9" x14ac:dyDescent="0.25">
      <c r="A13" s="86">
        <v>34700.333333333336</v>
      </c>
      <c r="B13" s="43">
        <v>1837068.9166666667</v>
      </c>
      <c r="C13" s="87">
        <v>2287.0416666666665</v>
      </c>
      <c r="D13" s="23">
        <v>1.75</v>
      </c>
      <c r="E13" s="86">
        <v>1292899.0833333333</v>
      </c>
      <c r="F13" s="86">
        <v>1223908.9166666667</v>
      </c>
      <c r="G13" s="89">
        <v>376.06</v>
      </c>
      <c r="H13" s="46">
        <v>215.49166666666667</v>
      </c>
      <c r="I13" s="52">
        <v>158.45833333333334</v>
      </c>
    </row>
    <row r="14" spans="1:9" x14ac:dyDescent="0.25">
      <c r="A14" s="86">
        <v>37479</v>
      </c>
      <c r="B14" s="43">
        <v>1886857.25</v>
      </c>
      <c r="C14" s="87">
        <v>2261.8666666666668</v>
      </c>
      <c r="D14" s="23">
        <v>1.6</v>
      </c>
      <c r="E14" s="86">
        <v>1359584.3333333333</v>
      </c>
      <c r="F14" s="86">
        <v>1280851.9166666667</v>
      </c>
      <c r="G14" s="89">
        <v>396.59500000000003</v>
      </c>
      <c r="H14" s="46">
        <v>228.95833333333334</v>
      </c>
      <c r="I14" s="52">
        <v>163.01666666666668</v>
      </c>
    </row>
    <row r="15" spans="1:9" x14ac:dyDescent="0.25">
      <c r="A15" s="86">
        <v>40278.833333333336</v>
      </c>
      <c r="B15" s="43">
        <v>1960528.8333333333</v>
      </c>
      <c r="C15" s="87">
        <v>2511.5666666666666</v>
      </c>
      <c r="D15" s="23">
        <v>1.5249999999999999</v>
      </c>
      <c r="E15" s="86">
        <v>1436883.4166666667</v>
      </c>
      <c r="F15" s="86">
        <v>1333472.4166666667</v>
      </c>
      <c r="G15" s="89">
        <v>418.6225</v>
      </c>
      <c r="H15" s="46">
        <v>244.29166666666666</v>
      </c>
      <c r="I15" s="52">
        <v>168.96666666666667</v>
      </c>
    </row>
    <row r="16" spans="1:9" x14ac:dyDescent="0.25">
      <c r="A16" s="86">
        <v>43550.75</v>
      </c>
      <c r="B16" s="43">
        <v>2043902.3333333333</v>
      </c>
      <c r="C16" s="87">
        <v>2594.3333333333335</v>
      </c>
      <c r="D16" s="23">
        <v>1.375</v>
      </c>
      <c r="E16" s="86">
        <v>1434971.1666666667</v>
      </c>
      <c r="F16" s="86">
        <v>1389526.3333333333</v>
      </c>
      <c r="G16" s="89">
        <v>437.95749999999998</v>
      </c>
      <c r="H16" s="46">
        <v>252.67500000000001</v>
      </c>
      <c r="I16" s="52">
        <v>174.07499999999999</v>
      </c>
    </row>
    <row r="17" spans="1:9" x14ac:dyDescent="0.25">
      <c r="A17" s="86">
        <v>69482.666666666672</v>
      </c>
      <c r="B17" s="43">
        <v>1980857.9166666667</v>
      </c>
      <c r="C17" s="87">
        <v>2539.35</v>
      </c>
      <c r="D17" s="23">
        <v>0.97499999999999998</v>
      </c>
      <c r="E17" s="86">
        <v>1392667.6666666667</v>
      </c>
      <c r="F17" s="86">
        <v>1469766.5</v>
      </c>
      <c r="G17" s="89">
        <v>460.45749999999998</v>
      </c>
      <c r="H17" s="46">
        <v>260.33333333333331</v>
      </c>
      <c r="I17" s="52">
        <v>178.38333333333333</v>
      </c>
    </row>
    <row r="18" spans="1:9" x14ac:dyDescent="0.25">
      <c r="A18" s="86">
        <v>81401.75</v>
      </c>
      <c r="B18" s="43">
        <v>2076959.8333333333</v>
      </c>
      <c r="C18" s="87">
        <v>2523.6583333333333</v>
      </c>
      <c r="D18" s="23">
        <v>0.9</v>
      </c>
      <c r="E18" s="86">
        <v>1642944.4166666667</v>
      </c>
      <c r="F18" s="86">
        <v>1588078.5833333333</v>
      </c>
      <c r="G18" s="89">
        <v>523.17999999999995</v>
      </c>
      <c r="H18" s="46">
        <v>270.04283333333331</v>
      </c>
      <c r="I18" s="52">
        <v>187.14324999999999</v>
      </c>
    </row>
    <row r="20" spans="1:9" x14ac:dyDescent="0.25">
      <c r="A20" s="112" t="s">
        <v>81</v>
      </c>
      <c r="B20" s="112"/>
      <c r="C20" s="112"/>
      <c r="D20" s="112"/>
      <c r="E20" s="112"/>
    </row>
  </sheetData>
  <mergeCells count="1">
    <mergeCell ref="A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96E0-46FE-4AF0-AC40-4A59C6FA8BC4}">
  <dimension ref="A1:R33"/>
  <sheetViews>
    <sheetView workbookViewId="0">
      <selection activeCell="K22" sqref="K22"/>
    </sheetView>
  </sheetViews>
  <sheetFormatPr defaultRowHeight="15" x14ac:dyDescent="0.25"/>
  <cols>
    <col min="1" max="4" width="13.42578125" style="1" customWidth="1"/>
    <col min="5" max="5" width="20.5703125" style="1" customWidth="1"/>
    <col min="6" max="6" width="14.140625" style="1" bestFit="1" customWidth="1"/>
    <col min="7" max="7" width="18" style="1" bestFit="1" customWidth="1"/>
    <col min="8" max="8" width="12.7109375" style="1" bestFit="1" customWidth="1"/>
    <col min="9" max="9" width="12" style="1" bestFit="1" customWidth="1"/>
    <col min="10" max="10" width="12.7109375" style="1" bestFit="1" customWidth="1"/>
    <col min="11" max="11" width="12" style="1" bestFit="1" customWidth="1"/>
    <col min="12" max="12" width="12.7109375" style="1" bestFit="1" customWidth="1"/>
    <col min="13" max="13" width="12.42578125" style="1" bestFit="1" customWidth="1"/>
    <col min="14" max="14" width="12.7109375" style="1" bestFit="1" customWidth="1"/>
    <col min="15" max="15" width="12.42578125" style="1" bestFit="1" customWidth="1"/>
    <col min="16" max="16384" width="9.140625" style="1"/>
  </cols>
  <sheetData>
    <row r="1" spans="1:18" x14ac:dyDescent="0.25">
      <c r="A1" s="90" t="s">
        <v>40</v>
      </c>
      <c r="B1" s="90" t="s">
        <v>47</v>
      </c>
      <c r="C1" s="90" t="s">
        <v>48</v>
      </c>
      <c r="D1" s="90" t="s">
        <v>49</v>
      </c>
      <c r="E1" s="35" t="s">
        <v>51</v>
      </c>
      <c r="F1" s="35"/>
      <c r="G1" s="35"/>
      <c r="H1" s="35"/>
      <c r="I1" s="35"/>
      <c r="J1" s="35"/>
      <c r="K1" s="35"/>
      <c r="L1" s="35"/>
      <c r="M1" s="35"/>
      <c r="N1"/>
      <c r="O1"/>
      <c r="P1"/>
      <c r="Q1"/>
      <c r="R1"/>
    </row>
    <row r="2" spans="1:18" ht="15.75" thickBot="1" x14ac:dyDescent="0.3">
      <c r="A2" s="92" t="s">
        <v>75</v>
      </c>
      <c r="B2" s="93" t="s">
        <v>7</v>
      </c>
      <c r="C2" s="93" t="s">
        <v>77</v>
      </c>
      <c r="D2" s="94" t="s">
        <v>79</v>
      </c>
      <c r="E2" s="35"/>
      <c r="F2" s="35"/>
      <c r="G2" s="35"/>
      <c r="H2" s="35"/>
      <c r="I2" s="35"/>
      <c r="J2" s="35"/>
      <c r="K2" s="35"/>
      <c r="L2" s="35"/>
      <c r="M2" s="35"/>
      <c r="N2"/>
      <c r="O2"/>
      <c r="P2"/>
      <c r="Q2"/>
      <c r="R2"/>
    </row>
    <row r="3" spans="1:18" x14ac:dyDescent="0.25">
      <c r="A3" s="91">
        <v>236550</v>
      </c>
      <c r="B3" s="43">
        <v>1278679</v>
      </c>
      <c r="C3" s="46">
        <v>162.14166666666668</v>
      </c>
      <c r="D3" s="52">
        <v>114.8</v>
      </c>
      <c r="E3" s="36" t="s">
        <v>52</v>
      </c>
      <c r="F3" s="36"/>
      <c r="G3" s="35"/>
      <c r="H3" s="35"/>
      <c r="I3" s="35"/>
      <c r="J3" s="35"/>
      <c r="K3" s="35"/>
      <c r="L3" s="35"/>
      <c r="M3" s="35"/>
      <c r="N3"/>
      <c r="O3"/>
      <c r="P3"/>
      <c r="Q3"/>
      <c r="R3"/>
    </row>
    <row r="4" spans="1:18" x14ac:dyDescent="0.25">
      <c r="A4" s="91">
        <v>243750</v>
      </c>
      <c r="B4" s="43">
        <v>1372072.25</v>
      </c>
      <c r="C4" s="46">
        <v>169.15</v>
      </c>
      <c r="D4" s="52">
        <v>126.65</v>
      </c>
      <c r="E4" s="37" t="s">
        <v>53</v>
      </c>
      <c r="F4" s="37">
        <v>0.94280446471647716</v>
      </c>
      <c r="G4" s="35"/>
      <c r="H4" s="35"/>
      <c r="I4" s="35"/>
      <c r="J4" s="35"/>
      <c r="K4" s="35"/>
      <c r="L4" s="35"/>
      <c r="M4" s="35"/>
      <c r="N4"/>
      <c r="O4"/>
      <c r="P4"/>
      <c r="Q4"/>
      <c r="R4"/>
    </row>
    <row r="5" spans="1:18" x14ac:dyDescent="0.25">
      <c r="A5" s="91">
        <v>244950</v>
      </c>
      <c r="B5" s="43">
        <v>1446353.0833333333</v>
      </c>
      <c r="C5" s="46">
        <v>184.95833333333334</v>
      </c>
      <c r="D5" s="52">
        <v>131.86666666666667</v>
      </c>
      <c r="E5" s="37" t="s">
        <v>54</v>
      </c>
      <c r="F5" s="37">
        <v>0.88888025868932297</v>
      </c>
      <c r="G5" s="35"/>
      <c r="H5" s="35"/>
      <c r="I5" s="35"/>
      <c r="J5" s="35"/>
      <c r="K5" s="35"/>
      <c r="L5" s="35"/>
      <c r="M5" s="35"/>
      <c r="N5"/>
      <c r="O5"/>
      <c r="P5"/>
      <c r="Q5"/>
      <c r="R5"/>
    </row>
    <row r="6" spans="1:18" x14ac:dyDescent="0.25">
      <c r="A6" s="91">
        <v>229550</v>
      </c>
      <c r="B6" s="43">
        <v>1513006.75</v>
      </c>
      <c r="C6" s="46">
        <v>191.20833333333334</v>
      </c>
      <c r="D6" s="52">
        <v>136.40833333333333</v>
      </c>
      <c r="E6" s="37" t="s">
        <v>55</v>
      </c>
      <c r="F6" s="37">
        <v>0.86323724146378211</v>
      </c>
      <c r="G6" s="35"/>
      <c r="H6" s="35"/>
      <c r="I6" s="35"/>
      <c r="J6" s="35"/>
      <c r="K6" s="35"/>
      <c r="L6" s="35"/>
      <c r="M6" s="35"/>
      <c r="N6"/>
      <c r="O6"/>
      <c r="P6"/>
      <c r="Q6"/>
      <c r="R6"/>
    </row>
    <row r="7" spans="1:18" x14ac:dyDescent="0.25">
      <c r="A7" s="91">
        <v>215650</v>
      </c>
      <c r="B7" s="43">
        <v>1363445.5833333333</v>
      </c>
      <c r="C7" s="46">
        <v>197.03333333333333</v>
      </c>
      <c r="D7" s="52">
        <v>138</v>
      </c>
      <c r="E7" s="37" t="s">
        <v>56</v>
      </c>
      <c r="F7" s="37">
        <v>18946.514186542052</v>
      </c>
      <c r="G7" s="35"/>
      <c r="H7" s="35"/>
      <c r="I7" s="35"/>
      <c r="J7" s="35"/>
      <c r="K7" s="35"/>
      <c r="L7" s="35"/>
      <c r="M7" s="35"/>
      <c r="N7"/>
      <c r="O7"/>
      <c r="P7"/>
      <c r="Q7"/>
      <c r="R7"/>
    </row>
    <row r="8" spans="1:18" ht="15.75" thickBot="1" x14ac:dyDescent="0.3">
      <c r="A8" s="91">
        <v>222700</v>
      </c>
      <c r="B8" s="43">
        <v>1382707.1666666667</v>
      </c>
      <c r="C8" s="46">
        <v>196.125</v>
      </c>
      <c r="D8" s="52">
        <v>135.30000000000001</v>
      </c>
      <c r="E8" s="38" t="s">
        <v>57</v>
      </c>
      <c r="F8" s="38">
        <v>17</v>
      </c>
      <c r="G8" s="35"/>
      <c r="H8" s="35"/>
      <c r="I8" s="35"/>
      <c r="J8" s="35"/>
      <c r="K8" s="35"/>
      <c r="L8" s="35"/>
      <c r="M8" s="35"/>
      <c r="N8"/>
      <c r="O8"/>
      <c r="P8"/>
      <c r="Q8"/>
      <c r="R8"/>
    </row>
    <row r="9" spans="1:18" x14ac:dyDescent="0.25">
      <c r="A9" s="91">
        <v>224900</v>
      </c>
      <c r="B9" s="43">
        <v>1521965.6666666667</v>
      </c>
      <c r="C9" s="46">
        <v>198.00833333333333</v>
      </c>
      <c r="D9" s="52">
        <v>135.03333333333333</v>
      </c>
      <c r="E9" s="35"/>
      <c r="F9" s="35"/>
      <c r="G9" s="35"/>
      <c r="H9" s="35"/>
      <c r="I9" s="35"/>
      <c r="J9" s="35"/>
      <c r="K9" s="35"/>
      <c r="L9" s="35"/>
      <c r="M9" s="35"/>
      <c r="N9"/>
      <c r="O9"/>
      <c r="P9"/>
      <c r="Q9"/>
      <c r="R9"/>
    </row>
    <row r="10" spans="1:18" ht="15.75" thickBot="1" x14ac:dyDescent="0.3">
      <c r="A10" s="91">
        <v>244400</v>
      </c>
      <c r="B10" s="43">
        <v>1619087.0833333333</v>
      </c>
      <c r="C10" s="46">
        <v>200.24166666666667</v>
      </c>
      <c r="D10" s="52">
        <v>137.60833333333332</v>
      </c>
      <c r="E10" s="35" t="s">
        <v>58</v>
      </c>
      <c r="F10" s="35"/>
      <c r="G10" s="35"/>
      <c r="H10" s="35"/>
      <c r="I10" s="35"/>
      <c r="J10" s="35"/>
      <c r="K10" s="35"/>
      <c r="L10" s="35"/>
      <c r="M10" s="35"/>
      <c r="N10"/>
      <c r="O10"/>
      <c r="P10"/>
      <c r="Q10"/>
      <c r="R10"/>
    </row>
    <row r="11" spans="1:18" x14ac:dyDescent="0.25">
      <c r="A11" s="91">
        <v>266225</v>
      </c>
      <c r="B11" s="43">
        <v>1688290.6666666667</v>
      </c>
      <c r="C11" s="46">
        <v>202.36666666666667</v>
      </c>
      <c r="D11" s="52">
        <v>141.64166666666668</v>
      </c>
      <c r="E11" s="39"/>
      <c r="F11" s="39" t="s">
        <v>63</v>
      </c>
      <c r="G11" s="39" t="s">
        <v>64</v>
      </c>
      <c r="H11" s="39" t="s">
        <v>65</v>
      </c>
      <c r="I11" s="39" t="s">
        <v>66</v>
      </c>
      <c r="J11" s="39" t="s">
        <v>67</v>
      </c>
      <c r="K11" s="35"/>
      <c r="L11" s="35"/>
      <c r="M11" s="35"/>
      <c r="N11"/>
      <c r="O11"/>
      <c r="P11"/>
      <c r="Q11"/>
      <c r="R11"/>
    </row>
    <row r="12" spans="1:18" x14ac:dyDescent="0.25">
      <c r="A12" s="91">
        <v>285775</v>
      </c>
      <c r="B12" s="43">
        <v>1769028</v>
      </c>
      <c r="C12" s="46">
        <v>207.00833333333333</v>
      </c>
      <c r="D12" s="52">
        <v>147.45833333333334</v>
      </c>
      <c r="E12" s="37" t="s">
        <v>59</v>
      </c>
      <c r="F12" s="37">
        <v>3</v>
      </c>
      <c r="G12" s="37">
        <v>37329659655.270264</v>
      </c>
      <c r="H12" s="37">
        <v>12443219885.090088</v>
      </c>
      <c r="I12" s="37">
        <v>34.663637701884198</v>
      </c>
      <c r="J12" s="37">
        <v>1.8129920590200168E-6</v>
      </c>
      <c r="K12" s="35"/>
      <c r="L12" s="35"/>
      <c r="M12" s="35"/>
      <c r="N12"/>
      <c r="O12"/>
      <c r="P12"/>
      <c r="Q12"/>
      <c r="R12"/>
    </row>
    <row r="13" spans="1:18" x14ac:dyDescent="0.25">
      <c r="A13" s="91">
        <v>294150</v>
      </c>
      <c r="B13" s="43">
        <v>1814472.5833333333</v>
      </c>
      <c r="C13" s="46">
        <v>208.35</v>
      </c>
      <c r="D13" s="52">
        <v>153.64166666666668</v>
      </c>
      <c r="E13" s="37" t="s">
        <v>60</v>
      </c>
      <c r="F13" s="37">
        <v>13</v>
      </c>
      <c r="G13" s="37">
        <v>4666615197.6709099</v>
      </c>
      <c r="H13" s="37">
        <v>358970399.82083923</v>
      </c>
      <c r="I13" s="37"/>
      <c r="J13" s="37"/>
      <c r="K13" s="35"/>
      <c r="L13" s="35"/>
      <c r="M13" s="35"/>
      <c r="N13"/>
      <c r="O13"/>
      <c r="P13"/>
      <c r="Q13"/>
      <c r="R13"/>
    </row>
    <row r="14" spans="1:18" ht="15.75" thickBot="1" x14ac:dyDescent="0.3">
      <c r="A14" s="91">
        <v>305125</v>
      </c>
      <c r="B14" s="43">
        <v>1837068.9166666667</v>
      </c>
      <c r="C14" s="46">
        <v>215.49166666666667</v>
      </c>
      <c r="D14" s="52">
        <v>158.45833333333334</v>
      </c>
      <c r="E14" s="38" t="s">
        <v>61</v>
      </c>
      <c r="F14" s="38">
        <v>16</v>
      </c>
      <c r="G14" s="38">
        <v>41996274852.941177</v>
      </c>
      <c r="H14" s="38"/>
      <c r="I14" s="38"/>
      <c r="J14" s="38"/>
      <c r="K14" s="35"/>
      <c r="L14" s="35"/>
      <c r="M14" s="35"/>
      <c r="N14"/>
      <c r="O14"/>
      <c r="P14"/>
      <c r="Q14"/>
      <c r="R14"/>
    </row>
    <row r="15" spans="1:18" ht="15.75" thickBot="1" x14ac:dyDescent="0.3">
      <c r="A15" s="91">
        <v>322425</v>
      </c>
      <c r="B15" s="43">
        <v>1886857.25</v>
      </c>
      <c r="C15" s="46">
        <v>228.95833333333334</v>
      </c>
      <c r="D15" s="52">
        <v>163.01666666666668</v>
      </c>
      <c r="E15" s="35"/>
      <c r="F15" s="35"/>
      <c r="G15" s="35"/>
      <c r="H15" s="35"/>
      <c r="I15" s="35"/>
      <c r="J15" s="35"/>
      <c r="K15" s="35"/>
      <c r="L15" s="35"/>
      <c r="M15" s="35"/>
      <c r="N15"/>
      <c r="O15"/>
      <c r="P15"/>
      <c r="Q15"/>
      <c r="R15"/>
    </row>
    <row r="16" spans="1:18" x14ac:dyDescent="0.25">
      <c r="A16" s="91">
        <v>325275</v>
      </c>
      <c r="B16" s="43">
        <v>1960528.8333333333</v>
      </c>
      <c r="C16" s="46">
        <v>244.29166666666666</v>
      </c>
      <c r="D16" s="52">
        <v>168.96666666666667</v>
      </c>
      <c r="E16" s="39"/>
      <c r="F16" s="39" t="s">
        <v>68</v>
      </c>
      <c r="G16" s="39" t="s">
        <v>56</v>
      </c>
      <c r="H16" s="39" t="s">
        <v>69</v>
      </c>
      <c r="I16" s="98" t="s">
        <v>70</v>
      </c>
      <c r="J16" s="39" t="s">
        <v>71</v>
      </c>
      <c r="K16" s="39" t="s">
        <v>72</v>
      </c>
      <c r="L16" s="39" t="s">
        <v>73</v>
      </c>
      <c r="M16" s="39" t="s">
        <v>74</v>
      </c>
      <c r="N16"/>
      <c r="O16"/>
      <c r="P16"/>
      <c r="Q16"/>
      <c r="R16"/>
    </row>
    <row r="17" spans="1:18" x14ac:dyDescent="0.25">
      <c r="A17" s="91">
        <v>320250</v>
      </c>
      <c r="B17" s="43">
        <v>2043902.3333333333</v>
      </c>
      <c r="C17" s="46">
        <v>252.67500000000001</v>
      </c>
      <c r="D17" s="52">
        <v>174.07499999999999</v>
      </c>
      <c r="E17" s="37" t="s">
        <v>62</v>
      </c>
      <c r="F17" s="37">
        <v>-74669.519208528625</v>
      </c>
      <c r="G17" s="37">
        <v>39383.086267668266</v>
      </c>
      <c r="H17" s="37">
        <v>-1.8959793729987313</v>
      </c>
      <c r="I17" s="37">
        <v>8.0409322377460957E-2</v>
      </c>
      <c r="J17" s="37">
        <v>-159751.50437596938</v>
      </c>
      <c r="K17" s="37">
        <v>10412.465958912129</v>
      </c>
      <c r="L17" s="37">
        <v>-159751.50437596938</v>
      </c>
      <c r="M17" s="37">
        <v>10412.465958912129</v>
      </c>
      <c r="N17"/>
      <c r="O17"/>
      <c r="P17"/>
      <c r="Q17"/>
      <c r="R17"/>
    </row>
    <row r="18" spans="1:18" x14ac:dyDescent="0.25">
      <c r="A18" s="91">
        <v>336950</v>
      </c>
      <c r="B18" s="43">
        <v>1980857.9166666667</v>
      </c>
      <c r="C18" s="46">
        <v>260.33333333333331</v>
      </c>
      <c r="D18" s="52">
        <v>178.38333333333333</v>
      </c>
      <c r="E18" s="37" t="s">
        <v>7</v>
      </c>
      <c r="F18" s="37">
        <v>7.4291972376937687E-2</v>
      </c>
      <c r="G18" s="37">
        <v>6.1160849259708973E-2</v>
      </c>
      <c r="H18" s="37">
        <v>1.2146981815355387</v>
      </c>
      <c r="I18" s="96">
        <v>0.24608449916771574</v>
      </c>
      <c r="J18" s="37">
        <v>-5.783800936638317E-2</v>
      </c>
      <c r="K18" s="37">
        <v>0.20642195412025854</v>
      </c>
      <c r="L18" s="37">
        <v>-5.783800936638317E-2</v>
      </c>
      <c r="M18" s="37">
        <v>0.20642195412025854</v>
      </c>
      <c r="N18"/>
      <c r="O18"/>
      <c r="P18"/>
      <c r="Q18"/>
      <c r="R18"/>
    </row>
    <row r="19" spans="1:18" x14ac:dyDescent="0.25">
      <c r="A19" s="91">
        <v>396800</v>
      </c>
      <c r="B19" s="43">
        <v>2076959.8333333333</v>
      </c>
      <c r="C19" s="46">
        <v>270.04283333333331</v>
      </c>
      <c r="D19" s="52">
        <v>187.14324999999999</v>
      </c>
      <c r="E19" s="37" t="s">
        <v>77</v>
      </c>
      <c r="F19" s="37">
        <v>-1173.4837332589241</v>
      </c>
      <c r="G19" s="37">
        <v>890.24224174860672</v>
      </c>
      <c r="H19" s="37">
        <v>-1.3181622689055696</v>
      </c>
      <c r="I19" s="96">
        <v>0.2102039259949624</v>
      </c>
      <c r="J19" s="37">
        <v>-3096.7351689917859</v>
      </c>
      <c r="K19" s="37">
        <v>749.76770247393802</v>
      </c>
      <c r="L19" s="37">
        <v>-3096.7351689917859</v>
      </c>
      <c r="M19" s="37">
        <v>749.76770247393802</v>
      </c>
      <c r="N19"/>
      <c r="O19"/>
      <c r="P19"/>
      <c r="Q19"/>
      <c r="R19"/>
    </row>
    <row r="20" spans="1:18" ht="15.75" thickBot="1" x14ac:dyDescent="0.3">
      <c r="A20"/>
      <c r="B20"/>
      <c r="C20"/>
      <c r="D20"/>
      <c r="E20" s="38" t="s">
        <v>79</v>
      </c>
      <c r="F20" s="38">
        <v>3193.3731417028871</v>
      </c>
      <c r="G20" s="38">
        <v>1701.2883270725758</v>
      </c>
      <c r="H20" s="38">
        <v>1.8770323001026856</v>
      </c>
      <c r="I20" s="97">
        <v>8.3135375042381499E-2</v>
      </c>
      <c r="J20" s="38">
        <v>-482.03683571072588</v>
      </c>
      <c r="K20" s="38">
        <v>6868.7831191165005</v>
      </c>
      <c r="L20" s="38">
        <v>-482.03683571072588</v>
      </c>
      <c r="M20" s="38">
        <v>6868.7831191165005</v>
      </c>
      <c r="N20"/>
      <c r="O20"/>
      <c r="P20"/>
      <c r="Q20"/>
      <c r="R20"/>
    </row>
    <row r="21" spans="1:18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8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8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8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18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2:18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C473-D9DE-4D69-A0B0-A5573D6093BA}">
  <dimension ref="A1:I20"/>
  <sheetViews>
    <sheetView workbookViewId="0">
      <selection sqref="A1:I18"/>
    </sheetView>
  </sheetViews>
  <sheetFormatPr defaultRowHeight="15" x14ac:dyDescent="0.25"/>
  <cols>
    <col min="1" max="5" width="17.85546875" customWidth="1"/>
    <col min="6" max="6" width="13.5703125" customWidth="1"/>
  </cols>
  <sheetData>
    <row r="1" spans="1:9" x14ac:dyDescent="0.25">
      <c r="A1" s="85" t="s">
        <v>5</v>
      </c>
      <c r="B1" s="51" t="s">
        <v>7</v>
      </c>
      <c r="C1" s="51" t="s">
        <v>8</v>
      </c>
      <c r="D1" s="85" t="s">
        <v>15</v>
      </c>
      <c r="E1" s="85" t="s">
        <v>16</v>
      </c>
      <c r="F1" s="85" t="s">
        <v>21</v>
      </c>
      <c r="G1" s="49" t="s">
        <v>25</v>
      </c>
      <c r="H1" s="51" t="s">
        <v>77</v>
      </c>
      <c r="I1" s="50" t="s">
        <v>79</v>
      </c>
    </row>
    <row r="2" spans="1:9" x14ac:dyDescent="0.25">
      <c r="A2" s="86">
        <v>25279.416666666668</v>
      </c>
      <c r="B2" s="43">
        <v>1278679</v>
      </c>
      <c r="C2" s="44">
        <v>1834.5416666666667</v>
      </c>
      <c r="D2" s="23">
        <v>1.875</v>
      </c>
      <c r="E2" s="86">
        <v>1006151</v>
      </c>
      <c r="F2" s="86">
        <v>1114935.3333333333</v>
      </c>
      <c r="G2" s="45">
        <v>349.08499999999998</v>
      </c>
      <c r="H2" s="46">
        <v>162.14166666666668</v>
      </c>
      <c r="I2" s="52">
        <v>114.8</v>
      </c>
    </row>
    <row r="3" spans="1:9" x14ac:dyDescent="0.25">
      <c r="A3" s="86">
        <v>25927.916666666668</v>
      </c>
      <c r="B3" s="43">
        <v>1372072.25</v>
      </c>
      <c r="C3" s="44">
        <v>1808.2666666666667</v>
      </c>
      <c r="D3" s="23">
        <v>2.375</v>
      </c>
      <c r="E3" s="86">
        <v>1069945.0833333333</v>
      </c>
      <c r="F3" s="86">
        <v>1164342.5</v>
      </c>
      <c r="G3" s="45">
        <v>374.08499999999998</v>
      </c>
      <c r="H3" s="46">
        <v>169.15</v>
      </c>
      <c r="I3" s="52">
        <v>126.65</v>
      </c>
    </row>
    <row r="4" spans="1:9" x14ac:dyDescent="0.25">
      <c r="A4" s="86">
        <v>27116.416666666668</v>
      </c>
      <c r="B4" s="43">
        <v>1446353.0833333333</v>
      </c>
      <c r="C4" s="44">
        <v>1925.325</v>
      </c>
      <c r="D4" s="23">
        <v>2.7250000000000001</v>
      </c>
      <c r="E4" s="86">
        <v>1128208.1666666667</v>
      </c>
      <c r="F4" s="86">
        <v>1147741.6666666667</v>
      </c>
      <c r="G4" s="45">
        <v>378.25</v>
      </c>
      <c r="H4" s="46">
        <v>184.95833333333334</v>
      </c>
      <c r="I4" s="52">
        <v>131.86666666666667</v>
      </c>
    </row>
    <row r="5" spans="1:9" x14ac:dyDescent="0.25">
      <c r="A5" s="86">
        <v>27639.416666666668</v>
      </c>
      <c r="B5" s="43">
        <v>1513006.75</v>
      </c>
      <c r="C5" s="44">
        <v>1939.7583333333334</v>
      </c>
      <c r="D5" s="23">
        <v>2.85</v>
      </c>
      <c r="E5" s="86">
        <v>1156907</v>
      </c>
      <c r="F5" s="86">
        <v>1075922.9166666667</v>
      </c>
      <c r="G5" s="45">
        <v>358.85250000000002</v>
      </c>
      <c r="H5" s="46">
        <v>191.20833333333334</v>
      </c>
      <c r="I5" s="52">
        <v>136.40833333333333</v>
      </c>
    </row>
    <row r="6" spans="1:9" x14ac:dyDescent="0.25">
      <c r="A6" s="86">
        <v>27685.75</v>
      </c>
      <c r="B6" s="43">
        <v>1363445.5833333333</v>
      </c>
      <c r="C6" s="44">
        <v>1909.175</v>
      </c>
      <c r="D6" s="23">
        <v>2.625</v>
      </c>
      <c r="E6" s="86">
        <v>989210.5</v>
      </c>
      <c r="F6" s="86">
        <v>912243</v>
      </c>
      <c r="G6" s="45">
        <v>338.9375</v>
      </c>
      <c r="H6" s="46">
        <v>197.03333333333333</v>
      </c>
      <c r="I6" s="52">
        <v>138</v>
      </c>
    </row>
    <row r="7" spans="1:9" x14ac:dyDescent="0.25">
      <c r="A7" s="86">
        <v>28346.416666666668</v>
      </c>
      <c r="B7" s="43">
        <v>1382707.1666666667</v>
      </c>
      <c r="C7" s="44">
        <v>2007.2333333333333</v>
      </c>
      <c r="D7" s="23">
        <v>2.5750000000000002</v>
      </c>
      <c r="E7" s="86">
        <v>1088792.9166666667</v>
      </c>
      <c r="F7" s="86">
        <v>811522.66666666663</v>
      </c>
      <c r="G7" s="45">
        <v>325.10500000000002</v>
      </c>
      <c r="H7" s="46">
        <v>196.125</v>
      </c>
      <c r="I7" s="52">
        <v>135.30000000000001</v>
      </c>
    </row>
    <row r="8" spans="1:9" x14ac:dyDescent="0.25">
      <c r="A8" s="86">
        <v>29929.416666666668</v>
      </c>
      <c r="B8" s="43">
        <v>1521965.6666666667</v>
      </c>
      <c r="C8" s="44">
        <v>2039.7833333333333</v>
      </c>
      <c r="D8" s="23">
        <v>2.4500000000000002</v>
      </c>
      <c r="E8" s="86">
        <v>1207633.4166666667</v>
      </c>
      <c r="F8" s="86">
        <v>790567.75</v>
      </c>
      <c r="G8" s="45">
        <v>312.58</v>
      </c>
      <c r="H8" s="46">
        <v>198.00833333333333</v>
      </c>
      <c r="I8" s="52">
        <v>135.03333333333333</v>
      </c>
    </row>
    <row r="9" spans="1:9" x14ac:dyDescent="0.25">
      <c r="A9" s="86">
        <v>29561.75</v>
      </c>
      <c r="B9" s="43">
        <v>1619087.0833333333</v>
      </c>
      <c r="C9" s="44">
        <v>2128.2166666666667</v>
      </c>
      <c r="D9" s="23">
        <v>2.0249999999999999</v>
      </c>
      <c r="E9" s="86">
        <v>1266027.4166666667</v>
      </c>
      <c r="F9" s="86">
        <v>853534.83333333337</v>
      </c>
      <c r="G9" s="45">
        <v>311.77</v>
      </c>
      <c r="H9" s="46">
        <v>200.24166666666667</v>
      </c>
      <c r="I9" s="52">
        <v>137.60833333333332</v>
      </c>
    </row>
    <row r="10" spans="1:9" x14ac:dyDescent="0.25">
      <c r="A10" s="86">
        <v>30312.416666666668</v>
      </c>
      <c r="B10" s="43">
        <v>1688290.6666666667</v>
      </c>
      <c r="C10" s="44">
        <v>2179.6</v>
      </c>
      <c r="D10" s="23">
        <v>2</v>
      </c>
      <c r="E10" s="86">
        <v>1306333.8333333333</v>
      </c>
      <c r="F10" s="86">
        <v>912339.58333333337</v>
      </c>
      <c r="G10" s="45">
        <v>323.53500000000003</v>
      </c>
      <c r="H10" s="46">
        <v>202.36666666666667</v>
      </c>
      <c r="I10" s="52">
        <v>141.64166666666668</v>
      </c>
    </row>
    <row r="11" spans="1:9" x14ac:dyDescent="0.25">
      <c r="A11" s="86">
        <v>30335.833333333332</v>
      </c>
      <c r="B11" s="43">
        <v>1769028</v>
      </c>
      <c r="C11" s="44">
        <v>2216.1166666666668</v>
      </c>
      <c r="D11" s="23">
        <v>1.9</v>
      </c>
      <c r="E11" s="86">
        <v>1345717.5</v>
      </c>
      <c r="F11" s="86">
        <v>1015449.9166666666</v>
      </c>
      <c r="G11" s="45">
        <v>339.79</v>
      </c>
      <c r="H11" s="46">
        <v>207.00833333333333</v>
      </c>
      <c r="I11" s="52">
        <v>147.45833333333334</v>
      </c>
    </row>
    <row r="12" spans="1:9" x14ac:dyDescent="0.25">
      <c r="A12" s="86">
        <v>31814.833333333332</v>
      </c>
      <c r="B12" s="43">
        <v>1814472.5833333333</v>
      </c>
      <c r="C12" s="44">
        <v>2270.3166666666666</v>
      </c>
      <c r="D12" s="23">
        <v>1.875</v>
      </c>
      <c r="E12" s="86">
        <v>1303234</v>
      </c>
      <c r="F12" s="86">
        <v>1138584</v>
      </c>
      <c r="G12" s="45">
        <v>357.30250000000001</v>
      </c>
      <c r="H12" s="46">
        <v>208.35</v>
      </c>
      <c r="I12" s="52">
        <v>153.64166666666668</v>
      </c>
    </row>
    <row r="13" spans="1:9" x14ac:dyDescent="0.25">
      <c r="A13" s="86">
        <v>34700.333333333336</v>
      </c>
      <c r="B13" s="43">
        <v>1837068.9166666667</v>
      </c>
      <c r="C13" s="44">
        <v>2287.0416666666665</v>
      </c>
      <c r="D13" s="23">
        <v>1.75</v>
      </c>
      <c r="E13" s="86">
        <v>1292899.0833333333</v>
      </c>
      <c r="F13" s="86">
        <v>1223908.9166666667</v>
      </c>
      <c r="G13" s="45">
        <v>376.06</v>
      </c>
      <c r="H13" s="46">
        <v>215.49166666666667</v>
      </c>
      <c r="I13" s="52">
        <v>158.45833333333334</v>
      </c>
    </row>
    <row r="14" spans="1:9" x14ac:dyDescent="0.25">
      <c r="A14" s="86">
        <v>37479</v>
      </c>
      <c r="B14" s="43">
        <v>1886857.25</v>
      </c>
      <c r="C14" s="44">
        <v>2261.8666666666668</v>
      </c>
      <c r="D14" s="23">
        <v>1.6</v>
      </c>
      <c r="E14" s="86">
        <v>1359584.3333333333</v>
      </c>
      <c r="F14" s="86">
        <v>1280851.9166666667</v>
      </c>
      <c r="G14" s="45">
        <v>396.59500000000003</v>
      </c>
      <c r="H14" s="46">
        <v>228.95833333333334</v>
      </c>
      <c r="I14" s="52">
        <v>163.01666666666668</v>
      </c>
    </row>
    <row r="15" spans="1:9" x14ac:dyDescent="0.25">
      <c r="A15" s="86">
        <v>40278.833333333336</v>
      </c>
      <c r="B15" s="43">
        <v>1960528.8333333333</v>
      </c>
      <c r="C15" s="44">
        <v>2511.5666666666666</v>
      </c>
      <c r="D15" s="23">
        <v>1.5249999999999999</v>
      </c>
      <c r="E15" s="86">
        <v>1436883.4166666667</v>
      </c>
      <c r="F15" s="86">
        <v>1333472.4166666667</v>
      </c>
      <c r="G15" s="45">
        <v>418.6225</v>
      </c>
      <c r="H15" s="46">
        <v>244.29166666666666</v>
      </c>
      <c r="I15" s="52">
        <v>168.96666666666667</v>
      </c>
    </row>
    <row r="16" spans="1:9" x14ac:dyDescent="0.25">
      <c r="A16" s="86">
        <v>43550.75</v>
      </c>
      <c r="B16" s="43">
        <v>2043902.3333333333</v>
      </c>
      <c r="C16" s="44">
        <v>2594.3333333333335</v>
      </c>
      <c r="D16" s="23">
        <v>1.375</v>
      </c>
      <c r="E16" s="86">
        <v>1434971.1666666667</v>
      </c>
      <c r="F16" s="86">
        <v>1389526.3333333333</v>
      </c>
      <c r="G16" s="45">
        <v>437.95749999999998</v>
      </c>
      <c r="H16" s="46">
        <v>252.67500000000001</v>
      </c>
      <c r="I16" s="52">
        <v>174.07499999999999</v>
      </c>
    </row>
    <row r="17" spans="1:9" x14ac:dyDescent="0.25">
      <c r="A17" s="86">
        <v>69482.666666666672</v>
      </c>
      <c r="B17" s="43">
        <v>1980857.9166666667</v>
      </c>
      <c r="C17" s="44">
        <v>2539.35</v>
      </c>
      <c r="D17" s="23">
        <v>0.97499999999999998</v>
      </c>
      <c r="E17" s="86">
        <v>1392667.6666666667</v>
      </c>
      <c r="F17" s="86">
        <v>1469766.5</v>
      </c>
      <c r="G17" s="45">
        <v>460.45749999999998</v>
      </c>
      <c r="H17" s="46">
        <v>260.33333333333331</v>
      </c>
      <c r="I17" s="52">
        <v>178.38333333333333</v>
      </c>
    </row>
    <row r="18" spans="1:9" x14ac:dyDescent="0.25">
      <c r="A18" s="86">
        <v>81401.75</v>
      </c>
      <c r="B18" s="43">
        <v>2076959.8333333333</v>
      </c>
      <c r="C18" s="44">
        <v>2523.6583333333333</v>
      </c>
      <c r="D18" s="23">
        <v>0.9</v>
      </c>
      <c r="E18" s="86">
        <v>1642944.4166666667</v>
      </c>
      <c r="F18" s="86">
        <v>1588078.5833333333</v>
      </c>
      <c r="G18" s="45">
        <v>523.17999999999995</v>
      </c>
      <c r="H18" s="46">
        <v>270.04283333333331</v>
      </c>
      <c r="I18" s="52">
        <v>187.14324999999999</v>
      </c>
    </row>
    <row r="20" spans="1:9" x14ac:dyDescent="0.25">
      <c r="A20" s="112" t="s">
        <v>83</v>
      </c>
      <c r="B20" s="112"/>
      <c r="C20" s="112"/>
      <c r="D20" s="112"/>
      <c r="E20" s="112"/>
    </row>
  </sheetData>
  <mergeCells count="1">
    <mergeCell ref="A20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F8CA-0D12-43B2-B6CC-74C31DE86A95}">
  <dimension ref="A1:O32"/>
  <sheetViews>
    <sheetView workbookViewId="0">
      <selection activeCell="E25" sqref="E25"/>
    </sheetView>
  </sheetViews>
  <sheetFormatPr defaultRowHeight="15" x14ac:dyDescent="0.25"/>
  <cols>
    <col min="1" max="4" width="13.42578125" style="1" customWidth="1"/>
    <col min="5" max="5" width="14.28515625" style="1" customWidth="1"/>
    <col min="6" max="6" width="9.140625" style="1"/>
    <col min="7" max="7" width="51.140625" style="1" bestFit="1" customWidth="1"/>
    <col min="8" max="8" width="14.140625" style="1" bestFit="1" customWidth="1"/>
    <col min="9" max="9" width="18" style="1" bestFit="1" customWidth="1"/>
    <col min="10" max="10" width="12.7109375" style="1" bestFit="1" customWidth="1"/>
    <col min="11" max="11" width="12" style="1" bestFit="1" customWidth="1"/>
    <col min="12" max="12" width="12.7109375" style="1" bestFit="1" customWidth="1"/>
    <col min="13" max="13" width="12" style="1" bestFit="1" customWidth="1"/>
    <col min="14" max="14" width="12.7109375" style="1" bestFit="1" customWidth="1"/>
    <col min="15" max="15" width="12.42578125" style="1" bestFit="1" customWidth="1"/>
    <col min="16" max="16384" width="9.140625" style="1"/>
  </cols>
  <sheetData>
    <row r="1" spans="1:15" x14ac:dyDescent="0.25">
      <c r="A1" s="90" t="s">
        <v>40</v>
      </c>
      <c r="B1" s="90" t="s">
        <v>47</v>
      </c>
      <c r="C1" s="90" t="s">
        <v>48</v>
      </c>
      <c r="D1" s="90" t="s">
        <v>49</v>
      </c>
      <c r="E1" s="90" t="s">
        <v>50</v>
      </c>
      <c r="F1" s="90" t="s">
        <v>82</v>
      </c>
      <c r="G1" s="35" t="s">
        <v>51</v>
      </c>
      <c r="H1" s="35"/>
      <c r="I1" s="35"/>
      <c r="J1" s="35"/>
      <c r="K1" s="35"/>
      <c r="L1" s="35"/>
      <c r="M1" s="35"/>
      <c r="N1" s="35"/>
      <c r="O1" s="35"/>
    </row>
    <row r="2" spans="1:15" ht="15.75" thickBot="1" x14ac:dyDescent="0.3">
      <c r="A2" s="92" t="s">
        <v>75</v>
      </c>
      <c r="B2" s="93" t="s">
        <v>7</v>
      </c>
      <c r="C2" s="93" t="s">
        <v>8</v>
      </c>
      <c r="D2" s="95" t="s">
        <v>25</v>
      </c>
      <c r="E2" s="93" t="s">
        <v>77</v>
      </c>
      <c r="F2" s="94" t="s">
        <v>79</v>
      </c>
      <c r="G2" s="35"/>
      <c r="H2" s="35"/>
      <c r="I2" s="35"/>
      <c r="J2" s="35"/>
      <c r="K2" s="35"/>
      <c r="L2" s="35"/>
      <c r="M2" s="35"/>
      <c r="N2" s="35"/>
      <c r="O2" s="35"/>
    </row>
    <row r="3" spans="1:15" x14ac:dyDescent="0.25">
      <c r="A3" s="91">
        <v>236550</v>
      </c>
      <c r="B3" s="43">
        <v>1278679</v>
      </c>
      <c r="C3" s="44">
        <v>1834.5416666666667</v>
      </c>
      <c r="D3" s="45">
        <v>349.08499999999998</v>
      </c>
      <c r="E3" s="46">
        <v>162.14166666666668</v>
      </c>
      <c r="F3" s="52">
        <v>114.8</v>
      </c>
      <c r="G3" s="36" t="s">
        <v>52</v>
      </c>
      <c r="H3" s="36"/>
      <c r="I3" s="35"/>
      <c r="J3" s="35"/>
      <c r="K3" s="35"/>
      <c r="L3" s="35"/>
      <c r="M3" s="35"/>
      <c r="N3" s="35"/>
      <c r="O3" s="35"/>
    </row>
    <row r="4" spans="1:15" x14ac:dyDescent="0.25">
      <c r="A4" s="91">
        <v>243750</v>
      </c>
      <c r="B4" s="43">
        <v>1372072.25</v>
      </c>
      <c r="C4" s="44">
        <v>1808.2666666666667</v>
      </c>
      <c r="D4" s="45">
        <v>374.08499999999998</v>
      </c>
      <c r="E4" s="46">
        <v>169.15</v>
      </c>
      <c r="F4" s="52">
        <v>126.65</v>
      </c>
      <c r="G4" s="37" t="s">
        <v>53</v>
      </c>
      <c r="H4" s="37">
        <v>0.97625898577340542</v>
      </c>
      <c r="I4" s="35"/>
      <c r="J4" s="35"/>
      <c r="K4" s="35"/>
      <c r="L4" s="35"/>
      <c r="M4" s="35"/>
      <c r="N4" s="35"/>
      <c r="O4" s="35"/>
    </row>
    <row r="5" spans="1:15" x14ac:dyDescent="0.25">
      <c r="A5" s="91">
        <v>244950</v>
      </c>
      <c r="B5" s="43">
        <v>1446353.0833333333</v>
      </c>
      <c r="C5" s="44">
        <v>1925.325</v>
      </c>
      <c r="D5" s="45">
        <v>378.25</v>
      </c>
      <c r="E5" s="46">
        <v>184.95833333333334</v>
      </c>
      <c r="F5" s="52">
        <v>131.86666666666667</v>
      </c>
      <c r="G5" s="37" t="s">
        <v>54</v>
      </c>
      <c r="H5" s="37">
        <v>0.95308160730331826</v>
      </c>
      <c r="I5" s="35"/>
      <c r="J5" s="35"/>
      <c r="K5" s="35"/>
      <c r="L5" s="35"/>
      <c r="M5" s="35"/>
      <c r="N5" s="35"/>
      <c r="O5" s="35"/>
    </row>
    <row r="6" spans="1:15" x14ac:dyDescent="0.25">
      <c r="A6" s="91">
        <v>229550</v>
      </c>
      <c r="B6" s="43">
        <v>1513006.75</v>
      </c>
      <c r="C6" s="44">
        <v>1939.7583333333334</v>
      </c>
      <c r="D6" s="45">
        <v>358.85250000000002</v>
      </c>
      <c r="E6" s="46">
        <v>191.20833333333334</v>
      </c>
      <c r="F6" s="52">
        <v>136.40833333333333</v>
      </c>
      <c r="G6" s="37" t="s">
        <v>55</v>
      </c>
      <c r="H6" s="37">
        <v>0.93175506516846296</v>
      </c>
      <c r="I6" s="35"/>
      <c r="J6" s="35"/>
      <c r="K6" s="35"/>
      <c r="L6" s="35"/>
      <c r="M6" s="35"/>
      <c r="N6" s="35"/>
      <c r="O6" s="35"/>
    </row>
    <row r="7" spans="1:15" x14ac:dyDescent="0.25">
      <c r="A7" s="91">
        <v>215650</v>
      </c>
      <c r="B7" s="43">
        <v>1363445.5833333333</v>
      </c>
      <c r="C7" s="44">
        <v>1909.175</v>
      </c>
      <c r="D7" s="45">
        <v>338.9375</v>
      </c>
      <c r="E7" s="46">
        <v>197.03333333333333</v>
      </c>
      <c r="F7" s="52">
        <v>138</v>
      </c>
      <c r="G7" s="37" t="s">
        <v>56</v>
      </c>
      <c r="H7" s="37">
        <v>13383.835961025643</v>
      </c>
      <c r="I7" s="35"/>
      <c r="J7" s="35"/>
      <c r="K7" s="35"/>
      <c r="L7" s="35"/>
      <c r="M7" s="35"/>
      <c r="N7" s="35"/>
      <c r="O7" s="35"/>
    </row>
    <row r="8" spans="1:15" ht="15.75" thickBot="1" x14ac:dyDescent="0.3">
      <c r="A8" s="91">
        <v>222700</v>
      </c>
      <c r="B8" s="43">
        <v>1382707.1666666667</v>
      </c>
      <c r="C8" s="44">
        <v>2007.2333333333333</v>
      </c>
      <c r="D8" s="45">
        <v>325.10500000000002</v>
      </c>
      <c r="E8" s="46">
        <v>196.125</v>
      </c>
      <c r="F8" s="52">
        <v>135.30000000000001</v>
      </c>
      <c r="G8" s="38" t="s">
        <v>57</v>
      </c>
      <c r="H8" s="38">
        <v>17</v>
      </c>
      <c r="I8" s="35"/>
      <c r="J8" s="35"/>
      <c r="K8" s="35"/>
      <c r="L8" s="35"/>
      <c r="M8" s="35"/>
      <c r="N8" s="35"/>
      <c r="O8" s="35"/>
    </row>
    <row r="9" spans="1:15" x14ac:dyDescent="0.25">
      <c r="A9" s="91">
        <v>224900</v>
      </c>
      <c r="B9" s="43">
        <v>1521965.6666666667</v>
      </c>
      <c r="C9" s="44">
        <v>2039.7833333333333</v>
      </c>
      <c r="D9" s="45">
        <v>312.58</v>
      </c>
      <c r="E9" s="46">
        <v>198.00833333333333</v>
      </c>
      <c r="F9" s="52">
        <v>135.03333333333333</v>
      </c>
      <c r="G9" s="35"/>
      <c r="H9" s="35"/>
      <c r="I9" s="35"/>
      <c r="J9" s="35"/>
      <c r="K9" s="35"/>
      <c r="L9" s="35"/>
      <c r="M9" s="35"/>
      <c r="N9" s="35"/>
      <c r="O9" s="35"/>
    </row>
    <row r="10" spans="1:15" ht="15.75" thickBot="1" x14ac:dyDescent="0.3">
      <c r="A10" s="91">
        <v>244400</v>
      </c>
      <c r="B10" s="43">
        <v>1619087.0833333333</v>
      </c>
      <c r="C10" s="44">
        <v>2128.2166666666667</v>
      </c>
      <c r="D10" s="45">
        <v>311.77</v>
      </c>
      <c r="E10" s="46">
        <v>200.24166666666667</v>
      </c>
      <c r="F10" s="52">
        <v>137.60833333333332</v>
      </c>
      <c r="G10" s="35" t="s">
        <v>58</v>
      </c>
      <c r="H10" s="35"/>
      <c r="I10" s="35"/>
      <c r="J10" s="35"/>
      <c r="K10" s="35"/>
      <c r="L10" s="35"/>
      <c r="M10" s="35"/>
      <c r="N10" s="35"/>
      <c r="O10" s="35"/>
    </row>
    <row r="11" spans="1:15" x14ac:dyDescent="0.25">
      <c r="A11" s="91">
        <v>266225</v>
      </c>
      <c r="B11" s="43">
        <v>1688290.6666666667</v>
      </c>
      <c r="C11" s="44">
        <v>2179.6</v>
      </c>
      <c r="D11" s="45">
        <v>323.53500000000003</v>
      </c>
      <c r="E11" s="46">
        <v>202.36666666666667</v>
      </c>
      <c r="F11" s="52">
        <v>141.64166666666668</v>
      </c>
      <c r="G11" s="39"/>
      <c r="H11" s="39" t="s">
        <v>63</v>
      </c>
      <c r="I11" s="39" t="s">
        <v>64</v>
      </c>
      <c r="J11" s="39" t="s">
        <v>65</v>
      </c>
      <c r="K11" s="39" t="s">
        <v>66</v>
      </c>
      <c r="L11" s="39" t="s">
        <v>67</v>
      </c>
      <c r="M11" s="35"/>
      <c r="N11" s="35"/>
      <c r="O11" s="35"/>
    </row>
    <row r="12" spans="1:15" x14ac:dyDescent="0.25">
      <c r="A12" s="91">
        <v>285775</v>
      </c>
      <c r="B12" s="43">
        <v>1769028</v>
      </c>
      <c r="C12" s="44">
        <v>2216.1166666666668</v>
      </c>
      <c r="D12" s="45">
        <v>339.79</v>
      </c>
      <c r="E12" s="46">
        <v>207.00833333333333</v>
      </c>
      <c r="F12" s="52">
        <v>147.45833333333334</v>
      </c>
      <c r="G12" s="37" t="s">
        <v>59</v>
      </c>
      <c r="H12" s="37">
        <v>5</v>
      </c>
      <c r="I12" s="37">
        <v>40025877137.593102</v>
      </c>
      <c r="J12" s="37">
        <v>8005175427.5186205</v>
      </c>
      <c r="K12" s="37">
        <v>44.689926818733326</v>
      </c>
      <c r="L12" s="37">
        <v>6.1035019012401987E-7</v>
      </c>
      <c r="M12" s="35"/>
      <c r="N12" s="35"/>
      <c r="O12" s="35"/>
    </row>
    <row r="13" spans="1:15" x14ac:dyDescent="0.25">
      <c r="A13" s="91">
        <v>294150</v>
      </c>
      <c r="B13" s="43">
        <v>1814472.5833333333</v>
      </c>
      <c r="C13" s="44">
        <v>2270.3166666666666</v>
      </c>
      <c r="D13" s="45">
        <v>357.30250000000001</v>
      </c>
      <c r="E13" s="46">
        <v>208.35</v>
      </c>
      <c r="F13" s="52">
        <v>153.64166666666668</v>
      </c>
      <c r="G13" s="37" t="s">
        <v>60</v>
      </c>
      <c r="H13" s="37">
        <v>11</v>
      </c>
      <c r="I13" s="37">
        <v>1970397715.3480754</v>
      </c>
      <c r="J13" s="37">
        <v>179127065.03164321</v>
      </c>
      <c r="K13" s="37"/>
      <c r="L13" s="37"/>
      <c r="M13" s="35"/>
      <c r="N13" s="35"/>
      <c r="O13" s="35"/>
    </row>
    <row r="14" spans="1:15" ht="15.75" thickBot="1" x14ac:dyDescent="0.3">
      <c r="A14" s="91">
        <v>305125</v>
      </c>
      <c r="B14" s="43">
        <v>1837068.9166666667</v>
      </c>
      <c r="C14" s="44">
        <v>2287.0416666666665</v>
      </c>
      <c r="D14" s="45">
        <v>376.06</v>
      </c>
      <c r="E14" s="46">
        <v>215.49166666666667</v>
      </c>
      <c r="F14" s="52">
        <v>158.45833333333334</v>
      </c>
      <c r="G14" s="38" t="s">
        <v>61</v>
      </c>
      <c r="H14" s="38">
        <v>16</v>
      </c>
      <c r="I14" s="38">
        <v>41996274852.941177</v>
      </c>
      <c r="J14" s="38"/>
      <c r="K14" s="38"/>
      <c r="L14" s="38"/>
      <c r="M14" s="35"/>
      <c r="N14" s="35"/>
      <c r="O14" s="35"/>
    </row>
    <row r="15" spans="1:15" ht="15.75" thickBot="1" x14ac:dyDescent="0.3">
      <c r="A15" s="91">
        <v>322425</v>
      </c>
      <c r="B15" s="43">
        <v>1886857.25</v>
      </c>
      <c r="C15" s="44">
        <v>2261.8666666666668</v>
      </c>
      <c r="D15" s="45">
        <v>396.59500000000003</v>
      </c>
      <c r="E15" s="46">
        <v>228.95833333333334</v>
      </c>
      <c r="F15" s="52">
        <v>163.01666666666668</v>
      </c>
      <c r="G15" s="35"/>
      <c r="H15" s="35"/>
      <c r="I15" s="35"/>
      <c r="J15" s="35"/>
      <c r="K15" s="35"/>
      <c r="L15" s="35"/>
      <c r="M15" s="35"/>
      <c r="N15" s="35"/>
      <c r="O15" s="35"/>
    </row>
    <row r="16" spans="1:15" x14ac:dyDescent="0.25">
      <c r="A16" s="91">
        <v>325275</v>
      </c>
      <c r="B16" s="43">
        <v>1960528.8333333333</v>
      </c>
      <c r="C16" s="44">
        <v>2511.5666666666666</v>
      </c>
      <c r="D16" s="45">
        <v>418.6225</v>
      </c>
      <c r="E16" s="46">
        <v>244.29166666666666</v>
      </c>
      <c r="F16" s="52">
        <v>168.96666666666667</v>
      </c>
      <c r="G16" s="39"/>
      <c r="H16" s="39" t="s">
        <v>68</v>
      </c>
      <c r="I16" s="39" t="s">
        <v>56</v>
      </c>
      <c r="J16" s="39" t="s">
        <v>69</v>
      </c>
      <c r="K16" s="98" t="s">
        <v>70</v>
      </c>
      <c r="L16" s="39" t="s">
        <v>71</v>
      </c>
      <c r="M16" s="39" t="s">
        <v>72</v>
      </c>
      <c r="N16" s="39" t="s">
        <v>73</v>
      </c>
      <c r="O16" s="39" t="s">
        <v>74</v>
      </c>
    </row>
    <row r="17" spans="1:15" x14ac:dyDescent="0.25">
      <c r="A17" s="91">
        <v>320250</v>
      </c>
      <c r="B17" s="43">
        <v>2043902.3333333333</v>
      </c>
      <c r="C17" s="44">
        <v>2594.3333333333335</v>
      </c>
      <c r="D17" s="45">
        <v>437.95749999999998</v>
      </c>
      <c r="E17" s="46">
        <v>252.67500000000001</v>
      </c>
      <c r="F17" s="52">
        <v>174.07499999999999</v>
      </c>
      <c r="G17" s="37" t="s">
        <v>62</v>
      </c>
      <c r="H17" s="37">
        <v>-63670.038745762999</v>
      </c>
      <c r="I17" s="37">
        <v>53617.318085019477</v>
      </c>
      <c r="J17" s="37">
        <v>-1.1874901807808291</v>
      </c>
      <c r="K17" s="37">
        <v>0.26004422702577468</v>
      </c>
      <c r="L17" s="37">
        <v>-181680.96017480388</v>
      </c>
      <c r="M17" s="37">
        <v>54340.882683277887</v>
      </c>
      <c r="N17" s="37">
        <v>-181680.96017480388</v>
      </c>
      <c r="O17" s="37">
        <v>54340.882683277887</v>
      </c>
    </row>
    <row r="18" spans="1:15" x14ac:dyDescent="0.25">
      <c r="A18" s="91">
        <v>336950</v>
      </c>
      <c r="B18" s="43">
        <v>1980857.9166666667</v>
      </c>
      <c r="C18" s="44">
        <v>2539.35</v>
      </c>
      <c r="D18" s="45">
        <v>460.45749999999998</v>
      </c>
      <c r="E18" s="46">
        <v>260.33333333333331</v>
      </c>
      <c r="F18" s="52">
        <v>178.38333333333333</v>
      </c>
      <c r="G18" s="37" t="s">
        <v>7</v>
      </c>
      <c r="H18" s="37">
        <v>0.1572198049768288</v>
      </c>
      <c r="I18" s="37">
        <v>7.6079232297413757E-2</v>
      </c>
      <c r="J18" s="37">
        <v>2.0665272273281516</v>
      </c>
      <c r="K18" s="96">
        <v>6.3150316357490494E-2</v>
      </c>
      <c r="L18" s="37">
        <v>-1.0229456300943351E-2</v>
      </c>
      <c r="M18" s="37">
        <v>0.32466906625460096</v>
      </c>
      <c r="N18" s="37">
        <v>-1.0229456300943351E-2</v>
      </c>
      <c r="O18" s="37">
        <v>0.32466906625460096</v>
      </c>
    </row>
    <row r="19" spans="1:15" x14ac:dyDescent="0.25">
      <c r="A19" s="91">
        <v>396800</v>
      </c>
      <c r="B19" s="43">
        <v>2076959.8333333333</v>
      </c>
      <c r="C19" s="44">
        <v>2523.6583333333333</v>
      </c>
      <c r="D19" s="45">
        <v>523.17999999999995</v>
      </c>
      <c r="E19" s="46">
        <v>270.04283333333331</v>
      </c>
      <c r="F19" s="52">
        <v>187.14324999999999</v>
      </c>
      <c r="G19" s="37" t="s">
        <v>8</v>
      </c>
      <c r="H19" s="37">
        <v>-7.2395912714036443</v>
      </c>
      <c r="I19" s="37">
        <v>76.199610963005441</v>
      </c>
      <c r="J19" s="37">
        <v>-9.5008244529206753E-2</v>
      </c>
      <c r="K19" s="96">
        <v>0.92601692616947606</v>
      </c>
      <c r="L19" s="37">
        <v>-174.95380420573474</v>
      </c>
      <c r="M19" s="37">
        <v>160.47462166292746</v>
      </c>
      <c r="N19" s="37">
        <v>-174.95380420573474</v>
      </c>
      <c r="O19" s="37">
        <v>160.47462166292746</v>
      </c>
    </row>
    <row r="20" spans="1:15" x14ac:dyDescent="0.25">
      <c r="A20"/>
      <c r="B20"/>
      <c r="C20"/>
      <c r="D20"/>
      <c r="E20"/>
      <c r="F20"/>
      <c r="G20" s="37" t="s">
        <v>25</v>
      </c>
      <c r="H20" s="37">
        <v>430.90172828169341</v>
      </c>
      <c r="I20" s="37">
        <v>112.866542309894</v>
      </c>
      <c r="J20" s="37">
        <v>3.8177986094282974</v>
      </c>
      <c r="K20" s="96">
        <v>2.8539895889769943E-3</v>
      </c>
      <c r="L20" s="37">
        <v>182.48414358676169</v>
      </c>
      <c r="M20" s="37">
        <v>679.31931297662516</v>
      </c>
      <c r="N20" s="37">
        <v>182.48414358676169</v>
      </c>
      <c r="O20" s="37">
        <v>679.31931297662516</v>
      </c>
    </row>
    <row r="21" spans="1:15" x14ac:dyDescent="0.25">
      <c r="A21"/>
      <c r="B21"/>
      <c r="C21"/>
      <c r="D21"/>
      <c r="E21"/>
      <c r="F21"/>
      <c r="G21" s="37" t="s">
        <v>77</v>
      </c>
      <c r="H21" s="37">
        <v>-651.87707177749496</v>
      </c>
      <c r="I21" s="37">
        <v>835.26490734184267</v>
      </c>
      <c r="J21" s="37">
        <v>-0.78044350486606284</v>
      </c>
      <c r="K21" s="96">
        <v>0.45159770179459113</v>
      </c>
      <c r="L21" s="37">
        <v>-2490.282737582208</v>
      </c>
      <c r="M21" s="37">
        <v>1186.5285940272183</v>
      </c>
      <c r="N21" s="37">
        <v>-2490.282737582208</v>
      </c>
      <c r="O21" s="37">
        <v>1186.5285940272183</v>
      </c>
    </row>
    <row r="22" spans="1:15" ht="15.75" thickBot="1" x14ac:dyDescent="0.3">
      <c r="A22"/>
      <c r="B22"/>
      <c r="C22"/>
      <c r="D22"/>
      <c r="E22"/>
      <c r="F22"/>
      <c r="G22" s="38" t="s">
        <v>79</v>
      </c>
      <c r="H22" s="38">
        <v>460.81622425545555</v>
      </c>
      <c r="I22" s="38">
        <v>1502.860821717212</v>
      </c>
      <c r="J22" s="38">
        <v>0.30662601459589162</v>
      </c>
      <c r="K22" s="97">
        <v>0.76485412942720055</v>
      </c>
      <c r="L22" s="38">
        <v>-2846.9581420272539</v>
      </c>
      <c r="M22" s="38">
        <v>3768.5905905381646</v>
      </c>
      <c r="N22" s="38">
        <v>-2846.9581420272539</v>
      </c>
      <c r="O22" s="38">
        <v>3768.5905905381646</v>
      </c>
    </row>
    <row r="23" spans="1:15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4EB8-5AEB-4E82-AEEE-6C9858B33146}">
  <dimension ref="A1:I18"/>
  <sheetViews>
    <sheetView workbookViewId="0">
      <selection activeCell="M13" sqref="M13"/>
    </sheetView>
  </sheetViews>
  <sheetFormatPr defaultRowHeight="15" x14ac:dyDescent="0.25"/>
  <cols>
    <col min="1" max="16384" width="9.140625" style="1"/>
  </cols>
  <sheetData>
    <row r="1" spans="1:9" x14ac:dyDescent="0.25">
      <c r="A1" s="104" t="s">
        <v>47</v>
      </c>
      <c r="B1" s="104" t="s">
        <v>48</v>
      </c>
      <c r="C1" s="104" t="s">
        <v>49</v>
      </c>
      <c r="D1" s="104" t="s">
        <v>50</v>
      </c>
      <c r="E1" s="104" t="s">
        <v>82</v>
      </c>
      <c r="F1" s="104" t="s">
        <v>84</v>
      </c>
      <c r="G1" s="104" t="s">
        <v>85</v>
      </c>
      <c r="H1" s="104" t="s">
        <v>86</v>
      </c>
      <c r="I1" s="104" t="s">
        <v>87</v>
      </c>
    </row>
    <row r="2" spans="1:9" x14ac:dyDescent="0.25">
      <c r="A2" s="99">
        <v>25279.416666666668</v>
      </c>
      <c r="B2" s="99">
        <v>1278679</v>
      </c>
      <c r="C2" s="100">
        <v>1834.5416666666667</v>
      </c>
      <c r="D2" s="101">
        <v>1.875</v>
      </c>
      <c r="E2" s="99">
        <v>1006151</v>
      </c>
      <c r="F2" s="99">
        <v>1114935.3333333333</v>
      </c>
      <c r="G2" s="102">
        <v>349.08499999999998</v>
      </c>
      <c r="H2" s="103">
        <v>162.14166666666668</v>
      </c>
      <c r="I2" s="103">
        <v>114.8</v>
      </c>
    </row>
    <row r="3" spans="1:9" x14ac:dyDescent="0.25">
      <c r="A3" s="99">
        <v>25927.916666666668</v>
      </c>
      <c r="B3" s="99">
        <v>1372072.25</v>
      </c>
      <c r="C3" s="100">
        <v>1808.2666666666667</v>
      </c>
      <c r="D3" s="101">
        <v>2.375</v>
      </c>
      <c r="E3" s="99">
        <v>1069945.0833333333</v>
      </c>
      <c r="F3" s="99">
        <v>1164342.5</v>
      </c>
      <c r="G3" s="102">
        <v>374.08499999999998</v>
      </c>
      <c r="H3" s="103">
        <v>169.15</v>
      </c>
      <c r="I3" s="103">
        <v>126.65</v>
      </c>
    </row>
    <row r="4" spans="1:9" x14ac:dyDescent="0.25">
      <c r="A4" s="99">
        <v>27116.416666666668</v>
      </c>
      <c r="B4" s="99">
        <v>1446353.0833333333</v>
      </c>
      <c r="C4" s="100">
        <v>1925.325</v>
      </c>
      <c r="D4" s="101">
        <v>2.7250000000000001</v>
      </c>
      <c r="E4" s="99">
        <v>1128208.1666666667</v>
      </c>
      <c r="F4" s="99">
        <v>1147741.6666666667</v>
      </c>
      <c r="G4" s="102">
        <v>378.25</v>
      </c>
      <c r="H4" s="103">
        <v>184.95833333333334</v>
      </c>
      <c r="I4" s="103">
        <v>131.86666666666667</v>
      </c>
    </row>
    <row r="5" spans="1:9" x14ac:dyDescent="0.25">
      <c r="A5" s="99">
        <v>27639.416666666668</v>
      </c>
      <c r="B5" s="99">
        <v>1513006.75</v>
      </c>
      <c r="C5" s="100">
        <v>1939.7583333333334</v>
      </c>
      <c r="D5" s="101">
        <v>2.85</v>
      </c>
      <c r="E5" s="99">
        <v>1156907</v>
      </c>
      <c r="F5" s="99">
        <v>1075922.9166666667</v>
      </c>
      <c r="G5" s="102">
        <v>358.85250000000002</v>
      </c>
      <c r="H5" s="103">
        <v>191.20833333333334</v>
      </c>
      <c r="I5" s="103">
        <v>136.40833333333333</v>
      </c>
    </row>
    <row r="6" spans="1:9" x14ac:dyDescent="0.25">
      <c r="A6" s="99">
        <v>27685.75</v>
      </c>
      <c r="B6" s="99">
        <v>1363445.5833333333</v>
      </c>
      <c r="C6" s="100">
        <v>1909.175</v>
      </c>
      <c r="D6" s="101">
        <v>2.625</v>
      </c>
      <c r="E6" s="99">
        <v>989210.5</v>
      </c>
      <c r="F6" s="99">
        <v>912243</v>
      </c>
      <c r="G6" s="102">
        <v>338.9375</v>
      </c>
      <c r="H6" s="103">
        <v>197.03333333333333</v>
      </c>
      <c r="I6" s="103">
        <v>138</v>
      </c>
    </row>
    <row r="7" spans="1:9" x14ac:dyDescent="0.25">
      <c r="A7" s="99">
        <v>28346.416666666668</v>
      </c>
      <c r="B7" s="99">
        <v>1382707.1666666667</v>
      </c>
      <c r="C7" s="100">
        <v>2007.2333333333333</v>
      </c>
      <c r="D7" s="101">
        <v>2.5750000000000002</v>
      </c>
      <c r="E7" s="99">
        <v>1088792.9166666667</v>
      </c>
      <c r="F7" s="99">
        <v>811522.66666666663</v>
      </c>
      <c r="G7" s="102">
        <v>325.10500000000002</v>
      </c>
      <c r="H7" s="103">
        <v>196.125</v>
      </c>
      <c r="I7" s="103">
        <v>135.30000000000001</v>
      </c>
    </row>
    <row r="8" spans="1:9" x14ac:dyDescent="0.25">
      <c r="A8" s="99">
        <v>29929.416666666668</v>
      </c>
      <c r="B8" s="99">
        <v>1521965.6666666667</v>
      </c>
      <c r="C8" s="100">
        <v>2039.7833333333333</v>
      </c>
      <c r="D8" s="101">
        <v>2.4500000000000002</v>
      </c>
      <c r="E8" s="99">
        <v>1207633.4166666667</v>
      </c>
      <c r="F8" s="99">
        <v>790567.75</v>
      </c>
      <c r="G8" s="102">
        <v>312.58</v>
      </c>
      <c r="H8" s="103">
        <v>198.00833333333333</v>
      </c>
      <c r="I8" s="103">
        <v>135.03333333333333</v>
      </c>
    </row>
    <row r="9" spans="1:9" x14ac:dyDescent="0.25">
      <c r="A9" s="99">
        <v>29561.75</v>
      </c>
      <c r="B9" s="99">
        <v>1619087.0833333333</v>
      </c>
      <c r="C9" s="100">
        <v>2128.2166666666667</v>
      </c>
      <c r="D9" s="101">
        <v>2.0249999999999999</v>
      </c>
      <c r="E9" s="99">
        <v>1266027.4166666667</v>
      </c>
      <c r="F9" s="99">
        <v>853534.83333333337</v>
      </c>
      <c r="G9" s="102">
        <v>311.77</v>
      </c>
      <c r="H9" s="103">
        <v>200.24166666666667</v>
      </c>
      <c r="I9" s="103">
        <v>137.60833333333332</v>
      </c>
    </row>
    <row r="10" spans="1:9" x14ac:dyDescent="0.25">
      <c r="A10" s="99">
        <v>30312.416666666668</v>
      </c>
      <c r="B10" s="99">
        <v>1688290.6666666667</v>
      </c>
      <c r="C10" s="100">
        <v>2179.6</v>
      </c>
      <c r="D10" s="101">
        <v>2</v>
      </c>
      <c r="E10" s="99">
        <v>1306333.8333333333</v>
      </c>
      <c r="F10" s="99">
        <v>912339.58333333337</v>
      </c>
      <c r="G10" s="102">
        <v>323.53500000000003</v>
      </c>
      <c r="H10" s="103">
        <v>202.36666666666667</v>
      </c>
      <c r="I10" s="103">
        <v>141.64166666666668</v>
      </c>
    </row>
    <row r="11" spans="1:9" x14ac:dyDescent="0.25">
      <c r="A11" s="99">
        <v>30335.833333333332</v>
      </c>
      <c r="B11" s="99">
        <v>1769028</v>
      </c>
      <c r="C11" s="100">
        <v>2216.1166666666668</v>
      </c>
      <c r="D11" s="101">
        <v>1.9</v>
      </c>
      <c r="E11" s="99">
        <v>1345717.5</v>
      </c>
      <c r="F11" s="99">
        <v>1015449.9166666666</v>
      </c>
      <c r="G11" s="102">
        <v>339.79</v>
      </c>
      <c r="H11" s="103">
        <v>207.00833333333333</v>
      </c>
      <c r="I11" s="103">
        <v>147.45833333333334</v>
      </c>
    </row>
    <row r="12" spans="1:9" x14ac:dyDescent="0.25">
      <c r="A12" s="99">
        <v>31814.833333333332</v>
      </c>
      <c r="B12" s="99">
        <v>1814472.5833333333</v>
      </c>
      <c r="C12" s="100">
        <v>2270.3166666666666</v>
      </c>
      <c r="D12" s="101">
        <v>1.875</v>
      </c>
      <c r="E12" s="99">
        <v>1303234</v>
      </c>
      <c r="F12" s="99">
        <v>1138584</v>
      </c>
      <c r="G12" s="102">
        <v>357.30250000000001</v>
      </c>
      <c r="H12" s="103">
        <v>208.35</v>
      </c>
      <c r="I12" s="103">
        <v>153.64166666666668</v>
      </c>
    </row>
    <row r="13" spans="1:9" x14ac:dyDescent="0.25">
      <c r="A13" s="99">
        <v>34700.333333333336</v>
      </c>
      <c r="B13" s="99">
        <v>1837068.9166666667</v>
      </c>
      <c r="C13" s="100">
        <v>2287.0416666666665</v>
      </c>
      <c r="D13" s="101">
        <v>1.75</v>
      </c>
      <c r="E13" s="99">
        <v>1292899.0833333333</v>
      </c>
      <c r="F13" s="99">
        <v>1223908.9166666667</v>
      </c>
      <c r="G13" s="102">
        <v>376.06</v>
      </c>
      <c r="H13" s="103">
        <v>215.49166666666667</v>
      </c>
      <c r="I13" s="103">
        <v>158.45833333333334</v>
      </c>
    </row>
    <row r="14" spans="1:9" x14ac:dyDescent="0.25">
      <c r="A14" s="99">
        <v>37479</v>
      </c>
      <c r="B14" s="99">
        <v>1886857.25</v>
      </c>
      <c r="C14" s="100">
        <v>2261.8666666666668</v>
      </c>
      <c r="D14" s="101">
        <v>1.6</v>
      </c>
      <c r="E14" s="99">
        <v>1359584.3333333333</v>
      </c>
      <c r="F14" s="99">
        <v>1280851.9166666667</v>
      </c>
      <c r="G14" s="102">
        <v>396.59500000000003</v>
      </c>
      <c r="H14" s="103">
        <v>228.95833333333334</v>
      </c>
      <c r="I14" s="103">
        <v>163.01666666666668</v>
      </c>
    </row>
    <row r="15" spans="1:9" x14ac:dyDescent="0.25">
      <c r="A15" s="99">
        <v>40278.833333333336</v>
      </c>
      <c r="B15" s="99">
        <v>1960528.8333333333</v>
      </c>
      <c r="C15" s="100">
        <v>2511.5666666666666</v>
      </c>
      <c r="D15" s="101">
        <v>1.5249999999999999</v>
      </c>
      <c r="E15" s="99">
        <v>1436883.4166666667</v>
      </c>
      <c r="F15" s="99">
        <v>1333472.4166666667</v>
      </c>
      <c r="G15" s="102">
        <v>418.6225</v>
      </c>
      <c r="H15" s="103">
        <v>244.29166666666666</v>
      </c>
      <c r="I15" s="103">
        <v>168.96666666666667</v>
      </c>
    </row>
    <row r="16" spans="1:9" x14ac:dyDescent="0.25">
      <c r="A16" s="99">
        <v>43550.75</v>
      </c>
      <c r="B16" s="99">
        <v>2043902.3333333333</v>
      </c>
      <c r="C16" s="100">
        <v>2594.3333333333335</v>
      </c>
      <c r="D16" s="101">
        <v>1.375</v>
      </c>
      <c r="E16" s="99">
        <v>1434971.1666666667</v>
      </c>
      <c r="F16" s="99">
        <v>1389526.3333333333</v>
      </c>
      <c r="G16" s="102">
        <v>437.95749999999998</v>
      </c>
      <c r="H16" s="103">
        <v>252.67500000000001</v>
      </c>
      <c r="I16" s="103">
        <v>174.07499999999999</v>
      </c>
    </row>
    <row r="17" spans="1:9" x14ac:dyDescent="0.25">
      <c r="A17" s="99">
        <v>69482.666666666672</v>
      </c>
      <c r="B17" s="99">
        <v>1980857.9166666667</v>
      </c>
      <c r="C17" s="100">
        <v>2539.35</v>
      </c>
      <c r="D17" s="101">
        <v>0.97499999999999998</v>
      </c>
      <c r="E17" s="99">
        <v>1392667.6666666667</v>
      </c>
      <c r="F17" s="99">
        <v>1469766.5</v>
      </c>
      <c r="G17" s="102">
        <v>460.45749999999998</v>
      </c>
      <c r="H17" s="103">
        <v>260.33333333333331</v>
      </c>
      <c r="I17" s="103">
        <v>178.38333333333333</v>
      </c>
    </row>
    <row r="18" spans="1:9" x14ac:dyDescent="0.25">
      <c r="A18" s="99">
        <v>81401.75</v>
      </c>
      <c r="B18" s="99">
        <v>2076959.8333333333</v>
      </c>
      <c r="C18" s="100">
        <v>2523.6583333333333</v>
      </c>
      <c r="D18" s="101">
        <v>0.9</v>
      </c>
      <c r="E18" s="99">
        <v>1642944.4166666667</v>
      </c>
      <c r="F18" s="99">
        <v>1588078.5833333333</v>
      </c>
      <c r="G18" s="102">
        <v>523.17999999999995</v>
      </c>
      <c r="H18" s="103">
        <v>270.04283333333331</v>
      </c>
      <c r="I18" s="103">
        <v>187.14324999999999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Wstępne_odrzucenie</vt:lpstr>
      <vt:lpstr>Hellwig_1</vt:lpstr>
      <vt:lpstr>Regresja_hellwig1</vt:lpstr>
      <vt:lpstr>Hellwig_2</vt:lpstr>
      <vt:lpstr>Regresja_hellwig2</vt:lpstr>
      <vt:lpstr>Hellwig_excel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hiredk</dc:creator>
  <cp:lastModifiedBy>hiredk</cp:lastModifiedBy>
  <dcterms:created xsi:type="dcterms:W3CDTF">2015-06-05T18:19:34Z</dcterms:created>
  <dcterms:modified xsi:type="dcterms:W3CDTF">2022-05-31T18:44:06Z</dcterms:modified>
</cp:coreProperties>
</file>