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B:\Projekty\Studia\VI_semestr\Ekonometria\"/>
    </mc:Choice>
  </mc:AlternateContent>
  <xr:revisionPtr revIDLastSave="0" documentId="13_ncr:1_{B3DBFEA2-97B0-4BBF-8515-C3DD161AC3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stępne_odrzucenie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8" l="1"/>
  <c r="Y13" i="8"/>
  <c r="Y12" i="8"/>
  <c r="AC4" i="8"/>
  <c r="AC5" i="8"/>
  <c r="AC6" i="8"/>
  <c r="AC7" i="8"/>
  <c r="AC8" i="8"/>
  <c r="AC9" i="8"/>
  <c r="AC10" i="8"/>
  <c r="AC11" i="8"/>
  <c r="AC12" i="8"/>
  <c r="AC13" i="8"/>
  <c r="AC14" i="8"/>
  <c r="AC3" i="8"/>
  <c r="AA4" i="8"/>
  <c r="AB4" i="8" s="1"/>
  <c r="AA5" i="8"/>
  <c r="AB5" i="8" s="1"/>
  <c r="AA6" i="8"/>
  <c r="AB6" i="8" s="1"/>
  <c r="AA7" i="8"/>
  <c r="AB7" i="8" s="1"/>
  <c r="AA8" i="8"/>
  <c r="AB8" i="8" s="1"/>
  <c r="AA9" i="8"/>
  <c r="AB9" i="8" s="1"/>
  <c r="AA10" i="8"/>
  <c r="AB10" i="8" s="1"/>
  <c r="AA11" i="8"/>
  <c r="AB11" i="8" s="1"/>
  <c r="AA12" i="8"/>
  <c r="AB12" i="8" s="1"/>
  <c r="AA13" i="8"/>
  <c r="AB13" i="8" s="1"/>
  <c r="AA14" i="8"/>
  <c r="AB14" i="8" s="1"/>
  <c r="AA3" i="8"/>
  <c r="AB3" i="8" s="1"/>
  <c r="Z4" i="8"/>
  <c r="Z5" i="8"/>
  <c r="Z6" i="8"/>
  <c r="Z7" i="8"/>
  <c r="Z8" i="8"/>
  <c r="Z9" i="8"/>
  <c r="Z10" i="8"/>
  <c r="Z11" i="8"/>
  <c r="Z12" i="8"/>
  <c r="Z13" i="8"/>
  <c r="Z14" i="8"/>
  <c r="Z3" i="8"/>
  <c r="C14" i="8"/>
  <c r="D14" i="8"/>
  <c r="E14" i="8"/>
  <c r="F14" i="8"/>
  <c r="G14" i="8"/>
  <c r="C3" i="8"/>
  <c r="D3" i="8"/>
  <c r="E3" i="8"/>
  <c r="F3" i="8"/>
  <c r="G3" i="8"/>
  <c r="Y11" i="8"/>
  <c r="Y10" i="8"/>
  <c r="Y9" i="8"/>
  <c r="Y7" i="8"/>
  <c r="Y6" i="8"/>
  <c r="Y5" i="8"/>
  <c r="Y4" i="8"/>
  <c r="Y3" i="8"/>
</calcChain>
</file>

<file path=xl/sharedStrings.xml><?xml version="1.0" encoding="utf-8"?>
<sst xmlns="http://schemas.openxmlformats.org/spreadsheetml/2006/main" count="52" uniqueCount="43">
  <si>
    <t>Współczynnik zmienności</t>
  </si>
  <si>
    <t>Średnia</t>
  </si>
  <si>
    <t>Odchylenie standardowe z próby</t>
  </si>
  <si>
    <t>Współćzynnik korelacji Pearsona</t>
  </si>
  <si>
    <t>większy niż 15%</t>
  </si>
  <si>
    <t>wieksza niż 75%</t>
  </si>
  <si>
    <t>BABANAICSRETSAUS</t>
  </si>
  <si>
    <t>Business Applications: Retail Trade in the United States, Number, Annual, Seasonally Adjusted</t>
  </si>
  <si>
    <t>BUSINV</t>
  </si>
  <si>
    <t>Total Business Inventories, Millions of Dollars, Annual, Seasonally Adjusted</t>
  </si>
  <si>
    <t>Natural Gas Consumption, Billion Cubic Feet, Annual, Not Seasonally Adjusted</t>
  </si>
  <si>
    <t>NATURALGAS</t>
  </si>
  <si>
    <t>RAILPMD11</t>
  </si>
  <si>
    <t>Rail Passenger Miles, Miles, Annual, Seasonally Adjusted</t>
  </si>
  <si>
    <t>Homeownership Rate in the United States, Percent, Annual, Not Seasonally Adjusted</t>
  </si>
  <si>
    <t>RHORUSQ156N</t>
  </si>
  <si>
    <t>RHVRUSQ156N</t>
  </si>
  <si>
    <t>Homeowner Vacancy Rate in the United States, Percent, Annual, Not Seasonally Adjusted</t>
  </si>
  <si>
    <t>Total Business Sales, Millions of Dollars, Annual, Seasonally Adjusted</t>
  </si>
  <si>
    <t>TOTBUSSMSA</t>
  </si>
  <si>
    <t>Passenger Transportation Services Index, Index 2000=100, Annual, Seasonally Adjusted</t>
  </si>
  <si>
    <t>TSIPSNGR</t>
  </si>
  <si>
    <t>TTLCONS</t>
  </si>
  <si>
    <t>Total Construction Spending: Total Construction in the United States, Millions of Dollars, Annual, Seasonally Adjusted Annual Rate</t>
  </si>
  <si>
    <t>Homeownership Rate for the United States, Percent, Annual, Not Seasonally Adjusted</t>
  </si>
  <si>
    <t>USHOWN</t>
  </si>
  <si>
    <t>USSTHPI</t>
  </si>
  <si>
    <t>All-Transactions House Price Index for the United States, Index 1980:Q1=100, Annual, Not Seasonally Adjusted</t>
  </si>
  <si>
    <t>Current Wages and Benefits; Percentage Reporting Increases for Texas, Percent, Annual, Seasonally Adjusted</t>
  </si>
  <si>
    <t>WGSISAMFRBDAL</t>
  </si>
  <si>
    <t>Data zebrania danych</t>
  </si>
  <si>
    <t>Dane</t>
  </si>
  <si>
    <t>Opis szczegółowy</t>
  </si>
  <si>
    <t>Wskaźniki</t>
  </si>
  <si>
    <t>Status</t>
  </si>
  <si>
    <t>Zasady - współczynnik musi być większy niż:</t>
  </si>
  <si>
    <t>wartość przewidywana Y</t>
  </si>
  <si>
    <t>dane wybrane do modelu</t>
  </si>
  <si>
    <t>Legenda:</t>
  </si>
  <si>
    <t>dane wybrane wstępnie</t>
  </si>
  <si>
    <t>OK</t>
  </si>
  <si>
    <t>NIE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</si>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</sst>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7575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2" fillId="2" borderId="1">
      <alignment horizontal="left" vertical="center" wrapText="1"/>
    </xf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  <xf numFmtId="0" fontId="6" fillId="7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5" fontId="0" fillId="9" borderId="0" xfId="0" applyNumberFormat="1" applyFill="1" applyBorder="1" applyAlignment="1">
      <alignment horizontal="center" vertical="center"/>
    </xf>
    <xf numFmtId="165" fontId="0" fillId="9" borderId="6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66" fontId="0" fillId="8" borderId="0" xfId="0" applyNumberFormat="1" applyFill="1" applyBorder="1" applyAlignment="1">
      <alignment horizontal="center" vertical="center"/>
    </xf>
    <xf numFmtId="0" fontId="5" fillId="10" borderId="8" xfId="5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12" borderId="0" xfId="0" applyNumberFormat="1" applyFill="1" applyBorder="1" applyAlignment="1">
      <alignment horizontal="center" vertical="center"/>
    </xf>
    <xf numFmtId="166" fontId="0" fillId="12" borderId="0" xfId="0" applyNumberForma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6" fontId="5" fillId="12" borderId="8" xfId="5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1" fontId="0" fillId="13" borderId="5" xfId="0" applyNumberForma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1" fontId="0" fillId="13" borderId="7" xfId="0" applyNumberForma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left" vertical="center"/>
    </xf>
    <xf numFmtId="0" fontId="5" fillId="10" borderId="7" xfId="5" applyFill="1" applyBorder="1" applyAlignment="1">
      <alignment horizontal="left" vertical="center"/>
    </xf>
    <xf numFmtId="0" fontId="0" fillId="15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1" fillId="14" borderId="11" xfId="1" applyFill="1" applyBorder="1" applyAlignment="1">
      <alignment horizontal="center" vertical="center"/>
    </xf>
    <xf numFmtId="0" fontId="1" fillId="14" borderId="12" xfId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left" vertical="center"/>
    </xf>
    <xf numFmtId="0" fontId="7" fillId="16" borderId="0" xfId="0" applyFont="1" applyFill="1" applyBorder="1" applyAlignment="1">
      <alignment horizontal="center" vertical="center"/>
    </xf>
    <xf numFmtId="2" fontId="7" fillId="16" borderId="0" xfId="0" applyNumberFormat="1" applyFont="1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3" fillId="4" borderId="14" xfId="3" applyBorder="1" applyAlignment="1">
      <alignment horizontal="center" vertical="center"/>
    </xf>
    <xf numFmtId="0" fontId="4" fillId="5" borderId="14" xfId="4" applyBorder="1" applyAlignment="1">
      <alignment horizontal="center" vertical="center"/>
    </xf>
    <xf numFmtId="0" fontId="4" fillId="5" borderId="15" xfId="4" applyBorder="1" applyAlignment="1">
      <alignment horizontal="center" vertical="center"/>
    </xf>
    <xf numFmtId="0" fontId="6" fillId="7" borderId="14" xfId="6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</cellXfs>
  <cellStyles count="7">
    <cellStyle name="Dobry" xfId="3" builtinId="26"/>
    <cellStyle name="Kolumna" xfId="2" xr:uid="{009163D6-CBC2-4CE7-BBC5-AF8D2764C072}"/>
    <cellStyle name="Neutralny" xfId="6" builtinId="28"/>
    <cellStyle name="Normalny" xfId="0" builtinId="0"/>
    <cellStyle name="Normalny 2" xfId="1" xr:uid="{540DDFDE-BA42-4FB6-B307-EBECD85608A4}"/>
    <cellStyle name="Normalny 3" xfId="5" xr:uid="{AD8A5338-C743-43DA-AFA8-08F8A2122978}"/>
    <cellStyle name="Zły" xfId="4" builtinId="27"/>
  </cellStyles>
  <dxfs count="0"/>
  <tableStyles count="0" defaultTableStyle="TableStyleMedium2" defaultPivotStyle="PivotStyleLight16"/>
  <colors>
    <mruColors>
      <color rgb="FFFF7575"/>
      <color rgb="FFFF2D2D"/>
      <color rgb="FFF8CBAD"/>
      <color rgb="FFF6C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206C-BC67-475E-A365-4B0E4AB8687F}">
  <dimension ref="A1:AD18"/>
  <sheetViews>
    <sheetView tabSelected="1" zoomScale="85" zoomScaleNormal="85" workbookViewId="0">
      <selection activeCell="F44" sqref="F44"/>
    </sheetView>
  </sheetViews>
  <sheetFormatPr defaultRowHeight="15" x14ac:dyDescent="0.25"/>
  <cols>
    <col min="1" max="1" width="26" style="1" customWidth="1"/>
    <col min="2" max="2" width="21.28515625" style="1" customWidth="1"/>
    <col min="3" max="25" width="10.5703125" style="1" bestFit="1" customWidth="1"/>
    <col min="26" max="26" width="10.28515625" style="1" bestFit="1" customWidth="1"/>
    <col min="27" max="27" width="17.140625" style="1" customWidth="1"/>
    <col min="28" max="28" width="24.85546875" style="1" bestFit="1" customWidth="1"/>
    <col min="29" max="29" width="31.7109375" style="1" bestFit="1" customWidth="1"/>
    <col min="30" max="30" width="6.85546875" style="1" bestFit="1" customWidth="1"/>
    <col min="31" max="33" width="10.5703125" style="1" bestFit="1" customWidth="1"/>
    <col min="34" max="34" width="10.28515625" style="1" bestFit="1" customWidth="1"/>
    <col min="35" max="35" width="31.7109375" style="1" bestFit="1" customWidth="1"/>
    <col min="36" max="36" width="24.85546875" style="1" bestFit="1" customWidth="1"/>
    <col min="37" max="37" width="31.7109375" style="1" bestFit="1" customWidth="1"/>
    <col min="38" max="68" width="10.28515625" style="1" bestFit="1" customWidth="1"/>
    <col min="69" max="16384" width="9.140625" style="1"/>
  </cols>
  <sheetData>
    <row r="1" spans="1:30" x14ac:dyDescent="0.25">
      <c r="A1" s="4"/>
      <c r="B1" s="5"/>
      <c r="C1" s="6" t="s">
        <v>31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27" t="s">
        <v>33</v>
      </c>
      <c r="AA1" s="28"/>
      <c r="AB1" s="28"/>
      <c r="AC1" s="29"/>
    </row>
    <row r="2" spans="1:30" x14ac:dyDescent="0.25">
      <c r="A2" s="8" t="s">
        <v>32</v>
      </c>
      <c r="B2" s="9" t="s">
        <v>30</v>
      </c>
      <c r="C2" s="10">
        <v>36526</v>
      </c>
      <c r="D2" s="10">
        <v>36892</v>
      </c>
      <c r="E2" s="10">
        <v>37257</v>
      </c>
      <c r="F2" s="10">
        <v>37622</v>
      </c>
      <c r="G2" s="10">
        <v>37987</v>
      </c>
      <c r="H2" s="10">
        <v>38353</v>
      </c>
      <c r="I2" s="10">
        <v>38718</v>
      </c>
      <c r="J2" s="10">
        <v>39083</v>
      </c>
      <c r="K2" s="10">
        <v>39448</v>
      </c>
      <c r="L2" s="10">
        <v>39814</v>
      </c>
      <c r="M2" s="10">
        <v>40179</v>
      </c>
      <c r="N2" s="10">
        <v>40544</v>
      </c>
      <c r="O2" s="10">
        <v>40909</v>
      </c>
      <c r="P2" s="10">
        <v>41275</v>
      </c>
      <c r="Q2" s="10">
        <v>41640</v>
      </c>
      <c r="R2" s="10">
        <v>42005</v>
      </c>
      <c r="S2" s="10">
        <v>42370</v>
      </c>
      <c r="T2" s="10">
        <v>42736</v>
      </c>
      <c r="U2" s="10">
        <v>43101</v>
      </c>
      <c r="V2" s="10">
        <v>43466</v>
      </c>
      <c r="W2" s="10">
        <v>43831</v>
      </c>
      <c r="X2" s="10">
        <v>44197</v>
      </c>
      <c r="Y2" s="11">
        <v>44562</v>
      </c>
      <c r="Z2" s="24" t="s">
        <v>1</v>
      </c>
      <c r="AA2" s="25" t="s">
        <v>2</v>
      </c>
      <c r="AB2" s="25" t="s">
        <v>0</v>
      </c>
      <c r="AC2" s="26" t="s">
        <v>3</v>
      </c>
      <c r="AD2" s="51" t="s">
        <v>34</v>
      </c>
    </row>
    <row r="3" spans="1:30" x14ac:dyDescent="0.25">
      <c r="A3" s="34" t="s">
        <v>7</v>
      </c>
      <c r="B3" s="12" t="s">
        <v>6</v>
      </c>
      <c r="C3" s="13" t="e">
        <f>NA()</f>
        <v>#N/A</v>
      </c>
      <c r="D3" s="13" t="e">
        <f>NA()</f>
        <v>#N/A</v>
      </c>
      <c r="E3" s="13" t="e">
        <f>NA()</f>
        <v>#N/A</v>
      </c>
      <c r="F3" s="13" t="e">
        <f>NA()</f>
        <v>#N/A</v>
      </c>
      <c r="G3" s="13" t="e">
        <f>NA()</f>
        <v>#N/A</v>
      </c>
      <c r="H3" s="19">
        <v>25279.416666666668</v>
      </c>
      <c r="I3" s="19">
        <v>25927.916666666668</v>
      </c>
      <c r="J3" s="19">
        <v>27116.416666666668</v>
      </c>
      <c r="K3" s="19">
        <v>27639.416666666668</v>
      </c>
      <c r="L3" s="19">
        <v>27685.75</v>
      </c>
      <c r="M3" s="19">
        <v>28346.416666666668</v>
      </c>
      <c r="N3" s="19">
        <v>29929.416666666668</v>
      </c>
      <c r="O3" s="19">
        <v>29561.75</v>
      </c>
      <c r="P3" s="19">
        <v>30312.416666666668</v>
      </c>
      <c r="Q3" s="19">
        <v>30335.833333333332</v>
      </c>
      <c r="R3" s="19">
        <v>31814.833333333332</v>
      </c>
      <c r="S3" s="19">
        <v>34700.333333333336</v>
      </c>
      <c r="T3" s="19">
        <v>37479</v>
      </c>
      <c r="U3" s="19">
        <v>40278.833333333336</v>
      </c>
      <c r="V3" s="19">
        <v>43550.75</v>
      </c>
      <c r="W3" s="19">
        <v>69482.666666666672</v>
      </c>
      <c r="X3" s="19">
        <v>81401.75</v>
      </c>
      <c r="Y3" s="15" t="e">
        <f>NA()</f>
        <v>#N/A</v>
      </c>
      <c r="Z3" s="30">
        <f>AVERAGE(H3:X3)</f>
        <v>36520.171568627447</v>
      </c>
      <c r="AA3" s="31">
        <f>_xlfn.STDEV.S(H3:X3)</f>
        <v>15632.810390803646</v>
      </c>
      <c r="AB3" s="49">
        <f>AA3/Z3</f>
        <v>0.42805960978104957</v>
      </c>
      <c r="AC3" s="50">
        <f>PEARSON($H$13:$X$13,H3:X3)</f>
        <v>0.88740831368329376</v>
      </c>
      <c r="AD3" s="52" t="s">
        <v>40</v>
      </c>
    </row>
    <row r="4" spans="1:30" x14ac:dyDescent="0.25">
      <c r="A4" s="34" t="s">
        <v>9</v>
      </c>
      <c r="B4" s="12" t="s">
        <v>8</v>
      </c>
      <c r="C4" s="14">
        <v>1171489.1666666667</v>
      </c>
      <c r="D4" s="14">
        <v>1165430</v>
      </c>
      <c r="E4" s="14">
        <v>1119931</v>
      </c>
      <c r="F4" s="14">
        <v>1143340.6666666667</v>
      </c>
      <c r="G4" s="14">
        <v>1198071.75</v>
      </c>
      <c r="H4" s="19">
        <v>1278679</v>
      </c>
      <c r="I4" s="19">
        <v>1372072.25</v>
      </c>
      <c r="J4" s="19">
        <v>1446353.0833333333</v>
      </c>
      <c r="K4" s="19">
        <v>1513006.75</v>
      </c>
      <c r="L4" s="19">
        <v>1363445.5833333333</v>
      </c>
      <c r="M4" s="19">
        <v>1382707.1666666667</v>
      </c>
      <c r="N4" s="19">
        <v>1521965.6666666667</v>
      </c>
      <c r="O4" s="19">
        <v>1619087.0833333333</v>
      </c>
      <c r="P4" s="19">
        <v>1688290.6666666667</v>
      </c>
      <c r="Q4" s="19">
        <v>1769028</v>
      </c>
      <c r="R4" s="19">
        <v>1814472.5833333333</v>
      </c>
      <c r="S4" s="19">
        <v>1837068.9166666667</v>
      </c>
      <c r="T4" s="19">
        <v>1886857.25</v>
      </c>
      <c r="U4" s="19">
        <v>1960528.8333333333</v>
      </c>
      <c r="V4" s="19">
        <v>2043902.3333333333</v>
      </c>
      <c r="W4" s="19">
        <v>1980857.9166666667</v>
      </c>
      <c r="X4" s="19">
        <v>2076959.8333333333</v>
      </c>
      <c r="Y4" s="15" t="e">
        <f>NA()</f>
        <v>#N/A</v>
      </c>
      <c r="Z4" s="30">
        <f>AVERAGE(H4:X4)</f>
        <v>1679722.5245098039</v>
      </c>
      <c r="AA4" s="31">
        <f>_xlfn.STDEV.S(H4:X4)</f>
        <v>263199.23725850164</v>
      </c>
      <c r="AB4" s="36">
        <f t="shared" ref="AB4:AB14" si="0">AA4/Z4</f>
        <v>0.15669209254386315</v>
      </c>
      <c r="AC4" s="46">
        <f t="shared" ref="AC4:AC14" si="1">PEARSON($H$13:$X$13,H4:X4)</f>
        <v>0.70924100011777513</v>
      </c>
      <c r="AD4" s="53" t="s">
        <v>41</v>
      </c>
    </row>
    <row r="5" spans="1:30" x14ac:dyDescent="0.25">
      <c r="A5" s="34" t="s">
        <v>10</v>
      </c>
      <c r="B5" s="12" t="s">
        <v>11</v>
      </c>
      <c r="C5" s="16">
        <v>1878.2249999999999</v>
      </c>
      <c r="D5" s="16">
        <v>1853.2333333333333</v>
      </c>
      <c r="E5" s="16">
        <v>1918.9166666666667</v>
      </c>
      <c r="F5" s="16">
        <v>1856.3833333333334</v>
      </c>
      <c r="G5" s="16">
        <v>1866.875</v>
      </c>
      <c r="H5" s="20">
        <v>1834.5416666666667</v>
      </c>
      <c r="I5" s="20">
        <v>1808.2666666666667</v>
      </c>
      <c r="J5" s="20">
        <v>1925.325</v>
      </c>
      <c r="K5" s="20">
        <v>1939.7583333333334</v>
      </c>
      <c r="L5" s="20">
        <v>1909.175</v>
      </c>
      <c r="M5" s="20">
        <v>2007.2333333333333</v>
      </c>
      <c r="N5" s="20">
        <v>2039.7833333333333</v>
      </c>
      <c r="O5" s="20">
        <v>2128.2166666666667</v>
      </c>
      <c r="P5" s="20">
        <v>2179.6</v>
      </c>
      <c r="Q5" s="20">
        <v>2216.1166666666668</v>
      </c>
      <c r="R5" s="20">
        <v>2270.3166666666666</v>
      </c>
      <c r="S5" s="20">
        <v>2287.0416666666665</v>
      </c>
      <c r="T5" s="20">
        <v>2261.8666666666668</v>
      </c>
      <c r="U5" s="20">
        <v>2511.5666666666666</v>
      </c>
      <c r="V5" s="20">
        <v>2594.3333333333335</v>
      </c>
      <c r="W5" s="20">
        <v>2539.35</v>
      </c>
      <c r="X5" s="20">
        <v>2523.6583333333333</v>
      </c>
      <c r="Y5" s="15" t="e">
        <f>NA()</f>
        <v>#N/A</v>
      </c>
      <c r="Z5" s="30">
        <f>AVERAGE(H5:X5)</f>
        <v>2175.0676470588232</v>
      </c>
      <c r="AA5" s="31">
        <f>_xlfn.STDEV.S(H5:X5)</f>
        <v>257.59579260688889</v>
      </c>
      <c r="AB5" s="47">
        <f t="shared" si="0"/>
        <v>0.11843116371815648</v>
      </c>
      <c r="AC5" s="46">
        <f t="shared" si="1"/>
        <v>0.69520047458452405</v>
      </c>
      <c r="AD5" s="53" t="s">
        <v>41</v>
      </c>
    </row>
    <row r="6" spans="1:30" x14ac:dyDescent="0.25">
      <c r="A6" s="34" t="s">
        <v>13</v>
      </c>
      <c r="B6" s="12" t="s">
        <v>12</v>
      </c>
      <c r="C6" s="14">
        <v>466061619.66666669</v>
      </c>
      <c r="D6" s="14">
        <v>466084606.33333331</v>
      </c>
      <c r="E6" s="14">
        <v>446600209.25</v>
      </c>
      <c r="F6" s="14">
        <v>476901310.83333331</v>
      </c>
      <c r="G6" s="14">
        <v>459583645.08333331</v>
      </c>
      <c r="H6" s="19">
        <v>450259280.75</v>
      </c>
      <c r="I6" s="19">
        <v>452674812.5</v>
      </c>
      <c r="J6" s="19">
        <v>484118951.5</v>
      </c>
      <c r="K6" s="19">
        <v>516191550.83333331</v>
      </c>
      <c r="L6" s="19">
        <v>494566700.33333331</v>
      </c>
      <c r="M6" s="19">
        <v>536219861.91666669</v>
      </c>
      <c r="N6" s="19">
        <v>549325619.16666663</v>
      </c>
      <c r="O6" s="19">
        <v>564247807.83333337</v>
      </c>
      <c r="P6" s="19">
        <v>569233956.41666663</v>
      </c>
      <c r="Q6" s="19">
        <v>561011297.75</v>
      </c>
      <c r="R6" s="19">
        <v>549434318.16666663</v>
      </c>
      <c r="S6" s="19">
        <v>547682460.58333337</v>
      </c>
      <c r="T6" s="19">
        <v>552189472</v>
      </c>
      <c r="U6" s="19">
        <v>535564962.25</v>
      </c>
      <c r="V6" s="19">
        <v>545346980.33333337</v>
      </c>
      <c r="W6" s="19">
        <v>184028006.5</v>
      </c>
      <c r="X6" s="19">
        <v>303607260.58333331</v>
      </c>
      <c r="Y6" s="15" t="e">
        <f>NA()</f>
        <v>#N/A</v>
      </c>
      <c r="Z6" s="30">
        <f>AVERAGE(H6:X6)</f>
        <v>493864899.96568626</v>
      </c>
      <c r="AA6" s="31">
        <f>_xlfn.STDEV.S(H6:X6)</f>
        <v>103131277.22438923</v>
      </c>
      <c r="AB6" s="36">
        <f t="shared" si="0"/>
        <v>0.20882487747469963</v>
      </c>
      <c r="AC6" s="46">
        <f t="shared" si="1"/>
        <v>-0.6860254962818535</v>
      </c>
      <c r="AD6" s="53" t="s">
        <v>41</v>
      </c>
    </row>
    <row r="7" spans="1:30" x14ac:dyDescent="0.25">
      <c r="A7" s="34" t="s">
        <v>14</v>
      </c>
      <c r="B7" s="12" t="s">
        <v>15</v>
      </c>
      <c r="C7" s="16">
        <v>269.5</v>
      </c>
      <c r="D7" s="16">
        <v>271.3</v>
      </c>
      <c r="E7" s="16">
        <v>271.7</v>
      </c>
      <c r="F7" s="16">
        <v>273</v>
      </c>
      <c r="G7" s="16">
        <v>276</v>
      </c>
      <c r="H7" s="20">
        <v>275.5</v>
      </c>
      <c r="I7" s="20">
        <v>275.10000000000002</v>
      </c>
      <c r="J7" s="20">
        <v>272.60000000000002</v>
      </c>
      <c r="K7" s="20">
        <v>271.3</v>
      </c>
      <c r="L7" s="20">
        <v>269.5</v>
      </c>
      <c r="M7" s="20">
        <v>267.39999999999998</v>
      </c>
      <c r="N7" s="20">
        <v>264.60000000000002</v>
      </c>
      <c r="O7" s="20">
        <v>261.8</v>
      </c>
      <c r="P7" s="20">
        <v>260.5</v>
      </c>
      <c r="Q7" s="20">
        <v>257.89999999999998</v>
      </c>
      <c r="R7" s="20">
        <v>254.6</v>
      </c>
      <c r="S7" s="20">
        <v>253.6</v>
      </c>
      <c r="T7" s="20">
        <v>255.4</v>
      </c>
      <c r="U7" s="20">
        <v>257.7</v>
      </c>
      <c r="V7" s="20">
        <v>258.2</v>
      </c>
      <c r="W7" s="20">
        <v>266.39999999999998</v>
      </c>
      <c r="X7" s="20">
        <v>261.89999999999998</v>
      </c>
      <c r="Y7" s="15" t="e">
        <f>NA()</f>
        <v>#N/A</v>
      </c>
      <c r="Z7" s="30">
        <f>AVERAGE(H7:X7)</f>
        <v>263.76470588235287</v>
      </c>
      <c r="AA7" s="31">
        <f>_xlfn.STDEV.S(H7:X7)</f>
        <v>7.2120507811986689</v>
      </c>
      <c r="AB7" s="47">
        <f t="shared" si="0"/>
        <v>2.7342743818103792E-2</v>
      </c>
      <c r="AC7" s="46">
        <f t="shared" si="1"/>
        <v>-0.15810565560133266</v>
      </c>
      <c r="AD7" s="53" t="s">
        <v>41</v>
      </c>
    </row>
    <row r="8" spans="1:30" x14ac:dyDescent="0.25">
      <c r="A8" s="34" t="s">
        <v>17</v>
      </c>
      <c r="B8" s="12" t="s">
        <v>16</v>
      </c>
      <c r="C8" s="13">
        <v>1.575</v>
      </c>
      <c r="D8" s="13">
        <v>1.75</v>
      </c>
      <c r="E8" s="13">
        <v>1.7</v>
      </c>
      <c r="F8" s="13">
        <v>1.7749999999999999</v>
      </c>
      <c r="G8" s="13">
        <v>1.7250000000000001</v>
      </c>
      <c r="H8" s="21">
        <v>1.875</v>
      </c>
      <c r="I8" s="21">
        <v>2.375</v>
      </c>
      <c r="J8" s="21">
        <v>2.7250000000000001</v>
      </c>
      <c r="K8" s="21">
        <v>2.85</v>
      </c>
      <c r="L8" s="21">
        <v>2.625</v>
      </c>
      <c r="M8" s="21">
        <v>2.5750000000000002</v>
      </c>
      <c r="N8" s="21">
        <v>2.4500000000000002</v>
      </c>
      <c r="O8" s="21">
        <v>2.0249999999999999</v>
      </c>
      <c r="P8" s="21">
        <v>2</v>
      </c>
      <c r="Q8" s="21">
        <v>1.9</v>
      </c>
      <c r="R8" s="21">
        <v>1.875</v>
      </c>
      <c r="S8" s="21">
        <v>1.75</v>
      </c>
      <c r="T8" s="21">
        <v>1.6</v>
      </c>
      <c r="U8" s="21">
        <v>1.5249999999999999</v>
      </c>
      <c r="V8" s="21">
        <v>1.375</v>
      </c>
      <c r="W8" s="21">
        <v>0.97499999999999998</v>
      </c>
      <c r="X8" s="21">
        <v>0.9</v>
      </c>
      <c r="Y8" s="15" t="e">
        <v>#N/A</v>
      </c>
      <c r="Z8" s="30">
        <f>AVERAGE(H8:X8)</f>
        <v>1.9647058823529406</v>
      </c>
      <c r="AA8" s="31">
        <f>_xlfn.STDEV.S(H8:X8)</f>
        <v>0.58269704443066928</v>
      </c>
      <c r="AB8" s="49">
        <f t="shared" si="0"/>
        <v>0.29658232800363415</v>
      </c>
      <c r="AC8" s="50">
        <f t="shared" si="1"/>
        <v>-0.75508389663229303</v>
      </c>
      <c r="AD8" s="52" t="s">
        <v>40</v>
      </c>
    </row>
    <row r="9" spans="1:30" x14ac:dyDescent="0.25">
      <c r="A9" s="34" t="s">
        <v>18</v>
      </c>
      <c r="B9" s="12" t="s">
        <v>19</v>
      </c>
      <c r="C9" s="14">
        <v>833241.58333333337</v>
      </c>
      <c r="D9" s="14">
        <v>818273.33333333337</v>
      </c>
      <c r="E9" s="14">
        <v>823457.25</v>
      </c>
      <c r="F9" s="14">
        <v>854640.58333333337</v>
      </c>
      <c r="G9" s="14">
        <v>922643.58333333337</v>
      </c>
      <c r="H9" s="19">
        <v>1006151</v>
      </c>
      <c r="I9" s="19">
        <v>1069945.0833333333</v>
      </c>
      <c r="J9" s="19">
        <v>1128208.1666666667</v>
      </c>
      <c r="K9" s="19">
        <v>1156907</v>
      </c>
      <c r="L9" s="19">
        <v>989210.5</v>
      </c>
      <c r="M9" s="19">
        <v>1088792.9166666667</v>
      </c>
      <c r="N9" s="19">
        <v>1207633.4166666667</v>
      </c>
      <c r="O9" s="19">
        <v>1266027.4166666667</v>
      </c>
      <c r="P9" s="19">
        <v>1306333.8333333333</v>
      </c>
      <c r="Q9" s="19">
        <v>1345717.5</v>
      </c>
      <c r="R9" s="19">
        <v>1303234</v>
      </c>
      <c r="S9" s="19">
        <v>1292899.0833333333</v>
      </c>
      <c r="T9" s="19">
        <v>1359584.3333333333</v>
      </c>
      <c r="U9" s="19">
        <v>1436883.4166666667</v>
      </c>
      <c r="V9" s="19">
        <v>1434971.1666666667</v>
      </c>
      <c r="W9" s="19">
        <v>1392667.6666666667</v>
      </c>
      <c r="X9" s="19">
        <v>1642944.4166666667</v>
      </c>
      <c r="Y9" s="15" t="e">
        <f>NA()</f>
        <v>#N/A</v>
      </c>
      <c r="Z9" s="30">
        <f>AVERAGE(H9:X9)</f>
        <v>1260477.1127450983</v>
      </c>
      <c r="AA9" s="31">
        <f>_xlfn.STDEV.S(H9:X9)</f>
        <v>173652.60721854944</v>
      </c>
      <c r="AB9" s="47">
        <f t="shared" si="0"/>
        <v>0.13776736242387178</v>
      </c>
      <c r="AC9" s="46">
        <f t="shared" si="1"/>
        <v>0.70432296153667651</v>
      </c>
      <c r="AD9" s="53" t="s">
        <v>41</v>
      </c>
    </row>
    <row r="10" spans="1:30" x14ac:dyDescent="0.25">
      <c r="A10" s="34" t="s">
        <v>20</v>
      </c>
      <c r="B10" s="12" t="s">
        <v>21</v>
      </c>
      <c r="C10" s="16">
        <v>100</v>
      </c>
      <c r="D10" s="16">
        <v>96.583333333333329</v>
      </c>
      <c r="E10" s="16">
        <v>95.441666666666663</v>
      </c>
      <c r="F10" s="16">
        <v>96.483333333333334</v>
      </c>
      <c r="G10" s="16">
        <v>103.875</v>
      </c>
      <c r="H10" s="20">
        <v>108.8</v>
      </c>
      <c r="I10" s="20">
        <v>111.33333333333333</v>
      </c>
      <c r="J10" s="20">
        <v>116.59166666666667</v>
      </c>
      <c r="K10" s="20">
        <v>115.03333333333333</v>
      </c>
      <c r="L10" s="20">
        <v>109.64166666666667</v>
      </c>
      <c r="M10" s="20">
        <v>111.94166666666666</v>
      </c>
      <c r="N10" s="20">
        <v>114.41666666666667</v>
      </c>
      <c r="O10" s="20">
        <v>115.54166666666667</v>
      </c>
      <c r="P10" s="20">
        <v>117.51666666666667</v>
      </c>
      <c r="Q10" s="20">
        <v>119.85</v>
      </c>
      <c r="R10" s="20">
        <v>122.6</v>
      </c>
      <c r="S10" s="20">
        <v>124.625</v>
      </c>
      <c r="T10" s="20">
        <v>126.93333333333334</v>
      </c>
      <c r="U10" s="20">
        <v>130.55000000000001</v>
      </c>
      <c r="V10" s="20">
        <v>134.64166666666668</v>
      </c>
      <c r="W10" s="20">
        <v>53.491666666666667</v>
      </c>
      <c r="X10" s="20">
        <v>72.516666666666666</v>
      </c>
      <c r="Y10" s="15" t="e">
        <f>NA()</f>
        <v>#N/A</v>
      </c>
      <c r="Z10" s="30">
        <f>AVERAGE(H10:X10)</f>
        <v>112.1191176470588</v>
      </c>
      <c r="AA10" s="31">
        <f>_xlfn.STDEV.S(H10:X10)</f>
        <v>20.140745385750531</v>
      </c>
      <c r="AB10" s="36">
        <f t="shared" si="0"/>
        <v>0.1796370307617996</v>
      </c>
      <c r="AC10" s="46">
        <f t="shared" si="1"/>
        <v>-0.50235842262535635</v>
      </c>
      <c r="AD10" s="53" t="s">
        <v>41</v>
      </c>
    </row>
    <row r="11" spans="1:30" x14ac:dyDescent="0.25">
      <c r="A11" s="34" t="s">
        <v>23</v>
      </c>
      <c r="B11" s="12" t="s">
        <v>22</v>
      </c>
      <c r="C11" s="14">
        <v>803704.5</v>
      </c>
      <c r="D11" s="14">
        <v>839778.33333333337</v>
      </c>
      <c r="E11" s="14">
        <v>848339.5</v>
      </c>
      <c r="F11" s="14">
        <v>890520.83333333337</v>
      </c>
      <c r="G11" s="14">
        <v>989220</v>
      </c>
      <c r="H11" s="19">
        <v>1114935.3333333333</v>
      </c>
      <c r="I11" s="19">
        <v>1164342.5</v>
      </c>
      <c r="J11" s="19">
        <v>1147741.6666666667</v>
      </c>
      <c r="K11" s="19">
        <v>1075922.9166666667</v>
      </c>
      <c r="L11" s="19">
        <v>912243</v>
      </c>
      <c r="M11" s="19">
        <v>811522.66666666663</v>
      </c>
      <c r="N11" s="19">
        <v>790567.75</v>
      </c>
      <c r="O11" s="19">
        <v>853534.83333333337</v>
      </c>
      <c r="P11" s="19">
        <v>912339.58333333337</v>
      </c>
      <c r="Q11" s="19">
        <v>1015449.9166666666</v>
      </c>
      <c r="R11" s="19">
        <v>1138584</v>
      </c>
      <c r="S11" s="19">
        <v>1223908.9166666667</v>
      </c>
      <c r="T11" s="19">
        <v>1280851.9166666667</v>
      </c>
      <c r="U11" s="19">
        <v>1333472.4166666667</v>
      </c>
      <c r="V11" s="19">
        <v>1389526.3333333333</v>
      </c>
      <c r="W11" s="19">
        <v>1469766.5</v>
      </c>
      <c r="X11" s="19">
        <v>1588078.5833333333</v>
      </c>
      <c r="Y11" s="15" t="e">
        <f>NA()</f>
        <v>#N/A</v>
      </c>
      <c r="Z11" s="30">
        <f>AVERAGE(H11:X11)</f>
        <v>1130752.2843137253</v>
      </c>
      <c r="AA11" s="31">
        <f>_xlfn.STDEV.S(H11:X11)</f>
        <v>233359.68027311334</v>
      </c>
      <c r="AB11" s="49">
        <f t="shared" si="0"/>
        <v>0.20637559924519072</v>
      </c>
      <c r="AC11" s="50">
        <f t="shared" si="1"/>
        <v>0.95577640482376647</v>
      </c>
      <c r="AD11" s="52" t="s">
        <v>40</v>
      </c>
    </row>
    <row r="12" spans="1:30" x14ac:dyDescent="0.25">
      <c r="A12" s="34" t="s">
        <v>24</v>
      </c>
      <c r="B12" s="12" t="s">
        <v>25</v>
      </c>
      <c r="C12" s="16">
        <v>67.400000000000006</v>
      </c>
      <c r="D12" s="16">
        <v>67.8</v>
      </c>
      <c r="E12" s="16">
        <v>67.900000000000006</v>
      </c>
      <c r="F12" s="16">
        <v>68.3</v>
      </c>
      <c r="G12" s="16">
        <v>69</v>
      </c>
      <c r="H12" s="20">
        <v>68.900000000000006</v>
      </c>
      <c r="I12" s="20">
        <v>68.8</v>
      </c>
      <c r="J12" s="20">
        <v>68.099999999999994</v>
      </c>
      <c r="K12" s="20">
        <v>67.8</v>
      </c>
      <c r="L12" s="20">
        <v>67.400000000000006</v>
      </c>
      <c r="M12" s="20">
        <v>66.900000000000006</v>
      </c>
      <c r="N12" s="20">
        <v>66.099999999999994</v>
      </c>
      <c r="O12" s="20">
        <v>65.400000000000006</v>
      </c>
      <c r="P12" s="20">
        <v>65.099999999999994</v>
      </c>
      <c r="Q12" s="20">
        <v>64.5</v>
      </c>
      <c r="R12" s="20">
        <v>63.7</v>
      </c>
      <c r="S12" s="20">
        <v>63.4</v>
      </c>
      <c r="T12" s="20">
        <v>63.9</v>
      </c>
      <c r="U12" s="20">
        <v>64.400000000000006</v>
      </c>
      <c r="V12" s="20">
        <v>64.599999999999994</v>
      </c>
      <c r="W12" s="20">
        <v>66.599999999999994</v>
      </c>
      <c r="X12" s="20">
        <v>65.5</v>
      </c>
      <c r="Y12" s="15" t="e">
        <f>NA()</f>
        <v>#N/A</v>
      </c>
      <c r="Z12" s="30">
        <f>AVERAGE(H12:X12)</f>
        <v>65.947058823529403</v>
      </c>
      <c r="AA12" s="31">
        <f>_xlfn.STDEV.S(H12:X12)</f>
        <v>1.7965653505574268</v>
      </c>
      <c r="AB12" s="47">
        <f t="shared" si="0"/>
        <v>2.7242539434016822E-2</v>
      </c>
      <c r="AC12" s="46">
        <f t="shared" si="1"/>
        <v>-0.15333825903319198</v>
      </c>
      <c r="AD12" s="53" t="s">
        <v>41</v>
      </c>
    </row>
    <row r="13" spans="1:30" x14ac:dyDescent="0.25">
      <c r="A13" s="41" t="s">
        <v>27</v>
      </c>
      <c r="B13" s="42" t="s">
        <v>26</v>
      </c>
      <c r="C13" s="43">
        <v>236.065</v>
      </c>
      <c r="D13" s="43">
        <v>253.7175</v>
      </c>
      <c r="E13" s="43">
        <v>269.78750000000002</v>
      </c>
      <c r="F13" s="43">
        <v>286.61500000000001</v>
      </c>
      <c r="G13" s="43">
        <v>313.5025</v>
      </c>
      <c r="H13" s="43">
        <v>349.08499999999998</v>
      </c>
      <c r="I13" s="43">
        <v>374.08499999999998</v>
      </c>
      <c r="J13" s="43">
        <v>378.25</v>
      </c>
      <c r="K13" s="43">
        <v>358.85250000000002</v>
      </c>
      <c r="L13" s="43">
        <v>338.9375</v>
      </c>
      <c r="M13" s="43">
        <v>325.10500000000002</v>
      </c>
      <c r="N13" s="43">
        <v>312.58</v>
      </c>
      <c r="O13" s="43">
        <v>311.77</v>
      </c>
      <c r="P13" s="43">
        <v>323.53500000000003</v>
      </c>
      <c r="Q13" s="43">
        <v>339.79</v>
      </c>
      <c r="R13" s="43">
        <v>357.30250000000001</v>
      </c>
      <c r="S13" s="43">
        <v>376.06</v>
      </c>
      <c r="T13" s="43">
        <v>396.59500000000003</v>
      </c>
      <c r="U13" s="43">
        <v>418.6225</v>
      </c>
      <c r="V13" s="43">
        <v>437.95749999999998</v>
      </c>
      <c r="W13" s="43">
        <v>460.45749999999998</v>
      </c>
      <c r="X13" s="43">
        <v>523.17999999999995</v>
      </c>
      <c r="Y13" s="56" t="e">
        <f>NA()</f>
        <v>#N/A</v>
      </c>
      <c r="Z13" s="30">
        <f>AVERAGE(H13:X13)</f>
        <v>375.42147058823537</v>
      </c>
      <c r="AA13" s="31">
        <f>_xlfn.STDEV.S(H13:X13)</f>
        <v>57.239048393412588</v>
      </c>
      <c r="AB13" s="31">
        <f t="shared" si="0"/>
        <v>0.15246610244141506</v>
      </c>
      <c r="AC13" s="23">
        <f t="shared" si="1"/>
        <v>1</v>
      </c>
      <c r="AD13" s="55" t="s">
        <v>42</v>
      </c>
    </row>
    <row r="14" spans="1:30" x14ac:dyDescent="0.25">
      <c r="A14" s="35" t="s">
        <v>28</v>
      </c>
      <c r="B14" s="17" t="s">
        <v>29</v>
      </c>
      <c r="C14" s="18" t="e">
        <f>NA()</f>
        <v>#N/A</v>
      </c>
      <c r="D14" s="18" t="e">
        <f>NA()</f>
        <v>#N/A</v>
      </c>
      <c r="E14" s="18" t="e">
        <f>NA()</f>
        <v>#N/A</v>
      </c>
      <c r="F14" s="18" t="e">
        <f>NA()</f>
        <v>#N/A</v>
      </c>
      <c r="G14" s="18" t="e">
        <f>NA()</f>
        <v>#N/A</v>
      </c>
      <c r="H14" s="22">
        <v>24.883333333333333</v>
      </c>
      <c r="I14" s="22">
        <v>29.308333333333334</v>
      </c>
      <c r="J14" s="22">
        <v>23.183333333333334</v>
      </c>
      <c r="K14" s="22">
        <v>20.824999999999999</v>
      </c>
      <c r="L14" s="22">
        <v>7.6083333333333334</v>
      </c>
      <c r="M14" s="22">
        <v>12.324999999999999</v>
      </c>
      <c r="N14" s="22">
        <v>16.649999999999999</v>
      </c>
      <c r="O14" s="22">
        <v>18.016666666666666</v>
      </c>
      <c r="P14" s="22">
        <v>18.616666666666667</v>
      </c>
      <c r="Q14" s="22">
        <v>24.458333333333332</v>
      </c>
      <c r="R14" s="22">
        <v>20.041666666666668</v>
      </c>
      <c r="S14" s="22">
        <v>20</v>
      </c>
      <c r="T14" s="22">
        <v>23.658333333333335</v>
      </c>
      <c r="U14" s="22">
        <v>30.6</v>
      </c>
      <c r="V14" s="22">
        <v>25.316666666666666</v>
      </c>
      <c r="W14" s="22">
        <v>17.408333333333335</v>
      </c>
      <c r="X14" s="22">
        <v>39.225000000000001</v>
      </c>
      <c r="Y14" s="57" t="e">
        <f>NA()</f>
        <v>#N/A</v>
      </c>
      <c r="Z14" s="32">
        <f>AVERAGE(H14:X14)</f>
        <v>21.889705882352949</v>
      </c>
      <c r="AA14" s="33">
        <f>_xlfn.STDEV.S(H14:X14)</f>
        <v>7.2471303764186645</v>
      </c>
      <c r="AB14" s="45">
        <f t="shared" si="0"/>
        <v>0.33107481733051325</v>
      </c>
      <c r="AC14" s="48">
        <f t="shared" si="1"/>
        <v>0.66740470542414787</v>
      </c>
      <c r="AD14" s="54" t="s">
        <v>41</v>
      </c>
    </row>
    <row r="15" spans="1:30" x14ac:dyDescent="0.25">
      <c r="A15" s="3" t="s">
        <v>38</v>
      </c>
      <c r="Z15" s="37" t="s">
        <v>35</v>
      </c>
      <c r="AA15" s="38"/>
      <c r="AB15" s="39" t="s">
        <v>4</v>
      </c>
      <c r="AC15" s="40" t="s">
        <v>5</v>
      </c>
    </row>
    <row r="16" spans="1:30" x14ac:dyDescent="0.25">
      <c r="A16" s="2" t="s">
        <v>39</v>
      </c>
    </row>
    <row r="17" spans="1:1" x14ac:dyDescent="0.25">
      <c r="A17" s="44" t="s">
        <v>37</v>
      </c>
    </row>
    <row r="18" spans="1:1" x14ac:dyDescent="0.25">
      <c r="A18" s="42" t="s">
        <v>36</v>
      </c>
    </row>
  </sheetData>
  <mergeCells count="3">
    <mergeCell ref="Z1:AC1"/>
    <mergeCell ref="C1:Y1"/>
    <mergeCell ref="Z15:A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Wstępne_odrzucenie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hiredk</dc:creator>
  <cp:lastModifiedBy>hiredk</cp:lastModifiedBy>
  <dcterms:created xsi:type="dcterms:W3CDTF">2015-06-05T18:19:34Z</dcterms:created>
  <dcterms:modified xsi:type="dcterms:W3CDTF">2022-05-24T15:10:24Z</dcterms:modified>
</cp:coreProperties>
</file>