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/Documents/CIRAIG/recherche/python_MIF_SIXX/3.cycles/"/>
    </mc:Choice>
  </mc:AlternateContent>
  <xr:revisionPtr revIDLastSave="0" documentId="13_ncr:1_{35A894B8-3AED-3042-BB28-B18F9B89E906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General" sheetId="1" r:id="rId1"/>
    <sheet name="City" sheetId="2" r:id="rId2"/>
    <sheet name="Suburb" sheetId="3" r:id="rId3"/>
    <sheet name="Countryside" sheetId="6" r:id="rId4"/>
    <sheet name="Highw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3" i="1"/>
  <c r="R4" i="1"/>
  <c r="R5" i="1"/>
  <c r="R6" i="1"/>
  <c r="R7" i="1"/>
  <c r="R8" i="1"/>
  <c r="R9" i="1"/>
  <c r="R10" i="1"/>
  <c r="R11" i="1"/>
  <c r="R12" i="1"/>
  <c r="R2" i="1"/>
  <c r="F6" i="6" l="1"/>
  <c r="D7" i="7"/>
  <c r="E7" i="7"/>
  <c r="F7" i="7"/>
  <c r="G7" i="7"/>
  <c r="H7" i="7"/>
  <c r="I7" i="7"/>
  <c r="J7" i="7"/>
  <c r="K7" i="7"/>
  <c r="C7" i="7"/>
  <c r="C6" i="6"/>
  <c r="D6" i="6"/>
  <c r="E6" i="6"/>
  <c r="G6" i="6"/>
  <c r="H6" i="6"/>
  <c r="I6" i="6"/>
  <c r="J6" i="6"/>
  <c r="K6" i="6"/>
  <c r="B6" i="6"/>
  <c r="J11" i="3"/>
  <c r="K11" i="3"/>
  <c r="C11" i="3"/>
  <c r="D11" i="3"/>
  <c r="E11" i="3"/>
  <c r="F11" i="3"/>
  <c r="G11" i="3"/>
  <c r="H11" i="3"/>
  <c r="I11" i="3"/>
  <c r="C17" i="2"/>
  <c r="D17" i="2"/>
  <c r="E17" i="2"/>
  <c r="F17" i="2"/>
  <c r="G17" i="2"/>
  <c r="H17" i="2"/>
  <c r="I17" i="2"/>
  <c r="J17" i="2"/>
  <c r="K17" i="2"/>
  <c r="C15" i="2"/>
  <c r="D15" i="2"/>
  <c r="E15" i="2"/>
  <c r="F15" i="2"/>
  <c r="G15" i="2"/>
  <c r="H15" i="2"/>
  <c r="I15" i="2"/>
  <c r="J15" i="2"/>
  <c r="K15" i="2"/>
  <c r="C10" i="2"/>
  <c r="D10" i="2"/>
  <c r="E10" i="2"/>
  <c r="F10" i="2"/>
  <c r="G10" i="2"/>
  <c r="H10" i="2"/>
  <c r="I10" i="2"/>
  <c r="J10" i="2"/>
  <c r="K10" i="2"/>
  <c r="C16" i="1"/>
  <c r="G16" i="1"/>
  <c r="D16" i="1"/>
  <c r="E16" i="1"/>
  <c r="F16" i="1"/>
  <c r="H16" i="1"/>
  <c r="I16" i="1"/>
  <c r="J16" i="1"/>
  <c r="K16" i="1"/>
  <c r="L16" i="1"/>
  <c r="B16" i="1"/>
  <c r="C17" i="1"/>
  <c r="G17" i="1"/>
  <c r="D17" i="1"/>
  <c r="E17" i="1"/>
  <c r="F17" i="1"/>
  <c r="H17" i="1"/>
  <c r="I17" i="1"/>
  <c r="J17" i="1"/>
  <c r="K17" i="1"/>
  <c r="L17" i="1"/>
  <c r="B17" i="1"/>
  <c r="C15" i="1"/>
  <c r="G15" i="1"/>
  <c r="D15" i="1"/>
  <c r="E15" i="1"/>
  <c r="F15" i="1"/>
  <c r="H15" i="1"/>
  <c r="I15" i="1"/>
  <c r="J15" i="1"/>
  <c r="K15" i="1"/>
  <c r="L15" i="1"/>
  <c r="B15" i="1"/>
</calcChain>
</file>

<file path=xl/sharedStrings.xml><?xml version="1.0" encoding="utf-8"?>
<sst xmlns="http://schemas.openxmlformats.org/spreadsheetml/2006/main" count="110" uniqueCount="47">
  <si>
    <t>distance</t>
  </si>
  <si>
    <t>J3_path</t>
  </si>
  <si>
    <t>J0_path</t>
  </si>
  <si>
    <t>K1</t>
  </si>
  <si>
    <t>K2</t>
  </si>
  <si>
    <t>rate_acc</t>
  </si>
  <si>
    <t>urban</t>
  </si>
  <si>
    <t>t_idle</t>
  </si>
  <si>
    <t>B_tot</t>
  </si>
  <si>
    <t>Bmax</t>
  </si>
  <si>
    <t>Pa</t>
  </si>
  <si>
    <t>wltp</t>
  </si>
  <si>
    <t>NEDC</t>
  </si>
  <si>
    <t>FTP75</t>
  </si>
  <si>
    <t>HWFET</t>
  </si>
  <si>
    <t>US06</t>
  </si>
  <si>
    <t>SC03</t>
  </si>
  <si>
    <t>nycc</t>
  </si>
  <si>
    <t>LA92</t>
  </si>
  <si>
    <t>FTPM</t>
  </si>
  <si>
    <t>jc08</t>
  </si>
  <si>
    <t>j1015</t>
  </si>
  <si>
    <t>proportion</t>
  </si>
  <si>
    <t>K1_ne</t>
  </si>
  <si>
    <t>Cycle Prepared</t>
  </si>
  <si>
    <t>Composition</t>
  </si>
  <si>
    <t>WLTP</t>
  </si>
  <si>
    <t>0.49FTP,0.4HWFET,0.11US06</t>
  </si>
  <si>
    <t>JP_mix</t>
  </si>
  <si>
    <t>JC08</t>
  </si>
  <si>
    <t>Ref</t>
  </si>
  <si>
    <t>MPG Calculation</t>
  </si>
  <si>
    <t>Average Fluid</t>
  </si>
  <si>
    <t>City fluid</t>
  </si>
  <si>
    <t>City Dense</t>
  </si>
  <si>
    <t>Average Dense</t>
  </si>
  <si>
    <t>Average City</t>
  </si>
  <si>
    <t>Average Urban</t>
  </si>
  <si>
    <t>Highway EU</t>
  </si>
  <si>
    <t>Highway USA</t>
  </si>
  <si>
    <t>EU_mix</t>
  </si>
  <si>
    <t>US_Mix</t>
  </si>
  <si>
    <t>Average Rural</t>
  </si>
  <si>
    <t>Average hwy US</t>
  </si>
  <si>
    <t>M</t>
  </si>
  <si>
    <t>Pmax</t>
  </si>
  <si>
    <t>mu_a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</si>
</sst>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1" fontId="0" fillId="3" borderId="1" xfId="0" applyNumberFormat="1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S9" sqref="S9"/>
    </sheetView>
  </sheetViews>
  <sheetFormatPr baseColWidth="10" defaultColWidth="8.83203125" defaultRowHeight="15" x14ac:dyDescent="0.2"/>
  <cols>
    <col min="1" max="1" width="17.6640625" customWidth="1"/>
    <col min="18" max="18" width="11.6640625" bestFit="1" customWidth="1"/>
  </cols>
  <sheetData>
    <row r="1" spans="1:18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P1" s="5" t="s">
        <v>45</v>
      </c>
      <c r="Q1" s="5" t="s">
        <v>44</v>
      </c>
      <c r="R1" s="5" t="s">
        <v>46</v>
      </c>
    </row>
    <row r="2" spans="1:18" x14ac:dyDescent="0.2">
      <c r="A2" s="1" t="s">
        <v>11</v>
      </c>
      <c r="B2">
        <v>23.27</v>
      </c>
      <c r="C2">
        <v>616</v>
      </c>
      <c r="D2">
        <v>0.14000000000000001</v>
      </c>
      <c r="E2">
        <v>2.1150000000000002</v>
      </c>
      <c r="F2">
        <v>0.80400000000000005</v>
      </c>
      <c r="G2">
        <v>5.3999999999999999E-2</v>
      </c>
      <c r="H2">
        <v>47.3</v>
      </c>
      <c r="I2" s="2">
        <v>9.7136294064132083E-3</v>
      </c>
      <c r="J2">
        <v>0.56000000000000005</v>
      </c>
      <c r="K2">
        <v>1.03</v>
      </c>
      <c r="L2">
        <v>5.66</v>
      </c>
      <c r="P2" s="5">
        <v>106000</v>
      </c>
      <c r="Q2" s="5">
        <v>1500</v>
      </c>
      <c r="R2" s="5">
        <f>L2*Q2/P2</f>
        <v>8.0094339622641508E-2</v>
      </c>
    </row>
    <row r="3" spans="1:18" x14ac:dyDescent="0.2">
      <c r="A3" s="1" t="s">
        <v>12</v>
      </c>
      <c r="B3">
        <v>10.93</v>
      </c>
      <c r="C3">
        <v>433</v>
      </c>
      <c r="D3">
        <v>0.112</v>
      </c>
      <c r="E3">
        <v>1.6930000000000001</v>
      </c>
      <c r="F3">
        <v>0.86099999999999999</v>
      </c>
      <c r="G3">
        <v>6.6000000000000003E-2</v>
      </c>
      <c r="H3">
        <v>70.099999999999994</v>
      </c>
      <c r="I3" s="2">
        <v>2.561431148832375E-2</v>
      </c>
      <c r="J3">
        <v>0.77</v>
      </c>
      <c r="K3">
        <v>0.84</v>
      </c>
      <c r="L3">
        <v>5.2</v>
      </c>
      <c r="P3" s="5">
        <v>106000</v>
      </c>
      <c r="Q3" s="5">
        <v>1500</v>
      </c>
      <c r="R3" s="5">
        <f t="shared" ref="R3:R12" si="0">L3*Q3/P3</f>
        <v>7.3584905660377356E-2</v>
      </c>
    </row>
    <row r="4" spans="1:18" x14ac:dyDescent="0.2">
      <c r="A4" s="1" t="s">
        <v>13</v>
      </c>
      <c r="B4">
        <v>17.77</v>
      </c>
      <c r="C4">
        <v>296</v>
      </c>
      <c r="D4">
        <v>0.16500000000000001</v>
      </c>
      <c r="E4">
        <v>1.8779999999999999</v>
      </c>
      <c r="F4">
        <v>0.80900000000000005</v>
      </c>
      <c r="G4">
        <v>6.9000000000000006E-2</v>
      </c>
      <c r="H4">
        <v>66.900000000000006</v>
      </c>
      <c r="I4" s="2">
        <v>1.8852594343978221E-2</v>
      </c>
      <c r="J4">
        <v>0.7</v>
      </c>
      <c r="K4">
        <v>1.25</v>
      </c>
      <c r="L4">
        <v>5.49</v>
      </c>
      <c r="P4" s="5">
        <v>203000</v>
      </c>
      <c r="Q4" s="5">
        <v>1775</v>
      </c>
      <c r="R4" s="5">
        <f t="shared" si="0"/>
        <v>4.8003694581280787E-2</v>
      </c>
    </row>
    <row r="5" spans="1:18" x14ac:dyDescent="0.2">
      <c r="A5" s="1" t="s">
        <v>14</v>
      </c>
      <c r="B5">
        <v>16.510000000000002</v>
      </c>
      <c r="C5">
        <v>557</v>
      </c>
      <c r="D5">
        <v>5.8000000000000003E-2</v>
      </c>
      <c r="E5">
        <v>1.1379999999999999</v>
      </c>
      <c r="F5">
        <v>0.878</v>
      </c>
      <c r="G5">
        <v>4.2999999999999997E-2</v>
      </c>
      <c r="H5">
        <v>13.1</v>
      </c>
      <c r="I5" s="2">
        <v>2.4232805046616129E-4</v>
      </c>
      <c r="J5">
        <v>0.4</v>
      </c>
      <c r="K5">
        <v>0.5</v>
      </c>
      <c r="L5">
        <v>4.0199999999999996</v>
      </c>
      <c r="P5" s="5">
        <v>203000</v>
      </c>
      <c r="Q5" s="5">
        <v>1775</v>
      </c>
      <c r="R5" s="5">
        <f t="shared" si="0"/>
        <v>3.5150246305418714E-2</v>
      </c>
    </row>
    <row r="6" spans="1:18" x14ac:dyDescent="0.2">
      <c r="A6" s="1" t="s">
        <v>15</v>
      </c>
      <c r="B6">
        <v>12.89</v>
      </c>
      <c r="C6">
        <v>842</v>
      </c>
      <c r="D6">
        <v>0.19500000000000001</v>
      </c>
      <c r="E6">
        <v>4.0819999999999999</v>
      </c>
      <c r="F6">
        <v>0.86899999999999999</v>
      </c>
      <c r="G6">
        <v>3.6999999999999998E-2</v>
      </c>
      <c r="H6">
        <v>6.6999999999999993</v>
      </c>
      <c r="I6" s="2">
        <v>3.0261738170440822E-3</v>
      </c>
      <c r="J6">
        <v>0.94</v>
      </c>
      <c r="K6">
        <v>1.93</v>
      </c>
      <c r="L6">
        <v>12.87</v>
      </c>
      <c r="P6" s="5">
        <v>203000</v>
      </c>
      <c r="Q6" s="5">
        <v>1775</v>
      </c>
      <c r="R6" s="5">
        <f t="shared" si="0"/>
        <v>0.11253325123152709</v>
      </c>
    </row>
    <row r="7" spans="1:18" x14ac:dyDescent="0.2">
      <c r="A7" s="1" t="s">
        <v>16</v>
      </c>
      <c r="B7">
        <v>5.76</v>
      </c>
      <c r="C7">
        <v>286</v>
      </c>
      <c r="D7">
        <v>0.19900000000000001</v>
      </c>
      <c r="E7">
        <v>2.48</v>
      </c>
      <c r="F7">
        <v>0.77800000000000002</v>
      </c>
      <c r="G7">
        <v>6.9000000000000006E-2</v>
      </c>
      <c r="H7">
        <v>78.900000000000006</v>
      </c>
      <c r="I7" s="2">
        <v>1.9095187096668419E-2</v>
      </c>
      <c r="J7">
        <v>0.68</v>
      </c>
      <c r="K7">
        <v>1.18</v>
      </c>
      <c r="L7">
        <v>6.35</v>
      </c>
      <c r="P7" s="5">
        <v>203000</v>
      </c>
      <c r="Q7" s="5">
        <v>1775</v>
      </c>
      <c r="R7" s="5">
        <f t="shared" si="0"/>
        <v>5.5523399014778325E-2</v>
      </c>
    </row>
    <row r="8" spans="1:18" x14ac:dyDescent="0.2">
      <c r="A8" s="1" t="s">
        <v>17</v>
      </c>
      <c r="B8">
        <v>1.9</v>
      </c>
      <c r="C8">
        <v>82</v>
      </c>
      <c r="D8">
        <v>0.30599999999999999</v>
      </c>
      <c r="E8">
        <v>2.056</v>
      </c>
      <c r="F8">
        <v>0.76600000000000001</v>
      </c>
      <c r="G8">
        <v>0.23400000000000001</v>
      </c>
      <c r="H8">
        <v>99.9</v>
      </c>
      <c r="I8" s="2">
        <v>0.10060956873670331</v>
      </c>
      <c r="J8">
        <v>0.86</v>
      </c>
      <c r="K8">
        <v>1.39</v>
      </c>
      <c r="L8">
        <v>4.92</v>
      </c>
      <c r="P8" s="5">
        <v>203000</v>
      </c>
      <c r="Q8" s="5">
        <v>1775</v>
      </c>
      <c r="R8" s="5">
        <f t="shared" si="0"/>
        <v>4.3019704433497535E-2</v>
      </c>
    </row>
    <row r="9" spans="1:18" x14ac:dyDescent="0.2">
      <c r="A9" s="1" t="s">
        <v>18</v>
      </c>
      <c r="B9">
        <v>17.71</v>
      </c>
      <c r="C9">
        <v>409</v>
      </c>
      <c r="D9">
        <v>0.22900000000000001</v>
      </c>
      <c r="E9">
        <v>3.1019999999999999</v>
      </c>
      <c r="F9">
        <v>0.82399999999999995</v>
      </c>
      <c r="G9">
        <v>6.5000000000000002E-2</v>
      </c>
      <c r="H9">
        <v>61.8</v>
      </c>
      <c r="I9" s="2">
        <v>1.7112971971625219E-2</v>
      </c>
      <c r="J9">
        <v>1.06</v>
      </c>
      <c r="K9">
        <v>2.63</v>
      </c>
      <c r="L9">
        <v>7.84</v>
      </c>
      <c r="P9" s="5">
        <v>203000</v>
      </c>
      <c r="Q9" s="5">
        <v>1775</v>
      </c>
      <c r="R9" s="5">
        <f t="shared" si="0"/>
        <v>6.8551724137931036E-2</v>
      </c>
    </row>
    <row r="10" spans="1:18" x14ac:dyDescent="0.2">
      <c r="A10" s="1" t="s">
        <v>19</v>
      </c>
      <c r="B10">
        <v>15.46</v>
      </c>
      <c r="C10">
        <v>181</v>
      </c>
      <c r="D10">
        <v>0.156</v>
      </c>
      <c r="E10">
        <v>1.4730000000000001</v>
      </c>
      <c r="F10">
        <v>0.77700000000000002</v>
      </c>
      <c r="G10">
        <v>0.08</v>
      </c>
      <c r="H10">
        <v>99.9</v>
      </c>
      <c r="I10" s="2">
        <v>2.1674664366204761E-2</v>
      </c>
      <c r="J10">
        <v>0.71</v>
      </c>
      <c r="K10">
        <v>1.25</v>
      </c>
      <c r="L10">
        <v>4.38</v>
      </c>
      <c r="P10" s="5">
        <v>203000</v>
      </c>
      <c r="Q10" s="5">
        <v>1775</v>
      </c>
      <c r="R10" s="5">
        <f t="shared" si="0"/>
        <v>3.8298029556650244E-2</v>
      </c>
    </row>
    <row r="11" spans="1:18" x14ac:dyDescent="0.2">
      <c r="A11" s="1" t="s">
        <v>20</v>
      </c>
      <c r="B11">
        <v>8.17</v>
      </c>
      <c r="C11">
        <v>242</v>
      </c>
      <c r="D11">
        <v>0.16800000000000001</v>
      </c>
      <c r="E11">
        <v>1.865</v>
      </c>
      <c r="F11">
        <v>0.80900000000000005</v>
      </c>
      <c r="G11">
        <v>8.2000000000000003E-2</v>
      </c>
      <c r="H11">
        <v>81.099999999999994</v>
      </c>
      <c r="I11" s="2">
        <v>4.233926477336461E-2</v>
      </c>
      <c r="J11">
        <v>0.51</v>
      </c>
      <c r="K11">
        <v>0.85</v>
      </c>
      <c r="L11">
        <v>4.09</v>
      </c>
      <c r="P11" s="5">
        <v>106000</v>
      </c>
      <c r="Q11" s="5">
        <v>1500</v>
      </c>
      <c r="R11" s="5">
        <f t="shared" si="0"/>
        <v>5.7877358490566036E-2</v>
      </c>
    </row>
    <row r="12" spans="1:18" x14ac:dyDescent="0.2">
      <c r="A12" s="1" t="s">
        <v>21</v>
      </c>
      <c r="B12">
        <v>6.34</v>
      </c>
      <c r="C12">
        <v>252</v>
      </c>
      <c r="D12">
        <v>0.158</v>
      </c>
      <c r="E12">
        <v>1.835</v>
      </c>
      <c r="F12">
        <v>0.83</v>
      </c>
      <c r="G12">
        <v>7.3999999999999996E-2</v>
      </c>
      <c r="H12">
        <v>100</v>
      </c>
      <c r="I12" s="2">
        <v>4.4485732314379731E-2</v>
      </c>
      <c r="J12">
        <v>0.6</v>
      </c>
      <c r="K12">
        <v>0.79</v>
      </c>
      <c r="L12">
        <v>4.46</v>
      </c>
      <c r="P12" s="5">
        <v>106000</v>
      </c>
      <c r="Q12" s="5">
        <v>1500</v>
      </c>
      <c r="R12" s="5">
        <f t="shared" si="0"/>
        <v>6.3113207547169814E-2</v>
      </c>
    </row>
    <row r="13" spans="1:18" x14ac:dyDescent="0.2">
      <c r="I13" s="2"/>
    </row>
    <row r="14" spans="1:18" x14ac:dyDescent="0.2">
      <c r="A14" s="15" t="s">
        <v>24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5" t="s">
        <v>25</v>
      </c>
      <c r="N14" t="s">
        <v>30</v>
      </c>
    </row>
    <row r="15" spans="1:18" x14ac:dyDescent="0.2">
      <c r="A15" s="9" t="s">
        <v>40</v>
      </c>
      <c r="B15" s="13">
        <f>B2</f>
        <v>23.27</v>
      </c>
      <c r="C15" s="13">
        <f>C2</f>
        <v>616</v>
      </c>
      <c r="D15" s="13">
        <f>D2</f>
        <v>0.14000000000000001</v>
      </c>
      <c r="E15" s="13">
        <f>E2</f>
        <v>2.1150000000000002</v>
      </c>
      <c r="F15" s="13">
        <f>F2</f>
        <v>0.80400000000000005</v>
      </c>
      <c r="G15" s="13">
        <f>G2</f>
        <v>5.3999999999999999E-2</v>
      </c>
      <c r="H15" s="13">
        <f>H2</f>
        <v>47.3</v>
      </c>
      <c r="I15" s="12">
        <f>I2</f>
        <v>9.7136294064132083E-3</v>
      </c>
      <c r="J15" s="13">
        <f>J2</f>
        <v>0.56000000000000005</v>
      </c>
      <c r="K15" s="13">
        <f>K2</f>
        <v>1.03</v>
      </c>
      <c r="L15" s="13">
        <f>L2</f>
        <v>5.66</v>
      </c>
      <c r="M15" s="5" t="s">
        <v>26</v>
      </c>
      <c r="R15" s="7">
        <f>R2</f>
        <v>8.0094339622641508E-2</v>
      </c>
    </row>
    <row r="16" spans="1:18" x14ac:dyDescent="0.2">
      <c r="A16" s="9" t="s">
        <v>41</v>
      </c>
      <c r="B16" s="13">
        <f>0.49*B4+0.4*B5+0.11*B6</f>
        <v>16.729200000000002</v>
      </c>
      <c r="C16" s="10">
        <f t="shared" ref="C16:L16" si="1">0.49*C4+0.4*C5+0.11*C6</f>
        <v>460.46000000000004</v>
      </c>
      <c r="D16" s="12">
        <f>0.49*D4+0.4*D5+0.11*D6</f>
        <v>0.1255</v>
      </c>
      <c r="E16" s="12">
        <f>0.49*E4+0.4*E5+0.11*E6</f>
        <v>1.8244399999999998</v>
      </c>
      <c r="F16" s="12">
        <f>0.49*F4+0.4*F5+0.11*F6</f>
        <v>0.84320000000000006</v>
      </c>
      <c r="G16" s="12">
        <f>0.49*G4+0.4*G5+0.11*G6</f>
        <v>5.5079999999999997E-2</v>
      </c>
      <c r="H16" s="14">
        <f t="shared" si="1"/>
        <v>38.758000000000003</v>
      </c>
      <c r="I16" s="12">
        <f t="shared" si="1"/>
        <v>9.667581568610641E-3</v>
      </c>
      <c r="J16" s="11">
        <f t="shared" si="1"/>
        <v>0.60640000000000005</v>
      </c>
      <c r="K16" s="11">
        <f t="shared" si="1"/>
        <v>1.0247999999999999</v>
      </c>
      <c r="L16" s="11">
        <f t="shared" si="1"/>
        <v>5.7138</v>
      </c>
      <c r="M16" s="5" t="s">
        <v>27</v>
      </c>
      <c r="N16" t="s">
        <v>31</v>
      </c>
      <c r="R16" s="11">
        <f t="shared" ref="R16" si="2">0.49*R4+0.4*R5+0.11*R6</f>
        <v>4.9960566502463048E-2</v>
      </c>
    </row>
    <row r="17" spans="1:18" x14ac:dyDescent="0.2">
      <c r="A17" s="9" t="s">
        <v>28</v>
      </c>
      <c r="B17" s="13">
        <f>B11</f>
        <v>8.17</v>
      </c>
      <c r="C17" s="13">
        <f t="shared" ref="C17:L17" si="3">C11</f>
        <v>242</v>
      </c>
      <c r="D17" s="13">
        <f>D11</f>
        <v>0.16800000000000001</v>
      </c>
      <c r="E17" s="13">
        <f>E11</f>
        <v>1.865</v>
      </c>
      <c r="F17" s="13">
        <f>F11</f>
        <v>0.80900000000000005</v>
      </c>
      <c r="G17" s="13">
        <f>G11</f>
        <v>8.2000000000000003E-2</v>
      </c>
      <c r="H17" s="13">
        <f t="shared" si="3"/>
        <v>81.099999999999994</v>
      </c>
      <c r="I17" s="12">
        <f t="shared" si="3"/>
        <v>4.233926477336461E-2</v>
      </c>
      <c r="J17" s="13">
        <f t="shared" si="3"/>
        <v>0.51</v>
      </c>
      <c r="K17" s="13">
        <f t="shared" si="3"/>
        <v>0.85</v>
      </c>
      <c r="L17" s="13">
        <f t="shared" si="3"/>
        <v>4.09</v>
      </c>
      <c r="M17" s="5" t="s">
        <v>29</v>
      </c>
      <c r="R17" s="7">
        <f>R11</f>
        <v>5.7877358490566036E-2</v>
      </c>
    </row>
  </sheetData>
  <mergeCells count="1">
    <mergeCell ref="A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16.5" customWidth="1"/>
  </cols>
  <sheetData>
    <row r="1" spans="1:11" x14ac:dyDescent="0.2">
      <c r="A1" s="5"/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8" t="s">
        <v>33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1" t="s">
        <v>11</v>
      </c>
      <c r="B3" s="5">
        <v>23.1</v>
      </c>
      <c r="C3" s="5">
        <v>140</v>
      </c>
      <c r="D3" s="5">
        <v>9.8000000000000004E-2</v>
      </c>
      <c r="E3" s="5">
        <v>0.22700000000000001</v>
      </c>
      <c r="F3" s="7">
        <v>1.9690000000000001</v>
      </c>
      <c r="G3" s="5">
        <v>0.80400000000000005</v>
      </c>
      <c r="H3" s="6">
        <v>9.7136294064132083E-3</v>
      </c>
      <c r="I3" s="5">
        <v>0.56000000000000005</v>
      </c>
      <c r="J3" s="5">
        <v>1.03</v>
      </c>
      <c r="K3" s="5">
        <v>5.66</v>
      </c>
    </row>
    <row r="4" spans="1:11" x14ac:dyDescent="0.2">
      <c r="A4" s="1" t="s">
        <v>12</v>
      </c>
      <c r="B4" s="5">
        <v>47.3</v>
      </c>
      <c r="C4" s="5">
        <v>141</v>
      </c>
      <c r="D4" s="5">
        <v>9.4E-2</v>
      </c>
      <c r="E4" s="5">
        <v>0.112</v>
      </c>
      <c r="F4" s="7">
        <v>0.89100000000000001</v>
      </c>
      <c r="G4" s="5">
        <v>0.86099999999999999</v>
      </c>
      <c r="H4" s="6">
        <v>2.561431148832375E-2</v>
      </c>
      <c r="I4" s="5">
        <v>0.77</v>
      </c>
      <c r="J4" s="5">
        <v>0.84</v>
      </c>
      <c r="K4" s="5">
        <v>5.2</v>
      </c>
    </row>
    <row r="5" spans="1:11" x14ac:dyDescent="0.2">
      <c r="A5" s="1" t="s">
        <v>13</v>
      </c>
      <c r="B5" s="5">
        <v>52.1</v>
      </c>
      <c r="C5" s="5">
        <v>144</v>
      </c>
      <c r="D5" s="5">
        <v>8.7999999999999995E-2</v>
      </c>
      <c r="E5" s="5">
        <v>0.18099999999999999</v>
      </c>
      <c r="F5" s="7">
        <v>1.6</v>
      </c>
      <c r="G5" s="5">
        <v>0.80900000000000005</v>
      </c>
      <c r="H5" s="6">
        <v>1.8852594343978221E-2</v>
      </c>
      <c r="I5" s="5">
        <v>0.7</v>
      </c>
      <c r="J5" s="5">
        <v>1.25</v>
      </c>
      <c r="K5" s="5">
        <v>5.49</v>
      </c>
    </row>
    <row r="6" spans="1:11" x14ac:dyDescent="0.2">
      <c r="A6" s="1" t="s">
        <v>16</v>
      </c>
      <c r="B6" s="5">
        <v>45.2</v>
      </c>
      <c r="C6" s="5">
        <v>157</v>
      </c>
      <c r="D6" s="5">
        <v>8.7999999999999995E-2</v>
      </c>
      <c r="E6" s="5">
        <v>0.17299999999999999</v>
      </c>
      <c r="F6" s="7">
        <v>1.518</v>
      </c>
      <c r="G6" s="5">
        <v>0.77800000000000002</v>
      </c>
      <c r="H6" s="6">
        <v>1.9095187096668419E-2</v>
      </c>
      <c r="I6" s="5">
        <v>0.68</v>
      </c>
      <c r="J6" s="5">
        <v>1.18</v>
      </c>
      <c r="K6" s="5">
        <v>6.35</v>
      </c>
    </row>
    <row r="7" spans="1:11" x14ac:dyDescent="0.2">
      <c r="A7" s="1" t="s">
        <v>19</v>
      </c>
      <c r="B7" s="5">
        <v>69.2</v>
      </c>
      <c r="C7" s="5">
        <v>149</v>
      </c>
      <c r="D7" s="5">
        <v>8.6999999999999994E-2</v>
      </c>
      <c r="E7" s="5">
        <v>0.16900000000000001</v>
      </c>
      <c r="F7" s="7">
        <v>1.4770000000000001</v>
      </c>
      <c r="G7" s="5">
        <v>0.77700000000000002</v>
      </c>
      <c r="H7" s="6">
        <v>2.1674664366204761E-2</v>
      </c>
      <c r="I7" s="5">
        <v>0.71</v>
      </c>
      <c r="J7" s="5">
        <v>1.25</v>
      </c>
      <c r="K7" s="5">
        <v>4.38</v>
      </c>
    </row>
    <row r="8" spans="1:11" x14ac:dyDescent="0.2">
      <c r="A8" s="1" t="s">
        <v>20</v>
      </c>
      <c r="B8" s="5">
        <v>53</v>
      </c>
      <c r="C8" s="5">
        <v>130</v>
      </c>
      <c r="D8" s="5">
        <v>0.106</v>
      </c>
      <c r="E8" s="5">
        <v>0.17699999999999999</v>
      </c>
      <c r="F8" s="7">
        <v>1.516</v>
      </c>
      <c r="G8" s="5">
        <v>0.80900000000000005</v>
      </c>
      <c r="H8" s="6">
        <v>4.233926477336461E-2</v>
      </c>
      <c r="I8" s="5">
        <v>0.51</v>
      </c>
      <c r="J8" s="5">
        <v>0.85</v>
      </c>
      <c r="K8" s="5">
        <v>4.09</v>
      </c>
    </row>
    <row r="9" spans="1:11" x14ac:dyDescent="0.2">
      <c r="A9" s="1" t="s">
        <v>21</v>
      </c>
      <c r="B9" s="5">
        <v>45.8</v>
      </c>
      <c r="C9" s="5">
        <v>129</v>
      </c>
      <c r="D9" s="5">
        <v>9.8000000000000004E-2</v>
      </c>
      <c r="E9" s="5">
        <v>0.152</v>
      </c>
      <c r="F9" s="7">
        <v>1.246</v>
      </c>
      <c r="G9" s="5">
        <v>0.83</v>
      </c>
      <c r="H9" s="6">
        <v>4.4485732314379731E-2</v>
      </c>
      <c r="I9" s="5">
        <v>0.6</v>
      </c>
      <c r="J9" s="5">
        <v>0.79</v>
      </c>
      <c r="K9" s="5">
        <v>4.46</v>
      </c>
    </row>
    <row r="10" spans="1:11" x14ac:dyDescent="0.2">
      <c r="A10" s="9" t="s">
        <v>32</v>
      </c>
      <c r="B10" s="10"/>
      <c r="C10" s="10">
        <f>AVERAGE(C3:C9)</f>
        <v>141.42857142857142</v>
      </c>
      <c r="D10" s="11">
        <f>AVERAGE(D3:D9)</f>
        <v>9.4142857142857125E-2</v>
      </c>
      <c r="E10" s="12">
        <f>AVERAGE(E3:E9)</f>
        <v>0.17014285714285715</v>
      </c>
      <c r="F10" s="11">
        <f>AVERAGE(F3:F9)</f>
        <v>1.4595714285714287</v>
      </c>
      <c r="G10" s="11">
        <f>AVERAGE(G3:G9)</f>
        <v>0.80971428571428572</v>
      </c>
      <c r="H10" s="12">
        <f>AVERAGE(H3:H9)</f>
        <v>2.5967911969904674E-2</v>
      </c>
      <c r="I10" s="11">
        <f>AVERAGE(I3:I9)</f>
        <v>0.64714285714285713</v>
      </c>
      <c r="J10" s="11">
        <f>AVERAGE(J3:J9)</f>
        <v>1.0271428571428571</v>
      </c>
      <c r="K10" s="11">
        <f>AVERAGE(K3:K9)</f>
        <v>5.0900000000000007</v>
      </c>
    </row>
    <row r="12" spans="1:11" x14ac:dyDescent="0.2">
      <c r="A12" s="8" t="s">
        <v>34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1" t="s">
        <v>17</v>
      </c>
      <c r="B13" s="5">
        <v>99.9</v>
      </c>
      <c r="C13" s="5">
        <v>82</v>
      </c>
      <c r="D13" s="5">
        <v>0.23400000000000001</v>
      </c>
      <c r="E13" s="5">
        <v>0.30599999999999999</v>
      </c>
      <c r="F13" s="5">
        <v>2.0579999999999998</v>
      </c>
      <c r="G13" s="5">
        <v>0.76600000000000001</v>
      </c>
      <c r="H13" s="6">
        <v>0.10060956873670331</v>
      </c>
      <c r="I13" s="7">
        <v>0.86</v>
      </c>
      <c r="J13" s="5">
        <v>1.39</v>
      </c>
      <c r="K13" s="5">
        <v>4.92</v>
      </c>
    </row>
    <row r="14" spans="1:11" x14ac:dyDescent="0.2">
      <c r="A14" s="1" t="s">
        <v>18</v>
      </c>
      <c r="B14" s="5">
        <v>32.799999999999997</v>
      </c>
      <c r="C14" s="5">
        <v>138</v>
      </c>
      <c r="D14" s="5">
        <v>0.10299999999999999</v>
      </c>
      <c r="E14" s="5">
        <v>0.29599999999999999</v>
      </c>
      <c r="F14" s="5">
        <v>2.528</v>
      </c>
      <c r="G14" s="5">
        <v>0.82399999999999995</v>
      </c>
      <c r="H14" s="6">
        <v>1.7112971971625219E-2</v>
      </c>
      <c r="I14" s="7">
        <v>1.06</v>
      </c>
      <c r="J14" s="5">
        <v>2.63</v>
      </c>
      <c r="K14" s="5">
        <v>7.84</v>
      </c>
    </row>
    <row r="15" spans="1:11" x14ac:dyDescent="0.2">
      <c r="A15" s="9" t="s">
        <v>35</v>
      </c>
      <c r="B15" s="13"/>
      <c r="C15" s="13">
        <f t="shared" ref="C15:K15" si="0">AVERAGE(C13:C14)</f>
        <v>110</v>
      </c>
      <c r="D15" s="12">
        <f t="shared" si="0"/>
        <v>0.16850000000000001</v>
      </c>
      <c r="E15" s="12">
        <f t="shared" si="0"/>
        <v>0.30099999999999999</v>
      </c>
      <c r="F15" s="12">
        <f t="shared" si="0"/>
        <v>2.2930000000000001</v>
      </c>
      <c r="G15" s="12">
        <f t="shared" si="0"/>
        <v>0.79499999999999993</v>
      </c>
      <c r="H15" s="12">
        <f t="shared" si="0"/>
        <v>5.8861270354164261E-2</v>
      </c>
      <c r="I15" s="11">
        <f t="shared" si="0"/>
        <v>0.96</v>
      </c>
      <c r="J15" s="13">
        <f t="shared" si="0"/>
        <v>2.0099999999999998</v>
      </c>
      <c r="K15" s="13">
        <f t="shared" si="0"/>
        <v>6.38</v>
      </c>
    </row>
    <row r="16" spans="1:11" x14ac:dyDescent="0.2">
      <c r="D16" s="2"/>
      <c r="E16" s="2"/>
      <c r="F16" s="2"/>
      <c r="G16" s="2"/>
      <c r="H16" s="2"/>
      <c r="I16" s="3"/>
    </row>
    <row r="17" spans="1:11" x14ac:dyDescent="0.2">
      <c r="A17" s="9" t="s">
        <v>36</v>
      </c>
      <c r="B17" s="13"/>
      <c r="C17" s="10">
        <f>AVERAGE(C4:C9,C13:C14)</f>
        <v>133.75</v>
      </c>
      <c r="D17" s="12">
        <f>AVERAGE(D4:D9,D13:D14)</f>
        <v>0.11224999999999999</v>
      </c>
      <c r="E17" s="12">
        <f>AVERAGE(E4:E9,E13:E14)</f>
        <v>0.19575000000000001</v>
      </c>
      <c r="F17" s="12">
        <f>AVERAGE(F4:F9,F13:F14)</f>
        <v>1.6042500000000002</v>
      </c>
      <c r="G17" s="12">
        <f>AVERAGE(G4:G9,G13:G14)</f>
        <v>0.80674999999999997</v>
      </c>
      <c r="H17" s="12">
        <f>AVERAGE(H4:H9,H13:H14)</f>
        <v>3.6223036886405997E-2</v>
      </c>
      <c r="I17" s="11">
        <f>AVERAGE(I4:I9,I13:I14)</f>
        <v>0.73625000000000007</v>
      </c>
      <c r="J17" s="13">
        <f>AVERAGE(J4:J9,J13:J14)</f>
        <v>1.2725</v>
      </c>
      <c r="K17" s="11">
        <f>AVERAGE(K4:K9,K13:K14)</f>
        <v>5.3412500000000005</v>
      </c>
    </row>
  </sheetData>
  <mergeCells count="2">
    <mergeCell ref="A2:K2"/>
    <mergeCell ref="A12:K12"/>
  </mergeCells>
  <pageMargins left="0.7" right="0.7" top="0.75" bottom="0.75" header="0.3" footer="0.3"/>
  <ignoredErrors>
    <ignoredError sqref="C17:K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4.6640625" customWidth="1"/>
  </cols>
  <sheetData>
    <row r="1" spans="1:11" x14ac:dyDescent="0.2">
      <c r="A1" s="5"/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5">
        <v>24.2</v>
      </c>
      <c r="C2" s="5">
        <v>334</v>
      </c>
      <c r="D2" s="5">
        <v>5.6000000000000001E-2</v>
      </c>
      <c r="E2" s="5">
        <v>0.183</v>
      </c>
      <c r="F2" s="5">
        <v>2.5510000000000002</v>
      </c>
      <c r="G2" s="5">
        <v>0.80400000000000005</v>
      </c>
      <c r="H2" s="6">
        <v>9.7136294064132083E-3</v>
      </c>
      <c r="I2" s="5">
        <v>0.56000000000000005</v>
      </c>
      <c r="J2" s="5">
        <v>1.03</v>
      </c>
      <c r="K2" s="5">
        <v>5.66</v>
      </c>
    </row>
    <row r="3" spans="1:11" x14ac:dyDescent="0.2">
      <c r="A3" s="1" t="s">
        <v>12</v>
      </c>
      <c r="B3" s="5">
        <v>22.8</v>
      </c>
      <c r="C3" s="5">
        <v>378</v>
      </c>
      <c r="D3" s="5">
        <v>5.0999999999999997E-2</v>
      </c>
      <c r="E3" s="5">
        <v>3.6999999999999998E-2</v>
      </c>
      <c r="F3" s="5">
        <v>0.624</v>
      </c>
      <c r="G3" s="5">
        <v>0.86099999999999999</v>
      </c>
      <c r="H3" s="6">
        <v>2.561431148832375E-2</v>
      </c>
      <c r="I3" s="5">
        <v>0.77</v>
      </c>
      <c r="J3" s="5">
        <v>0.84</v>
      </c>
      <c r="K3" s="5">
        <v>5.2</v>
      </c>
    </row>
    <row r="4" spans="1:11" x14ac:dyDescent="0.2">
      <c r="A4" s="1" t="s">
        <v>13</v>
      </c>
      <c r="B4" s="5">
        <v>14.8</v>
      </c>
      <c r="C4" s="5">
        <v>254</v>
      </c>
      <c r="D4" s="5">
        <v>6.3E-2</v>
      </c>
      <c r="E4" s="5">
        <v>0.20100000000000001</v>
      </c>
      <c r="F4" s="5">
        <v>2.17</v>
      </c>
      <c r="G4" s="5">
        <v>0.80900000000000005</v>
      </c>
      <c r="H4" s="6">
        <v>1.8852594343978221E-2</v>
      </c>
      <c r="I4" s="5">
        <v>0.7</v>
      </c>
      <c r="J4" s="5">
        <v>1.25</v>
      </c>
      <c r="K4" s="5">
        <v>5.49</v>
      </c>
    </row>
    <row r="5" spans="1:11" x14ac:dyDescent="0.2">
      <c r="A5" s="1" t="s">
        <v>14</v>
      </c>
      <c r="B5" s="5">
        <v>13</v>
      </c>
      <c r="C5" s="5">
        <v>356</v>
      </c>
      <c r="D5" s="5">
        <v>5.3999999999999999E-2</v>
      </c>
      <c r="E5" s="5">
        <v>2.1000000000000001E-2</v>
      </c>
      <c r="F5" s="5">
        <v>0.40699999999999997</v>
      </c>
      <c r="G5" s="5">
        <v>0.878</v>
      </c>
      <c r="H5" s="6">
        <v>2.4232805046616129E-4</v>
      </c>
      <c r="I5" s="5">
        <v>0.4</v>
      </c>
      <c r="J5" s="5">
        <v>0.5</v>
      </c>
      <c r="K5" s="5">
        <v>4.0199999999999996</v>
      </c>
    </row>
    <row r="6" spans="1:11" x14ac:dyDescent="0.2">
      <c r="A6" s="1" t="s">
        <v>16</v>
      </c>
      <c r="B6" s="5">
        <v>33.700000000000003</v>
      </c>
      <c r="C6" s="5">
        <v>297</v>
      </c>
      <c r="D6" s="5">
        <v>5.8000000000000003E-2</v>
      </c>
      <c r="E6" s="5">
        <v>0.19800000000000001</v>
      </c>
      <c r="F6" s="5">
        <v>2.669</v>
      </c>
      <c r="G6" s="5">
        <v>0.77800000000000002</v>
      </c>
      <c r="H6" s="6">
        <v>1.9095187096668419E-2</v>
      </c>
      <c r="I6" s="5">
        <v>0.68</v>
      </c>
      <c r="J6" s="5">
        <v>1.18</v>
      </c>
      <c r="K6" s="5">
        <v>6.35</v>
      </c>
    </row>
    <row r="7" spans="1:11" x14ac:dyDescent="0.2">
      <c r="A7" s="1" t="s">
        <v>18</v>
      </c>
      <c r="B7" s="5">
        <v>29</v>
      </c>
      <c r="C7" s="5">
        <v>323</v>
      </c>
      <c r="D7" s="5">
        <v>5.6000000000000001E-2</v>
      </c>
      <c r="E7" s="5">
        <v>0.219</v>
      </c>
      <c r="F7" s="5">
        <v>2.9809999999999999</v>
      </c>
      <c r="G7" s="5">
        <v>0.82399999999999995</v>
      </c>
      <c r="H7" s="6">
        <v>1.7112971971625219E-2</v>
      </c>
      <c r="I7" s="5">
        <v>1.06</v>
      </c>
      <c r="J7" s="5">
        <v>2.63</v>
      </c>
      <c r="K7" s="5">
        <v>7.84</v>
      </c>
    </row>
    <row r="8" spans="1:11" x14ac:dyDescent="0.2">
      <c r="A8" s="1" t="s">
        <v>19</v>
      </c>
      <c r="B8" s="5">
        <v>30.7</v>
      </c>
      <c r="C8" s="5">
        <v>252</v>
      </c>
      <c r="D8" s="5">
        <v>6.3E-2</v>
      </c>
      <c r="E8" s="5">
        <v>0.128</v>
      </c>
      <c r="F8" s="5">
        <v>1.4650000000000001</v>
      </c>
      <c r="G8" s="5">
        <v>0.77700000000000002</v>
      </c>
      <c r="H8" s="6">
        <v>2.1674664366204761E-2</v>
      </c>
      <c r="I8" s="5">
        <v>0.71</v>
      </c>
      <c r="J8" s="5">
        <v>1.25</v>
      </c>
      <c r="K8" s="5">
        <v>4.38</v>
      </c>
    </row>
    <row r="9" spans="1:11" x14ac:dyDescent="0.2">
      <c r="A9" s="1" t="s">
        <v>20</v>
      </c>
      <c r="B9" s="5">
        <v>28.1</v>
      </c>
      <c r="C9" s="5">
        <v>288</v>
      </c>
      <c r="D9" s="5">
        <v>5.8999999999999997E-2</v>
      </c>
      <c r="E9" s="5">
        <v>0.14599999999999999</v>
      </c>
      <c r="F9" s="5">
        <v>1.7729999999999999</v>
      </c>
      <c r="G9" s="5">
        <v>0.80900000000000005</v>
      </c>
      <c r="H9" s="6">
        <v>4.233926477336461E-2</v>
      </c>
      <c r="I9" s="5">
        <v>0.51</v>
      </c>
      <c r="J9" s="5">
        <v>0.85</v>
      </c>
      <c r="K9" s="5">
        <v>4.09</v>
      </c>
    </row>
    <row r="10" spans="1:11" x14ac:dyDescent="0.2">
      <c r="A10" s="1" t="s">
        <v>21</v>
      </c>
      <c r="B10" s="5">
        <v>54.2</v>
      </c>
      <c r="C10" s="5">
        <v>355</v>
      </c>
      <c r="D10" s="5">
        <v>5.2999999999999999E-2</v>
      </c>
      <c r="E10" s="5">
        <v>0.16400000000000001</v>
      </c>
      <c r="F10" s="5">
        <v>2.3340000000000001</v>
      </c>
      <c r="G10" s="5">
        <v>0.83</v>
      </c>
      <c r="H10" s="6">
        <v>4.4485732314379731E-2</v>
      </c>
      <c r="I10" s="5">
        <v>0.6</v>
      </c>
      <c r="J10" s="5">
        <v>0.79</v>
      </c>
      <c r="K10" s="5">
        <v>4.46</v>
      </c>
    </row>
    <row r="11" spans="1:11" x14ac:dyDescent="0.2">
      <c r="A11" s="9" t="s">
        <v>37</v>
      </c>
      <c r="B11" s="13"/>
      <c r="C11" s="10">
        <f>AVERAGE(C2:C10)</f>
        <v>315.22222222222223</v>
      </c>
      <c r="D11" s="12">
        <f>AVERAGE(D2:D10)</f>
        <v>5.7000000000000002E-2</v>
      </c>
      <c r="E11" s="12">
        <f>AVERAGE(E2:E10)</f>
        <v>0.14411111111111111</v>
      </c>
      <c r="F11" s="12">
        <f>AVERAGE(F2:F10)</f>
        <v>1.8860000000000001</v>
      </c>
      <c r="G11" s="12">
        <f>AVERAGE(G2:G10)</f>
        <v>0.818888888888889</v>
      </c>
      <c r="H11" s="12">
        <f>AVERAGE(H2:H10)</f>
        <v>2.2125631534602674E-2</v>
      </c>
      <c r="I11" s="13">
        <f>AVERAGE(I2:I10)</f>
        <v>0.66555555555555546</v>
      </c>
      <c r="J11" s="11">
        <f>AVERAGE(J2:J10)</f>
        <v>1.1466666666666667</v>
      </c>
      <c r="K11" s="11">
        <f>AVERAGE(K2:K10)</f>
        <v>5.2766666666666673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E713-5BFF-5F4E-B56F-C65F59FFC7A5}">
  <dimension ref="A1:K6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13.83203125" customWidth="1"/>
  </cols>
  <sheetData>
    <row r="1" spans="1:11" x14ac:dyDescent="0.2">
      <c r="A1" s="5"/>
      <c r="B1" s="1" t="s">
        <v>22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5">
        <v>20.3</v>
      </c>
      <c r="C2" s="5">
        <v>635</v>
      </c>
      <c r="D2" s="5">
        <v>5.6000000000000001E-2</v>
      </c>
      <c r="E2" s="5">
        <v>1.252</v>
      </c>
      <c r="F2" s="5">
        <v>0.80400000000000005</v>
      </c>
      <c r="G2" s="5">
        <v>0.04</v>
      </c>
      <c r="H2" s="5">
        <v>9.7136294064132083E-3</v>
      </c>
      <c r="I2" s="5">
        <v>0.56000000000000005</v>
      </c>
      <c r="J2" s="5">
        <v>1.03</v>
      </c>
      <c r="K2" s="5">
        <v>5.66</v>
      </c>
    </row>
    <row r="3" spans="1:11" x14ac:dyDescent="0.2">
      <c r="A3" s="1" t="s">
        <v>13</v>
      </c>
      <c r="B3" s="5">
        <v>33</v>
      </c>
      <c r="C3" s="5">
        <v>557</v>
      </c>
      <c r="D3" s="5">
        <v>0.124</v>
      </c>
      <c r="E3" s="5">
        <v>2.1880000000000002</v>
      </c>
      <c r="F3" s="5">
        <v>0.80900000000000005</v>
      </c>
      <c r="G3" s="5">
        <v>4.2999999999999997E-2</v>
      </c>
      <c r="H3" s="5">
        <v>1.8852594343978221E-2</v>
      </c>
      <c r="I3" s="5">
        <v>0.7</v>
      </c>
      <c r="J3" s="5">
        <v>1.25</v>
      </c>
      <c r="K3" s="5">
        <v>5.49</v>
      </c>
    </row>
    <row r="4" spans="1:11" x14ac:dyDescent="0.2">
      <c r="A4" s="1" t="s">
        <v>14</v>
      </c>
      <c r="B4" s="5">
        <v>87</v>
      </c>
      <c r="C4" s="5">
        <v>587</v>
      </c>
      <c r="D4" s="5">
        <v>6.3E-2</v>
      </c>
      <c r="E4" s="5">
        <v>1.248</v>
      </c>
      <c r="F4" s="5">
        <v>0.878</v>
      </c>
      <c r="G4" s="5">
        <v>4.2000000000000003E-2</v>
      </c>
      <c r="H4" s="5">
        <v>2.4232805046616129E-4</v>
      </c>
      <c r="I4" s="5">
        <v>0.4</v>
      </c>
      <c r="J4" s="5">
        <v>0.5</v>
      </c>
      <c r="K4" s="5">
        <v>4.0199999999999996</v>
      </c>
    </row>
    <row r="5" spans="1:11" x14ac:dyDescent="0.2">
      <c r="A5" s="1" t="s">
        <v>18</v>
      </c>
      <c r="B5" s="5">
        <v>26.2</v>
      </c>
      <c r="C5" s="5">
        <v>643</v>
      </c>
      <c r="D5" s="5">
        <v>0.14399999999999999</v>
      </c>
      <c r="E5" s="5">
        <v>2.8889999999999998</v>
      </c>
      <c r="F5" s="5">
        <v>0.82399999999999995</v>
      </c>
      <c r="G5" s="5">
        <v>0.04</v>
      </c>
      <c r="H5" s="5">
        <v>1.7112971971625219E-2</v>
      </c>
      <c r="I5" s="5">
        <v>1.06</v>
      </c>
      <c r="J5" s="5">
        <v>2.63</v>
      </c>
      <c r="K5" s="5">
        <v>7.84</v>
      </c>
    </row>
    <row r="6" spans="1:11" x14ac:dyDescent="0.2">
      <c r="A6" s="9" t="s">
        <v>42</v>
      </c>
      <c r="B6" s="13">
        <f>AVERAGE(B2:B5)</f>
        <v>41.625</v>
      </c>
      <c r="C6" s="10">
        <f>AVERAGE(C2:C5)</f>
        <v>605.5</v>
      </c>
      <c r="D6" s="12">
        <f>AVERAGE(D2:D5)</f>
        <v>9.6750000000000003E-2</v>
      </c>
      <c r="E6" s="13">
        <f>AVERAGE(E2:E5)</f>
        <v>1.89425</v>
      </c>
      <c r="F6" s="13">
        <f>AVERAGE(F2:F5)</f>
        <v>0.82874999999999999</v>
      </c>
      <c r="G6" s="13">
        <f>AVERAGE(G2:G5)</f>
        <v>4.1250000000000002E-2</v>
      </c>
      <c r="H6" s="13">
        <f>AVERAGE(H2:H5)</f>
        <v>1.1480380943120703E-2</v>
      </c>
      <c r="I6" s="13">
        <f>AVERAGE(I2:I5)</f>
        <v>0.68</v>
      </c>
      <c r="J6" s="13">
        <f>AVERAGE(J2:J5)</f>
        <v>1.3525</v>
      </c>
      <c r="K6" s="13">
        <f>AVERAGE(K2:K5)</f>
        <v>5.7524999999999995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4C4B-3287-2F46-A062-9D212F8BBE08}">
  <dimension ref="A1:K7"/>
  <sheetViews>
    <sheetView workbookViewId="0">
      <selection activeCell="J57" sqref="J57"/>
    </sheetView>
  </sheetViews>
  <sheetFormatPr baseColWidth="10" defaultColWidth="8.83203125" defaultRowHeight="15" x14ac:dyDescent="0.2"/>
  <sheetData>
    <row r="1" spans="1:11" x14ac:dyDescent="0.2">
      <c r="A1" s="5"/>
      <c r="B1" s="1" t="s">
        <v>22</v>
      </c>
      <c r="C1" s="1" t="s">
        <v>1</v>
      </c>
      <c r="D1" s="1" t="s">
        <v>23</v>
      </c>
      <c r="E1" s="1" t="s">
        <v>4</v>
      </c>
      <c r="F1" s="1" t="s">
        <v>5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8" t="s">
        <v>38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">
      <c r="A3" s="9" t="s">
        <v>11</v>
      </c>
      <c r="B3" s="13">
        <v>32.4</v>
      </c>
      <c r="C3" s="13">
        <v>1155</v>
      </c>
      <c r="D3" s="13">
        <v>8.9999999999999993E-3</v>
      </c>
      <c r="E3" s="13">
        <v>2.4350000000000001</v>
      </c>
      <c r="F3" s="13">
        <v>0.80400000000000005</v>
      </c>
      <c r="G3" s="13">
        <v>0.03</v>
      </c>
      <c r="H3" s="13">
        <v>9.7136294064132083E-3</v>
      </c>
      <c r="I3" s="13">
        <v>0.56000000000000005</v>
      </c>
      <c r="J3" s="13">
        <v>1.03</v>
      </c>
      <c r="K3" s="13">
        <v>5.66</v>
      </c>
    </row>
    <row r="4" spans="1:11" x14ac:dyDescent="0.2">
      <c r="A4" s="4" t="s">
        <v>39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">
      <c r="A5" s="1" t="s">
        <v>15</v>
      </c>
      <c r="B5" s="5">
        <v>74.599999999999994</v>
      </c>
      <c r="C5" s="5">
        <v>947</v>
      </c>
      <c r="D5" s="5">
        <v>7.0000000000000007E-2</v>
      </c>
      <c r="E5" s="5">
        <v>4.1379999999999999</v>
      </c>
      <c r="F5" s="5">
        <v>0.86899999999999999</v>
      </c>
      <c r="G5" s="5">
        <v>3.3000000000000002E-2</v>
      </c>
      <c r="H5" s="5">
        <v>3.0261738170440822E-3</v>
      </c>
      <c r="I5" s="5">
        <v>0.94</v>
      </c>
      <c r="J5" s="5">
        <v>1.93</v>
      </c>
      <c r="K5" s="5">
        <v>12.87</v>
      </c>
    </row>
    <row r="6" spans="1:11" x14ac:dyDescent="0.2">
      <c r="A6" s="1" t="s">
        <v>18</v>
      </c>
      <c r="B6" s="5">
        <v>12</v>
      </c>
      <c r="C6" s="5">
        <v>844</v>
      </c>
      <c r="D6" s="5">
        <v>4.4999999999999998E-2</v>
      </c>
      <c r="E6" s="5">
        <v>5.4349999999999996</v>
      </c>
      <c r="F6" s="5">
        <v>0.82399999999999995</v>
      </c>
      <c r="G6" s="5">
        <v>3.4000000000000002E-2</v>
      </c>
      <c r="H6" s="5">
        <v>1.7112971971625219E-2</v>
      </c>
      <c r="I6" s="5">
        <v>1.06</v>
      </c>
      <c r="J6" s="5">
        <v>2.63</v>
      </c>
      <c r="K6" s="5">
        <v>7.84</v>
      </c>
    </row>
    <row r="7" spans="1:11" x14ac:dyDescent="0.2">
      <c r="A7" s="13" t="s">
        <v>43</v>
      </c>
      <c r="B7" s="13"/>
      <c r="C7" s="13">
        <f>AVERAGE(C5:C6)</f>
        <v>895.5</v>
      </c>
      <c r="D7" s="13">
        <f t="shared" ref="D7:K7" si="0">AVERAGE(D5:D6)</f>
        <v>5.7500000000000002E-2</v>
      </c>
      <c r="E7" s="13">
        <f t="shared" si="0"/>
        <v>4.7865000000000002</v>
      </c>
      <c r="F7" s="13">
        <f t="shared" si="0"/>
        <v>0.84650000000000003</v>
      </c>
      <c r="G7" s="13">
        <f t="shared" si="0"/>
        <v>3.3500000000000002E-2</v>
      </c>
      <c r="H7" s="13">
        <f t="shared" si="0"/>
        <v>1.006957289433465E-2</v>
      </c>
      <c r="I7" s="13">
        <f t="shared" si="0"/>
        <v>1</v>
      </c>
      <c r="J7" s="13">
        <f t="shared" si="0"/>
        <v>2.2799999999999998</v>
      </c>
      <c r="K7" s="13">
        <f t="shared" si="0"/>
        <v>10.355</v>
      </c>
    </row>
  </sheetData>
  <mergeCells count="2">
    <mergeCell ref="A2:K2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</vt:lpstr>
      <vt:lpstr>City</vt:lpstr>
      <vt:lpstr>Suburb</vt:lpstr>
      <vt:lpstr>Countryside</vt:lpstr>
      <vt:lpstr>Highway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Magnaval</cp:lastModifiedBy>
  <dcterms:created xsi:type="dcterms:W3CDTF">2024-08-22T18:54:40Z</dcterms:created>
  <dcterms:modified xsi:type="dcterms:W3CDTF">2024-08-22T21:40:02Z</dcterms:modified>
</cp:coreProperties>
</file>