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abriel.ntwari\Desktop\MINISTRY_DOC\NST2\dash\"/>
    </mc:Choice>
  </mc:AlternateContent>
  <xr:revisionPtr revIDLastSave="0" documentId="13_ncr:1_{0244F02E-2DB2-44D1-8BB0-C35D259CF5C4}" xr6:coauthVersionLast="47" xr6:coauthVersionMax="47" xr10:uidLastSave="{00000000-0000-0000-0000-000000000000}"/>
  <bookViews>
    <workbookView xWindow="-96" yWindow="-96" windowWidth="23232" windowHeight="13872" xr2:uid="{00000000-000D-0000-FFFF-FFFF00000000}"/>
  </bookViews>
  <sheets>
    <sheet name="IC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H2" i="1" l="1"/>
  <c r="K32" i="1"/>
  <c r="J32" i="1"/>
  <c r="I32" i="1"/>
  <c r="H32" i="1"/>
  <c r="K31" i="1"/>
  <c r="J31" i="1"/>
  <c r="I31" i="1"/>
  <c r="H31" i="1"/>
  <c r="J30" i="1"/>
  <c r="I30" i="1"/>
  <c r="K30" i="1" s="1"/>
  <c r="K29" i="1"/>
  <c r="J29" i="1"/>
  <c r="I29" i="1"/>
  <c r="J28" i="1"/>
  <c r="I28" i="1"/>
  <c r="K28" i="1" s="1"/>
  <c r="I27" i="1"/>
  <c r="K27" i="1" s="1"/>
  <c r="H27" i="1"/>
  <c r="J27" i="1" s="1"/>
  <c r="K26" i="1"/>
  <c r="J26" i="1"/>
  <c r="I26" i="1"/>
  <c r="H26" i="1"/>
  <c r="K25" i="1"/>
  <c r="J25" i="1"/>
  <c r="I25" i="1"/>
  <c r="I24" i="1"/>
  <c r="K24" i="1" s="1"/>
  <c r="H24" i="1"/>
  <c r="J24" i="1" s="1"/>
  <c r="I23" i="1"/>
  <c r="K23" i="1" s="1"/>
  <c r="H23" i="1"/>
  <c r="J23" i="1" s="1"/>
  <c r="I22" i="1"/>
  <c r="K22" i="1" s="1"/>
  <c r="H22" i="1"/>
  <c r="J22" i="1" s="1"/>
  <c r="I21" i="1"/>
  <c r="K21" i="1" s="1"/>
  <c r="H21" i="1"/>
  <c r="J21" i="1" s="1"/>
  <c r="K20" i="1"/>
  <c r="J20" i="1"/>
  <c r="I20" i="1"/>
  <c r="J19" i="1"/>
  <c r="I19" i="1"/>
  <c r="K19" i="1" s="1"/>
  <c r="H19" i="1"/>
  <c r="K18" i="1"/>
  <c r="J18" i="1"/>
  <c r="I18" i="1"/>
  <c r="H18" i="1"/>
  <c r="I17" i="1"/>
  <c r="K17" i="1" s="1"/>
  <c r="H17" i="1"/>
  <c r="J17" i="1" s="1"/>
  <c r="I16" i="1"/>
  <c r="K16" i="1" s="1"/>
  <c r="H16" i="1"/>
  <c r="J16" i="1" s="1"/>
  <c r="I15" i="1"/>
  <c r="K15" i="1" s="1"/>
  <c r="J15" i="1"/>
  <c r="I14" i="1"/>
  <c r="K14" i="1" s="1"/>
  <c r="H14" i="1"/>
  <c r="J14" i="1" s="1"/>
  <c r="K13" i="1"/>
  <c r="J13" i="1"/>
  <c r="I13" i="1"/>
  <c r="H13" i="1"/>
  <c r="I12" i="1"/>
  <c r="K12" i="1" s="1"/>
  <c r="H12" i="1"/>
  <c r="J12" i="1" s="1"/>
  <c r="K11" i="1"/>
  <c r="J11" i="1"/>
  <c r="I11" i="1"/>
  <c r="H11" i="1"/>
  <c r="K10" i="1"/>
  <c r="J10" i="1"/>
  <c r="I10" i="1"/>
  <c r="H10" i="1"/>
  <c r="K9" i="1"/>
  <c r="J9" i="1"/>
  <c r="I9" i="1"/>
  <c r="H9" i="1"/>
  <c r="K8" i="1"/>
  <c r="J8" i="1"/>
  <c r="I8" i="1"/>
  <c r="H8" i="1"/>
  <c r="I7" i="1"/>
  <c r="K7" i="1" s="1"/>
  <c r="H7" i="1"/>
  <c r="J7" i="1" s="1"/>
  <c r="I6" i="1"/>
  <c r="K6" i="1" s="1"/>
  <c r="H6" i="1"/>
  <c r="J6" i="1" s="1"/>
  <c r="I5" i="1"/>
  <c r="K5" i="1" s="1"/>
  <c r="H5" i="1"/>
  <c r="J5" i="1" s="1"/>
  <c r="K4" i="1"/>
  <c r="J4" i="1"/>
  <c r="I4" i="1"/>
  <c r="H4" i="1"/>
  <c r="K3" i="1"/>
  <c r="J3" i="1"/>
  <c r="I3" i="1"/>
  <c r="H3" i="1"/>
  <c r="I2" i="1"/>
  <c r="K2" i="1" s="1"/>
  <c r="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9" authorId="0" shapeId="0" xr:uid="{00000000-0006-0000-0000-000001000000}">
      <text>
        <r>
          <rPr>
            <sz val="10"/>
            <color rgb="FF000000"/>
            <rFont val="Arial"/>
            <scheme val="minor"/>
          </rPr>
          <t>======
ID#AAABkXlgZ6w
rodrigue ruhashya    (2025-05-27 03:29:23)
(Electronic ID &amp; CRVS - NIDA; IremboGov - Irembo; Interbanking Payment Platform - RSwitch)</t>
        </r>
      </text>
    </comment>
  </commentList>
</comments>
</file>

<file path=xl/sharedStrings.xml><?xml version="1.0" encoding="utf-8"?>
<sst xmlns="http://schemas.openxmlformats.org/spreadsheetml/2006/main" count="270" uniqueCount="166">
  <si>
    <t>Indicators</t>
  </si>
  <si>
    <t>Units</t>
  </si>
  <si>
    <t>Baseline</t>
  </si>
  <si>
    <t>2026/27 Target</t>
  </si>
  <si>
    <t>2024/25 Target</t>
  </si>
  <si>
    <t>Current progress</t>
  </si>
  <si>
    <t>Percentage Progress based on 2024/25 Target</t>
  </si>
  <si>
    <t>Percentage Progress based on 2026/27 Target</t>
  </si>
  <si>
    <t>Status based on 2024/25 Target</t>
  </si>
  <si>
    <t>Status based on NST2 Midterm target</t>
  </si>
  <si>
    <t>Major drivers of performance</t>
  </si>
  <si>
    <t>Challenges</t>
  </si>
  <si>
    <t>Catch up Plans</t>
  </si>
  <si>
    <t>2025/26 Actual Target (according to available budget)</t>
  </si>
  <si>
    <t>SSP Targets 2025/2026</t>
  </si>
  <si>
    <t>SSP Targets 2027/2028</t>
  </si>
  <si>
    <t>SSP Targets 2028/2029</t>
  </si>
  <si>
    <t>Responsibility for Reporting</t>
  </si>
  <si>
    <t>Data Source (e.g. Report)</t>
  </si>
  <si>
    <t>Increased digital literacy and digital skills development for a globally competitive workforce</t>
  </si>
  <si>
    <t>Percentage of citizens with basic digital literacy skills (15 years above)</t>
  </si>
  <si>
    <t>DAP Program,  Private Sector Initiatives like MTN Y'ello Care</t>
  </si>
  <si>
    <t xml:space="preserve">High turn over of digital ambassadors </t>
  </si>
  <si>
    <t xml:space="preserve">Capitalizing on the waiting list to replace those moving </t>
  </si>
  <si>
    <t>MINICT, RISA</t>
  </si>
  <si>
    <t>NISR</t>
  </si>
  <si>
    <t>Number of individuals trained in advanced ICT skills</t>
  </si>
  <si>
    <t>1. Digital Talent Program, OMC by  Udacity
2. Universities and academia</t>
  </si>
  <si>
    <t>1. Some programs like Digital Talent Program (DTP) introduced in place are missing participants as it was needed. 
2. No Budget allocated, Majority dependent on DPs' Funding this will hinder meeting the targets.</t>
  </si>
  <si>
    <t>Leverage the Summer Holiday Program to drive up completion</t>
  </si>
  <si>
    <t>RISA</t>
  </si>
  <si>
    <t>Number of People trained in basic coding skills</t>
  </si>
  <si>
    <t>1. Digital Talent Program, OMC by  Udacity
2.universities and academia</t>
  </si>
  <si>
    <t>1. Some programs like Digital Talent Program (DTP) introduced in place are missing participants as it was needed.
2. Low budget to enroll as many students as possible</t>
  </si>
  <si>
    <t xml:space="preserve">Introducing Summer holiday Program running from July till September - </t>
  </si>
  <si>
    <t>MINICT,RISA</t>
  </si>
  <si>
    <t>Strengthened innovation ecosystem for private sector-led growth</t>
  </si>
  <si>
    <t>Gross expenditure on R&amp;D as % of GDP</t>
  </si>
  <si>
    <t>1.Increase Government investment in R&amp;D by allocating a larger share of the national budget to R&amp;D
2.Strengthening Research Capacity in Higher Education and Research Institutions e.g: Increase funding for postgraduate research and doctoral training, and improve infrastructure (labs, data systems, research equipment).</t>
  </si>
  <si>
    <t>This indicator depends on nationwide data, mainly from the R&amp;D survey, as R&amp;D is crosscutting and enabler of all sectors aligned with NST2. However, no R&amp;D survey was conducted in the 2024/2025 fiscal year even if remains the only reliable source for measuring R&amp;D spending as a percentage of GDP. The most recent data is from the 2022/2023 survey. Conducting the survey annually is costly over 100 million Rwandan Francs and there are other budget priorities like the Innovation survey.</t>
  </si>
  <si>
    <t>Coordinating R&amp;D initiatives working under a national umbrella to cordinate R&amp;D</t>
  </si>
  <si>
    <t>NCST</t>
  </si>
  <si>
    <t>Contribution of ICT Sector to GDP</t>
  </si>
  <si>
    <t>1. Enabling SMEs to sell online locally and globally.
2.ICT Export Promotion  Supporting local firms to export tech and BPO services.
3.Digital Skills Development 
4.Digital Infrastructure Expansion (affordable broadband and connectivity)
5.e-Government Services. 
6.Startup Support.</t>
  </si>
  <si>
    <t xml:space="preserve"> Limited budget on major projets </t>
  </si>
  <si>
    <t xml:space="preserve">Working with Development partners,Private sector and designing innovative financing mechanisms </t>
  </si>
  <si>
    <t xml:space="preserve">NISR, </t>
  </si>
  <si>
    <t xml:space="preserve">National Account </t>
  </si>
  <si>
    <t>Number of innovative firms supported by Entrepreneurial Support Organizations</t>
  </si>
  <si>
    <t xml:space="preserve">Positioning Rwanda as Regional Digital Entrepreneurship hub Project  &amp; Hunga Pitch Fest </t>
  </si>
  <si>
    <t>None</t>
  </si>
  <si>
    <t>RISA, MINICT</t>
  </si>
  <si>
    <t>Number of patents applied</t>
  </si>
  <si>
    <t>IP Clinics for start-up companies established &amp; IP Related Collaborative Tasks and Support Services</t>
  </si>
  <si>
    <t>We are waiting the Comprehensive  report from RDB for 2024/2025FY</t>
  </si>
  <si>
    <t>1. Engage RDB/Registrar General to collaborate in sharing data related to IP applications and registrations across all sectors for technology based innovative solutions. 
 2. Work hand in hand with incubation managers (from UR and RP) to encourage students and innovators to apply for IP protection.</t>
  </si>
  <si>
    <t>MINICT</t>
  </si>
  <si>
    <t>NCST, RDB</t>
  </si>
  <si>
    <t xml:space="preserve">Number of trademarks applied
NCST AND RDB </t>
  </si>
  <si>
    <t>Number of publications as scientific citable documents from recognized and indexed databases</t>
  </si>
  <si>
    <t>1. Promote research and innovation excellence through competitive STI and R&amp;D annual prestigious awards                                              2.Capacity building for researcher &amp; Institutions            ( Academic or  Center )</t>
  </si>
  <si>
    <t>NCST, RBD</t>
  </si>
  <si>
    <t>Number of jobs created</t>
  </si>
  <si>
    <t xml:space="preserve">1.Business Process Outsourcing (BPO) Projects
2.Software Development and 3.Digital Services Hubs
4.App development, SaaS platforms, innovation labs.
5.Digital Skills Training and Employment Linkage Programs
6.Startup Incubation and Acceleration Programs
7.Public Sector Digitalization 
8.ICT Hardware Manufacturing and Assembly
</t>
  </si>
  <si>
    <t>1. Some projects which would create number of jobs didn't funded.
2. ICT related jobs created in projects implemented by other sectors and institutions are not now consolidated to know accurate number.</t>
  </si>
  <si>
    <t xml:space="preserve">Work with sector Institutions to identify all project in place which contributed in Job creation   </t>
  </si>
  <si>
    <t>RDB, DPs, LFS</t>
  </si>
  <si>
    <t>Amount of loans and grants to tech startups</t>
  </si>
  <si>
    <t>1.Hanga Pitchfest 25 &amp; 2.Timbuktoo Africa Innovation Foundation
3.Rwanda innovation Fund</t>
  </si>
  <si>
    <t>5M</t>
  </si>
  <si>
    <t>10m</t>
  </si>
  <si>
    <t>20m</t>
  </si>
  <si>
    <t>RDB, NCST</t>
  </si>
  <si>
    <t>Enhanced access to affordable, quality broadband connectivity and world-class infrastructure</t>
  </si>
  <si>
    <t>Number of Fixed internet subscriptions</t>
  </si>
  <si>
    <t>Affordable Pricing models driven by competioin 
Infrastructure Expansion for fiber and broadband coverage.</t>
  </si>
  <si>
    <t>low smart Device penetration due to their unaffordability</t>
  </si>
  <si>
    <t xml:space="preserve">Speed up the internet cost driver study to inform on policies
Work with MNOs to avail affordable devices through device financing &amp; Installment Plans </t>
  </si>
  <si>
    <t>RURA reports</t>
  </si>
  <si>
    <t>Mobile broadband subscriptions per 100 inhabitants</t>
  </si>
  <si>
    <t xml:space="preserve">3G Upgrade  to 4G SIMCARD </t>
  </si>
  <si>
    <t>Proportion of Geographical coverage covered by at least a 4G mobile network</t>
  </si>
  <si>
    <t xml:space="preserve">1.Implementation of cost-sharing for telecom Infrastructure
2.Construction of additional  sites (towers)   </t>
  </si>
  <si>
    <t>Delay in assessment of 4G coverage</t>
  </si>
  <si>
    <t>To work with the task force team to fast truck the assessment of 4G Coverage</t>
  </si>
  <si>
    <t>Percentage of Households using the Internet</t>
  </si>
  <si>
    <t>Low smart Device penetration due to their unaffordability</t>
  </si>
  <si>
    <t xml:space="preserve">Work with MNOs to avail affordable devices through device financing &amp; Installment Plans </t>
  </si>
  <si>
    <t>NISR/EICV</t>
  </si>
  <si>
    <t>Proportion of schools with internet access</t>
  </si>
  <si>
    <t xml:space="preserve">1. Implementation of last mile connectivity project               2.Rwanda Smart Education </t>
  </si>
  <si>
    <t xml:space="preserve">Schools without electricity </t>
  </si>
  <si>
    <t xml:space="preserve">Working with   REG &amp; Mineduc to get the common solution on how to get the power for un connected school </t>
  </si>
  <si>
    <t>Available satellite broadband capacity for GoR institutions</t>
  </si>
  <si>
    <t>Gbps</t>
  </si>
  <si>
    <t>1. Satellite Broadband capacity purchase</t>
  </si>
  <si>
    <t>RSA</t>
  </si>
  <si>
    <t>RURA</t>
  </si>
  <si>
    <t>Number of users accessing the Teleport and Ground Station services</t>
  </si>
  <si>
    <t>National Geo Hub Project</t>
  </si>
  <si>
    <t xml:space="preserve">First truck the implementation of phase two, so that it can be ready end June 2025 </t>
  </si>
  <si>
    <t>Number of remote sensing applications in critical sectors</t>
  </si>
  <si>
    <t>National Geo Hub Project is being implemented at initial stage.</t>
  </si>
  <si>
    <t>Universal smart device ownership</t>
  </si>
  <si>
    <t>Proportion of households owning a mobile phone</t>
  </si>
  <si>
    <t>1. Connect Rwanda2.0
2. Macye-Macye Initiative</t>
  </si>
  <si>
    <t>NISR survey</t>
  </si>
  <si>
    <t>1. Connect Rwanda
2. Macye-Macye Initiative</t>
  </si>
  <si>
    <t>Affordability of smart phones</t>
  </si>
  <si>
    <t>Work with MNOs to found affordable devices Initiative</t>
  </si>
  <si>
    <t>NISR reports</t>
  </si>
  <si>
    <t>Enhanced Cybersecurity infrastructure and systems</t>
  </si>
  <si>
    <t>Percentage of critical systems integrated into PKI</t>
  </si>
  <si>
    <t xml:space="preserve">PKI System upgrade and maintenace </t>
  </si>
  <si>
    <t xml:space="preserve">Lack of  presidential order  determining critical system  </t>
  </si>
  <si>
    <t>Elaboration of  presidential order  determining critical system, and the order has already drafted.</t>
  </si>
  <si>
    <t>RISA reports</t>
  </si>
  <si>
    <t xml:space="preserve">Percentage of critical public institutions complying with cybersecurity standards
</t>
  </si>
  <si>
    <t>Through eleaboration of Cyber security Law conserning critical public institutions.</t>
  </si>
  <si>
    <t xml:space="preserve">Lack of determination for critical public institutions </t>
  </si>
  <si>
    <t>There is an ongoing task of listing  critical public institutions.</t>
  </si>
  <si>
    <t>MINICT,RISA, NCSA</t>
  </si>
  <si>
    <t>MINICT reports</t>
  </si>
  <si>
    <t>Increased adoption of data and emerging technologies to improve operational efficiency</t>
  </si>
  <si>
    <t>Number of public institutions complying with data maturity Level 5</t>
  </si>
  <si>
    <t xml:space="preserve">National Data Hub project implementation </t>
  </si>
  <si>
    <t>Procurement process delay</t>
  </si>
  <si>
    <t>Accelerate the tender publication process by adopting alternative output measures.</t>
  </si>
  <si>
    <t>Number of new applications using emerging Technologies</t>
  </si>
  <si>
    <t>Use cases using emerging Technology in pipeline 
National Robotics Program for Schools</t>
  </si>
  <si>
    <t>Percentage of Government services fully digitized (end to end)</t>
  </si>
  <si>
    <r>
      <rPr>
        <sz val="13"/>
        <color theme="1"/>
        <rFont val="Times New Roman"/>
      </rPr>
      <t xml:space="preserve">Project: 
Zero Trip Zero Paper
Key Activities:
</t>
    </r>
    <r>
      <rPr>
        <sz val="12"/>
        <color theme="1"/>
        <rFont val="Times New Roman"/>
      </rPr>
      <t xml:space="preserve">- Services Inventory
- Services Classification and Ranking
- Process &amp; Services Reengineering
</t>
    </r>
  </si>
  <si>
    <t>New Digitization Approach 
Emerged where both front and backend processes have to be full automated going forward</t>
  </si>
  <si>
    <t>Advocacy for legal landscape change to support this new approach aiming to revamp services provisions processes and requirements toward 0 attachments and 0 Manual Processes</t>
  </si>
  <si>
    <t>IREMBO</t>
  </si>
  <si>
    <t>Enhanced digital service delivery</t>
  </si>
  <si>
    <t>Percentage of critical e- services that meet accessibility/inclusivity standards</t>
  </si>
  <si>
    <t>- Standardization of e-services toward enclusivity
- Digital Inclusion strategy implementation</t>
  </si>
  <si>
    <t>RISA Reports</t>
  </si>
  <si>
    <t>Number of digital public Infrastructure  (DPI) available to citizens</t>
  </si>
  <si>
    <t>- Digital ID Development
- Data exchange &amp; Interoperability platform 
- Open Data Portal</t>
  </si>
  <si>
    <t>Implementation of Single Digital ID</t>
  </si>
  <si>
    <t>Percentage of citizens owning a single digital identification</t>
  </si>
  <si>
    <t>Implementation of Single Digital ID Project:
- Final tests for the pre-enrollment and identity proofing (due by June 15th) 
- Contracting for enrollment system ongoing
- Kits delivery expected by 17th July
- Civil acrhives digitalization ongoing: 200,000 records digitized
 - Implementation support ongoing</t>
  </si>
  <si>
    <t xml:space="preserve">Delays in receiving feedback n/o from funder
Procurement delays including shortage of qualified bidders leading to mulitple re-tendering processes
</t>
  </si>
  <si>
    <t>Close follow up with funder to obtain feedback on time
Conducting Market sound exercises to clarify as the tender is launched; timely responses and clarifications to bidders enquiries</t>
  </si>
  <si>
    <t xml:space="preserve">MINICT, NIDA </t>
  </si>
  <si>
    <t>NIDA Reports</t>
  </si>
  <si>
    <t>Number of SDID enabled use cases in key sectors</t>
  </si>
  <si>
    <t>SDID Core System development</t>
  </si>
  <si>
    <t xml:space="preserve">Delay of SDID Development </t>
  </si>
  <si>
    <t xml:space="preserve">Implementation plan  with SDID contractor to be agreed    </t>
  </si>
  <si>
    <t>Foster usage of emerging technology to advance Smart Cities</t>
  </si>
  <si>
    <t xml:space="preserve">Number of Smart city solutions deployed under the smart city Hub </t>
  </si>
  <si>
    <t>1. National E-waste management strategy                                          2. Extended producer responsibility</t>
  </si>
  <si>
    <t xml:space="preserve">Delay in tender for Mbaza Citizen portal    </t>
  </si>
  <si>
    <t>Mbaza Citizen Engagement Portal are under development</t>
  </si>
  <si>
    <t>MINICT, RISA, COK</t>
  </si>
  <si>
    <t>RISA REPORTS</t>
  </si>
  <si>
    <t>Outcome</t>
  </si>
  <si>
    <t>Percent</t>
  </si>
  <si>
    <t xml:space="preserve"> USD</t>
  </si>
  <si>
    <t>Percentage of households owning a smartphone</t>
  </si>
  <si>
    <t xml:space="preserve">Percent </t>
  </si>
  <si>
    <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</si>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</sst>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_(* #,##0.0_);_(* \(#,##0.0\);_(* &quot;-&quot;??_);_(@_)"/>
  </numFmts>
  <fonts count="9">
    <font>
      <sz val="10"/>
      <color rgb="FF000000"/>
      <name val="Arial"/>
      <scheme val="minor"/>
    </font>
    <font>
      <b/>
      <sz val="12"/>
      <color theme="1"/>
      <name val="Times New Roman"/>
    </font>
    <font>
      <b/>
      <sz val="15"/>
      <color theme="1"/>
      <name val="Play"/>
    </font>
    <font>
      <sz val="12"/>
      <color theme="1"/>
      <name val="Times New Roman"/>
    </font>
    <font>
      <sz val="12"/>
      <color theme="1"/>
      <name val="Times"/>
    </font>
    <font>
      <sz val="12"/>
      <color theme="1"/>
      <name val="Arial"/>
    </font>
    <font>
      <sz val="10"/>
      <name val="Arial"/>
    </font>
    <font>
      <sz val="13"/>
      <color theme="1"/>
      <name val="Times New Roman"/>
    </font>
    <font>
      <sz val="10"/>
      <color rgb="FF000000"/>
      <name val="Arial"/>
      <scheme val="minor"/>
    </font>
  </fonts>
  <fills count="7">
    <fill>
      <patternFill patternType="none"/>
    </fill>
    <fill>
      <patternFill patternType="gray125"/>
    </fill>
    <fill>
      <patternFill patternType="solid">
        <fgColor rgb="FF4A86E8"/>
        <bgColor rgb="FF4A86E8"/>
      </patternFill>
    </fill>
    <fill>
      <patternFill patternType="solid">
        <fgColor rgb="FFE69138"/>
        <bgColor rgb="FFE69138"/>
      </patternFill>
    </fill>
    <fill>
      <patternFill patternType="solid">
        <fgColor rgb="FFFF9900"/>
        <bgColor rgb="FFFF9900"/>
      </patternFill>
    </fill>
    <fill>
      <patternFill patternType="solid">
        <fgColor rgb="FFFFF2CC"/>
        <bgColor rgb="FFFFF2CC"/>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3">
    <xf numFmtId="0" fontId="0" fillId="0" borderId="0"/>
    <xf numFmtId="43" fontId="8" fillId="0" borderId="0" applyFont="0" applyFill="0" applyBorder="0" applyAlignment="0" applyProtection="0"/>
    <xf numFmtId="9" fontId="8" fillId="0" borderId="0" applyFont="0" applyFill="0" applyBorder="0" applyAlignment="0" applyProtection="0"/>
  </cellStyleXfs>
  <cellXfs count="56">
    <xf numFmtId="0" fontId="0" fillId="0" borderId="0" xfId="0"/>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2" fillId="4" borderId="1" xfId="0" applyFont="1" applyFill="1" applyBorder="1" applyAlignment="1">
      <alignment wrapText="1"/>
    </xf>
    <xf numFmtId="0" fontId="1" fillId="0" borderId="2"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9" fontId="3" fillId="0" borderId="1" xfId="0" applyNumberFormat="1" applyFont="1" applyBorder="1" applyAlignment="1">
      <alignment horizontal="center" vertical="top" wrapText="1"/>
    </xf>
    <xf numFmtId="10" fontId="3" fillId="0" borderId="1" xfId="0" applyNumberFormat="1" applyFont="1" applyBorder="1" applyAlignment="1">
      <alignment vertical="top" wrapText="1"/>
    </xf>
    <xf numFmtId="3" fontId="3" fillId="0" borderId="1" xfId="0" applyNumberFormat="1" applyFont="1" applyBorder="1" applyAlignment="1">
      <alignment horizontal="center" vertical="top" wrapText="1"/>
    </xf>
    <xf numFmtId="0" fontId="3" fillId="0" borderId="1" xfId="0" applyFont="1" applyBorder="1" applyAlignment="1">
      <alignment horizontal="center" vertical="top"/>
    </xf>
    <xf numFmtId="3" fontId="3" fillId="0" borderId="1" xfId="0" applyNumberFormat="1" applyFont="1" applyBorder="1" applyAlignment="1">
      <alignment horizontal="center" vertical="top"/>
    </xf>
    <xf numFmtId="0" fontId="3" fillId="0" borderId="1" xfId="0" applyFont="1" applyBorder="1" applyAlignment="1">
      <alignment vertical="top"/>
    </xf>
    <xf numFmtId="10" fontId="3" fillId="0" borderId="1" xfId="0" applyNumberFormat="1" applyFont="1" applyBorder="1" applyAlignment="1">
      <alignment horizontal="center" vertical="top"/>
    </xf>
    <xf numFmtId="10" fontId="3" fillId="5" borderId="1" xfId="0" applyNumberFormat="1" applyFont="1" applyFill="1" applyBorder="1" applyAlignment="1">
      <alignment vertical="top" wrapText="1"/>
    </xf>
    <xf numFmtId="164" fontId="3" fillId="0" borderId="1" xfId="0" applyNumberFormat="1" applyFont="1" applyBorder="1" applyAlignment="1">
      <alignment vertical="top" wrapText="1"/>
    </xf>
    <xf numFmtId="0" fontId="3" fillId="0" borderId="3" xfId="0" applyFont="1" applyBorder="1" applyAlignment="1">
      <alignment horizontal="center" vertical="top"/>
    </xf>
    <xf numFmtId="0" fontId="4" fillId="0" borderId="3" xfId="0" applyFont="1" applyBorder="1" applyAlignment="1">
      <alignment vertical="top" wrapText="1"/>
    </xf>
    <xf numFmtId="0" fontId="3" fillId="0" borderId="4" xfId="0" applyFont="1" applyBorder="1" applyAlignment="1">
      <alignment horizontal="center" vertical="top"/>
    </xf>
    <xf numFmtId="0" fontId="4" fillId="0" borderId="4" xfId="0" applyFont="1" applyBorder="1" applyAlignment="1">
      <alignment vertical="top" wrapText="1"/>
    </xf>
    <xf numFmtId="3" fontId="5" fillId="0" borderId="1" xfId="0" applyNumberFormat="1" applyFont="1" applyBorder="1" applyAlignment="1">
      <alignment vertical="top"/>
    </xf>
    <xf numFmtId="3" fontId="3" fillId="0" borderId="4" xfId="0" applyNumberFormat="1" applyFont="1" applyBorder="1" applyAlignment="1">
      <alignment horizontal="center" vertical="top"/>
    </xf>
    <xf numFmtId="0" fontId="3" fillId="0" borderId="4" xfId="0" applyFont="1" applyBorder="1" applyAlignment="1">
      <alignment vertical="top" wrapText="1"/>
    </xf>
    <xf numFmtId="3" fontId="3" fillId="0" borderId="5" xfId="0" applyNumberFormat="1" applyFont="1" applyBorder="1" applyAlignment="1">
      <alignment horizontal="center" vertical="top" wrapText="1"/>
    </xf>
    <xf numFmtId="3" fontId="3" fillId="0" borderId="5" xfId="0" applyNumberFormat="1" applyFont="1" applyBorder="1" applyAlignment="1">
      <alignment vertical="top" wrapText="1"/>
    </xf>
    <xf numFmtId="0" fontId="3" fillId="0" borderId="3" xfId="0" applyFont="1" applyBorder="1" applyAlignment="1">
      <alignment vertical="top" wrapText="1"/>
    </xf>
    <xf numFmtId="9" fontId="3" fillId="0" borderId="1" xfId="0" applyNumberFormat="1" applyFont="1" applyBorder="1" applyAlignment="1">
      <alignment vertical="top" wrapText="1"/>
    </xf>
    <xf numFmtId="9" fontId="4" fillId="0" borderId="3" xfId="0" applyNumberFormat="1" applyFont="1" applyBorder="1" applyAlignment="1">
      <alignment vertical="top" wrapText="1"/>
    </xf>
    <xf numFmtId="9" fontId="3" fillId="0" borderId="1" xfId="0" applyNumberFormat="1" applyFont="1" applyBorder="1" applyAlignment="1">
      <alignment horizontal="center" vertical="top"/>
    </xf>
    <xf numFmtId="0" fontId="1" fillId="0" borderId="1" xfId="0" applyFont="1" applyBorder="1" applyAlignment="1">
      <alignment vertical="top" wrapText="1"/>
    </xf>
    <xf numFmtId="0" fontId="3" fillId="6" borderId="1" xfId="0" applyFont="1" applyFill="1" applyBorder="1" applyAlignment="1">
      <alignment vertical="top" wrapText="1"/>
    </xf>
    <xf numFmtId="0" fontId="3" fillId="6" borderId="1" xfId="0" applyFont="1" applyFill="1" applyBorder="1" applyAlignment="1">
      <alignment vertical="top"/>
    </xf>
    <xf numFmtId="9" fontId="3" fillId="6" borderId="1" xfId="0" applyNumberFormat="1" applyFont="1" applyFill="1" applyBorder="1" applyAlignment="1">
      <alignment horizontal="center" vertical="top"/>
    </xf>
    <xf numFmtId="0" fontId="1" fillId="6" borderId="6" xfId="0" applyFont="1" applyFill="1" applyBorder="1" applyAlignment="1">
      <alignment vertical="top" wrapText="1"/>
    </xf>
    <xf numFmtId="0" fontId="3" fillId="6" borderId="1" xfId="0" applyFont="1" applyFill="1" applyBorder="1" applyAlignment="1">
      <alignment horizontal="center" vertical="top"/>
    </xf>
    <xf numFmtId="0" fontId="1" fillId="0" borderId="7" xfId="0" applyFont="1" applyBorder="1" applyAlignment="1">
      <alignment vertical="top" wrapText="1"/>
    </xf>
    <xf numFmtId="0" fontId="1" fillId="0" borderId="3" xfId="0" applyFont="1" applyBorder="1" applyAlignment="1">
      <alignment vertical="top" wrapText="1"/>
    </xf>
    <xf numFmtId="1" fontId="3" fillId="0" borderId="1" xfId="2" applyNumberFormat="1" applyFont="1" applyBorder="1" applyAlignment="1">
      <alignment horizontal="center" vertical="top" wrapText="1"/>
    </xf>
    <xf numFmtId="2" fontId="3" fillId="0" borderId="1" xfId="0" applyNumberFormat="1" applyFont="1" applyBorder="1" applyAlignment="1">
      <alignment horizontal="center" vertical="top" wrapText="1"/>
    </xf>
    <xf numFmtId="2" fontId="3" fillId="0" borderId="1" xfId="0" applyNumberFormat="1" applyFont="1" applyBorder="1" applyAlignment="1">
      <alignment horizontal="center" vertical="top"/>
    </xf>
    <xf numFmtId="2" fontId="3" fillId="6" borderId="1" xfId="0" applyNumberFormat="1" applyFont="1" applyFill="1" applyBorder="1" applyAlignment="1">
      <alignment horizontal="center" vertical="top"/>
    </xf>
    <xf numFmtId="2" fontId="3" fillId="6" borderId="1" xfId="0" applyNumberFormat="1" applyFont="1" applyFill="1" applyBorder="1" applyAlignment="1">
      <alignment horizontal="center" vertical="top" wrapText="1"/>
    </xf>
    <xf numFmtId="165" fontId="3" fillId="6" borderId="1" xfId="0" applyNumberFormat="1" applyFont="1" applyFill="1" applyBorder="1" applyAlignment="1">
      <alignment horizontal="center" vertical="top"/>
    </xf>
    <xf numFmtId="165" fontId="3" fillId="6" borderId="1" xfId="0" applyNumberFormat="1" applyFont="1" applyFill="1" applyBorder="1" applyAlignment="1">
      <alignment horizontal="center" vertical="top" wrapText="1"/>
    </xf>
    <xf numFmtId="165" fontId="3" fillId="0" borderId="1" xfId="0" applyNumberFormat="1" applyFont="1" applyBorder="1" applyAlignment="1">
      <alignment horizontal="center" vertical="top"/>
    </xf>
    <xf numFmtId="166" fontId="1" fillId="2" borderId="1" xfId="1" applyNumberFormat="1" applyFont="1" applyFill="1" applyBorder="1" applyAlignment="1">
      <alignment vertical="top" wrapText="1"/>
    </xf>
    <xf numFmtId="166" fontId="3" fillId="0" borderId="1" xfId="1" applyNumberFormat="1" applyFont="1" applyBorder="1" applyAlignment="1">
      <alignment horizontal="center" vertical="top" wrapText="1"/>
    </xf>
    <xf numFmtId="166" fontId="3" fillId="0" borderId="1" xfId="1" applyNumberFormat="1" applyFont="1" applyBorder="1" applyAlignment="1">
      <alignment horizontal="center" vertical="top"/>
    </xf>
    <xf numFmtId="166" fontId="3" fillId="6" borderId="1" xfId="1" applyNumberFormat="1" applyFont="1" applyFill="1" applyBorder="1" applyAlignment="1">
      <alignment horizontal="center" vertical="top"/>
    </xf>
    <xf numFmtId="166" fontId="0" fillId="0" borderId="0" xfId="1" applyNumberFormat="1" applyFont="1"/>
    <xf numFmtId="166" fontId="3" fillId="0" borderId="5" xfId="1" applyNumberFormat="1" applyFont="1" applyBorder="1" applyAlignment="1">
      <alignment horizontal="center" vertical="top" wrapText="1"/>
    </xf>
    <xf numFmtId="166" fontId="3" fillId="0" borderId="3" xfId="1" applyNumberFormat="1" applyFont="1" applyBorder="1" applyAlignment="1">
      <alignment horizontal="center" vertical="top"/>
    </xf>
    <xf numFmtId="0" fontId="3" fillId="0" borderId="1" xfId="0" quotePrefix="1" applyFont="1" applyBorder="1" applyAlignment="1">
      <alignment vertical="top" wrapText="1"/>
    </xf>
    <xf numFmtId="0" fontId="3" fillId="0" borderId="5" xfId="0" quotePrefix="1" applyFont="1" applyBorder="1" applyAlignment="1">
      <alignment vertical="top" wrapText="1"/>
    </xf>
    <xf numFmtId="0" fontId="1" fillId="0" borderId="2" xfId="0" applyFont="1" applyBorder="1" applyAlignment="1">
      <alignment vertical="top" wrapText="1"/>
    </xf>
    <xf numFmtId="0" fontId="6" fillId="0" borderId="4" xfId="0" applyFont="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32"/>
  <sheetViews>
    <sheetView tabSelected="1" workbookViewId="0">
      <selection activeCell="E1" sqref="E1"/>
    </sheetView>
  </sheetViews>
  <sheetFormatPr defaultColWidth="12.609375" defaultRowHeight="15.75" customHeight="1"/>
  <cols>
    <col min="2" max="2" width="58.6640625" customWidth="1"/>
    <col min="5" max="5" width="15" style="49" bestFit="1" customWidth="1"/>
    <col min="6" max="6" width="13.5546875" style="49" bestFit="1" customWidth="1"/>
    <col min="8" max="8" width="19.88671875" customWidth="1"/>
    <col min="9" max="9" width="18.88671875" customWidth="1"/>
    <col min="10" max="10" width="15.109375" customWidth="1"/>
  </cols>
  <sheetData>
    <row r="1" spans="1:20" ht="15.75" customHeight="1">
      <c r="A1" s="1" t="s">
        <v>159</v>
      </c>
      <c r="B1" s="1" t="s">
        <v>0</v>
      </c>
      <c r="C1" s="1" t="s">
        <v>1</v>
      </c>
      <c r="D1" s="1" t="s">
        <v>2</v>
      </c>
      <c r="E1" s="45" t="s">
        <v>3</v>
      </c>
      <c r="F1" s="45" t="s">
        <v>4</v>
      </c>
      <c r="G1" s="2" t="s">
        <v>5</v>
      </c>
      <c r="H1" s="3" t="s">
        <v>6</v>
      </c>
      <c r="I1" s="3" t="s">
        <v>7</v>
      </c>
      <c r="J1" s="3" t="s">
        <v>8</v>
      </c>
      <c r="K1" s="3" t="s">
        <v>9</v>
      </c>
      <c r="L1" s="2" t="s">
        <v>10</v>
      </c>
      <c r="M1" s="2" t="s">
        <v>11</v>
      </c>
      <c r="N1" s="2" t="s">
        <v>12</v>
      </c>
      <c r="O1" s="2" t="s">
        <v>13</v>
      </c>
      <c r="P1" s="1" t="s">
        <v>14</v>
      </c>
      <c r="Q1" s="1" t="s">
        <v>15</v>
      </c>
      <c r="R1" s="1" t="s">
        <v>16</v>
      </c>
      <c r="S1" s="1" t="s">
        <v>17</v>
      </c>
      <c r="T1" s="1" t="s">
        <v>18</v>
      </c>
    </row>
    <row r="2" spans="1:20" ht="15.75" customHeight="1">
      <c r="A2" s="4" t="s">
        <v>19</v>
      </c>
      <c r="B2" s="5" t="s">
        <v>20</v>
      </c>
      <c r="C2" s="6" t="s">
        <v>160</v>
      </c>
      <c r="D2" s="37">
        <v>53</v>
      </c>
      <c r="E2" s="46">
        <v>80</v>
      </c>
      <c r="F2" s="46">
        <v>60</v>
      </c>
      <c r="G2" s="38">
        <v>74.7</v>
      </c>
      <c r="H2" s="8">
        <f>(G2-D2)/(F2-D2)</f>
        <v>3.1000000000000005</v>
      </c>
      <c r="I2" s="8">
        <f>(G2-D2)/(E2-D2)</f>
        <v>0.80370370370370381</v>
      </c>
      <c r="J2" s="5" t="str">
        <f t="shared" ref="J2:K2" si="0">IF(H2&gt;=1, "COMPLETED", IF(H2&gt;=0.75, "GOOD", IF(H2&gt;=0.5, "SATISFACTORY", "LOW")))</f>
        <v>COMPLETED</v>
      </c>
      <c r="K2" s="5" t="str">
        <f t="shared" si="0"/>
        <v>GOOD</v>
      </c>
      <c r="L2" s="5" t="s">
        <v>21</v>
      </c>
      <c r="M2" s="5" t="s">
        <v>22</v>
      </c>
      <c r="N2" s="5" t="s">
        <v>23</v>
      </c>
      <c r="O2" s="7">
        <v>0.8</v>
      </c>
      <c r="P2" s="38">
        <v>70</v>
      </c>
      <c r="Q2" s="7">
        <v>0.9</v>
      </c>
      <c r="R2" s="7">
        <v>1</v>
      </c>
      <c r="S2" s="5" t="s">
        <v>24</v>
      </c>
      <c r="T2" s="5" t="s">
        <v>25</v>
      </c>
    </row>
    <row r="3" spans="1:20" ht="15.75" customHeight="1">
      <c r="A3" s="4" t="s">
        <v>19</v>
      </c>
      <c r="B3" s="5" t="s">
        <v>26</v>
      </c>
      <c r="C3" s="52" t="s">
        <v>164</v>
      </c>
      <c r="D3" s="9">
        <v>6588</v>
      </c>
      <c r="E3" s="47">
        <v>125000</v>
      </c>
      <c r="F3" s="46">
        <v>50000</v>
      </c>
      <c r="G3" s="11">
        <v>1261</v>
      </c>
      <c r="H3" s="8">
        <f t="shared" ref="H3:H13" si="1">G3/F3</f>
        <v>2.5219999999999999E-2</v>
      </c>
      <c r="I3" s="8">
        <f t="shared" ref="I3:I4" si="2">G3/(E3+F3+P3)</f>
        <v>4.5854545454545453E-3</v>
      </c>
      <c r="J3" s="5" t="str">
        <f t="shared" ref="J3:K3" si="3">IF(H3&gt;=1, "COMPLETED", IF(H3&gt;=0.75, "GOOD", IF(H3&gt;=0.5, "SATISFACTORY", "LOW")))</f>
        <v>LOW</v>
      </c>
      <c r="K3" s="5" t="str">
        <f t="shared" si="3"/>
        <v>LOW</v>
      </c>
      <c r="L3" s="5" t="s">
        <v>27</v>
      </c>
      <c r="M3" s="5" t="s">
        <v>28</v>
      </c>
      <c r="N3" s="5" t="s">
        <v>29</v>
      </c>
      <c r="O3" s="11">
        <v>15000</v>
      </c>
      <c r="P3" s="10">
        <v>100000</v>
      </c>
      <c r="Q3" s="10">
        <v>125000</v>
      </c>
      <c r="R3" s="10">
        <v>100000</v>
      </c>
      <c r="S3" s="12" t="s">
        <v>30</v>
      </c>
      <c r="T3" s="12" t="s">
        <v>30</v>
      </c>
    </row>
    <row r="4" spans="1:20" ht="15.75" customHeight="1">
      <c r="A4" s="4" t="s">
        <v>19</v>
      </c>
      <c r="B4" s="5" t="s">
        <v>31</v>
      </c>
      <c r="C4" s="52" t="s">
        <v>165</v>
      </c>
      <c r="D4" s="9">
        <v>1656</v>
      </c>
      <c r="E4" s="47">
        <v>200000</v>
      </c>
      <c r="F4" s="46">
        <v>50000</v>
      </c>
      <c r="G4" s="11">
        <v>9507</v>
      </c>
      <c r="H4" s="8">
        <f t="shared" si="1"/>
        <v>0.19014</v>
      </c>
      <c r="I4" s="8">
        <f t="shared" si="2"/>
        <v>2.1126666666666665E-2</v>
      </c>
      <c r="J4" s="5" t="str">
        <f t="shared" ref="J4:K4" si="4">IF(H4&gt;=1, "COMPLETED", IF(H4&gt;=0.75, "GOOD", IF(H4&gt;=0.5, "SATISFACTORY", "LOW")))</f>
        <v>LOW</v>
      </c>
      <c r="K4" s="5" t="str">
        <f t="shared" si="4"/>
        <v>LOW</v>
      </c>
      <c r="L4" s="5" t="s">
        <v>32</v>
      </c>
      <c r="M4" s="5" t="s">
        <v>33</v>
      </c>
      <c r="N4" s="5" t="s">
        <v>34</v>
      </c>
      <c r="O4" s="11">
        <v>42500</v>
      </c>
      <c r="P4" s="10">
        <v>200000</v>
      </c>
      <c r="Q4" s="10">
        <v>250000</v>
      </c>
      <c r="R4" s="10">
        <v>300000</v>
      </c>
      <c r="S4" s="12" t="s">
        <v>24</v>
      </c>
      <c r="T4" s="12" t="s">
        <v>35</v>
      </c>
    </row>
    <row r="5" spans="1:20" ht="15.75" customHeight="1">
      <c r="A5" s="4" t="s">
        <v>36</v>
      </c>
      <c r="B5" s="5" t="s">
        <v>37</v>
      </c>
      <c r="C5" s="5" t="s">
        <v>160</v>
      </c>
      <c r="D5" s="38">
        <v>0.79</v>
      </c>
      <c r="E5" s="47">
        <v>0.9</v>
      </c>
      <c r="F5" s="46">
        <v>0.8</v>
      </c>
      <c r="G5" s="38">
        <v>0.79</v>
      </c>
      <c r="H5" s="8">
        <f t="shared" si="1"/>
        <v>0.98750000000000004</v>
      </c>
      <c r="I5" s="14">
        <f t="shared" ref="I5:I6" si="5">G5/E5</f>
        <v>0.87777777777777777</v>
      </c>
      <c r="J5" s="5" t="str">
        <f t="shared" ref="J5:K5" si="6">IF(H5&gt;=1, "COMPLETED", IF(H5&gt;=0.75, "GOOD", IF(H5&gt;=0.5, "SATISFACTORY", "LOW")))</f>
        <v>GOOD</v>
      </c>
      <c r="K5" s="5" t="str">
        <f t="shared" si="6"/>
        <v>GOOD</v>
      </c>
      <c r="L5" s="5" t="s">
        <v>38</v>
      </c>
      <c r="M5" s="5" t="s">
        <v>39</v>
      </c>
      <c r="N5" s="5" t="s">
        <v>40</v>
      </c>
      <c r="O5" s="13">
        <v>8.3000000000000001E-3</v>
      </c>
      <c r="P5" s="39">
        <v>0.83</v>
      </c>
      <c r="Q5" s="13">
        <v>0.01</v>
      </c>
      <c r="R5" s="13">
        <v>0.01</v>
      </c>
      <c r="S5" s="12" t="s">
        <v>41</v>
      </c>
      <c r="T5" s="12" t="s">
        <v>41</v>
      </c>
    </row>
    <row r="6" spans="1:20" ht="15.75" customHeight="1">
      <c r="A6" s="4" t="s">
        <v>36</v>
      </c>
      <c r="B6" s="5" t="s">
        <v>42</v>
      </c>
      <c r="C6" s="5" t="s">
        <v>160</v>
      </c>
      <c r="D6" s="38">
        <v>2</v>
      </c>
      <c r="E6" s="46">
        <v>3.5</v>
      </c>
      <c r="F6" s="46">
        <v>2.5</v>
      </c>
      <c r="G6" s="38">
        <v>2</v>
      </c>
      <c r="H6" s="8">
        <f t="shared" si="1"/>
        <v>0.8</v>
      </c>
      <c r="I6" s="14">
        <f t="shared" si="5"/>
        <v>0.5714285714285714</v>
      </c>
      <c r="J6" s="5" t="str">
        <f t="shared" ref="J6:K6" si="7">IF(H6&gt;=1, "COMPLETED", IF(H6&gt;=0.75, "GOOD", IF(H6&gt;=0.5, "SATISFACTORY", "LOW")))</f>
        <v>GOOD</v>
      </c>
      <c r="K6" s="5" t="str">
        <f t="shared" si="7"/>
        <v>SATISFACTORY</v>
      </c>
      <c r="L6" s="5" t="s">
        <v>43</v>
      </c>
      <c r="M6" s="15" t="s">
        <v>44</v>
      </c>
      <c r="N6" s="15" t="s">
        <v>45</v>
      </c>
      <c r="O6" s="7">
        <v>0.03</v>
      </c>
      <c r="P6" s="38">
        <v>3</v>
      </c>
      <c r="Q6" s="7">
        <v>0.04</v>
      </c>
      <c r="R6" s="7">
        <v>0.05</v>
      </c>
      <c r="S6" s="12" t="s">
        <v>46</v>
      </c>
      <c r="T6" s="12" t="s">
        <v>47</v>
      </c>
    </row>
    <row r="7" spans="1:20" ht="15.75" customHeight="1">
      <c r="A7" s="4" t="s">
        <v>36</v>
      </c>
      <c r="B7" s="5" t="s">
        <v>48</v>
      </c>
      <c r="C7" s="52" t="s">
        <v>164</v>
      </c>
      <c r="D7" s="9">
        <v>937</v>
      </c>
      <c r="E7" s="47">
        <v>300</v>
      </c>
      <c r="F7" s="46">
        <v>200</v>
      </c>
      <c r="G7" s="16">
        <v>210</v>
      </c>
      <c r="H7" s="8">
        <f t="shared" si="1"/>
        <v>1.05</v>
      </c>
      <c r="I7" s="8">
        <f t="shared" ref="I7:I13" si="8">G7/(E7+F7+P7)</f>
        <v>0.26250000000000001</v>
      </c>
      <c r="J7" s="5" t="str">
        <f t="shared" ref="J7:K7" si="9">IF(H7&gt;=1, "COMPLETED", IF(H7&gt;=0.75, "GOOD", IF(H7&gt;=0.5, "SATISFACTORY", "LOW")))</f>
        <v>COMPLETED</v>
      </c>
      <c r="K7" s="5" t="str">
        <f t="shared" si="9"/>
        <v>LOW</v>
      </c>
      <c r="L7" s="17" t="s">
        <v>49</v>
      </c>
      <c r="M7" s="17" t="s">
        <v>50</v>
      </c>
      <c r="N7" s="17" t="s">
        <v>50</v>
      </c>
      <c r="O7" s="17">
        <v>300</v>
      </c>
      <c r="P7" s="10">
        <v>300</v>
      </c>
      <c r="Q7" s="10">
        <v>300</v>
      </c>
      <c r="R7" s="10">
        <v>400</v>
      </c>
      <c r="S7" s="12" t="s">
        <v>51</v>
      </c>
      <c r="T7" s="12" t="s">
        <v>51</v>
      </c>
    </row>
    <row r="8" spans="1:20" ht="15.75" customHeight="1">
      <c r="A8" s="4" t="s">
        <v>36</v>
      </c>
      <c r="B8" s="5" t="s">
        <v>52</v>
      </c>
      <c r="C8" s="52" t="s">
        <v>164</v>
      </c>
      <c r="D8" s="9">
        <v>9</v>
      </c>
      <c r="E8" s="47">
        <v>70</v>
      </c>
      <c r="F8" s="46">
        <v>70</v>
      </c>
      <c r="G8" s="18">
        <v>8</v>
      </c>
      <c r="H8" s="8">
        <f t="shared" si="1"/>
        <v>0.11428571428571428</v>
      </c>
      <c r="I8" s="8">
        <f t="shared" si="8"/>
        <v>3.6363636363636362E-2</v>
      </c>
      <c r="J8" s="5" t="str">
        <f t="shared" ref="J8:K8" si="10">IF(H8&gt;=1, "COMPLETED", IF(H8&gt;=0.75, "GOOD", IF(H8&gt;=0.5, "SATISFACTORY", "LOW")))</f>
        <v>LOW</v>
      </c>
      <c r="K8" s="5" t="str">
        <f t="shared" si="10"/>
        <v>LOW</v>
      </c>
      <c r="L8" s="19" t="s">
        <v>53</v>
      </c>
      <c r="M8" s="17" t="s">
        <v>54</v>
      </c>
      <c r="N8" s="17" t="s">
        <v>55</v>
      </c>
      <c r="O8" s="17">
        <v>80</v>
      </c>
      <c r="P8" s="10">
        <v>80</v>
      </c>
      <c r="Q8" s="10">
        <v>80</v>
      </c>
      <c r="R8" s="10">
        <v>100</v>
      </c>
      <c r="S8" s="12" t="s">
        <v>56</v>
      </c>
      <c r="T8" s="12" t="s">
        <v>57</v>
      </c>
    </row>
    <row r="9" spans="1:20" ht="15.75" customHeight="1">
      <c r="A9" s="4" t="s">
        <v>36</v>
      </c>
      <c r="B9" s="5" t="s">
        <v>58</v>
      </c>
      <c r="C9" s="52" t="s">
        <v>164</v>
      </c>
      <c r="D9" s="9">
        <v>777</v>
      </c>
      <c r="E9" s="47">
        <v>1500</v>
      </c>
      <c r="F9" s="46">
        <v>800</v>
      </c>
      <c r="G9" s="18">
        <v>6</v>
      </c>
      <c r="H9" s="8">
        <f t="shared" si="1"/>
        <v>7.4999999999999997E-3</v>
      </c>
      <c r="I9" s="8">
        <f t="shared" si="8"/>
        <v>1.8181818181818182E-3</v>
      </c>
      <c r="J9" s="5" t="str">
        <f t="shared" ref="J9:K9" si="11">IF(H9&gt;=1, "COMPLETED", IF(H9&gt;=0.75, "GOOD", IF(H9&gt;=0.5, "SATISFACTORY", "LOW")))</f>
        <v>LOW</v>
      </c>
      <c r="K9" s="5" t="str">
        <f t="shared" si="11"/>
        <v>LOW</v>
      </c>
      <c r="L9" s="19" t="s">
        <v>53</v>
      </c>
      <c r="M9" s="17" t="s">
        <v>54</v>
      </c>
      <c r="N9" s="17" t="s">
        <v>55</v>
      </c>
      <c r="O9" s="17">
        <v>1000</v>
      </c>
      <c r="P9" s="10">
        <v>1000</v>
      </c>
      <c r="Q9" s="10">
        <v>1500</v>
      </c>
      <c r="R9" s="10">
        <v>1800</v>
      </c>
      <c r="S9" s="12" t="s">
        <v>56</v>
      </c>
      <c r="T9" s="12" t="s">
        <v>57</v>
      </c>
    </row>
    <row r="10" spans="1:20" ht="15.75" customHeight="1">
      <c r="A10" s="4" t="s">
        <v>36</v>
      </c>
      <c r="B10" s="5" t="s">
        <v>59</v>
      </c>
      <c r="C10" s="52" t="s">
        <v>164</v>
      </c>
      <c r="D10" s="9">
        <v>1060</v>
      </c>
      <c r="E10" s="47">
        <v>1500</v>
      </c>
      <c r="F10" s="46">
        <v>1300</v>
      </c>
      <c r="G10" s="20">
        <v>1290</v>
      </c>
      <c r="H10" s="8">
        <f t="shared" si="1"/>
        <v>0.99230769230769234</v>
      </c>
      <c r="I10" s="8">
        <f t="shared" si="8"/>
        <v>0.30714285714285716</v>
      </c>
      <c r="J10" s="5" t="str">
        <f t="shared" ref="J10:K10" si="12">IF(H10&gt;=1, "COMPLETED", IF(H10&gt;=0.75, "GOOD", IF(H10&gt;=0.5, "SATISFACTORY", "LOW")))</f>
        <v>GOOD</v>
      </c>
      <c r="K10" s="5" t="str">
        <f t="shared" si="12"/>
        <v>LOW</v>
      </c>
      <c r="L10" s="19" t="s">
        <v>60</v>
      </c>
      <c r="M10" s="17" t="s">
        <v>50</v>
      </c>
      <c r="N10" s="17" t="s">
        <v>50</v>
      </c>
      <c r="O10" s="17">
        <v>1400</v>
      </c>
      <c r="P10" s="11">
        <v>1400</v>
      </c>
      <c r="Q10" s="11">
        <v>1673</v>
      </c>
      <c r="R10" s="11">
        <v>1600</v>
      </c>
      <c r="S10" s="12" t="s">
        <v>56</v>
      </c>
      <c r="T10" s="12" t="s">
        <v>61</v>
      </c>
    </row>
    <row r="11" spans="1:20" ht="15.75" customHeight="1">
      <c r="A11" s="4" t="s">
        <v>36</v>
      </c>
      <c r="B11" s="5" t="s">
        <v>62</v>
      </c>
      <c r="C11" s="52" t="s">
        <v>164</v>
      </c>
      <c r="D11" s="9">
        <v>3181</v>
      </c>
      <c r="E11" s="47">
        <v>10000</v>
      </c>
      <c r="F11" s="47">
        <v>10000</v>
      </c>
      <c r="G11" s="18">
        <v>923</v>
      </c>
      <c r="H11" s="8">
        <f t="shared" si="1"/>
        <v>9.2299999999999993E-2</v>
      </c>
      <c r="I11" s="8">
        <f t="shared" si="8"/>
        <v>3.0766666666666668E-2</v>
      </c>
      <c r="J11" s="5" t="str">
        <f t="shared" ref="J11:K11" si="13">IF(H11&gt;=1, "COMPLETED", IF(H11&gt;=0.75, "GOOD", IF(H11&gt;=0.5, "SATISFACTORY", "LOW")))</f>
        <v>LOW</v>
      </c>
      <c r="K11" s="5" t="str">
        <f t="shared" si="13"/>
        <v>LOW</v>
      </c>
      <c r="L11" s="19" t="s">
        <v>63</v>
      </c>
      <c r="M11" s="17" t="s">
        <v>64</v>
      </c>
      <c r="N11" s="17" t="s">
        <v>65</v>
      </c>
      <c r="O11" s="17">
        <v>10000</v>
      </c>
      <c r="P11" s="11">
        <v>10000</v>
      </c>
      <c r="Q11" s="11">
        <v>10000</v>
      </c>
      <c r="R11" s="11">
        <v>10000</v>
      </c>
      <c r="S11" s="12" t="s">
        <v>24</v>
      </c>
      <c r="T11" s="12" t="s">
        <v>66</v>
      </c>
    </row>
    <row r="12" spans="1:20" ht="15.75" customHeight="1">
      <c r="A12" s="4" t="s">
        <v>36</v>
      </c>
      <c r="B12" s="5" t="s">
        <v>67</v>
      </c>
      <c r="C12" s="5" t="s">
        <v>161</v>
      </c>
      <c r="D12" s="9">
        <v>30000000</v>
      </c>
      <c r="E12" s="47">
        <v>10000000</v>
      </c>
      <c r="F12" s="46">
        <v>5000000</v>
      </c>
      <c r="G12" s="21">
        <v>4420552</v>
      </c>
      <c r="H12" s="8">
        <f t="shared" si="1"/>
        <v>0.88411039999999996</v>
      </c>
      <c r="I12" s="8">
        <f t="shared" si="8"/>
        <v>0.22102759999999999</v>
      </c>
      <c r="J12" s="5" t="str">
        <f t="shared" ref="J12:K12" si="14">IF(H12&gt;=1, "COMPLETED", IF(H12&gt;=0.75, "GOOD", IF(H12&gt;=0.5, "SATISFACTORY", "LOW")))</f>
        <v>GOOD</v>
      </c>
      <c r="K12" s="5" t="str">
        <f t="shared" si="14"/>
        <v>LOW</v>
      </c>
      <c r="L12" s="19" t="s">
        <v>68</v>
      </c>
      <c r="M12" s="17" t="s">
        <v>50</v>
      </c>
      <c r="N12" s="17" t="s">
        <v>50</v>
      </c>
      <c r="O12" s="17" t="s">
        <v>69</v>
      </c>
      <c r="P12" s="9">
        <v>5000000</v>
      </c>
      <c r="Q12" s="10" t="s">
        <v>70</v>
      </c>
      <c r="R12" s="10" t="s">
        <v>71</v>
      </c>
      <c r="S12" s="12" t="s">
        <v>56</v>
      </c>
      <c r="T12" s="12" t="s">
        <v>72</v>
      </c>
    </row>
    <row r="13" spans="1:20" ht="15.75" customHeight="1">
      <c r="A13" s="4" t="s">
        <v>73</v>
      </c>
      <c r="B13" s="22" t="s">
        <v>74</v>
      </c>
      <c r="C13" s="53" t="s">
        <v>164</v>
      </c>
      <c r="D13" s="23">
        <v>62175</v>
      </c>
      <c r="E13" s="46">
        <v>60000</v>
      </c>
      <c r="F13" s="50">
        <v>60000</v>
      </c>
      <c r="G13" s="23">
        <v>22796</v>
      </c>
      <c r="H13" s="8">
        <f t="shared" si="1"/>
        <v>0.37993333333333335</v>
      </c>
      <c r="I13" s="8">
        <f t="shared" si="8"/>
        <v>0.12664444444444445</v>
      </c>
      <c r="J13" s="5" t="str">
        <f t="shared" ref="J13:K13" si="15">IF(H13&gt;=1, "COMPLETED", IF(H13&gt;=0.75, "GOOD", IF(H13&gt;=0.5, "SATISFACTORY", "LOW")))</f>
        <v>LOW</v>
      </c>
      <c r="K13" s="5" t="str">
        <f t="shared" si="15"/>
        <v>LOW</v>
      </c>
      <c r="L13" s="24" t="s">
        <v>75</v>
      </c>
      <c r="M13" s="17" t="s">
        <v>76</v>
      </c>
      <c r="N13" s="17" t="s">
        <v>77</v>
      </c>
      <c r="O13" s="17">
        <v>60000</v>
      </c>
      <c r="P13" s="9">
        <v>60000</v>
      </c>
      <c r="Q13" s="9">
        <v>60000</v>
      </c>
      <c r="R13" s="9">
        <v>60000</v>
      </c>
      <c r="S13" s="5" t="s">
        <v>56</v>
      </c>
      <c r="T13" s="5" t="s">
        <v>78</v>
      </c>
    </row>
    <row r="14" spans="1:20" ht="15.75" customHeight="1">
      <c r="A14" s="4" t="s">
        <v>73</v>
      </c>
      <c r="B14" s="25" t="s">
        <v>79</v>
      </c>
      <c r="C14" s="5" t="s">
        <v>160</v>
      </c>
      <c r="D14" s="38">
        <v>41.2</v>
      </c>
      <c r="E14" s="46">
        <v>70</v>
      </c>
      <c r="F14" s="46">
        <v>52</v>
      </c>
      <c r="G14" s="38">
        <v>61.91</v>
      </c>
      <c r="H14" s="8">
        <f t="shared" ref="H14:H17" si="16">(G14-D14)/(F14-D14)</f>
        <v>1.9175925925925925</v>
      </c>
      <c r="I14" s="8">
        <f t="shared" ref="I14:I17" si="17">(G14-D14)/(E14-D14)</f>
        <v>0.71909722222222205</v>
      </c>
      <c r="J14" s="5" t="str">
        <f t="shared" ref="J14:K14" si="18">IF(H14&gt;=1, "COMPLETED", IF(H14&gt;=0.75, "GOOD", IF(H14&gt;=0.5, "SATISFACTORY", "LOW")))</f>
        <v>COMPLETED</v>
      </c>
      <c r="K14" s="5" t="str">
        <f t="shared" si="18"/>
        <v>SATISFACTORY</v>
      </c>
      <c r="L14" s="26" t="s">
        <v>80</v>
      </c>
      <c r="M14" s="17" t="s">
        <v>50</v>
      </c>
      <c r="N14" s="17" t="s">
        <v>50</v>
      </c>
      <c r="O14" s="27">
        <v>0.65</v>
      </c>
      <c r="P14" s="38">
        <v>65</v>
      </c>
      <c r="Q14" s="7">
        <v>0.75</v>
      </c>
      <c r="R14" s="7">
        <v>0.85</v>
      </c>
      <c r="S14" s="5" t="s">
        <v>56</v>
      </c>
      <c r="T14" s="5" t="s">
        <v>78</v>
      </c>
    </row>
    <row r="15" spans="1:20" ht="15.75" customHeight="1">
      <c r="A15" s="4" t="s">
        <v>73</v>
      </c>
      <c r="B15" s="25" t="s">
        <v>81</v>
      </c>
      <c r="C15" s="5" t="s">
        <v>160</v>
      </c>
      <c r="D15" s="38">
        <v>75</v>
      </c>
      <c r="E15" s="46">
        <v>90</v>
      </c>
      <c r="F15" s="46">
        <v>80</v>
      </c>
      <c r="G15" s="38">
        <v>75</v>
      </c>
      <c r="H15" s="8">
        <f>(G15-D15)/(F15-D15)</f>
        <v>0</v>
      </c>
      <c r="I15" s="8">
        <f t="shared" si="17"/>
        <v>0</v>
      </c>
      <c r="J15" s="5" t="str">
        <f t="shared" ref="J15:K15" si="19">IF(H15&gt;=1, "COMPLETED", IF(H15&gt;=0.75, "GOOD", IF(H15&gt;=0.5, "SATISFACTORY", "LOW")))</f>
        <v>LOW</v>
      </c>
      <c r="K15" s="5" t="str">
        <f t="shared" si="19"/>
        <v>LOW</v>
      </c>
      <c r="L15" s="5" t="s">
        <v>82</v>
      </c>
      <c r="M15" s="17" t="s">
        <v>83</v>
      </c>
      <c r="N15" s="17" t="s">
        <v>84</v>
      </c>
      <c r="O15" s="27">
        <v>0.85</v>
      </c>
      <c r="P15" s="38">
        <v>85</v>
      </c>
      <c r="Q15" s="7">
        <v>0.95</v>
      </c>
      <c r="R15" s="7">
        <v>1</v>
      </c>
      <c r="S15" s="5" t="s">
        <v>24</v>
      </c>
      <c r="T15" s="5" t="s">
        <v>78</v>
      </c>
    </row>
    <row r="16" spans="1:20" ht="15.75" customHeight="1">
      <c r="A16" s="4" t="s">
        <v>73</v>
      </c>
      <c r="B16" s="25" t="s">
        <v>85</v>
      </c>
      <c r="C16" s="5" t="s">
        <v>160</v>
      </c>
      <c r="D16" s="38">
        <v>22.8</v>
      </c>
      <c r="E16" s="46">
        <v>40</v>
      </c>
      <c r="F16" s="46">
        <v>30</v>
      </c>
      <c r="G16" s="38">
        <v>29.8</v>
      </c>
      <c r="H16" s="8">
        <f t="shared" si="16"/>
        <v>0.97222222222222232</v>
      </c>
      <c r="I16" s="8">
        <f t="shared" si="17"/>
        <v>0.40697674418604651</v>
      </c>
      <c r="J16" s="5" t="str">
        <f t="shared" ref="J16:K16" si="20">IF(H16&gt;=1, "COMPLETED", IF(H16&gt;=0.75, "GOOD", IF(H16&gt;=0.5, "SATISFACTORY", "LOW")))</f>
        <v>GOOD</v>
      </c>
      <c r="K16" s="5" t="str">
        <f t="shared" si="20"/>
        <v>LOW</v>
      </c>
      <c r="L16" s="24" t="s">
        <v>75</v>
      </c>
      <c r="M16" s="17" t="s">
        <v>86</v>
      </c>
      <c r="N16" s="17" t="s">
        <v>87</v>
      </c>
      <c r="O16" s="27">
        <v>0.35</v>
      </c>
      <c r="P16" s="38">
        <v>35</v>
      </c>
      <c r="Q16" s="7">
        <v>0.45</v>
      </c>
      <c r="R16" s="7">
        <v>0.5</v>
      </c>
      <c r="S16" s="5" t="s">
        <v>56</v>
      </c>
      <c r="T16" s="5" t="s">
        <v>88</v>
      </c>
    </row>
    <row r="17" spans="1:20" ht="15.75" customHeight="1">
      <c r="A17" s="4" t="s">
        <v>73</v>
      </c>
      <c r="B17" s="25" t="s">
        <v>89</v>
      </c>
      <c r="C17" s="5" t="s">
        <v>160</v>
      </c>
      <c r="D17" s="38">
        <v>60</v>
      </c>
      <c r="E17" s="46">
        <v>84</v>
      </c>
      <c r="F17" s="46">
        <v>68</v>
      </c>
      <c r="G17" s="38">
        <v>61.8</v>
      </c>
      <c r="H17" s="8">
        <f t="shared" si="16"/>
        <v>0.22499999999999964</v>
      </c>
      <c r="I17" s="8">
        <f t="shared" si="17"/>
        <v>7.4999999999999886E-2</v>
      </c>
      <c r="J17" s="5" t="str">
        <f t="shared" ref="J17:K17" si="21">IF(H17&gt;=1, "COMPLETED", IF(H17&gt;=0.75, "GOOD", IF(H17&gt;=0.5, "SATISFACTORY", "LOW")))</f>
        <v>LOW</v>
      </c>
      <c r="K17" s="5" t="str">
        <f t="shared" si="21"/>
        <v>LOW</v>
      </c>
      <c r="L17" s="26" t="s">
        <v>90</v>
      </c>
      <c r="M17" s="17" t="s">
        <v>91</v>
      </c>
      <c r="N17" s="17" t="s">
        <v>92</v>
      </c>
      <c r="O17" s="27">
        <v>0.76</v>
      </c>
      <c r="P17" s="38">
        <v>76</v>
      </c>
      <c r="Q17" s="7">
        <v>0.92</v>
      </c>
      <c r="R17" s="7">
        <v>1</v>
      </c>
      <c r="S17" s="5" t="s">
        <v>24</v>
      </c>
      <c r="T17" s="5" t="s">
        <v>30</v>
      </c>
    </row>
    <row r="18" spans="1:20" ht="15.75" customHeight="1">
      <c r="A18" s="4" t="s">
        <v>73</v>
      </c>
      <c r="B18" s="5" t="s">
        <v>93</v>
      </c>
      <c r="C18" s="5" t="s">
        <v>94</v>
      </c>
      <c r="D18" s="6">
        <v>0</v>
      </c>
      <c r="E18" s="46">
        <v>10</v>
      </c>
      <c r="F18" s="46">
        <v>10</v>
      </c>
      <c r="G18" s="6">
        <v>10</v>
      </c>
      <c r="H18" s="8">
        <f t="shared" ref="H18:H19" si="22">G18/F18</f>
        <v>1</v>
      </c>
      <c r="I18" s="8">
        <f t="shared" ref="I18:I19" si="23">G18/(E18+F18+P18)</f>
        <v>0.33333333333333331</v>
      </c>
      <c r="J18" s="5" t="str">
        <f t="shared" ref="J18:K18" si="24">IF(H18&gt;=1, "COMPLETED", IF(H18&gt;=0.75, "GOOD", IF(H18&gt;=0.5, "SATISFACTORY", "LOW")))</f>
        <v>COMPLETED</v>
      </c>
      <c r="K18" s="5" t="str">
        <f t="shared" si="24"/>
        <v>LOW</v>
      </c>
      <c r="L18" s="5" t="s">
        <v>95</v>
      </c>
      <c r="M18" s="17" t="s">
        <v>50</v>
      </c>
      <c r="N18" s="17" t="s">
        <v>50</v>
      </c>
      <c r="O18" s="17">
        <v>10</v>
      </c>
      <c r="P18" s="6">
        <v>10</v>
      </c>
      <c r="Q18" s="6">
        <v>10</v>
      </c>
      <c r="R18" s="6">
        <v>10</v>
      </c>
      <c r="S18" s="5" t="s">
        <v>96</v>
      </c>
      <c r="T18" s="5" t="s">
        <v>97</v>
      </c>
    </row>
    <row r="19" spans="1:20" ht="15.75" customHeight="1">
      <c r="A19" s="4" t="s">
        <v>73</v>
      </c>
      <c r="B19" s="5" t="s">
        <v>98</v>
      </c>
      <c r="C19" s="52" t="s">
        <v>164</v>
      </c>
      <c r="D19" s="6">
        <v>0</v>
      </c>
      <c r="E19" s="46">
        <v>4</v>
      </c>
      <c r="F19" s="46">
        <v>2</v>
      </c>
      <c r="G19" s="6">
        <v>1</v>
      </c>
      <c r="H19" s="8">
        <f t="shared" si="22"/>
        <v>0.5</v>
      </c>
      <c r="I19" s="8">
        <f t="shared" si="23"/>
        <v>0.1111111111111111</v>
      </c>
      <c r="J19" s="5" t="str">
        <f t="shared" ref="J19:K19" si="25">IF(H19&gt;=1, "COMPLETED", IF(H19&gt;=0.75, "GOOD", IF(H19&gt;=0.5, "SATISFACTORY", "LOW")))</f>
        <v>SATISFACTORY</v>
      </c>
      <c r="K19" s="5" t="str">
        <f t="shared" si="25"/>
        <v>LOW</v>
      </c>
      <c r="L19" s="5" t="s">
        <v>99</v>
      </c>
      <c r="M19" s="17" t="s">
        <v>50</v>
      </c>
      <c r="N19" s="17" t="s">
        <v>100</v>
      </c>
      <c r="O19" s="17">
        <v>3</v>
      </c>
      <c r="P19" s="6">
        <v>3</v>
      </c>
      <c r="Q19" s="6">
        <v>6</v>
      </c>
      <c r="R19" s="6">
        <v>6</v>
      </c>
      <c r="S19" s="5" t="s">
        <v>96</v>
      </c>
      <c r="T19" s="5" t="s">
        <v>96</v>
      </c>
    </row>
    <row r="20" spans="1:20" ht="15.75" customHeight="1">
      <c r="A20" s="4" t="s">
        <v>73</v>
      </c>
      <c r="B20" s="5" t="s">
        <v>101</v>
      </c>
      <c r="C20" s="52" t="s">
        <v>164</v>
      </c>
      <c r="D20" s="6">
        <v>0</v>
      </c>
      <c r="E20" s="46">
        <v>3</v>
      </c>
      <c r="F20" s="46">
        <v>0</v>
      </c>
      <c r="G20" s="6">
        <v>0</v>
      </c>
      <c r="H20" s="8">
        <v>0</v>
      </c>
      <c r="I20" s="8">
        <f>G20/E20</f>
        <v>0</v>
      </c>
      <c r="J20" s="5" t="str">
        <f t="shared" ref="J20:K20" si="26">IF(H20&gt;=1, "COMPLETED", IF(H20&gt;=0.75, "GOOD", IF(H20&gt;=0.5, "SATISFACTORY", "LOW")))</f>
        <v>LOW</v>
      </c>
      <c r="K20" s="5" t="str">
        <f t="shared" si="26"/>
        <v>LOW</v>
      </c>
      <c r="L20" s="5" t="s">
        <v>102</v>
      </c>
      <c r="M20" s="17" t="s">
        <v>50</v>
      </c>
      <c r="N20" s="17" t="s">
        <v>50</v>
      </c>
      <c r="O20" s="17">
        <v>2</v>
      </c>
      <c r="P20" s="6">
        <v>2</v>
      </c>
      <c r="Q20" s="6">
        <v>3</v>
      </c>
      <c r="R20" s="6">
        <v>2</v>
      </c>
      <c r="S20" s="5" t="s">
        <v>96</v>
      </c>
      <c r="T20" s="5" t="s">
        <v>96</v>
      </c>
    </row>
    <row r="21" spans="1:20" ht="15.75" customHeight="1">
      <c r="A21" s="4" t="s">
        <v>103</v>
      </c>
      <c r="B21" s="5" t="s">
        <v>104</v>
      </c>
      <c r="C21" s="5" t="s">
        <v>160</v>
      </c>
      <c r="D21" s="38">
        <v>78</v>
      </c>
      <c r="E21" s="47">
        <v>90</v>
      </c>
      <c r="F21" s="46">
        <v>80</v>
      </c>
      <c r="G21" s="38">
        <v>84.9</v>
      </c>
      <c r="H21" s="8">
        <f t="shared" ref="H21:H22" si="27">(G21-D21)/(F21-D21)</f>
        <v>3.4500000000000028</v>
      </c>
      <c r="I21" s="8">
        <f t="shared" ref="I21:I22" si="28">(G21-D21)/(E21-D21)</f>
        <v>0.57500000000000051</v>
      </c>
      <c r="J21" s="5" t="str">
        <f t="shared" ref="J21:K21" si="29">IF(H21&gt;=1, "COMPLETED", IF(H21&gt;=0.75, "GOOD", IF(H21&gt;=0.5, "SATISFACTORY", "LOW")))</f>
        <v>COMPLETED</v>
      </c>
      <c r="K21" s="5" t="str">
        <f t="shared" si="29"/>
        <v>SATISFACTORY</v>
      </c>
      <c r="L21" s="26" t="s">
        <v>105</v>
      </c>
      <c r="M21" s="17" t="s">
        <v>50</v>
      </c>
      <c r="N21" s="17" t="s">
        <v>50</v>
      </c>
      <c r="O21" s="27">
        <v>0.85</v>
      </c>
      <c r="P21" s="39">
        <v>85</v>
      </c>
      <c r="Q21" s="28">
        <v>0.95</v>
      </c>
      <c r="R21" s="28">
        <v>1</v>
      </c>
      <c r="S21" s="12" t="s">
        <v>24</v>
      </c>
      <c r="T21" s="5" t="s">
        <v>106</v>
      </c>
    </row>
    <row r="22" spans="1:20" ht="15.75" customHeight="1">
      <c r="A22" s="4" t="s">
        <v>103</v>
      </c>
      <c r="B22" s="5" t="s">
        <v>162</v>
      </c>
      <c r="C22" s="5" t="s">
        <v>160</v>
      </c>
      <c r="D22" s="38">
        <v>20.8</v>
      </c>
      <c r="E22" s="47">
        <v>65</v>
      </c>
      <c r="F22" s="46">
        <v>45</v>
      </c>
      <c r="G22" s="38">
        <v>36.200000000000003</v>
      </c>
      <c r="H22" s="8">
        <f t="shared" si="27"/>
        <v>0.63636363636363646</v>
      </c>
      <c r="I22" s="8">
        <f t="shared" si="28"/>
        <v>0.34841628959276022</v>
      </c>
      <c r="J22" s="5" t="str">
        <f t="shared" ref="J22:K22" si="30">IF(H22&gt;=1, "COMPLETED", IF(H22&gt;=0.75, "GOOD", IF(H22&gt;=0.5, "SATISFACTORY", "LOW")))</f>
        <v>SATISFACTORY</v>
      </c>
      <c r="K22" s="5" t="str">
        <f t="shared" si="30"/>
        <v>LOW</v>
      </c>
      <c r="L22" s="26" t="s">
        <v>107</v>
      </c>
      <c r="M22" s="17" t="s">
        <v>108</v>
      </c>
      <c r="N22" s="17" t="s">
        <v>109</v>
      </c>
      <c r="O22" s="27">
        <v>0.55000000000000004</v>
      </c>
      <c r="P22" s="39">
        <v>55</v>
      </c>
      <c r="Q22" s="28">
        <v>0.75</v>
      </c>
      <c r="R22" s="28">
        <v>0.85</v>
      </c>
      <c r="S22" s="12" t="s">
        <v>56</v>
      </c>
      <c r="T22" s="12" t="s">
        <v>110</v>
      </c>
    </row>
    <row r="23" spans="1:20" ht="15.75" customHeight="1">
      <c r="A23" s="54" t="s">
        <v>111</v>
      </c>
      <c r="B23" s="5" t="s">
        <v>112</v>
      </c>
      <c r="C23" s="12" t="s">
        <v>160</v>
      </c>
      <c r="D23" s="10">
        <v>15</v>
      </c>
      <c r="E23" s="47">
        <v>40</v>
      </c>
      <c r="F23" s="47">
        <v>10</v>
      </c>
      <c r="G23" s="39">
        <v>10</v>
      </c>
      <c r="H23" s="8">
        <f t="shared" ref="H23:H24" si="31">G23/F23</f>
        <v>1</v>
      </c>
      <c r="I23" s="8">
        <f t="shared" ref="I23:I25" si="32">G23/E23</f>
        <v>0.25</v>
      </c>
      <c r="J23" s="5" t="str">
        <f t="shared" ref="J23:K23" si="33">IF(H23&gt;=1, "COMPLETED", IF(H23&gt;=0.75, "GOOD", IF(H23&gt;=0.5, "SATISFACTORY", "LOW")))</f>
        <v>COMPLETED</v>
      </c>
      <c r="K23" s="5" t="str">
        <f t="shared" si="33"/>
        <v>LOW</v>
      </c>
      <c r="L23" s="5" t="s">
        <v>113</v>
      </c>
      <c r="M23" s="17" t="s">
        <v>114</v>
      </c>
      <c r="N23" s="17" t="s">
        <v>115</v>
      </c>
      <c r="O23" s="27">
        <v>0.2</v>
      </c>
      <c r="P23" s="39">
        <v>20</v>
      </c>
      <c r="Q23" s="28">
        <v>0.6</v>
      </c>
      <c r="R23" s="28">
        <v>1</v>
      </c>
      <c r="S23" s="12" t="s">
        <v>30</v>
      </c>
      <c r="T23" s="12" t="s">
        <v>116</v>
      </c>
    </row>
    <row r="24" spans="1:20" ht="15.75" customHeight="1">
      <c r="A24" s="55"/>
      <c r="B24" s="5" t="s">
        <v>117</v>
      </c>
      <c r="C24" s="12" t="s">
        <v>160</v>
      </c>
      <c r="D24" s="44">
        <v>0</v>
      </c>
      <c r="E24" s="47">
        <v>50</v>
      </c>
      <c r="F24" s="47">
        <v>5</v>
      </c>
      <c r="G24" s="38">
        <v>5</v>
      </c>
      <c r="H24" s="8">
        <f t="shared" si="31"/>
        <v>1</v>
      </c>
      <c r="I24" s="8">
        <f t="shared" si="32"/>
        <v>0.1</v>
      </c>
      <c r="J24" s="5" t="str">
        <f t="shared" ref="J24:K24" si="34">IF(H24&gt;=1, "COMPLETED", IF(H24&gt;=0.75, "GOOD", IF(H24&gt;=0.5, "SATISFACTORY", "LOW")))</f>
        <v>COMPLETED</v>
      </c>
      <c r="K24" s="5" t="str">
        <f t="shared" si="34"/>
        <v>LOW</v>
      </c>
      <c r="L24" s="5" t="s">
        <v>118</v>
      </c>
      <c r="M24" s="17" t="s">
        <v>119</v>
      </c>
      <c r="N24" s="17" t="s">
        <v>120</v>
      </c>
      <c r="O24" s="27">
        <v>0.3</v>
      </c>
      <c r="P24" s="39">
        <v>30</v>
      </c>
      <c r="Q24" s="28">
        <v>0.8</v>
      </c>
      <c r="R24" s="28">
        <v>0.95</v>
      </c>
      <c r="S24" s="5" t="s">
        <v>121</v>
      </c>
      <c r="T24" s="12" t="s">
        <v>122</v>
      </c>
    </row>
    <row r="25" spans="1:20" ht="15.75" customHeight="1">
      <c r="A25" s="4" t="s">
        <v>123</v>
      </c>
      <c r="B25" s="5" t="s">
        <v>124</v>
      </c>
      <c r="C25" s="52" t="s">
        <v>164</v>
      </c>
      <c r="D25" s="6">
        <v>0</v>
      </c>
      <c r="E25" s="47">
        <v>2</v>
      </c>
      <c r="F25" s="46">
        <v>0</v>
      </c>
      <c r="G25" s="6">
        <v>0</v>
      </c>
      <c r="H25" s="8">
        <v>0</v>
      </c>
      <c r="I25" s="8">
        <f t="shared" si="32"/>
        <v>0</v>
      </c>
      <c r="J25" s="5" t="str">
        <f t="shared" ref="J25:K25" si="35">IF(H25&gt;=1, "COMPLETED", IF(H25&gt;=0.75, "GOOD", IF(H25&gt;=0.5, "SATISFACTORY", "LOW")))</f>
        <v>LOW</v>
      </c>
      <c r="K25" s="5" t="str">
        <f t="shared" si="35"/>
        <v>LOW</v>
      </c>
      <c r="L25" s="5" t="s">
        <v>125</v>
      </c>
      <c r="M25" s="17" t="s">
        <v>126</v>
      </c>
      <c r="N25" s="17" t="s">
        <v>127</v>
      </c>
      <c r="O25" s="17">
        <v>1</v>
      </c>
      <c r="P25" s="6">
        <v>1</v>
      </c>
      <c r="Q25" s="10">
        <v>3</v>
      </c>
      <c r="R25" s="10">
        <v>4</v>
      </c>
      <c r="S25" s="12" t="s">
        <v>24</v>
      </c>
      <c r="T25" s="12" t="s">
        <v>25</v>
      </c>
    </row>
    <row r="26" spans="1:20" ht="15.75" customHeight="1">
      <c r="A26" s="4" t="s">
        <v>123</v>
      </c>
      <c r="B26" s="5" t="s">
        <v>128</v>
      </c>
      <c r="C26" s="52" t="s">
        <v>164</v>
      </c>
      <c r="D26" s="10">
        <v>8</v>
      </c>
      <c r="E26" s="47">
        <v>10</v>
      </c>
      <c r="F26" s="47">
        <v>5</v>
      </c>
      <c r="G26" s="10">
        <v>5</v>
      </c>
      <c r="H26" s="8">
        <f>G26/F26</f>
        <v>1</v>
      </c>
      <c r="I26" s="8">
        <f>G26/(E26+F26+P26)</f>
        <v>0.25</v>
      </c>
      <c r="J26" s="5" t="str">
        <f t="shared" ref="J26:K26" si="36">IF(H26&gt;=1, "COMPLETED", IF(H26&gt;=0.75, "GOOD", IF(H26&gt;=0.5, "SATISFACTORY", "LOW")))</f>
        <v>COMPLETED</v>
      </c>
      <c r="K26" s="5" t="str">
        <f t="shared" si="36"/>
        <v>LOW</v>
      </c>
      <c r="L26" s="5" t="s">
        <v>129</v>
      </c>
      <c r="M26" s="17" t="s">
        <v>50</v>
      </c>
      <c r="N26" s="17" t="s">
        <v>50</v>
      </c>
      <c r="O26" s="17">
        <v>5</v>
      </c>
      <c r="P26" s="10">
        <v>5</v>
      </c>
      <c r="Q26" s="10">
        <v>10</v>
      </c>
      <c r="R26" s="10">
        <v>15</v>
      </c>
      <c r="S26" s="12" t="s">
        <v>24</v>
      </c>
      <c r="T26" s="12" t="s">
        <v>116</v>
      </c>
    </row>
    <row r="27" spans="1:20" ht="15.75" customHeight="1">
      <c r="A27" s="29" t="s">
        <v>123</v>
      </c>
      <c r="B27" s="30" t="s">
        <v>130</v>
      </c>
      <c r="C27" s="31" t="s">
        <v>160</v>
      </c>
      <c r="D27" s="42">
        <v>0</v>
      </c>
      <c r="E27" s="48">
        <v>50</v>
      </c>
      <c r="F27" s="48">
        <v>15</v>
      </c>
      <c r="G27" s="40">
        <v>0</v>
      </c>
      <c r="H27" s="8">
        <f>(G27-D27)/(F27-D27)</f>
        <v>0</v>
      </c>
      <c r="I27" s="8">
        <f t="shared" ref="I27:I31" si="37">G27/E27</f>
        <v>0</v>
      </c>
      <c r="J27" s="5" t="str">
        <f t="shared" ref="J27:K27" si="38">IF(H27&gt;=1, "COMPLETED", IF(H27&gt;=0.75, "GOOD", IF(H27&gt;=0.5, "SATISFACTORY", "LOW")))</f>
        <v>LOW</v>
      </c>
      <c r="K27" s="5" t="str">
        <f t="shared" si="38"/>
        <v>LOW</v>
      </c>
      <c r="L27" s="5" t="s">
        <v>131</v>
      </c>
      <c r="M27" s="17" t="s">
        <v>132</v>
      </c>
      <c r="N27" s="17" t="s">
        <v>133</v>
      </c>
      <c r="O27" s="27">
        <v>0.3</v>
      </c>
      <c r="P27" s="40">
        <v>30</v>
      </c>
      <c r="Q27" s="32">
        <v>0.75</v>
      </c>
      <c r="R27" s="32">
        <v>1</v>
      </c>
      <c r="S27" s="31" t="s">
        <v>56</v>
      </c>
      <c r="T27" s="31" t="s">
        <v>134</v>
      </c>
    </row>
    <row r="28" spans="1:20" ht="15.75" customHeight="1">
      <c r="A28" s="33" t="s">
        <v>135</v>
      </c>
      <c r="B28" s="30" t="s">
        <v>136</v>
      </c>
      <c r="C28" s="31" t="s">
        <v>160</v>
      </c>
      <c r="D28" s="43">
        <v>0</v>
      </c>
      <c r="E28" s="48">
        <v>50</v>
      </c>
      <c r="F28" s="48">
        <v>0</v>
      </c>
      <c r="G28" s="41">
        <v>0</v>
      </c>
      <c r="H28" s="8">
        <v>0</v>
      </c>
      <c r="I28" s="8">
        <f t="shared" si="37"/>
        <v>0</v>
      </c>
      <c r="J28" s="5" t="str">
        <f t="shared" ref="J28:K28" si="39">IF(H28&gt;=1, "COMPLETED", IF(H28&gt;=0.75, "GOOD", IF(H28&gt;=0.5, "SATISFACTORY", "LOW")))</f>
        <v>LOW</v>
      </c>
      <c r="K28" s="5" t="str">
        <f t="shared" si="39"/>
        <v>LOW</v>
      </c>
      <c r="L28" s="5" t="s">
        <v>137</v>
      </c>
      <c r="M28" s="17" t="s">
        <v>50</v>
      </c>
      <c r="N28" s="17" t="s">
        <v>50</v>
      </c>
      <c r="O28" s="27">
        <v>0.2</v>
      </c>
      <c r="P28" s="40">
        <v>20</v>
      </c>
      <c r="Q28" s="32">
        <v>0.7</v>
      </c>
      <c r="R28" s="32">
        <v>1</v>
      </c>
      <c r="S28" s="31" t="s">
        <v>24</v>
      </c>
      <c r="T28" s="31" t="s">
        <v>138</v>
      </c>
    </row>
    <row r="29" spans="1:20" ht="15.75" customHeight="1">
      <c r="A29" s="33" t="s">
        <v>135</v>
      </c>
      <c r="B29" s="30" t="s">
        <v>139</v>
      </c>
      <c r="C29" s="52" t="s">
        <v>164</v>
      </c>
      <c r="D29" s="34">
        <v>3</v>
      </c>
      <c r="E29" s="48">
        <v>2</v>
      </c>
      <c r="F29" s="48">
        <v>0</v>
      </c>
      <c r="G29" s="40">
        <v>0</v>
      </c>
      <c r="H29" s="8">
        <v>0</v>
      </c>
      <c r="I29" s="8">
        <f t="shared" si="37"/>
        <v>0</v>
      </c>
      <c r="J29" s="5" t="str">
        <f t="shared" ref="J29:K29" si="40">IF(H29&gt;=1, "COMPLETED", IF(H29&gt;=0.75, "GOOD", IF(H29&gt;=0.5, "SATISFACTORY", "LOW")))</f>
        <v>LOW</v>
      </c>
      <c r="K29" s="5" t="str">
        <f t="shared" si="40"/>
        <v>LOW</v>
      </c>
      <c r="L29" s="5" t="s">
        <v>140</v>
      </c>
      <c r="M29" s="17" t="s">
        <v>50</v>
      </c>
      <c r="N29" s="17" t="s">
        <v>50</v>
      </c>
      <c r="O29" s="17">
        <v>2</v>
      </c>
      <c r="P29" s="34">
        <v>2</v>
      </c>
      <c r="Q29" s="34">
        <v>3</v>
      </c>
      <c r="R29" s="34">
        <v>3</v>
      </c>
      <c r="S29" s="31" t="s">
        <v>24</v>
      </c>
      <c r="T29" s="31" t="s">
        <v>138</v>
      </c>
    </row>
    <row r="30" spans="1:20" ht="15.75" customHeight="1">
      <c r="A30" s="35" t="s">
        <v>141</v>
      </c>
      <c r="B30" s="5" t="s">
        <v>142</v>
      </c>
      <c r="C30" s="12" t="s">
        <v>163</v>
      </c>
      <c r="D30" s="44">
        <v>0</v>
      </c>
      <c r="E30" s="47">
        <v>50</v>
      </c>
      <c r="F30" s="47">
        <v>0</v>
      </c>
      <c r="G30" s="39">
        <v>0</v>
      </c>
      <c r="H30" s="8">
        <v>0</v>
      </c>
      <c r="I30" s="8">
        <f t="shared" si="37"/>
        <v>0</v>
      </c>
      <c r="J30" s="5" t="str">
        <f t="shared" ref="J30:K30" si="41">IF(H30&gt;=1, "COMPLETED", IF(H30&gt;=0.75, "GOOD", IF(H30&gt;=0.5, "SATISFACTORY", "LOW")))</f>
        <v>LOW</v>
      </c>
      <c r="K30" s="5" t="str">
        <f t="shared" si="41"/>
        <v>LOW</v>
      </c>
      <c r="L30" s="5" t="s">
        <v>143</v>
      </c>
      <c r="M30" s="17" t="s">
        <v>144</v>
      </c>
      <c r="N30" s="17" t="s">
        <v>145</v>
      </c>
      <c r="O30" s="27">
        <v>0.25</v>
      </c>
      <c r="P30" s="39">
        <v>25</v>
      </c>
      <c r="Q30" s="28">
        <v>1</v>
      </c>
      <c r="R30" s="28">
        <v>1</v>
      </c>
      <c r="S30" s="12" t="s">
        <v>146</v>
      </c>
      <c r="T30" s="12" t="s">
        <v>147</v>
      </c>
    </row>
    <row r="31" spans="1:20" ht="15.75" customHeight="1">
      <c r="A31" s="35" t="s">
        <v>141</v>
      </c>
      <c r="B31" s="5" t="s">
        <v>148</v>
      </c>
      <c r="C31" s="52" t="s">
        <v>164</v>
      </c>
      <c r="D31" s="10">
        <v>0</v>
      </c>
      <c r="E31" s="46">
        <v>2</v>
      </c>
      <c r="F31" s="51">
        <v>2</v>
      </c>
      <c r="G31" s="16">
        <v>0</v>
      </c>
      <c r="H31" s="8">
        <f t="shared" ref="H31:H32" si="42">G31/F31</f>
        <v>0</v>
      </c>
      <c r="I31" s="8">
        <f t="shared" si="37"/>
        <v>0</v>
      </c>
      <c r="J31" s="5" t="str">
        <f t="shared" ref="J31:K31" si="43">IF(H31&gt;=1, "COMPLETED", IF(H31&gt;=0.75, "GOOD", IF(H31&gt;=0.5, "SATISFACTORY", "LOW")))</f>
        <v>LOW</v>
      </c>
      <c r="K31" s="5" t="str">
        <f t="shared" si="43"/>
        <v>LOW</v>
      </c>
      <c r="L31" s="17" t="s">
        <v>149</v>
      </c>
      <c r="M31" s="17" t="s">
        <v>150</v>
      </c>
      <c r="N31" s="17" t="s">
        <v>151</v>
      </c>
      <c r="O31" s="17">
        <v>2</v>
      </c>
      <c r="P31" s="16">
        <v>2</v>
      </c>
      <c r="Q31" s="6">
        <v>2</v>
      </c>
      <c r="R31" s="6">
        <v>2</v>
      </c>
      <c r="S31" s="12" t="s">
        <v>146</v>
      </c>
      <c r="T31" s="12" t="s">
        <v>147</v>
      </c>
    </row>
    <row r="32" spans="1:20" ht="15.75" customHeight="1">
      <c r="A32" s="36" t="s">
        <v>152</v>
      </c>
      <c r="B32" s="5" t="s">
        <v>153</v>
      </c>
      <c r="C32" s="52" t="s">
        <v>164</v>
      </c>
      <c r="D32" s="6">
        <v>2</v>
      </c>
      <c r="E32" s="46">
        <v>2</v>
      </c>
      <c r="F32" s="46">
        <v>2</v>
      </c>
      <c r="G32" s="6">
        <v>1</v>
      </c>
      <c r="H32" s="8">
        <f t="shared" si="42"/>
        <v>0.5</v>
      </c>
      <c r="I32" s="8">
        <f>G32/(E32+F32+P32)</f>
        <v>0.16666666666666666</v>
      </c>
      <c r="J32" s="5" t="str">
        <f t="shared" ref="J32:K32" si="44">IF(H32&gt;=1, "COMPLETED", IF(H32&gt;=0.75, "GOOD", IF(H32&gt;=0.5, "SATISFACTORY", "LOW")))</f>
        <v>SATISFACTORY</v>
      </c>
      <c r="K32" s="5" t="str">
        <f t="shared" si="44"/>
        <v>LOW</v>
      </c>
      <c r="L32" s="5" t="s">
        <v>154</v>
      </c>
      <c r="M32" s="17" t="s">
        <v>155</v>
      </c>
      <c r="N32" s="17" t="s">
        <v>156</v>
      </c>
      <c r="O32" s="17">
        <v>2</v>
      </c>
      <c r="P32" s="6">
        <v>2</v>
      </c>
      <c r="Q32" s="6">
        <v>2</v>
      </c>
      <c r="R32" s="6">
        <v>2</v>
      </c>
      <c r="S32" s="12" t="s">
        <v>157</v>
      </c>
      <c r="T32" s="12" t="s">
        <v>158</v>
      </c>
    </row>
  </sheetData>
  <mergeCells count="1">
    <mergeCell ref="A23:A2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NTWARI</cp:lastModifiedBy>
  <dcterms:modified xsi:type="dcterms:W3CDTF">2025-07-06T07:06:24Z</dcterms:modified>
</cp:coreProperties>
</file>