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gabriel.ntwari\Desktop\MINISTRY_DOC\NST2\NST2_dasboard\"/>
    </mc:Choice>
  </mc:AlternateContent>
  <xr:revisionPtr revIDLastSave="0" documentId="13_ncr:1_{54BDE67B-E24F-42AC-B27D-9F262579A2F0}" xr6:coauthVersionLast="47" xr6:coauthVersionMax="47" xr10:uidLastSave="{00000000-0000-0000-0000-000000000000}"/>
  <bookViews>
    <workbookView xWindow="57504" yWindow="-96" windowWidth="28992" windowHeight="15672" xr2:uid="{00000000-000D-0000-FFFF-FFFF00000000}"/>
  </bookViews>
  <sheets>
    <sheet name="agricul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Gd2+eVW8rU5WVJYXXYzc+x+hSMzocn4lpJ5iF/scV1w="/>
    </ext>
  </extLst>
</workbook>
</file>

<file path=xl/calcChain.xml><?xml version="1.0" encoding="utf-8"?>
<calcChain xmlns="http://schemas.openxmlformats.org/spreadsheetml/2006/main">
  <c r="I43" i="1" l="1"/>
  <c r="K43" i="1" s="1"/>
  <c r="H43" i="1"/>
  <c r="J43" i="1" s="1"/>
  <c r="I42" i="1"/>
  <c r="K42" i="1" s="1"/>
  <c r="H42" i="1"/>
  <c r="J42" i="1" s="1"/>
  <c r="J41" i="1"/>
  <c r="I41" i="1"/>
  <c r="K41" i="1" s="1"/>
  <c r="H41" i="1"/>
  <c r="I40" i="1"/>
  <c r="K40" i="1" s="1"/>
  <c r="H40" i="1"/>
  <c r="J40" i="1" s="1"/>
  <c r="J39" i="1"/>
  <c r="I39" i="1"/>
  <c r="K39" i="1" s="1"/>
  <c r="H39" i="1"/>
  <c r="I38" i="1"/>
  <c r="K38" i="1" s="1"/>
  <c r="H38" i="1"/>
  <c r="J38" i="1" s="1"/>
  <c r="I37" i="1"/>
  <c r="K37" i="1" s="1"/>
  <c r="H37" i="1"/>
  <c r="J37" i="1" s="1"/>
  <c r="I36" i="1"/>
  <c r="K36" i="1" s="1"/>
  <c r="H36" i="1"/>
  <c r="J36" i="1" s="1"/>
  <c r="K35" i="1"/>
  <c r="I35" i="1"/>
  <c r="H35" i="1"/>
  <c r="J35" i="1" s="1"/>
  <c r="K34" i="1"/>
  <c r="J34" i="1"/>
  <c r="I34" i="1"/>
  <c r="H34" i="1"/>
  <c r="I33" i="1"/>
  <c r="K33" i="1" s="1"/>
  <c r="H33" i="1"/>
  <c r="J33" i="1" s="1"/>
  <c r="K32" i="1"/>
  <c r="J32" i="1"/>
  <c r="I31" i="1"/>
  <c r="K31" i="1" s="1"/>
  <c r="H31" i="1"/>
  <c r="J31" i="1" s="1"/>
  <c r="K30" i="1"/>
  <c r="J30" i="1"/>
  <c r="I30" i="1"/>
  <c r="H30" i="1"/>
  <c r="I29" i="1"/>
  <c r="K29" i="1" s="1"/>
  <c r="H29" i="1"/>
  <c r="J29" i="1" s="1"/>
  <c r="I28" i="1"/>
  <c r="K28" i="1" s="1"/>
  <c r="H28" i="1"/>
  <c r="J28" i="1" s="1"/>
  <c r="I27" i="1"/>
  <c r="K27" i="1" s="1"/>
  <c r="H27" i="1"/>
  <c r="J27" i="1" s="1"/>
  <c r="I26" i="1"/>
  <c r="K26" i="1" s="1"/>
  <c r="H26" i="1"/>
  <c r="J26" i="1" s="1"/>
  <c r="K25" i="1"/>
  <c r="J25" i="1"/>
  <c r="I25" i="1"/>
  <c r="H25" i="1"/>
  <c r="I24" i="1"/>
  <c r="K24" i="1" s="1"/>
  <c r="H24" i="1"/>
  <c r="J24" i="1" s="1"/>
  <c r="I23" i="1"/>
  <c r="K23" i="1" s="1"/>
  <c r="H23" i="1"/>
  <c r="J23" i="1" s="1"/>
  <c r="I22" i="1"/>
  <c r="K22" i="1" s="1"/>
  <c r="H22" i="1"/>
  <c r="J22" i="1" s="1"/>
  <c r="G21" i="1"/>
  <c r="H21" i="1" s="1"/>
  <c r="J21" i="1" s="1"/>
  <c r="G20" i="1"/>
  <c r="I20" i="1" s="1"/>
  <c r="K20" i="1" s="1"/>
  <c r="G19" i="1"/>
  <c r="I19" i="1" s="1"/>
  <c r="K19" i="1" s="1"/>
  <c r="K18" i="1"/>
  <c r="H18" i="1"/>
  <c r="J18" i="1" s="1"/>
  <c r="I17" i="1"/>
  <c r="K17" i="1" s="1"/>
  <c r="H17" i="1"/>
  <c r="J17" i="1" s="1"/>
  <c r="I16" i="1"/>
  <c r="K16" i="1" s="1"/>
  <c r="H16" i="1"/>
  <c r="J16" i="1" s="1"/>
  <c r="K15" i="1"/>
  <c r="I15" i="1"/>
  <c r="H15" i="1"/>
  <c r="J15" i="1" s="1"/>
  <c r="K14" i="1"/>
  <c r="J14" i="1"/>
  <c r="I14" i="1"/>
  <c r="H14" i="1"/>
  <c r="I13" i="1"/>
  <c r="K13" i="1" s="1"/>
  <c r="H13" i="1"/>
  <c r="J13" i="1" s="1"/>
  <c r="I12" i="1"/>
  <c r="K12" i="1" s="1"/>
  <c r="H12" i="1"/>
  <c r="J12" i="1" s="1"/>
  <c r="I11" i="1"/>
  <c r="K11" i="1" s="1"/>
  <c r="H11" i="1"/>
  <c r="J11" i="1" s="1"/>
  <c r="K10" i="1"/>
  <c r="I10" i="1"/>
  <c r="H10" i="1"/>
  <c r="J10" i="1" s="1"/>
  <c r="K9" i="1"/>
  <c r="J9" i="1"/>
  <c r="I9" i="1"/>
  <c r="H9" i="1"/>
  <c r="I8" i="1"/>
  <c r="K8" i="1" s="1"/>
  <c r="H8" i="1"/>
  <c r="J8" i="1" s="1"/>
  <c r="I7" i="1"/>
  <c r="K7" i="1" s="1"/>
  <c r="H7" i="1"/>
  <c r="J7" i="1" s="1"/>
  <c r="I6" i="1"/>
  <c r="K6" i="1" s="1"/>
  <c r="H6" i="1"/>
  <c r="J6" i="1" s="1"/>
  <c r="K5" i="1"/>
  <c r="I5" i="1"/>
  <c r="H5" i="1"/>
  <c r="J5" i="1" s="1"/>
  <c r="K4" i="1"/>
  <c r="J4" i="1"/>
  <c r="I4" i="1"/>
  <c r="H4" i="1"/>
  <c r="I3" i="1"/>
  <c r="K3" i="1" s="1"/>
  <c r="H3" i="1"/>
  <c r="J3" i="1" s="1"/>
  <c r="I2" i="1"/>
  <c r="K2" i="1" s="1"/>
  <c r="H2" i="1"/>
  <c r="J2" i="1" s="1"/>
  <c r="H19" i="1" l="1"/>
  <c r="J19" i="1" s="1"/>
  <c r="I21" i="1"/>
  <c r="K21" i="1" s="1"/>
  <c r="H20" i="1"/>
  <c r="J20" i="1" s="1"/>
</calcChain>
</file>

<file path=xl/sharedStrings.xml><?xml version="1.0" encoding="utf-8"?>
<sst xmlns="http://schemas.openxmlformats.org/spreadsheetml/2006/main" count="331" uniqueCount="174">
  <si>
    <t>Outcome</t>
  </si>
  <si>
    <t>Indicators</t>
  </si>
  <si>
    <t>Units</t>
  </si>
  <si>
    <t>Baseline</t>
  </si>
  <si>
    <t>2024/25 Target</t>
  </si>
  <si>
    <t xml:space="preserve">2024/25 Actual Target (according to allocated budget) </t>
  </si>
  <si>
    <t>Current progress</t>
  </si>
  <si>
    <t>Percentage Progress based on 2024/25 Target</t>
  </si>
  <si>
    <t>Percentage Progress based on 2026/27 Target</t>
  </si>
  <si>
    <t>Status based on 2024/25 Target</t>
  </si>
  <si>
    <t>Status based on NST2 Midterm target</t>
  </si>
  <si>
    <t>Major drivers of performance</t>
  </si>
  <si>
    <t>Challenges</t>
  </si>
  <si>
    <t>Catch up Plans</t>
  </si>
  <si>
    <t>2025/26 Actual Target (according to available budget)</t>
  </si>
  <si>
    <t>25/26 SSP Target</t>
  </si>
  <si>
    <t>2026/27 Target</t>
  </si>
  <si>
    <t>27/28</t>
  </si>
  <si>
    <t>28/29</t>
  </si>
  <si>
    <t>Responsibility for reporting</t>
  </si>
  <si>
    <t>Data Sources (report)</t>
  </si>
  <si>
    <t>Modernized Crop Production and Productivity</t>
  </si>
  <si>
    <t>Agriculture GDP growth</t>
  </si>
  <si>
    <t>%</t>
  </si>
  <si>
    <t>•  Favorable weather conditions and continuous enhanced irrigation systems,
•   Increased improved input use (fertilizer, seeds)</t>
  </si>
  <si>
    <t>Droughts, floods, and irregular rainfall affecting crop yields.</t>
  </si>
  <si>
    <t>1.Invest in rural infrastructure to reduce post-harvest losses and access better markets.
2.Promote crop and income diversification through high-value agriculture and livestock.
3.Expand crop and livestock insurance to lessen negative impact of disaster risks.
4.Protecting agricultural land and make it more productive.</t>
  </si>
  <si>
    <t>NISR</t>
  </si>
  <si>
    <t>GDP National Accounts</t>
  </si>
  <si>
    <t>Productivity for the priority food crops(Maize)</t>
  </si>
  <si>
    <t>MT/Ha</t>
  </si>
  <si>
    <t>•Use of improved seed
•Improved extension services</t>
  </si>
  <si>
    <t xml:space="preserve">Promote contract farming. </t>
  </si>
  <si>
    <t>Season Agriculture Survey
(SAS)</t>
  </si>
  <si>
    <t>Productivity for the priority food crops(Beans)</t>
  </si>
  <si>
    <t>Strengthened the use of Improved Agricultural Input</t>
  </si>
  <si>
    <t xml:space="preserve">1.Limited use of Improved  seeds and fertilizers for some farmers,
2. In some areas, delayed and minimal rainfall, as well as pest and disease pressure, affected productivity                      </t>
  </si>
  <si>
    <t>1.Strengthening Extension Services to enhance the use of improved agricultural inputs
2. Enhance Farming techniques that adapt to and mitigate climate change</t>
  </si>
  <si>
    <t>SAS</t>
  </si>
  <si>
    <t>Productivity for the priority food crops(Rice)</t>
  </si>
  <si>
    <t>MT</t>
  </si>
  <si>
    <t>1. Expansion of irrigation (area under irrigation in marshlands)
2. Use of improved varieties and good agricultural practices</t>
  </si>
  <si>
    <t>1. Adverse effects of climate change (floods)</t>
  </si>
  <si>
    <t>1. Mobilize farmers to insure their farms and put effort in erosion control measures including watershed management</t>
  </si>
  <si>
    <t>Productivity for the priority food crops(Irish Potato)</t>
  </si>
  <si>
    <t>1.  Local seed multiplication</t>
  </si>
  <si>
    <t>1. High cost of high-yielding varieties (potato tubers)
2. Inadequate use of inputs due to their high cost</t>
  </si>
  <si>
    <t>1. Strengthening local seed production to minimize the high cost of high-yielding varieties,
2. Enhancing extension services to promote the adoption of improved seeds, good agricultural practices, and climate-smart agriculture (CSA) practices</t>
  </si>
  <si>
    <t>Productivity for the priority food crops(Wheat)</t>
  </si>
  <si>
    <t>1.Enhanced the use of improved seeds
2. Favorable climatic conditions</t>
  </si>
  <si>
    <t>Productivity for the priority food crops(Soybean)</t>
  </si>
  <si>
    <t xml:space="preserve">1.Use of Low seed quality by some farmers,
2.Adverse effects of climate change </t>
  </si>
  <si>
    <t>1. Strengthening extension services to increase the adoption of quality seeds and
2. Promote  climate-smart agriculture (CSA) practices to  reduce the effects of climate change</t>
  </si>
  <si>
    <t>Productivity for the priority food crops(Cassava)</t>
  </si>
  <si>
    <t>1. Climate variability, which affects the productivity and  
2. Low technology adoption</t>
  </si>
  <si>
    <t>1. Intensive mobilization of farmers to adopt new technologies.;
2. Strengthen research or the development of pest- and disease-resistant varieties.</t>
  </si>
  <si>
    <t>Productivity for the priority food crops(Cooking banana)</t>
  </si>
  <si>
    <t xml:space="preserve">1. The progress made is below target due to diseases and weather events in some plantations, which affect s the expected yields. </t>
  </si>
  <si>
    <t>1.Implement real-time field monitoring for rapid response;
2. Put much effort in Good agricultural practices adoption and strengthening research in development of disease and pest-resistant varieties.</t>
  </si>
  <si>
    <t>Production per priority crops(Maize)</t>
  </si>
  <si>
    <t>1. Area under cultivation maintained
2. Continuous mobilization to enhance the use of Inputs (Seeds and fertilizer)</t>
  </si>
  <si>
    <t>1. Postharvest losses, pest&amp;diseases attack  are the major challenges</t>
  </si>
  <si>
    <t xml:space="preserve">1.Increase the number of postharvest facilities (dryers); </t>
  </si>
  <si>
    <t>Production per priority crops(Beans)</t>
  </si>
  <si>
    <t>1. Reduced area planted
2. Climate impact</t>
  </si>
  <si>
    <t>Production per priority crops(Rice)</t>
  </si>
  <si>
    <t>1. Limited irrigation expansion and disasters impact (floods)
2.The high cost of inputs hindered optimal use by growers.</t>
  </si>
  <si>
    <t xml:space="preserve">1.Investment in Climate-Resilient Irrigation Systems, Efficient Input Use;  </t>
  </si>
  <si>
    <t>Production per priority crops(Irish Potatoes)</t>
  </si>
  <si>
    <t>Progress is far below target because of:         
1. Post-harvest losses,
2.Pests/disease that affects yields</t>
  </si>
  <si>
    <t xml:space="preserve">1. Strengthening local seed production to minimize the high cost of high-yielding varieties,
2. Enhancing extension services to promote the adoption of improved seeds, good agricultural practices, and climate-smart agriculture (CSA) practices
</t>
  </si>
  <si>
    <t>Production per priority crops(Wheat)</t>
  </si>
  <si>
    <t>1. Use of improved seeds
2. Favorable climatic conditions</t>
  </si>
  <si>
    <t xml:space="preserve">Decrease in cultivated crop area </t>
  </si>
  <si>
    <t>Promote improved agronomic practices to increase yields</t>
  </si>
  <si>
    <t>Production per priority crops(Soybean)</t>
  </si>
  <si>
    <t>Favorable weather conditions</t>
  </si>
  <si>
    <t>Production per priority crops(Cassava)</t>
  </si>
  <si>
    <t xml:space="preserve">1. Land availability constraints due to competition with other crops;
2. Productivity decline due to the failure of varieties to resist pests/diseases. </t>
  </si>
  <si>
    <t>1. Intensive mobilization of farmers to adopt new technologies.;
2. Strengthen research or the development of pest- and disease-resistant varieties</t>
  </si>
  <si>
    <t>Production per priority crops(Cooking Banana)</t>
  </si>
  <si>
    <t xml:space="preserve">This production represents the output from the 2025A agricultural season and gives hope that we may reach our overall FY's target once the results from the upcoming 2025B season agricultural survey are included. As of now, considering available data (2025 A SAS report), we have achieved approximately 53% of the total targeted metric tons. 
The following have been key drivers:
1. Improved crop management
2. Better disease control in plantations. </t>
  </si>
  <si>
    <t>Diseases and weather events in some plantations negatively affect productivity</t>
  </si>
  <si>
    <t>1.Implement real-time field monitoring for rapid response to minimize the spread of diseases
2. Put more effort into the adoption of good agricultural practices and strengthen research on the development of disease- and pest-resistant varieties</t>
  </si>
  <si>
    <t>Area of land under irrigation</t>
  </si>
  <si>
    <t>Ha</t>
  </si>
  <si>
    <t>• Provision of subsidized irrigation equipment through the Small-scale Irrigation projectt</t>
  </si>
  <si>
    <t xml:space="preserve">•  Delayed project implementation
</t>
  </si>
  <si>
    <t>Speed -up feasability studies and/or procurement processes</t>
  </si>
  <si>
    <t>MINAGRI</t>
  </si>
  <si>
    <t>MINAGRI Reports</t>
  </si>
  <si>
    <t>Area of land under terraces(Radical)</t>
  </si>
  <si>
    <t>1. Government-led land management
2. Community mobilization</t>
  </si>
  <si>
    <t>Area of land under terraces(Progressive)</t>
  </si>
  <si>
    <t xml:space="preserve">1. Community Engagement </t>
  </si>
  <si>
    <t>Area under conservation agriculture</t>
  </si>
  <si>
    <t>_</t>
  </si>
  <si>
    <t>A related data collection/assessment is expected during 2025/2026</t>
  </si>
  <si>
    <t>Quantity of fertilizers applied</t>
  </si>
  <si>
    <t>Kg/Ha</t>
  </si>
  <si>
    <t>Keep collecting all data and providing updates by June 2025</t>
  </si>
  <si>
    <t>Farmers using improved seeds(among LSF)</t>
  </si>
  <si>
    <t xml:space="preserve">% </t>
  </si>
  <si>
    <t>1. Subsidized seed programs
2.Awareness campaigns</t>
  </si>
  <si>
    <t>-</t>
  </si>
  <si>
    <t>Farmers using improved seeds(among SSF)</t>
  </si>
  <si>
    <t xml:space="preserve">1. Subsidized seed programs
2.  Awareness campaigns on cropping season </t>
  </si>
  <si>
    <t xml:space="preserve"> 1. Reluctance of some farmers or failure to adopt or afford improved seeds.</t>
  </si>
  <si>
    <t>• Increase mobilization of famers showcasing benefits of  improved seeds,</t>
  </si>
  <si>
    <t>Coverage of extension services</t>
  </si>
  <si>
    <t>No data available</t>
  </si>
  <si>
    <t>A related assessment is expected to take place during fiscal year 2025/26.</t>
  </si>
  <si>
    <t>Modernized animal resources production and productivity</t>
  </si>
  <si>
    <t>Quantity of animal resources products produced(Milk)</t>
  </si>
  <si>
    <t>1. Improved animal care services (health &amp; nutrition) and operationalization of milk collection &amp; processing facilities,
2. Use of improved cattle breeds</t>
  </si>
  <si>
    <t>1. A low quantity of milk bypassing MCCs/MCPs leads to underreporting of actual production.
2.Animal Feed shortages
3. high-cost of inputs</t>
  </si>
  <si>
    <t>1. Maintain efforts to facilitate and attract investment in the production of high-quality animal feeds.
 2. Keep enhancing desirable traits in livestock (cattle breeds improvement) to increase productivity, disease resistance, and overall animal welfare; 3. Keep encouraging farmers to channel all milk through nearby MCCs/MCPs and reduce informal collection to boost efficiency and coordination;
4. Conduct a deep assessment to determine total quantity of milk produced.
5. Encourage and support the cultivation of drought-resistant forage crops and Promote the use of hydroponic fodder systems or silage making.</t>
  </si>
  <si>
    <t>Quantity of animal resources products produced(Meat)</t>
  </si>
  <si>
    <t>A related assessment is expected by end of June 2025</t>
  </si>
  <si>
    <t>Quantity of animal resources products produced(Fish)</t>
  </si>
  <si>
    <t>• Increased technical support for fish farmers involved in both pond
and cage culture systems</t>
  </si>
  <si>
    <t>• Illegal fishing in many lakes and the high cost of fish feed,</t>
  </si>
  <si>
    <t>1. Strengthen collaboration between RAB staff, police marines, and union representatives to enhance the
control of illegal fishing activities.
2. Continue to attract investors to address key challenges in aquaculture, such as the high cost of feed and the
lack of quality fingerlings.</t>
  </si>
  <si>
    <t>Quantity of animal resources products produced(Eggs)</t>
  </si>
  <si>
    <t>Quantity of local animal feed production</t>
  </si>
  <si>
    <t>• Increased demand in animal feeds and progressive adoption of zero-grazing</t>
  </si>
  <si>
    <t>• High Cost and Limited Availability of Raw Materials</t>
  </si>
  <si>
    <t>• Encourage and support the cultivation of drought-resistant forage crops and Promote the use of hydroponic fodder systems or silage making.</t>
  </si>
  <si>
    <t>Strengthened Market Linkages and Post-harvest Infrastructures</t>
  </si>
  <si>
    <t>Post-harvest losses on food crops</t>
  </si>
  <si>
    <t>A related assessment is anticipated in FY25/26.</t>
  </si>
  <si>
    <t>National storage capacity of food crops</t>
  </si>
  <si>
    <t>Fund availability</t>
  </si>
  <si>
    <t>Weather Condition with much rain</t>
  </si>
  <si>
    <t>Keep extending capacity by ensuring the timely completion of silos construction works already started.</t>
  </si>
  <si>
    <t>Milk Collection Centers established (Cumulative)</t>
  </si>
  <si>
    <t>'</t>
  </si>
  <si>
    <t>Feeder roads rehabilitated (Cumulative)</t>
  </si>
  <si>
    <t>Km</t>
  </si>
  <si>
    <t>RTDA</t>
  </si>
  <si>
    <t>MININFRA Reports</t>
  </si>
  <si>
    <t>Strengthened Agriculture De-risking for Resilience</t>
  </si>
  <si>
    <t>Crop insured</t>
  </si>
  <si>
    <t>1. Severe weather events (droughts, floods) that heightening risk perception, therefore, farmers seek insurance to mitigate potential losses from unpredictable climate impacts.
2.  Premium subsidies and Public-private partnerships.
3. Insurance increases farmers' creditworthiness by reducing risk to lenders.
4. Awareness campaigns</t>
  </si>
  <si>
    <t xml:space="preserve">•Despites progress made, Some farmers are reluctant to adopt it, which results low insurance uptake </t>
  </si>
  <si>
    <t>1.Putting in much effort to educate farmers and engage relevant stakeholders, helping them understand the importance of agri-insurance and the benefits of protecting their farms from unpredictable risks. 
2.Minimize long processes, as complex procedures in agricultural insurance discourage farmers.</t>
  </si>
  <si>
    <t>Livestock Insured(Cattle)</t>
  </si>
  <si>
    <t xml:space="preserve">1. Agriculture insurance is subsidized
2. Enhanced Mobilzation </t>
  </si>
  <si>
    <t>1. Low insurance uptake due to affordability issues and lengthy processes in agricultural insurance, which delay compensation</t>
  </si>
  <si>
    <t>1.  Putting in much effort to educate farmers.
2. Minimize long processes, as complex procedures in agricultural insurance that  discourage farmers.</t>
  </si>
  <si>
    <t>Livestock Insured(Pig)</t>
  </si>
  <si>
    <t>1. Reluctance of farmers in adopting insurance
2. Affordability issues</t>
  </si>
  <si>
    <t>1.  Putting in much effort to educate farmers. 
2.Minimize long processes, as complex procedures in agricultural insurance discourage farmers.</t>
  </si>
  <si>
    <t>Livestock Insured(Poultry)</t>
  </si>
  <si>
    <t>1. Low insurance uptake
2.  Affordability issues</t>
  </si>
  <si>
    <t>1.  Putting in much effort to educate farmers.
2.  Minimize long processes, as complex procedures in agricultural insurance discourage farmers.</t>
  </si>
  <si>
    <t>Credit to agriculture sector as a percentage of total loans</t>
  </si>
  <si>
    <t>1. Data for outstanding loans has been delayed due to a new template currently being filled out by the commercial banks. The report is expected by the end of June or early July.</t>
  </si>
  <si>
    <t>The report is expected by the end of June or early July.</t>
  </si>
  <si>
    <t>MINAGRI, Agriculture sector</t>
  </si>
  <si>
    <t>MINECOFIN Reports</t>
  </si>
  <si>
    <t>Boosting Agriculture Exports</t>
  </si>
  <si>
    <t>Export crops increased(Coffee)</t>
  </si>
  <si>
    <t>1.  Sensitization for coffee maintenance
2. Increasing farm gate price for farmers to be motivated</t>
  </si>
  <si>
    <t>1.  Climatic changes
2.   Insufficient application of mineral fertilizers
3.  Pests and diseases affecting coffee production and productivity
4.  Old coffee trees</t>
  </si>
  <si>
    <t>1.  Sensitize farmers to shift in climate resilient farming practices (regenerative farming, resilient varieties)
2.  Decentralize inputs for farmers to buy fertilizer for themselves
3.  Conducting field surveillance, proper pesticide use, increase of pesticides to be distributed to farmers, research on proper and alternatives pesticides to avoid pests’ resistance.</t>
  </si>
  <si>
    <t>Export crops increased(Tea)</t>
  </si>
  <si>
    <t>1.  Implementation of Good Agricultural Practices including infilling, regular plucking and efficient fertilizer application.
2.   Increased Green Leaf Price.</t>
  </si>
  <si>
    <t>1. Climate change
2. Insufficient pluckers.
3.  Poor conditions of feeder roads.</t>
  </si>
  <si>
    <t>1.  Conducting a feasibility study on climate change mitigation in tea.
2. Sensitizing youth in plucking profession.
3.  Advocation in feeder road maintenance.</t>
  </si>
  <si>
    <t>Export crops increased(Pyrethrum)</t>
  </si>
  <si>
    <t>1.  Good Agricultural Practices including use of improved seedlings (good planting material).
2.  Organic manure and good weather conditions experienced throughout the season</t>
  </si>
  <si>
    <t>1. Insufficient drying facilities (solar dryers) affecting the quality of production due to the unproper production drying and 
2. Decreasing area of land allocated to pyrethrum resulting from the competition on land between pyrethrum and tourism activities (hotels construction) in the pyrethrum production areas, such as Kinigi</t>
  </si>
  <si>
    <t>1.   Continue to support farmers with good seedlings.
2.   Supporting Nyabihu farmers with 2 drying facilities and
3. Crop expansion in new potential areas such as the Gishwati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</si>
</sst>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
    <numFmt numFmtId="166" formatCode="_-* #,##0_-;\-* #,##0_-;_-* &quot;-&quot;_-;_-@"/>
    <numFmt numFmtId="167" formatCode="#,##0.0"/>
    <numFmt numFmtId="168" formatCode="_(* #,##0_);_(* \(#,##0\);_(* &quot;-&quot;??_);_(@_)"/>
  </numFmts>
  <fonts count="6">
    <font>
      <sz val="11"/>
      <color theme="1"/>
      <name val="Calibri"/>
      <scheme val="minor"/>
    </font>
    <font>
      <b/>
      <sz val="12"/>
      <color theme="1"/>
      <name val="Times New Roman"/>
    </font>
    <font>
      <b/>
      <sz val="15"/>
      <color theme="1"/>
      <name val="Play"/>
    </font>
    <font>
      <sz val="12"/>
      <color theme="1"/>
      <name val="Times New Roman"/>
    </font>
    <font>
      <sz val="12"/>
      <color theme="1"/>
      <name val="Calibri"/>
    </font>
    <font>
      <strike/>
      <sz val="12"/>
      <color theme="1"/>
      <name val="Times New Roman"/>
    </font>
  </fonts>
  <fills count="5">
    <fill>
      <patternFill patternType="none"/>
    </fill>
    <fill>
      <patternFill patternType="gray125"/>
    </fill>
    <fill>
      <patternFill patternType="solid">
        <fgColor rgb="FF4A86E8"/>
        <bgColor rgb="FF4A86E8"/>
      </patternFill>
    </fill>
    <fill>
      <patternFill patternType="solid">
        <fgColor rgb="FFFF9900"/>
        <bgColor rgb="FFFF9900"/>
      </patternFill>
    </fill>
    <fill>
      <patternFill patternType="solid">
        <fgColor rgb="FFFFFFFF"/>
        <bgColor rgb="FFFFFFFF"/>
      </patternFill>
    </fill>
  </fills>
  <borders count="10">
    <border>
      <left/>
      <right/>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44">
    <xf numFmtId="0" fontId="0" fillId="0" borderId="0" xfId="0"/>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2" fillId="3" borderId="2" xfId="0" applyFont="1" applyFill="1" applyBorder="1" applyAlignment="1">
      <alignment wrapText="1"/>
    </xf>
    <xf numFmtId="0" fontId="1" fillId="2" borderId="3" xfId="0" applyFont="1" applyFill="1" applyBorder="1" applyAlignment="1">
      <alignment vertical="top" wrapText="1"/>
    </xf>
    <xf numFmtId="0" fontId="1" fillId="0" borderId="4" xfId="0" applyFont="1" applyBorder="1" applyAlignment="1">
      <alignment vertical="top" wrapText="1"/>
    </xf>
    <xf numFmtId="0" fontId="3" fillId="0" borderId="5" xfId="0" applyFont="1" applyBorder="1" applyAlignment="1">
      <alignment vertical="top" wrapText="1"/>
    </xf>
    <xf numFmtId="4" fontId="3" fillId="0" borderId="5" xfId="0" applyNumberFormat="1" applyFont="1" applyBorder="1" applyAlignment="1">
      <alignment horizontal="right" vertical="top" wrapText="1"/>
    </xf>
    <xf numFmtId="0" fontId="3" fillId="0" borderId="5" xfId="0" applyFont="1" applyBorder="1" applyAlignment="1">
      <alignment horizontal="right" vertical="top" wrapText="1"/>
    </xf>
    <xf numFmtId="10" fontId="3" fillId="0" borderId="5" xfId="0" applyNumberFormat="1" applyFont="1" applyBorder="1" applyAlignment="1">
      <alignment horizontal="right" vertical="top" wrapText="1"/>
    </xf>
    <xf numFmtId="10" fontId="3" fillId="0" borderId="5" xfId="0" applyNumberFormat="1" applyFont="1" applyBorder="1" applyAlignment="1">
      <alignment vertical="top" wrapText="1"/>
    </xf>
    <xf numFmtId="164" fontId="3" fillId="0" borderId="5" xfId="0" applyNumberFormat="1" applyFont="1" applyBorder="1" applyAlignment="1">
      <alignment horizontal="right" vertical="top" wrapText="1"/>
    </xf>
    <xf numFmtId="0" fontId="3" fillId="0" borderId="6" xfId="0" applyFont="1" applyBorder="1" applyAlignment="1">
      <alignment vertical="top" wrapText="1"/>
    </xf>
    <xf numFmtId="0" fontId="3" fillId="0" borderId="4" xfId="0" applyFont="1" applyBorder="1" applyAlignment="1">
      <alignment vertical="top" wrapText="1"/>
    </xf>
    <xf numFmtId="0" fontId="3" fillId="0" borderId="4" xfId="0" applyFont="1" applyBorder="1" applyAlignment="1">
      <alignment horizontal="right" vertical="top" wrapText="1"/>
    </xf>
    <xf numFmtId="165" fontId="3" fillId="0" borderId="4" xfId="0" applyNumberFormat="1" applyFont="1" applyBorder="1" applyAlignment="1">
      <alignment horizontal="right" vertical="top" wrapText="1"/>
    </xf>
    <xf numFmtId="0" fontId="4" fillId="0" borderId="4" xfId="0" applyFont="1" applyBorder="1" applyAlignment="1">
      <alignment vertical="top"/>
    </xf>
    <xf numFmtId="0" fontId="3" fillId="0" borderId="7" xfId="0" applyFont="1" applyBorder="1" applyAlignment="1">
      <alignment vertical="top" wrapText="1"/>
    </xf>
    <xf numFmtId="0" fontId="3" fillId="0" borderId="4" xfId="0" applyFont="1" applyBorder="1" applyAlignment="1">
      <alignment vertical="top"/>
    </xf>
    <xf numFmtId="2" fontId="3" fillId="0" borderId="4" xfId="0" applyNumberFormat="1" applyFont="1" applyBorder="1" applyAlignment="1">
      <alignment horizontal="right" vertical="top" wrapText="1"/>
    </xf>
    <xf numFmtId="9" fontId="3" fillId="0" borderId="4" xfId="0" applyNumberFormat="1" applyFont="1" applyBorder="1" applyAlignment="1">
      <alignment horizontal="right" vertical="top" wrapText="1"/>
    </xf>
    <xf numFmtId="3" fontId="3" fillId="0" borderId="5" xfId="0" applyNumberFormat="1" applyFont="1" applyBorder="1" applyAlignment="1">
      <alignment vertical="top" wrapText="1"/>
    </xf>
    <xf numFmtId="3" fontId="3" fillId="0" borderId="4" xfId="0" applyNumberFormat="1" applyFont="1" applyBorder="1" applyAlignment="1">
      <alignment vertical="top" wrapText="1"/>
    </xf>
    <xf numFmtId="3" fontId="3" fillId="0" borderId="4" xfId="0" applyNumberFormat="1" applyFont="1" applyBorder="1" applyAlignment="1">
      <alignment horizontal="right" vertical="top" wrapText="1"/>
    </xf>
    <xf numFmtId="3" fontId="4" fillId="0" borderId="4" xfId="0" applyNumberFormat="1" applyFont="1" applyBorder="1" applyAlignment="1">
      <alignment vertical="top"/>
    </xf>
    <xf numFmtId="3" fontId="4" fillId="0" borderId="0" xfId="0" applyNumberFormat="1" applyFont="1" applyAlignment="1">
      <alignment vertical="top"/>
    </xf>
    <xf numFmtId="166" fontId="3" fillId="0" borderId="4" xfId="0" applyNumberFormat="1" applyFont="1" applyBorder="1" applyAlignment="1">
      <alignment vertical="top" wrapText="1"/>
    </xf>
    <xf numFmtId="3" fontId="3" fillId="4" borderId="4" xfId="0" applyNumberFormat="1" applyFont="1" applyFill="1" applyBorder="1" applyAlignment="1">
      <alignment horizontal="right" vertical="top" wrapText="1"/>
    </xf>
    <xf numFmtId="10" fontId="4" fillId="0" borderId="5" xfId="0" applyNumberFormat="1" applyFont="1" applyBorder="1" applyAlignment="1">
      <alignment vertical="top"/>
    </xf>
    <xf numFmtId="167" fontId="3" fillId="0" borderId="4" xfId="0" applyNumberFormat="1" applyFont="1" applyBorder="1" applyAlignment="1">
      <alignment horizontal="right" vertical="top" wrapText="1"/>
    </xf>
    <xf numFmtId="4" fontId="3" fillId="0" borderId="4" xfId="0" applyNumberFormat="1" applyFont="1" applyBorder="1" applyAlignment="1">
      <alignment horizontal="right" vertical="top" wrapText="1"/>
    </xf>
    <xf numFmtId="0" fontId="5" fillId="0" borderId="4" xfId="0" applyFont="1" applyBorder="1" applyAlignment="1">
      <alignment vertical="top" wrapText="1"/>
    </xf>
    <xf numFmtId="1" fontId="3" fillId="0" borderId="4" xfId="0" applyNumberFormat="1" applyFont="1" applyBorder="1" applyAlignment="1">
      <alignment horizontal="right" vertical="top" wrapText="1"/>
    </xf>
    <xf numFmtId="10" fontId="3" fillId="0" borderId="4" xfId="0" applyNumberFormat="1" applyFont="1" applyBorder="1" applyAlignment="1">
      <alignment horizontal="right" vertical="top" wrapText="1"/>
    </xf>
    <xf numFmtId="9" fontId="4" fillId="0" borderId="4" xfId="0" applyNumberFormat="1" applyFont="1" applyBorder="1" applyAlignment="1">
      <alignment vertical="top"/>
    </xf>
    <xf numFmtId="167" fontId="1" fillId="0" borderId="4" xfId="0" applyNumberFormat="1" applyFont="1" applyBorder="1" applyAlignment="1">
      <alignment horizontal="right" vertical="top" wrapText="1"/>
    </xf>
    <xf numFmtId="4" fontId="3" fillId="0" borderId="4" xfId="0" applyNumberFormat="1" applyFont="1" applyBorder="1" applyAlignment="1">
      <alignment vertical="top" wrapText="1"/>
    </xf>
    <xf numFmtId="0" fontId="3" fillId="0" borderId="4" xfId="0" quotePrefix="1" applyFont="1" applyBorder="1" applyAlignment="1">
      <alignment vertical="top" wrapText="1"/>
    </xf>
    <xf numFmtId="168" fontId="3" fillId="0" borderId="4" xfId="0" applyNumberFormat="1" applyFont="1" applyBorder="1" applyAlignment="1">
      <alignment horizontal="right" vertical="top" wrapText="1"/>
    </xf>
    <xf numFmtId="43" fontId="4" fillId="0" borderId="4" xfId="0" applyNumberFormat="1" applyFont="1" applyBorder="1" applyAlignment="1">
      <alignment vertical="top"/>
    </xf>
    <xf numFmtId="4" fontId="4" fillId="0" borderId="4" xfId="0" applyNumberFormat="1" applyFont="1" applyBorder="1" applyAlignment="1">
      <alignment vertical="top"/>
    </xf>
    <xf numFmtId="0" fontId="3" fillId="0" borderId="8" xfId="0" applyFont="1" applyBorder="1" applyAlignment="1">
      <alignment vertical="top" wrapText="1"/>
    </xf>
    <xf numFmtId="0" fontId="3" fillId="0" borderId="8" xfId="0" applyFont="1" applyBorder="1" applyAlignment="1">
      <alignment horizontal="right" vertical="top" wrapText="1"/>
    </xf>
    <xf numFmtId="0" fontId="3"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99"/>
  <sheetViews>
    <sheetView tabSelected="1" workbookViewId="0">
      <selection activeCell="Q32" sqref="Q32"/>
    </sheetView>
  </sheetViews>
  <sheetFormatPr defaultColWidth="14.41796875" defaultRowHeight="15" customHeight="1"/>
  <cols>
    <col min="1" max="1" width="26.83984375" customWidth="1"/>
    <col min="2" max="2" width="17.83984375" customWidth="1"/>
    <col min="3" max="4" width="15.68359375" customWidth="1"/>
    <col min="5" max="5" width="18.68359375" customWidth="1"/>
    <col min="6" max="6" width="20.26171875" customWidth="1"/>
    <col min="7" max="7" width="21.83984375" customWidth="1"/>
    <col min="8" max="8" width="25.15625" customWidth="1"/>
    <col min="9" max="9" width="30.83984375" customWidth="1"/>
    <col min="10" max="10" width="21" customWidth="1"/>
    <col min="11" max="11" width="45.68359375" customWidth="1"/>
    <col min="12" max="12" width="26.15625" customWidth="1"/>
    <col min="13" max="13" width="16" customWidth="1"/>
    <col min="14" max="14" width="20.578125" customWidth="1"/>
    <col min="15" max="15" width="20.26171875" customWidth="1"/>
    <col min="16" max="23" width="8.68359375" customWidth="1"/>
  </cols>
  <sheetData>
    <row r="1" spans="1:21" ht="14.25" customHeight="1">
      <c r="A1" s="1" t="s">
        <v>0</v>
      </c>
      <c r="B1" s="1" t="s">
        <v>1</v>
      </c>
      <c r="C1" s="1" t="s">
        <v>2</v>
      </c>
      <c r="D1" s="1" t="s">
        <v>3</v>
      </c>
      <c r="E1" s="1" t="s">
        <v>4</v>
      </c>
      <c r="F1" s="2" t="s">
        <v>5</v>
      </c>
      <c r="G1" s="2" t="s">
        <v>6</v>
      </c>
      <c r="H1" s="3" t="s">
        <v>7</v>
      </c>
      <c r="I1" s="3" t="s">
        <v>8</v>
      </c>
      <c r="J1" s="3" t="s">
        <v>9</v>
      </c>
      <c r="K1" s="3" t="s">
        <v>10</v>
      </c>
      <c r="L1" s="2" t="s">
        <v>11</v>
      </c>
      <c r="M1" s="2" t="s">
        <v>12</v>
      </c>
      <c r="N1" s="2" t="s">
        <v>13</v>
      </c>
      <c r="O1" s="2" t="s">
        <v>14</v>
      </c>
      <c r="P1" s="1" t="s">
        <v>15</v>
      </c>
      <c r="Q1" s="1" t="s">
        <v>16</v>
      </c>
      <c r="R1" s="1" t="s">
        <v>17</v>
      </c>
      <c r="S1" s="1" t="s">
        <v>18</v>
      </c>
      <c r="T1" s="1" t="s">
        <v>19</v>
      </c>
      <c r="U1" s="4" t="s">
        <v>20</v>
      </c>
    </row>
    <row r="2" spans="1:21" ht="14.25" customHeight="1">
      <c r="A2" s="5" t="s">
        <v>21</v>
      </c>
      <c r="B2" s="6" t="s">
        <v>22</v>
      </c>
      <c r="C2" s="6" t="s">
        <v>23</v>
      </c>
      <c r="D2" s="7">
        <v>2</v>
      </c>
      <c r="E2" s="8">
        <v>6.8</v>
      </c>
      <c r="F2" s="8">
        <v>6.8</v>
      </c>
      <c r="G2" s="8">
        <v>5</v>
      </c>
      <c r="H2" s="9">
        <f t="shared" ref="H2:H18" si="0">G2/E2</f>
        <v>0.73529411764705888</v>
      </c>
      <c r="I2" s="9">
        <f t="shared" ref="I2:I17" si="1">G2/Q2</f>
        <v>0.74626865671641784</v>
      </c>
      <c r="J2" s="6" t="str">
        <f t="shared" ref="J2:K2" si="2">IF(H2&gt;=1, "COMPLETED", IF(H2&gt;=0.75, "GOOD", IF(H2&gt;=0.5, "SATISFACTORY", "LOW")))</f>
        <v>SATISFACTORY</v>
      </c>
      <c r="K2" s="6" t="str">
        <f t="shared" si="2"/>
        <v>SATISFACTORY</v>
      </c>
      <c r="L2" s="6" t="s">
        <v>24</v>
      </c>
      <c r="M2" s="10" t="s">
        <v>25</v>
      </c>
      <c r="N2" s="6" t="s">
        <v>26</v>
      </c>
      <c r="O2" s="11">
        <v>6.6000000000000003E-2</v>
      </c>
      <c r="P2" s="11">
        <v>6.6000000000000003E-2</v>
      </c>
      <c r="Q2" s="8">
        <v>6.7</v>
      </c>
      <c r="R2" s="11">
        <v>6.3E-2</v>
      </c>
      <c r="S2" s="11">
        <v>6.0999999999999999E-2</v>
      </c>
      <c r="T2" s="6" t="s">
        <v>27</v>
      </c>
      <c r="U2" s="12" t="s">
        <v>28</v>
      </c>
    </row>
    <row r="3" spans="1:21" ht="14.25" customHeight="1">
      <c r="A3" s="5" t="s">
        <v>21</v>
      </c>
      <c r="B3" s="13" t="s">
        <v>29</v>
      </c>
      <c r="C3" s="13" t="s">
        <v>30</v>
      </c>
      <c r="D3" s="14">
        <v>1.7</v>
      </c>
      <c r="E3" s="14">
        <v>1.87</v>
      </c>
      <c r="F3" s="14">
        <v>1.87</v>
      </c>
      <c r="G3" s="15">
        <v>2</v>
      </c>
      <c r="H3" s="9">
        <f t="shared" si="0"/>
        <v>1.0695187165775399</v>
      </c>
      <c r="I3" s="9">
        <f t="shared" si="1"/>
        <v>0.88495575221238942</v>
      </c>
      <c r="J3" s="6" t="str">
        <f t="shared" ref="J3:K3" si="3">IF(H3&gt;=1, "COMPLETED", IF(H3&gt;=0.75, "GOOD", IF(H3&gt;=0.5, "SATISFACTORY", "LOW")))</f>
        <v>COMPLETED</v>
      </c>
      <c r="K3" s="6" t="str">
        <f t="shared" si="3"/>
        <v>GOOD</v>
      </c>
      <c r="L3" s="13" t="s">
        <v>31</v>
      </c>
      <c r="M3" s="16"/>
      <c r="N3" s="13" t="s">
        <v>32</v>
      </c>
      <c r="O3" s="14">
        <v>2.06</v>
      </c>
      <c r="P3" s="14">
        <v>2.06</v>
      </c>
      <c r="Q3" s="14">
        <v>2.2599999999999998</v>
      </c>
      <c r="R3" s="14">
        <v>2.4900000000000002</v>
      </c>
      <c r="S3" s="14">
        <v>2.74</v>
      </c>
      <c r="T3" s="13" t="s">
        <v>27</v>
      </c>
      <c r="U3" s="17" t="s">
        <v>33</v>
      </c>
    </row>
    <row r="4" spans="1:21" ht="14.25" customHeight="1">
      <c r="A4" s="5" t="s">
        <v>21</v>
      </c>
      <c r="B4" s="13" t="s">
        <v>34</v>
      </c>
      <c r="C4" s="18" t="s">
        <v>30</v>
      </c>
      <c r="D4" s="14">
        <v>0.6</v>
      </c>
      <c r="E4" s="14">
        <v>0.8</v>
      </c>
      <c r="F4" s="14">
        <v>0.8</v>
      </c>
      <c r="G4" s="14">
        <v>0.7</v>
      </c>
      <c r="H4" s="9">
        <f t="shared" si="0"/>
        <v>0.87499999999999989</v>
      </c>
      <c r="I4" s="9">
        <f t="shared" si="1"/>
        <v>0.7</v>
      </c>
      <c r="J4" s="6" t="str">
        <f t="shared" ref="J4:K4" si="4">IF(H4&gt;=1, "COMPLETED", IF(H4&gt;=0.75, "GOOD", IF(H4&gt;=0.5, "SATISFACTORY", "LOW")))</f>
        <v>GOOD</v>
      </c>
      <c r="K4" s="6" t="str">
        <f t="shared" si="4"/>
        <v>SATISFACTORY</v>
      </c>
      <c r="L4" s="13" t="s">
        <v>35</v>
      </c>
      <c r="M4" s="13" t="s">
        <v>36</v>
      </c>
      <c r="N4" s="13" t="s">
        <v>37</v>
      </c>
      <c r="O4" s="14">
        <v>0.9</v>
      </c>
      <c r="P4" s="14">
        <v>0.9</v>
      </c>
      <c r="Q4" s="14">
        <v>1</v>
      </c>
      <c r="R4" s="14">
        <v>1.1000000000000001</v>
      </c>
      <c r="S4" s="14">
        <v>1.1000000000000001</v>
      </c>
      <c r="T4" s="13" t="s">
        <v>27</v>
      </c>
      <c r="U4" s="17" t="s">
        <v>38</v>
      </c>
    </row>
    <row r="5" spans="1:21" ht="14.25" customHeight="1">
      <c r="A5" s="5" t="s">
        <v>21</v>
      </c>
      <c r="B5" s="13" t="s">
        <v>39</v>
      </c>
      <c r="C5" s="13" t="s">
        <v>40</v>
      </c>
      <c r="D5" s="14">
        <v>4</v>
      </c>
      <c r="E5" s="14">
        <v>4.3</v>
      </c>
      <c r="F5" s="19">
        <v>4.3</v>
      </c>
      <c r="G5" s="20">
        <v>4.0999999999999996</v>
      </c>
      <c r="H5" s="9">
        <f t="shared" si="0"/>
        <v>0.95348837209302317</v>
      </c>
      <c r="I5" s="9">
        <f t="shared" si="1"/>
        <v>0.85416666666666663</v>
      </c>
      <c r="J5" s="6" t="str">
        <f t="shared" ref="J5:K5" si="5">IF(H5&gt;=1, "COMPLETED", IF(H5&gt;=0.75, "GOOD", IF(H5&gt;=0.5, "SATISFACTORY", "LOW")))</f>
        <v>GOOD</v>
      </c>
      <c r="K5" s="21" t="str">
        <f t="shared" si="5"/>
        <v>GOOD</v>
      </c>
      <c r="L5" s="13" t="s">
        <v>41</v>
      </c>
      <c r="M5" s="13" t="s">
        <v>42</v>
      </c>
      <c r="N5" s="13" t="s">
        <v>43</v>
      </c>
      <c r="O5" s="14">
        <v>4.5</v>
      </c>
      <c r="P5" s="14">
        <v>4.5</v>
      </c>
      <c r="Q5" s="14">
        <v>4.8</v>
      </c>
      <c r="R5" s="14">
        <v>5.0999999999999996</v>
      </c>
      <c r="S5" s="14">
        <v>5.4</v>
      </c>
      <c r="T5" s="13" t="s">
        <v>27</v>
      </c>
      <c r="U5" s="17" t="s">
        <v>38</v>
      </c>
    </row>
    <row r="6" spans="1:21" ht="14.25" customHeight="1">
      <c r="A6" s="5" t="s">
        <v>21</v>
      </c>
      <c r="B6" s="13" t="s">
        <v>44</v>
      </c>
      <c r="C6" s="22" t="s">
        <v>40</v>
      </c>
      <c r="D6" s="23">
        <v>8.1999999999999993</v>
      </c>
      <c r="E6" s="23">
        <v>9.1999999999999993</v>
      </c>
      <c r="F6" s="23">
        <v>9.1999999999999993</v>
      </c>
      <c r="G6" s="20">
        <v>8.6999999999999993</v>
      </c>
      <c r="H6" s="9">
        <f t="shared" si="0"/>
        <v>0.94565217391304346</v>
      </c>
      <c r="I6" s="9">
        <f t="shared" si="1"/>
        <v>0.76315789473684204</v>
      </c>
      <c r="J6" s="6" t="str">
        <f t="shared" ref="J6:K6" si="6">IF(H6&gt;=1, "COMPLETED", IF(H6&gt;=0.75, "GOOD", IF(H6&gt;=0.5, "SATISFACTORY", "LOW")))</f>
        <v>GOOD</v>
      </c>
      <c r="K6" s="21" t="str">
        <f t="shared" si="6"/>
        <v>GOOD</v>
      </c>
      <c r="L6" s="22" t="s">
        <v>45</v>
      </c>
      <c r="M6" s="22" t="s">
        <v>46</v>
      </c>
      <c r="N6" s="22" t="s">
        <v>47</v>
      </c>
      <c r="O6" s="23">
        <v>10.1</v>
      </c>
      <c r="P6" s="23">
        <v>10.1</v>
      </c>
      <c r="Q6" s="23">
        <v>11.4</v>
      </c>
      <c r="R6" s="23">
        <v>13.1</v>
      </c>
      <c r="S6" s="23">
        <v>14.7</v>
      </c>
      <c r="T6" s="13" t="s">
        <v>27</v>
      </c>
      <c r="U6" s="17" t="s">
        <v>38</v>
      </c>
    </row>
    <row r="7" spans="1:21" ht="14.25" customHeight="1">
      <c r="A7" s="5" t="s">
        <v>21</v>
      </c>
      <c r="B7" s="13" t="s">
        <v>48</v>
      </c>
      <c r="C7" s="22" t="s">
        <v>40</v>
      </c>
      <c r="D7" s="23">
        <v>1.2</v>
      </c>
      <c r="E7" s="23">
        <v>1.29</v>
      </c>
      <c r="F7" s="23">
        <v>1.29</v>
      </c>
      <c r="G7" s="20">
        <v>1.3</v>
      </c>
      <c r="H7" s="9">
        <f t="shared" si="0"/>
        <v>1.0077519379844961</v>
      </c>
      <c r="I7" s="9">
        <f t="shared" si="1"/>
        <v>0.94202898550724645</v>
      </c>
      <c r="J7" s="6" t="str">
        <f t="shared" ref="J7:K7" si="7">IF(H7&gt;=1, "COMPLETED", IF(H7&gt;=0.75, "GOOD", IF(H7&gt;=0.5, "SATISFACTORY", "LOW")))</f>
        <v>COMPLETED</v>
      </c>
      <c r="K7" s="21" t="str">
        <f t="shared" si="7"/>
        <v>GOOD</v>
      </c>
      <c r="L7" s="22" t="s">
        <v>49</v>
      </c>
      <c r="M7" s="24"/>
      <c r="N7" s="24"/>
      <c r="O7" s="23">
        <v>1.32</v>
      </c>
      <c r="P7" s="23">
        <v>1.32</v>
      </c>
      <c r="Q7" s="23">
        <v>1.38</v>
      </c>
      <c r="R7" s="23">
        <v>1.4</v>
      </c>
      <c r="S7" s="23">
        <v>1.48</v>
      </c>
      <c r="T7" s="13" t="s">
        <v>27</v>
      </c>
      <c r="U7" s="17" t="s">
        <v>38</v>
      </c>
    </row>
    <row r="8" spans="1:21" ht="14.25" customHeight="1">
      <c r="A8" s="5" t="s">
        <v>21</v>
      </c>
      <c r="B8" s="13" t="s">
        <v>50</v>
      </c>
      <c r="C8" s="22" t="s">
        <v>40</v>
      </c>
      <c r="D8" s="23">
        <v>0.4</v>
      </c>
      <c r="E8" s="23">
        <v>0.8</v>
      </c>
      <c r="F8" s="23">
        <v>0.8</v>
      </c>
      <c r="G8" s="20">
        <v>0.5</v>
      </c>
      <c r="H8" s="9">
        <f t="shared" si="0"/>
        <v>0.625</v>
      </c>
      <c r="I8" s="9">
        <f t="shared" si="1"/>
        <v>0.5</v>
      </c>
      <c r="J8" s="6" t="str">
        <f t="shared" ref="J8:K8" si="8">IF(H8&gt;=1, "COMPLETED", IF(H8&gt;=0.75, "GOOD", IF(H8&gt;=0.5, "SATISFACTORY", "LOW")))</f>
        <v>SATISFACTORY</v>
      </c>
      <c r="K8" s="21" t="str">
        <f t="shared" si="8"/>
        <v>SATISFACTORY</v>
      </c>
      <c r="L8" s="25"/>
      <c r="M8" s="22" t="s">
        <v>51</v>
      </c>
      <c r="N8" s="22" t="s">
        <v>52</v>
      </c>
      <c r="O8" s="23">
        <v>0.9</v>
      </c>
      <c r="P8" s="23">
        <v>0.9</v>
      </c>
      <c r="Q8" s="23">
        <v>1</v>
      </c>
      <c r="R8" s="23">
        <v>1.1000000000000001</v>
      </c>
      <c r="S8" s="23">
        <v>1.2</v>
      </c>
      <c r="T8" s="13" t="s">
        <v>27</v>
      </c>
      <c r="U8" s="17" t="s">
        <v>38</v>
      </c>
    </row>
    <row r="9" spans="1:21" ht="14.25" customHeight="1">
      <c r="A9" s="5" t="s">
        <v>21</v>
      </c>
      <c r="B9" s="13" t="s">
        <v>53</v>
      </c>
      <c r="C9" s="22" t="s">
        <v>40</v>
      </c>
      <c r="D9" s="23">
        <v>13.5</v>
      </c>
      <c r="E9" s="23">
        <v>15</v>
      </c>
      <c r="F9" s="23">
        <v>15</v>
      </c>
      <c r="G9" s="20">
        <v>13.5</v>
      </c>
      <c r="H9" s="9">
        <f t="shared" si="0"/>
        <v>0.9</v>
      </c>
      <c r="I9" s="9">
        <f t="shared" si="1"/>
        <v>0.81818181818181823</v>
      </c>
      <c r="J9" s="6" t="str">
        <f t="shared" ref="J9:K9" si="9">IF(H9&gt;=1, "COMPLETED", IF(H9&gt;=0.75, "GOOD", IF(H9&gt;=0.5, "SATISFACTORY", "LOW")))</f>
        <v>GOOD</v>
      </c>
      <c r="K9" s="21" t="str">
        <f t="shared" si="9"/>
        <v>GOOD</v>
      </c>
      <c r="L9" s="24"/>
      <c r="M9" s="22" t="s">
        <v>54</v>
      </c>
      <c r="N9" s="22" t="s">
        <v>55</v>
      </c>
      <c r="O9" s="23">
        <v>15.7</v>
      </c>
      <c r="P9" s="23">
        <v>15.7</v>
      </c>
      <c r="Q9" s="23">
        <v>16.5</v>
      </c>
      <c r="R9" s="23">
        <v>17.2</v>
      </c>
      <c r="S9" s="23">
        <v>17.899999999999999</v>
      </c>
      <c r="T9" s="13" t="s">
        <v>27</v>
      </c>
      <c r="U9" s="17" t="s">
        <v>38</v>
      </c>
    </row>
    <row r="10" spans="1:21" ht="14.25" customHeight="1">
      <c r="A10" s="5" t="s">
        <v>21</v>
      </c>
      <c r="B10" s="13" t="s">
        <v>56</v>
      </c>
      <c r="C10" s="22" t="s">
        <v>40</v>
      </c>
      <c r="D10" s="23">
        <v>14.2</v>
      </c>
      <c r="E10" s="23">
        <v>16.3</v>
      </c>
      <c r="F10" s="23">
        <v>16.3</v>
      </c>
      <c r="G10" s="20">
        <v>14.3</v>
      </c>
      <c r="H10" s="9">
        <f t="shared" si="0"/>
        <v>0.87730061349693256</v>
      </c>
      <c r="I10" s="9">
        <f t="shared" si="1"/>
        <v>0.79888268156424591</v>
      </c>
      <c r="J10" s="6" t="str">
        <f t="shared" ref="J10:K10" si="10">IF(H10&gt;=1, "COMPLETED", IF(H10&gt;=0.75, "GOOD", IF(H10&gt;=0.5, "SATISFACTORY", "LOW")))</f>
        <v>GOOD</v>
      </c>
      <c r="K10" s="21" t="str">
        <f t="shared" si="10"/>
        <v>GOOD</v>
      </c>
      <c r="L10" s="24"/>
      <c r="M10" s="22" t="s">
        <v>57</v>
      </c>
      <c r="N10" s="22" t="s">
        <v>58</v>
      </c>
      <c r="O10" s="23">
        <v>17.100000000000001</v>
      </c>
      <c r="P10" s="23">
        <v>17.100000000000001</v>
      </c>
      <c r="Q10" s="23">
        <v>17.899999999999999</v>
      </c>
      <c r="R10" s="23">
        <v>18.8</v>
      </c>
      <c r="S10" s="23">
        <v>19.7</v>
      </c>
      <c r="T10" s="13" t="s">
        <v>27</v>
      </c>
      <c r="U10" s="17" t="s">
        <v>38</v>
      </c>
    </row>
    <row r="11" spans="1:21" ht="14.25" customHeight="1">
      <c r="A11" s="5" t="s">
        <v>21</v>
      </c>
      <c r="B11" s="13" t="s">
        <v>59</v>
      </c>
      <c r="C11" s="22" t="s">
        <v>40</v>
      </c>
      <c r="D11" s="23">
        <v>508492</v>
      </c>
      <c r="E11" s="23">
        <v>553953</v>
      </c>
      <c r="F11" s="23">
        <v>553953</v>
      </c>
      <c r="G11" s="23">
        <v>481246</v>
      </c>
      <c r="H11" s="9">
        <f t="shared" si="0"/>
        <v>0.86874879276761752</v>
      </c>
      <c r="I11" s="9">
        <f t="shared" si="1"/>
        <v>0.72291614403463422</v>
      </c>
      <c r="J11" s="6" t="str">
        <f t="shared" ref="J11:K11" si="11">IF(H11&gt;=1, "COMPLETED", IF(H11&gt;=0.75, "GOOD", IF(H11&gt;=0.5, "SATISFACTORY", "LOW")))</f>
        <v>GOOD</v>
      </c>
      <c r="K11" s="21" t="str">
        <f t="shared" si="11"/>
        <v>SATISFACTORY</v>
      </c>
      <c r="L11" s="22" t="s">
        <v>60</v>
      </c>
      <c r="M11" s="22" t="s">
        <v>61</v>
      </c>
      <c r="N11" s="22" t="s">
        <v>62</v>
      </c>
      <c r="O11" s="23">
        <v>599587</v>
      </c>
      <c r="P11" s="23">
        <v>599587</v>
      </c>
      <c r="Q11" s="23">
        <v>665701</v>
      </c>
      <c r="R11" s="23">
        <v>751440</v>
      </c>
      <c r="S11" s="23">
        <v>874337</v>
      </c>
      <c r="T11" s="13" t="s">
        <v>27</v>
      </c>
      <c r="U11" s="17" t="s">
        <v>38</v>
      </c>
    </row>
    <row r="12" spans="1:21" ht="14.25" customHeight="1">
      <c r="A12" s="5" t="s">
        <v>21</v>
      </c>
      <c r="B12" s="13" t="s">
        <v>63</v>
      </c>
      <c r="C12" s="22" t="s">
        <v>40</v>
      </c>
      <c r="D12" s="23">
        <v>441406</v>
      </c>
      <c r="E12" s="23">
        <v>482480</v>
      </c>
      <c r="F12" s="23">
        <v>482480</v>
      </c>
      <c r="G12" s="23">
        <v>230456</v>
      </c>
      <c r="H12" s="9">
        <f t="shared" si="0"/>
        <v>0.47764881445863039</v>
      </c>
      <c r="I12" s="9">
        <f t="shared" si="1"/>
        <v>0.40788022845653787</v>
      </c>
      <c r="J12" s="6" t="str">
        <f t="shared" ref="J12:K12" si="12">IF(H12&gt;=1, "COMPLETED", IF(H12&gt;=0.75, "GOOD", IF(H12&gt;=0.5, "SATISFACTORY", "LOW")))</f>
        <v>LOW</v>
      </c>
      <c r="K12" s="21" t="str">
        <f t="shared" si="12"/>
        <v>LOW</v>
      </c>
      <c r="L12" s="22" t="s">
        <v>60</v>
      </c>
      <c r="M12" s="22" t="s">
        <v>64</v>
      </c>
      <c r="N12" s="24"/>
      <c r="O12" s="23">
        <v>522408</v>
      </c>
      <c r="P12" s="23">
        <v>522408</v>
      </c>
      <c r="Q12" s="23">
        <v>565009</v>
      </c>
      <c r="R12" s="23">
        <v>609472</v>
      </c>
      <c r="S12" s="23">
        <v>662115</v>
      </c>
      <c r="T12" s="13" t="s">
        <v>27</v>
      </c>
      <c r="U12" s="17" t="s">
        <v>38</v>
      </c>
    </row>
    <row r="13" spans="1:21" ht="14.25" customHeight="1">
      <c r="A13" s="5" t="s">
        <v>21</v>
      </c>
      <c r="B13" s="13" t="s">
        <v>65</v>
      </c>
      <c r="C13" s="13" t="s">
        <v>40</v>
      </c>
      <c r="D13" s="23">
        <v>133628</v>
      </c>
      <c r="E13" s="23">
        <v>145714</v>
      </c>
      <c r="F13" s="23">
        <v>145714</v>
      </c>
      <c r="G13" s="23">
        <v>69680</v>
      </c>
      <c r="H13" s="9">
        <f t="shared" si="0"/>
        <v>0.47819701607258053</v>
      </c>
      <c r="I13" s="9">
        <f t="shared" si="1"/>
        <v>0.29024505046381727</v>
      </c>
      <c r="J13" s="6" t="str">
        <f t="shared" ref="J13:K13" si="13">IF(H13&gt;=1, "COMPLETED", IF(H13&gt;=0.75, "GOOD", IF(H13&gt;=0.5, "SATISFACTORY", "LOW")))</f>
        <v>LOW</v>
      </c>
      <c r="K13" s="6" t="str">
        <f t="shared" si="13"/>
        <v>LOW</v>
      </c>
      <c r="L13" s="13" t="s">
        <v>60</v>
      </c>
      <c r="M13" s="13" t="s">
        <v>66</v>
      </c>
      <c r="N13" s="13" t="s">
        <v>67</v>
      </c>
      <c r="O13" s="23">
        <v>194117</v>
      </c>
      <c r="P13" s="23">
        <v>194117</v>
      </c>
      <c r="Q13" s="23">
        <v>240073</v>
      </c>
      <c r="R13" s="23">
        <v>284576</v>
      </c>
      <c r="S13" s="23">
        <v>293178</v>
      </c>
      <c r="T13" s="13" t="s">
        <v>27</v>
      </c>
      <c r="U13" s="17" t="s">
        <v>38</v>
      </c>
    </row>
    <row r="14" spans="1:21" ht="14.25" customHeight="1">
      <c r="A14" s="5" t="s">
        <v>21</v>
      </c>
      <c r="B14" s="13" t="s">
        <v>68</v>
      </c>
      <c r="C14" s="13" t="s">
        <v>40</v>
      </c>
      <c r="D14" s="23">
        <v>781032</v>
      </c>
      <c r="E14" s="23">
        <v>952518</v>
      </c>
      <c r="F14" s="23">
        <v>952518</v>
      </c>
      <c r="G14" s="23">
        <v>475785</v>
      </c>
      <c r="H14" s="9">
        <f t="shared" si="0"/>
        <v>0.49950237160872552</v>
      </c>
      <c r="I14" s="9">
        <f t="shared" si="1"/>
        <v>0.41574152958909494</v>
      </c>
      <c r="J14" s="6" t="str">
        <f t="shared" ref="J14:K14" si="14">IF(H14&gt;=1, "COMPLETED", IF(H14&gt;=0.75, "GOOD", IF(H14&gt;=0.5, "SATISFACTORY", "LOW")))</f>
        <v>LOW</v>
      </c>
      <c r="K14" s="6" t="str">
        <f t="shared" si="14"/>
        <v>LOW</v>
      </c>
      <c r="L14" s="13" t="s">
        <v>60</v>
      </c>
      <c r="M14" s="13" t="s">
        <v>69</v>
      </c>
      <c r="N14" s="13" t="s">
        <v>70</v>
      </c>
      <c r="O14" s="23">
        <v>1047341</v>
      </c>
      <c r="P14" s="23">
        <v>1047341</v>
      </c>
      <c r="Q14" s="23">
        <v>1144425</v>
      </c>
      <c r="R14" s="23">
        <v>1305360</v>
      </c>
      <c r="S14" s="23">
        <v>1498545</v>
      </c>
      <c r="T14" s="13" t="s">
        <v>27</v>
      </c>
      <c r="U14" s="17" t="s">
        <v>38</v>
      </c>
    </row>
    <row r="15" spans="1:21" ht="14.25" customHeight="1">
      <c r="A15" s="5" t="s">
        <v>21</v>
      </c>
      <c r="B15" s="13" t="s">
        <v>71</v>
      </c>
      <c r="C15" s="22" t="s">
        <v>40</v>
      </c>
      <c r="D15" s="23">
        <v>16656</v>
      </c>
      <c r="E15" s="23">
        <v>18322</v>
      </c>
      <c r="F15" s="23">
        <v>18322</v>
      </c>
      <c r="G15" s="23">
        <v>3144</v>
      </c>
      <c r="H15" s="9">
        <f t="shared" si="0"/>
        <v>0.1715969872284685</v>
      </c>
      <c r="I15" s="9">
        <f t="shared" si="1"/>
        <v>0.14181965808110425</v>
      </c>
      <c r="J15" s="6" t="str">
        <f t="shared" ref="J15:K15" si="15">IF(H15&gt;=1, "COMPLETED", IF(H15&gt;=0.75, "GOOD", IF(H15&gt;=0.5, "SATISFACTORY", "LOW")))</f>
        <v>LOW</v>
      </c>
      <c r="K15" s="6" t="str">
        <f t="shared" si="15"/>
        <v>LOW</v>
      </c>
      <c r="L15" s="13" t="s">
        <v>72</v>
      </c>
      <c r="M15" s="13" t="s">
        <v>73</v>
      </c>
      <c r="N15" s="26" t="s">
        <v>74</v>
      </c>
      <c r="O15" s="23">
        <v>20154</v>
      </c>
      <c r="P15" s="23">
        <v>20154</v>
      </c>
      <c r="Q15" s="23">
        <v>22169</v>
      </c>
      <c r="R15" s="23">
        <v>24386</v>
      </c>
      <c r="S15" s="23">
        <v>26825</v>
      </c>
      <c r="T15" s="13" t="s">
        <v>27</v>
      </c>
      <c r="U15" s="17" t="s">
        <v>38</v>
      </c>
    </row>
    <row r="16" spans="1:21" ht="14.25" customHeight="1">
      <c r="A16" s="5" t="s">
        <v>21</v>
      </c>
      <c r="B16" s="13" t="s">
        <v>75</v>
      </c>
      <c r="C16" s="13" t="s">
        <v>40</v>
      </c>
      <c r="D16" s="23">
        <v>29059</v>
      </c>
      <c r="E16" s="23">
        <v>43817</v>
      </c>
      <c r="F16" s="23">
        <v>43817</v>
      </c>
      <c r="G16" s="23">
        <v>15657</v>
      </c>
      <c r="H16" s="9">
        <f t="shared" si="0"/>
        <v>0.35732706483784832</v>
      </c>
      <c r="I16" s="9">
        <f t="shared" si="1"/>
        <v>0.29530922876704579</v>
      </c>
      <c r="J16" s="6" t="str">
        <f t="shared" ref="J16:K16" si="16">IF(H16&gt;=1, "COMPLETED", IF(H16&gt;=0.75, "GOOD", IF(H16&gt;=0.5, "SATISFACTORY", "LOW")))</f>
        <v>LOW</v>
      </c>
      <c r="K16" s="21" t="str">
        <f t="shared" si="16"/>
        <v>LOW</v>
      </c>
      <c r="L16" s="13" t="s">
        <v>76</v>
      </c>
      <c r="M16" s="13" t="s">
        <v>73</v>
      </c>
      <c r="N16" s="22" t="s">
        <v>74</v>
      </c>
      <c r="O16" s="23">
        <v>48199</v>
      </c>
      <c r="P16" s="23">
        <v>48199</v>
      </c>
      <c r="Q16" s="23">
        <v>53019</v>
      </c>
      <c r="R16" s="23">
        <v>58320</v>
      </c>
      <c r="S16" s="23">
        <v>64152</v>
      </c>
      <c r="T16" s="13" t="s">
        <v>27</v>
      </c>
      <c r="U16" s="17" t="s">
        <v>38</v>
      </c>
    </row>
    <row r="17" spans="1:21" ht="14.25" customHeight="1">
      <c r="A17" s="5" t="s">
        <v>21</v>
      </c>
      <c r="B17" s="13" t="s">
        <v>77</v>
      </c>
      <c r="C17" s="22" t="s">
        <v>40</v>
      </c>
      <c r="D17" s="23">
        <v>1345379</v>
      </c>
      <c r="E17" s="23">
        <v>1441644</v>
      </c>
      <c r="F17" s="23">
        <v>1441644</v>
      </c>
      <c r="G17" s="23">
        <v>542874</v>
      </c>
      <c r="H17" s="9">
        <f t="shared" si="0"/>
        <v>0.37656592057401134</v>
      </c>
      <c r="I17" s="9">
        <f t="shared" si="1"/>
        <v>0.34627940709329519</v>
      </c>
      <c r="J17" s="6" t="str">
        <f t="shared" ref="J17:K17" si="17">IF(H17&gt;=1, "COMPLETED", IF(H17&gt;=0.75, "GOOD", IF(H17&gt;=0.5, "SATISFACTORY", "LOW")))</f>
        <v>LOW</v>
      </c>
      <c r="K17" s="21" t="str">
        <f t="shared" si="17"/>
        <v>LOW</v>
      </c>
      <c r="L17" s="24"/>
      <c r="M17" s="22" t="s">
        <v>78</v>
      </c>
      <c r="N17" s="22" t="s">
        <v>79</v>
      </c>
      <c r="O17" s="23">
        <v>1513683</v>
      </c>
      <c r="P17" s="23">
        <v>1513683</v>
      </c>
      <c r="Q17" s="23">
        <v>1567734</v>
      </c>
      <c r="R17" s="23">
        <v>1611554</v>
      </c>
      <c r="S17" s="23">
        <v>1653924</v>
      </c>
      <c r="T17" s="13" t="s">
        <v>27</v>
      </c>
      <c r="U17" s="17" t="s">
        <v>38</v>
      </c>
    </row>
    <row r="18" spans="1:21" ht="14.25" customHeight="1">
      <c r="A18" s="5" t="s">
        <v>21</v>
      </c>
      <c r="B18" s="13" t="s">
        <v>80</v>
      </c>
      <c r="C18" s="13" t="s">
        <v>40</v>
      </c>
      <c r="D18" s="23">
        <v>1049838</v>
      </c>
      <c r="E18" s="23">
        <v>1124865</v>
      </c>
      <c r="F18" s="27">
        <v>1124865</v>
      </c>
      <c r="G18" s="23">
        <v>590252</v>
      </c>
      <c r="H18" s="9">
        <f t="shared" si="0"/>
        <v>0.52473141221391006</v>
      </c>
      <c r="I18" s="28"/>
      <c r="J18" s="6" t="str">
        <f t="shared" ref="J18:K18" si="18">IF(H18&gt;=1, "COMPLETED", IF(H18&gt;=0.75, "GOOD", IF(H18&gt;=0.5, "SATISFACTORY", "LOW")))</f>
        <v>SATISFACTORY</v>
      </c>
      <c r="K18" s="6" t="str">
        <f t="shared" si="18"/>
        <v>LOW</v>
      </c>
      <c r="L18" s="13" t="s">
        <v>81</v>
      </c>
      <c r="M18" s="13" t="s">
        <v>82</v>
      </c>
      <c r="N18" s="13" t="s">
        <v>83</v>
      </c>
      <c r="O18" s="23">
        <v>1199892</v>
      </c>
      <c r="P18" s="16"/>
      <c r="Q18" s="16"/>
      <c r="R18" s="16"/>
      <c r="S18" s="16"/>
      <c r="T18" s="16"/>
      <c r="U18" s="17" t="s">
        <v>38</v>
      </c>
    </row>
    <row r="19" spans="1:21" ht="14.25" customHeight="1">
      <c r="A19" s="5" t="s">
        <v>21</v>
      </c>
      <c r="B19" s="13" t="s">
        <v>84</v>
      </c>
      <c r="C19" s="22" t="s">
        <v>85</v>
      </c>
      <c r="D19" s="23">
        <v>72913</v>
      </c>
      <c r="E19" s="23">
        <v>76686</v>
      </c>
      <c r="F19" s="23">
        <v>76686</v>
      </c>
      <c r="G19" s="29">
        <f>72913+930.1</f>
        <v>73843.100000000006</v>
      </c>
      <c r="H19" s="9">
        <f t="shared" ref="H19:H21" si="19">(G19-D19)/(E19-D19)</f>
        <v>0.24651470978001744</v>
      </c>
      <c r="I19" s="9">
        <f t="shared" ref="I19:I31" si="20">G19/Q19</f>
        <v>0.72477621608888543</v>
      </c>
      <c r="J19" s="6" t="str">
        <f t="shared" ref="J19:K19" si="21">IF(H19&gt;=1, "COMPLETED", IF(H19&gt;=0.75, "GOOD", IF(H19&gt;=0.5, "SATISFACTORY", "LOW")))</f>
        <v>LOW</v>
      </c>
      <c r="K19" s="21" t="str">
        <f t="shared" si="21"/>
        <v>SATISFACTORY</v>
      </c>
      <c r="L19" s="22" t="s">
        <v>86</v>
      </c>
      <c r="M19" s="22" t="s">
        <v>87</v>
      </c>
      <c r="N19" s="22" t="s">
        <v>88</v>
      </c>
      <c r="O19" s="23">
        <v>85769</v>
      </c>
      <c r="P19" s="23">
        <v>86791</v>
      </c>
      <c r="Q19" s="23">
        <v>101884</v>
      </c>
      <c r="R19" s="23">
        <v>118229</v>
      </c>
      <c r="S19" s="23">
        <v>132171</v>
      </c>
      <c r="T19" s="13" t="s">
        <v>89</v>
      </c>
      <c r="U19" s="17" t="s">
        <v>90</v>
      </c>
    </row>
    <row r="20" spans="1:21" ht="14.25" customHeight="1">
      <c r="A20" s="5" t="s">
        <v>21</v>
      </c>
      <c r="B20" s="13" t="s">
        <v>91</v>
      </c>
      <c r="C20" s="13" t="s">
        <v>85</v>
      </c>
      <c r="D20" s="23">
        <v>142318</v>
      </c>
      <c r="E20" s="23">
        <v>146518</v>
      </c>
      <c r="F20" s="23">
        <v>146518</v>
      </c>
      <c r="G20" s="30">
        <f>142318+2902.22</f>
        <v>145220.22</v>
      </c>
      <c r="H20" s="9">
        <f t="shared" si="19"/>
        <v>0.69100476190476223</v>
      </c>
      <c r="I20" s="9">
        <f t="shared" si="20"/>
        <v>0.932285321760567</v>
      </c>
      <c r="J20" s="6" t="str">
        <f t="shared" ref="J20:K20" si="22">IF(H20&gt;=1, "COMPLETED", IF(H20&gt;=0.75, "GOOD", IF(H20&gt;=0.5, "SATISFACTORY", "LOW")))</f>
        <v>SATISFACTORY</v>
      </c>
      <c r="K20" s="6" t="str">
        <f t="shared" si="22"/>
        <v>GOOD</v>
      </c>
      <c r="L20" s="22" t="s">
        <v>92</v>
      </c>
      <c r="M20" s="24"/>
      <c r="N20" s="24"/>
      <c r="O20" s="23">
        <v>150768</v>
      </c>
      <c r="P20" s="23">
        <v>150768</v>
      </c>
      <c r="Q20" s="23">
        <v>155768</v>
      </c>
      <c r="R20" s="23">
        <v>161268</v>
      </c>
      <c r="S20" s="23">
        <v>167268</v>
      </c>
      <c r="T20" s="13" t="s">
        <v>89</v>
      </c>
      <c r="U20" s="17" t="s">
        <v>90</v>
      </c>
    </row>
    <row r="21" spans="1:21" ht="14.25" customHeight="1">
      <c r="A21" s="5" t="s">
        <v>21</v>
      </c>
      <c r="B21" s="13" t="s">
        <v>93</v>
      </c>
      <c r="C21" s="13" t="s">
        <v>85</v>
      </c>
      <c r="D21" s="23">
        <v>1032282</v>
      </c>
      <c r="E21" s="23">
        <v>1044282</v>
      </c>
      <c r="F21" s="23">
        <v>1044282</v>
      </c>
      <c r="G21" s="30">
        <f>1032282+9809.48</f>
        <v>1042091.48</v>
      </c>
      <c r="H21" s="9">
        <f t="shared" si="19"/>
        <v>0.81745666666666517</v>
      </c>
      <c r="I21" s="9">
        <f t="shared" si="20"/>
        <v>0.97275178711114341</v>
      </c>
      <c r="J21" s="6" t="str">
        <f t="shared" ref="J21:K21" si="23">IF(H21&gt;=1, "COMPLETED", IF(H21&gt;=0.75, "GOOD", IF(H21&gt;=0.5, "SATISFACTORY", "LOW")))</f>
        <v>GOOD</v>
      </c>
      <c r="K21" s="6" t="str">
        <f t="shared" si="23"/>
        <v>GOOD</v>
      </c>
      <c r="L21" s="22" t="s">
        <v>94</v>
      </c>
      <c r="M21" s="24"/>
      <c r="N21" s="24"/>
      <c r="O21" s="23">
        <v>1057282</v>
      </c>
      <c r="P21" s="23">
        <v>1057282</v>
      </c>
      <c r="Q21" s="23">
        <v>1071282</v>
      </c>
      <c r="R21" s="23">
        <v>1086282</v>
      </c>
      <c r="S21" s="23">
        <v>1102282</v>
      </c>
      <c r="T21" s="13" t="s">
        <v>89</v>
      </c>
      <c r="U21" s="17" t="s">
        <v>90</v>
      </c>
    </row>
    <row r="22" spans="1:21" ht="14.25" customHeight="1">
      <c r="A22" s="5" t="s">
        <v>21</v>
      </c>
      <c r="B22" s="13" t="s">
        <v>95</v>
      </c>
      <c r="C22" s="22" t="s">
        <v>85</v>
      </c>
      <c r="D22" s="22" t="s">
        <v>96</v>
      </c>
      <c r="E22" s="23">
        <v>1173</v>
      </c>
      <c r="F22" s="23">
        <v>1173</v>
      </c>
      <c r="G22" s="24"/>
      <c r="H22" s="9">
        <f t="shared" ref="H22:H31" si="24">G22/E22</f>
        <v>0</v>
      </c>
      <c r="I22" s="9">
        <f t="shared" si="20"/>
        <v>0</v>
      </c>
      <c r="J22" s="6" t="str">
        <f t="shared" ref="J22:K22" si="25">IF(H22&gt;=1, "COMPLETED", IF(H22&gt;=0.75, "GOOD", IF(H22&gt;=0.5, "SATISFACTORY", "LOW")))</f>
        <v>LOW</v>
      </c>
      <c r="K22" s="21" t="str">
        <f t="shared" si="25"/>
        <v>LOW</v>
      </c>
      <c r="L22" s="24"/>
      <c r="M22" s="24"/>
      <c r="N22" s="22" t="s">
        <v>97</v>
      </c>
      <c r="O22" s="23">
        <v>2000</v>
      </c>
      <c r="P22" s="23">
        <v>2000</v>
      </c>
      <c r="Q22" s="23">
        <v>3500</v>
      </c>
      <c r="R22" s="23">
        <v>5000</v>
      </c>
      <c r="S22" s="23">
        <v>10000</v>
      </c>
      <c r="T22" s="13" t="s">
        <v>89</v>
      </c>
      <c r="U22" s="17" t="s">
        <v>90</v>
      </c>
    </row>
    <row r="23" spans="1:21" ht="14.25" customHeight="1">
      <c r="A23" s="5" t="s">
        <v>21</v>
      </c>
      <c r="B23" s="13" t="s">
        <v>98</v>
      </c>
      <c r="C23" s="13" t="s">
        <v>99</v>
      </c>
      <c r="D23" s="14">
        <v>70.3</v>
      </c>
      <c r="E23" s="14">
        <v>72.2</v>
      </c>
      <c r="F23" s="14">
        <v>72.2</v>
      </c>
      <c r="G23" s="16"/>
      <c r="H23" s="9">
        <f t="shared" si="24"/>
        <v>0</v>
      </c>
      <c r="I23" s="9">
        <f t="shared" si="20"/>
        <v>0</v>
      </c>
      <c r="J23" s="6" t="str">
        <f t="shared" ref="J23:K23" si="26">IF(H23&gt;=1, "COMPLETED", IF(H23&gt;=0.75, "GOOD", IF(H23&gt;=0.5, "SATISFACTORY", "LOW")))</f>
        <v>LOW</v>
      </c>
      <c r="K23" s="6" t="str">
        <f t="shared" si="26"/>
        <v>LOW</v>
      </c>
      <c r="L23" s="16"/>
      <c r="M23" s="16"/>
      <c r="N23" s="13" t="s">
        <v>100</v>
      </c>
      <c r="O23" s="14">
        <v>75.8</v>
      </c>
      <c r="P23" s="14">
        <v>75.8</v>
      </c>
      <c r="Q23" s="14">
        <v>79.599999999999994</v>
      </c>
      <c r="R23" s="14">
        <v>83.6</v>
      </c>
      <c r="S23" s="14">
        <v>94.6</v>
      </c>
      <c r="T23" s="13" t="s">
        <v>89</v>
      </c>
      <c r="U23" s="17" t="s">
        <v>90</v>
      </c>
    </row>
    <row r="24" spans="1:21" ht="14.25" customHeight="1">
      <c r="A24" s="5" t="s">
        <v>21</v>
      </c>
      <c r="B24" s="13" t="s">
        <v>101</v>
      </c>
      <c r="C24" s="13" t="s">
        <v>102</v>
      </c>
      <c r="D24" s="14">
        <v>85.7</v>
      </c>
      <c r="E24" s="14">
        <v>90</v>
      </c>
      <c r="F24" s="14">
        <v>90</v>
      </c>
      <c r="G24" s="20">
        <v>87.3</v>
      </c>
      <c r="H24" s="9">
        <f t="shared" si="24"/>
        <v>0.97</v>
      </c>
      <c r="I24" s="9">
        <f t="shared" si="20"/>
        <v>0.92872340425531907</v>
      </c>
      <c r="J24" s="6" t="str">
        <f t="shared" ref="J24:K24" si="27">IF(H24&gt;=1, "COMPLETED", IF(H24&gt;=0.75, "GOOD", IF(H24&gt;=0.5, "SATISFACTORY", "LOW")))</f>
        <v>GOOD</v>
      </c>
      <c r="K24" s="6" t="str">
        <f t="shared" si="27"/>
        <v>GOOD</v>
      </c>
      <c r="L24" s="13" t="s">
        <v>103</v>
      </c>
      <c r="M24" s="13" t="s">
        <v>104</v>
      </c>
      <c r="N24" s="31" t="s">
        <v>104</v>
      </c>
      <c r="O24" s="14">
        <v>92</v>
      </c>
      <c r="P24" s="14">
        <v>92</v>
      </c>
      <c r="Q24" s="14">
        <v>94</v>
      </c>
      <c r="R24" s="14">
        <v>95</v>
      </c>
      <c r="S24" s="14">
        <v>100</v>
      </c>
      <c r="T24" s="13" t="s">
        <v>89</v>
      </c>
      <c r="U24" s="17" t="s">
        <v>90</v>
      </c>
    </row>
    <row r="25" spans="1:21" ht="14.25" customHeight="1">
      <c r="A25" s="5" t="s">
        <v>21</v>
      </c>
      <c r="B25" s="13" t="s">
        <v>105</v>
      </c>
      <c r="C25" s="13" t="s">
        <v>102</v>
      </c>
      <c r="D25" s="14">
        <v>35.9</v>
      </c>
      <c r="E25" s="14">
        <v>40</v>
      </c>
      <c r="F25" s="32">
        <v>40</v>
      </c>
      <c r="G25" s="20">
        <v>38.4</v>
      </c>
      <c r="H25" s="9">
        <f t="shared" si="24"/>
        <v>0.96</v>
      </c>
      <c r="I25" s="9">
        <f t="shared" si="20"/>
        <v>0.81702127659574464</v>
      </c>
      <c r="J25" s="6" t="str">
        <f t="shared" ref="J25:K25" si="28">IF(H25&gt;=1, "COMPLETED", IF(H25&gt;=0.75, "GOOD", IF(H25&gt;=0.5, "SATISFACTORY", "LOW")))</f>
        <v>GOOD</v>
      </c>
      <c r="K25" s="6" t="str">
        <f t="shared" si="28"/>
        <v>GOOD</v>
      </c>
      <c r="L25" s="13" t="s">
        <v>106</v>
      </c>
      <c r="M25" s="13" t="s">
        <v>107</v>
      </c>
      <c r="N25" s="13" t="s">
        <v>108</v>
      </c>
      <c r="O25" s="14">
        <v>45</v>
      </c>
      <c r="P25" s="14">
        <v>45</v>
      </c>
      <c r="Q25" s="14">
        <v>47</v>
      </c>
      <c r="R25" s="14">
        <v>48</v>
      </c>
      <c r="S25" s="14">
        <v>50</v>
      </c>
      <c r="T25" s="13" t="s">
        <v>89</v>
      </c>
      <c r="U25" s="17" t="s">
        <v>90</v>
      </c>
    </row>
    <row r="26" spans="1:21" ht="14.25" customHeight="1">
      <c r="A26" s="5" t="s">
        <v>21</v>
      </c>
      <c r="B26" s="13" t="s">
        <v>109</v>
      </c>
      <c r="C26" s="13" t="s">
        <v>23</v>
      </c>
      <c r="D26" s="14">
        <v>35</v>
      </c>
      <c r="E26" s="14">
        <v>51</v>
      </c>
      <c r="F26" s="33">
        <v>51</v>
      </c>
      <c r="G26" s="34"/>
      <c r="H26" s="9">
        <f t="shared" si="24"/>
        <v>0</v>
      </c>
      <c r="I26" s="9">
        <f t="shared" si="20"/>
        <v>0</v>
      </c>
      <c r="J26" s="6" t="str">
        <f t="shared" ref="J26:K26" si="29">IF(H26&gt;=1, "COMPLETED", IF(H26&gt;=0.75, "GOOD", IF(H26&gt;=0.5, "SATISFACTORY", "LOW")))</f>
        <v>LOW</v>
      </c>
      <c r="K26" s="6" t="str">
        <f t="shared" si="29"/>
        <v>LOW</v>
      </c>
      <c r="L26" s="16"/>
      <c r="M26" s="13" t="s">
        <v>110</v>
      </c>
      <c r="N26" s="13" t="s">
        <v>111</v>
      </c>
      <c r="O26" s="14">
        <v>56</v>
      </c>
      <c r="P26" s="14">
        <v>56</v>
      </c>
      <c r="Q26" s="20">
        <v>60</v>
      </c>
      <c r="R26" s="14">
        <v>64</v>
      </c>
      <c r="S26" s="14">
        <v>69</v>
      </c>
      <c r="T26" s="13" t="s">
        <v>89</v>
      </c>
      <c r="U26" s="17" t="s">
        <v>90</v>
      </c>
    </row>
    <row r="27" spans="1:21" ht="14.25" customHeight="1">
      <c r="A27" s="5" t="s">
        <v>112</v>
      </c>
      <c r="B27" s="13" t="s">
        <v>113</v>
      </c>
      <c r="C27" s="13" t="s">
        <v>40</v>
      </c>
      <c r="D27" s="23">
        <v>1061301</v>
      </c>
      <c r="E27" s="23">
        <v>1114366</v>
      </c>
      <c r="F27" s="23">
        <v>1114366</v>
      </c>
      <c r="G27" s="35">
        <v>69351.600000000006</v>
      </c>
      <c r="H27" s="9">
        <f t="shared" si="24"/>
        <v>6.2234131335665306E-2</v>
      </c>
      <c r="I27" s="9">
        <f t="shared" si="20"/>
        <v>5.6822472175246788E-2</v>
      </c>
      <c r="J27" s="6" t="str">
        <f t="shared" ref="J27:K27" si="30">IF(H27&gt;=1, "COMPLETED", IF(H27&gt;=0.75, "GOOD", IF(H27&gt;=0.5, "SATISFACTORY", "LOW")))</f>
        <v>LOW</v>
      </c>
      <c r="K27" s="6" t="str">
        <f t="shared" si="30"/>
        <v>LOW</v>
      </c>
      <c r="L27" s="22" t="s">
        <v>114</v>
      </c>
      <c r="M27" s="22" t="s">
        <v>115</v>
      </c>
      <c r="N27" s="22" t="s">
        <v>116</v>
      </c>
      <c r="O27" s="23">
        <v>1167431</v>
      </c>
      <c r="P27" s="23">
        <v>1167431</v>
      </c>
      <c r="Q27" s="23">
        <v>1220496</v>
      </c>
      <c r="R27" s="23">
        <v>1273561</v>
      </c>
      <c r="S27" s="23">
        <v>1323561</v>
      </c>
      <c r="T27" s="13" t="s">
        <v>89</v>
      </c>
      <c r="U27" s="17" t="s">
        <v>90</v>
      </c>
    </row>
    <row r="28" spans="1:21" ht="14.25" customHeight="1">
      <c r="A28" s="5" t="s">
        <v>112</v>
      </c>
      <c r="B28" s="13" t="s">
        <v>117</v>
      </c>
      <c r="C28" s="13" t="s">
        <v>40</v>
      </c>
      <c r="D28" s="23">
        <v>197778</v>
      </c>
      <c r="E28" s="23">
        <v>207667</v>
      </c>
      <c r="F28" s="23">
        <v>207667</v>
      </c>
      <c r="G28" s="24"/>
      <c r="H28" s="9">
        <f t="shared" si="24"/>
        <v>0</v>
      </c>
      <c r="I28" s="9">
        <f t="shared" si="20"/>
        <v>0</v>
      </c>
      <c r="J28" s="6" t="str">
        <f t="shared" ref="J28:K28" si="31">IF(H28&gt;=1, "COMPLETED", IF(H28&gt;=0.75, "GOOD", IF(H28&gt;=0.5, "SATISFACTORY", "LOW")))</f>
        <v>LOW</v>
      </c>
      <c r="K28" s="6" t="str">
        <f t="shared" si="31"/>
        <v>LOW</v>
      </c>
      <c r="L28" s="24"/>
      <c r="M28" s="13" t="s">
        <v>110</v>
      </c>
      <c r="N28" s="13" t="s">
        <v>118</v>
      </c>
      <c r="O28" s="23">
        <v>217556</v>
      </c>
      <c r="P28" s="23">
        <v>217556</v>
      </c>
      <c r="Q28" s="23">
        <v>227445</v>
      </c>
      <c r="R28" s="23">
        <v>237334</v>
      </c>
      <c r="S28" s="23">
        <v>247223</v>
      </c>
      <c r="T28" s="13" t="s">
        <v>89</v>
      </c>
      <c r="U28" s="17" t="s">
        <v>90</v>
      </c>
    </row>
    <row r="29" spans="1:21" ht="14.25" customHeight="1">
      <c r="A29" s="5" t="s">
        <v>112</v>
      </c>
      <c r="B29" s="13" t="s">
        <v>119</v>
      </c>
      <c r="C29" s="13" t="s">
        <v>40</v>
      </c>
      <c r="D29" s="23">
        <v>46495</v>
      </c>
      <c r="E29" s="23">
        <v>54000</v>
      </c>
      <c r="F29" s="23">
        <v>54000</v>
      </c>
      <c r="G29" s="29">
        <v>39280.9</v>
      </c>
      <c r="H29" s="9">
        <f t="shared" si="24"/>
        <v>0.72742407407407406</v>
      </c>
      <c r="I29" s="9">
        <f t="shared" si="20"/>
        <v>0.60900620155038765</v>
      </c>
      <c r="J29" s="6" t="str">
        <f t="shared" ref="J29:K29" si="32">IF(H29&gt;=1, "COMPLETED", IF(H29&gt;=0.75, "GOOD", IF(H29&gt;=0.5, "SATISFACTORY", "LOW")))</f>
        <v>SATISFACTORY</v>
      </c>
      <c r="K29" s="6" t="str">
        <f t="shared" si="32"/>
        <v>SATISFACTORY</v>
      </c>
      <c r="L29" s="22" t="s">
        <v>120</v>
      </c>
      <c r="M29" s="22" t="s">
        <v>121</v>
      </c>
      <c r="N29" s="22" t="s">
        <v>122</v>
      </c>
      <c r="O29" s="23">
        <v>59000</v>
      </c>
      <c r="P29" s="23">
        <v>59000</v>
      </c>
      <c r="Q29" s="23">
        <v>64500</v>
      </c>
      <c r="R29" s="23">
        <v>71000</v>
      </c>
      <c r="S29" s="23">
        <v>77700</v>
      </c>
      <c r="T29" s="13" t="s">
        <v>89</v>
      </c>
      <c r="U29" s="17" t="s">
        <v>90</v>
      </c>
    </row>
    <row r="30" spans="1:21" ht="14.25" customHeight="1">
      <c r="A30" s="5" t="s">
        <v>112</v>
      </c>
      <c r="B30" s="13" t="s">
        <v>123</v>
      </c>
      <c r="C30" s="13" t="s">
        <v>40</v>
      </c>
      <c r="D30" s="23">
        <v>17344</v>
      </c>
      <c r="E30" s="23">
        <v>18211</v>
      </c>
      <c r="F30" s="23">
        <v>18211</v>
      </c>
      <c r="G30" s="24"/>
      <c r="H30" s="9">
        <f t="shared" si="24"/>
        <v>0</v>
      </c>
      <c r="I30" s="9">
        <f t="shared" si="20"/>
        <v>0</v>
      </c>
      <c r="J30" s="6" t="str">
        <f t="shared" ref="J30:K30" si="33">IF(H30&gt;=1, "COMPLETED", IF(H30&gt;=0.75, "GOOD", IF(H30&gt;=0.5, "SATISFACTORY", "LOW")))</f>
        <v>LOW</v>
      </c>
      <c r="K30" s="6" t="str">
        <f t="shared" si="33"/>
        <v>LOW</v>
      </c>
      <c r="L30" s="24"/>
      <c r="M30" s="13" t="s">
        <v>110</v>
      </c>
      <c r="N30" s="22" t="s">
        <v>118</v>
      </c>
      <c r="O30" s="23">
        <v>19078</v>
      </c>
      <c r="P30" s="23">
        <v>19078</v>
      </c>
      <c r="Q30" s="23">
        <v>19946</v>
      </c>
      <c r="R30" s="23">
        <v>20813</v>
      </c>
      <c r="S30" s="23">
        <v>21680</v>
      </c>
      <c r="T30" s="13" t="s">
        <v>89</v>
      </c>
      <c r="U30" s="17" t="s">
        <v>90</v>
      </c>
    </row>
    <row r="31" spans="1:21" ht="14.25" customHeight="1">
      <c r="A31" s="5" t="s">
        <v>112</v>
      </c>
      <c r="B31" s="13" t="s">
        <v>124</v>
      </c>
      <c r="C31" s="13" t="s">
        <v>40</v>
      </c>
      <c r="D31" s="23">
        <v>77023</v>
      </c>
      <c r="E31" s="23">
        <v>89481</v>
      </c>
      <c r="F31" s="23">
        <v>89481</v>
      </c>
      <c r="G31" s="23">
        <v>95670</v>
      </c>
      <c r="H31" s="9">
        <f t="shared" si="24"/>
        <v>1.0691655211720923</v>
      </c>
      <c r="I31" s="9">
        <f t="shared" si="20"/>
        <v>0.7921669288730645</v>
      </c>
      <c r="J31" s="6" t="str">
        <f t="shared" ref="J31:K31" si="34">IF(H31&gt;=1, "COMPLETED", IF(H31&gt;=0.75, "GOOD", IF(H31&gt;=0.5, "SATISFACTORY", "LOW")))</f>
        <v>COMPLETED</v>
      </c>
      <c r="K31" s="6" t="str">
        <f t="shared" si="34"/>
        <v>GOOD</v>
      </c>
      <c r="L31" s="22" t="s">
        <v>125</v>
      </c>
      <c r="M31" s="22" t="s">
        <v>126</v>
      </c>
      <c r="N31" s="22" t="s">
        <v>127</v>
      </c>
      <c r="O31" s="23">
        <v>103955</v>
      </c>
      <c r="P31" s="23">
        <v>103955</v>
      </c>
      <c r="Q31" s="23">
        <v>120770</v>
      </c>
      <c r="R31" s="23">
        <v>140305</v>
      </c>
      <c r="S31" s="23">
        <v>163000</v>
      </c>
      <c r="T31" s="13" t="s">
        <v>89</v>
      </c>
      <c r="U31" s="17" t="s">
        <v>90</v>
      </c>
    </row>
    <row r="32" spans="1:21" ht="14.25" customHeight="1">
      <c r="A32" s="5" t="s">
        <v>128</v>
      </c>
      <c r="B32" s="13" t="s">
        <v>129</v>
      </c>
      <c r="C32" s="13" t="s">
        <v>23</v>
      </c>
      <c r="D32" s="19">
        <v>13.8</v>
      </c>
      <c r="E32" s="19">
        <v>12</v>
      </c>
      <c r="F32" s="19">
        <v>12</v>
      </c>
      <c r="G32" s="34"/>
      <c r="H32" s="28"/>
      <c r="I32" s="28"/>
      <c r="J32" s="6" t="str">
        <f t="shared" ref="J32:K32" si="35">IF(H32&gt;=1, "COMPLETED", IF(H32&gt;=0.75, "GOOD", IF(H32&gt;=0.5, "SATISFACTORY", "LOW")))</f>
        <v>LOW</v>
      </c>
      <c r="K32" s="6" t="str">
        <f t="shared" si="35"/>
        <v>LOW</v>
      </c>
      <c r="L32" s="16"/>
      <c r="M32" s="13" t="s">
        <v>110</v>
      </c>
      <c r="N32" s="13" t="s">
        <v>130</v>
      </c>
      <c r="O32" s="20">
        <v>0.11</v>
      </c>
      <c r="P32" s="20">
        <v>0.11</v>
      </c>
      <c r="Q32" s="19">
        <v>10</v>
      </c>
      <c r="R32" s="20">
        <v>0.09</v>
      </c>
      <c r="S32" s="20">
        <v>0.08</v>
      </c>
      <c r="T32" s="13" t="s">
        <v>89</v>
      </c>
      <c r="U32" s="17" t="s">
        <v>90</v>
      </c>
    </row>
    <row r="33" spans="1:21" ht="14.25" customHeight="1">
      <c r="A33" s="5" t="s">
        <v>128</v>
      </c>
      <c r="B33" s="13" t="s">
        <v>131</v>
      </c>
      <c r="C33" s="13" t="s">
        <v>40</v>
      </c>
      <c r="D33" s="23">
        <v>318025</v>
      </c>
      <c r="E33" s="23">
        <v>349828</v>
      </c>
      <c r="F33" s="23">
        <v>330025</v>
      </c>
      <c r="G33" s="30">
        <v>324474.38</v>
      </c>
      <c r="H33" s="9">
        <f>G33/E33</f>
        <v>0.92752546965937543</v>
      </c>
      <c r="I33" s="9">
        <f>G33/Q33</f>
        <v>0.8889100198616533</v>
      </c>
      <c r="J33" s="6" t="str">
        <f t="shared" ref="J33:K33" si="36">IF(H33&gt;=1, "COMPLETED", IF(H33&gt;=0.75, "GOOD", IF(H33&gt;=0.5, "SATISFACTORY", "LOW")))</f>
        <v>GOOD</v>
      </c>
      <c r="K33" s="6" t="str">
        <f t="shared" si="36"/>
        <v>GOOD</v>
      </c>
      <c r="L33" s="36" t="s">
        <v>132</v>
      </c>
      <c r="M33" s="22" t="s">
        <v>133</v>
      </c>
      <c r="N33" s="22" t="s">
        <v>134</v>
      </c>
      <c r="O33" s="23">
        <v>345025</v>
      </c>
      <c r="P33" s="23">
        <v>345025</v>
      </c>
      <c r="Q33" s="23">
        <v>365025</v>
      </c>
      <c r="R33" s="23">
        <v>390025</v>
      </c>
      <c r="S33" s="23">
        <v>420025</v>
      </c>
      <c r="T33" s="13" t="s">
        <v>89</v>
      </c>
      <c r="U33" s="17" t="s">
        <v>90</v>
      </c>
    </row>
    <row r="34" spans="1:21" ht="14.25" customHeight="1">
      <c r="A34" s="5" t="s">
        <v>128</v>
      </c>
      <c r="B34" s="13" t="s">
        <v>135</v>
      </c>
      <c r="C34" s="37" t="s">
        <v>136</v>
      </c>
      <c r="D34" s="14">
        <v>134</v>
      </c>
      <c r="E34" s="14">
        <v>136</v>
      </c>
      <c r="F34" s="14">
        <v>136</v>
      </c>
      <c r="G34" s="38">
        <v>135</v>
      </c>
      <c r="H34" s="11">
        <f>(G34-D34)/(E34-D34)</f>
        <v>0.5</v>
      </c>
      <c r="I34" s="9">
        <f>(G34-D34)/(Q34-D34)</f>
        <v>1.8518518518518517E-2</v>
      </c>
      <c r="J34" s="6" t="str">
        <f t="shared" ref="J34:K34" si="37">IF(H34&gt;=1, "COMPLETED", IF(H34&gt;=0.75, "GOOD", IF(H34&gt;=0.5, "SATISFACTORY", "LOW")))</f>
        <v>SATISFACTORY</v>
      </c>
      <c r="K34" s="6" t="str">
        <f t="shared" si="37"/>
        <v>LOW</v>
      </c>
      <c r="L34" s="39"/>
      <c r="M34" s="16"/>
      <c r="N34" s="16"/>
      <c r="O34" s="14">
        <v>154</v>
      </c>
      <c r="P34" s="14">
        <v>154</v>
      </c>
      <c r="Q34" s="14">
        <v>188</v>
      </c>
      <c r="R34" s="14">
        <v>191</v>
      </c>
      <c r="S34" s="14">
        <v>193</v>
      </c>
      <c r="T34" s="13" t="s">
        <v>89</v>
      </c>
      <c r="U34" s="17" t="s">
        <v>90</v>
      </c>
    </row>
    <row r="35" spans="1:21" ht="14.25" customHeight="1">
      <c r="A35" s="5" t="s">
        <v>128</v>
      </c>
      <c r="B35" s="13" t="s">
        <v>137</v>
      </c>
      <c r="C35" s="13" t="s">
        <v>138</v>
      </c>
      <c r="D35" s="30">
        <v>4187.5</v>
      </c>
      <c r="E35" s="23">
        <v>4193</v>
      </c>
      <c r="F35" s="40"/>
      <c r="G35" s="40"/>
      <c r="H35" s="11">
        <f t="shared" ref="H35:H43" si="38">G35/E35</f>
        <v>0</v>
      </c>
      <c r="I35" s="9">
        <f t="shared" ref="I35:I43" si="39">G35/Q35</f>
        <v>0</v>
      </c>
      <c r="J35" s="6" t="str">
        <f t="shared" ref="J35:K35" si="40">IF(H35&gt;=1, "COMPLETED", IF(H35&gt;=0.75, "GOOD", IF(H35&gt;=0.5, "SATISFACTORY", "LOW")))</f>
        <v>LOW</v>
      </c>
      <c r="K35" s="6" t="str">
        <f t="shared" si="40"/>
        <v>LOW</v>
      </c>
      <c r="L35" s="40"/>
      <c r="M35" s="40"/>
      <c r="N35" s="40"/>
      <c r="O35" s="30">
        <v>4254.7</v>
      </c>
      <c r="P35" s="30">
        <v>4254.7</v>
      </c>
      <c r="Q35" s="30">
        <v>4415.7</v>
      </c>
      <c r="R35" s="30">
        <v>4589.7</v>
      </c>
      <c r="S35" s="30">
        <v>4797.1000000000004</v>
      </c>
      <c r="T35" s="13" t="s">
        <v>139</v>
      </c>
      <c r="U35" s="17" t="s">
        <v>140</v>
      </c>
    </row>
    <row r="36" spans="1:21" ht="14.25" customHeight="1">
      <c r="A36" s="5" t="s">
        <v>141</v>
      </c>
      <c r="B36" s="13" t="s">
        <v>142</v>
      </c>
      <c r="C36" s="13" t="s">
        <v>85</v>
      </c>
      <c r="D36" s="23">
        <v>33269</v>
      </c>
      <c r="E36" s="23">
        <v>41807</v>
      </c>
      <c r="F36" s="23">
        <v>41807</v>
      </c>
      <c r="G36" s="29">
        <v>29439.5</v>
      </c>
      <c r="H36" s="9">
        <f t="shared" si="38"/>
        <v>0.70417633410672853</v>
      </c>
      <c r="I36" s="9">
        <f t="shared" si="39"/>
        <v>0.50046749626002995</v>
      </c>
      <c r="J36" s="6" t="str">
        <f t="shared" ref="J36:K36" si="41">IF(H36&gt;=1, "COMPLETED", IF(H36&gt;=0.75, "GOOD", IF(H36&gt;=0.5, "SATISFACTORY", "LOW")))</f>
        <v>SATISFACTORY</v>
      </c>
      <c r="K36" s="6" t="str">
        <f t="shared" si="41"/>
        <v>SATISFACTORY</v>
      </c>
      <c r="L36" s="22" t="s">
        <v>143</v>
      </c>
      <c r="M36" s="22" t="s">
        <v>144</v>
      </c>
      <c r="N36" s="22" t="s">
        <v>145</v>
      </c>
      <c r="O36" s="23">
        <v>50316</v>
      </c>
      <c r="P36" s="23">
        <v>50316</v>
      </c>
      <c r="Q36" s="23">
        <v>58824</v>
      </c>
      <c r="R36" s="23">
        <v>67331</v>
      </c>
      <c r="S36" s="23">
        <v>75841</v>
      </c>
      <c r="T36" s="13" t="s">
        <v>89</v>
      </c>
      <c r="U36" s="17" t="s">
        <v>90</v>
      </c>
    </row>
    <row r="37" spans="1:21" ht="14.25" customHeight="1">
      <c r="A37" s="5" t="s">
        <v>141</v>
      </c>
      <c r="B37" s="13" t="s">
        <v>146</v>
      </c>
      <c r="C37" s="37" t="s">
        <v>136</v>
      </c>
      <c r="D37" s="23">
        <v>48962</v>
      </c>
      <c r="E37" s="23">
        <v>49962</v>
      </c>
      <c r="F37" s="23">
        <v>49962</v>
      </c>
      <c r="G37" s="38">
        <v>34702</v>
      </c>
      <c r="H37" s="9">
        <f t="shared" si="38"/>
        <v>0.69456787158240263</v>
      </c>
      <c r="I37" s="9">
        <f t="shared" si="39"/>
        <v>0.6490965545621189</v>
      </c>
      <c r="J37" s="6" t="str">
        <f t="shared" ref="J37:K37" si="42">IF(H37&gt;=1, "COMPLETED", IF(H37&gt;=0.75, "GOOD", IF(H37&gt;=0.5, "SATISFACTORY", "LOW")))</f>
        <v>SATISFACTORY</v>
      </c>
      <c r="K37" s="6" t="str">
        <f t="shared" si="42"/>
        <v>SATISFACTORY</v>
      </c>
      <c r="L37" s="13" t="s">
        <v>147</v>
      </c>
      <c r="M37" s="13" t="s">
        <v>148</v>
      </c>
      <c r="N37" s="13" t="s">
        <v>149</v>
      </c>
      <c r="O37" s="23">
        <v>51462</v>
      </c>
      <c r="P37" s="23">
        <v>51462</v>
      </c>
      <c r="Q37" s="23">
        <v>53462</v>
      </c>
      <c r="R37" s="23">
        <v>55962</v>
      </c>
      <c r="S37" s="23">
        <v>58962</v>
      </c>
      <c r="T37" s="13" t="s">
        <v>89</v>
      </c>
      <c r="U37" s="17" t="s">
        <v>90</v>
      </c>
    </row>
    <row r="38" spans="1:21" ht="14.25" customHeight="1">
      <c r="A38" s="5" t="s">
        <v>141</v>
      </c>
      <c r="B38" s="18" t="s">
        <v>150</v>
      </c>
      <c r="C38" s="37" t="s">
        <v>136</v>
      </c>
      <c r="D38" s="23">
        <v>7300</v>
      </c>
      <c r="E38" s="23">
        <v>27300</v>
      </c>
      <c r="F38" s="23">
        <v>27300</v>
      </c>
      <c r="G38" s="38">
        <v>15523</v>
      </c>
      <c r="H38" s="9">
        <f t="shared" si="38"/>
        <v>0.56860805860805863</v>
      </c>
      <c r="I38" s="9">
        <f t="shared" si="39"/>
        <v>0.18861482381530983</v>
      </c>
      <c r="J38" s="6" t="str">
        <f t="shared" ref="J38:K38" si="43">IF(H38&gt;=1, "COMPLETED", IF(H38&gt;=0.75, "GOOD", IF(H38&gt;=0.5, "SATISFACTORY", "LOW")))</f>
        <v>SATISFACTORY</v>
      </c>
      <c r="K38" s="6" t="str">
        <f t="shared" si="43"/>
        <v>LOW</v>
      </c>
      <c r="L38" s="13" t="s">
        <v>147</v>
      </c>
      <c r="M38" s="13" t="s">
        <v>151</v>
      </c>
      <c r="N38" s="13" t="s">
        <v>152</v>
      </c>
      <c r="O38" s="23">
        <v>52300</v>
      </c>
      <c r="P38" s="23">
        <v>52300</v>
      </c>
      <c r="Q38" s="23">
        <v>82300</v>
      </c>
      <c r="R38" s="23">
        <v>117300</v>
      </c>
      <c r="S38" s="23">
        <v>157300</v>
      </c>
      <c r="T38" s="13" t="s">
        <v>89</v>
      </c>
      <c r="U38" s="17" t="s">
        <v>90</v>
      </c>
    </row>
    <row r="39" spans="1:21" ht="14.25" customHeight="1">
      <c r="A39" s="5" t="s">
        <v>141</v>
      </c>
      <c r="B39" s="13" t="s">
        <v>153</v>
      </c>
      <c r="C39" s="37" t="s">
        <v>136</v>
      </c>
      <c r="D39" s="23">
        <v>274506</v>
      </c>
      <c r="E39" s="23">
        <v>294506</v>
      </c>
      <c r="F39" s="23">
        <v>294506</v>
      </c>
      <c r="G39" s="38">
        <v>119249</v>
      </c>
      <c r="H39" s="9">
        <f t="shared" si="38"/>
        <v>0.40491195425560089</v>
      </c>
      <c r="I39" s="9">
        <f t="shared" si="39"/>
        <v>0.32715236511881834</v>
      </c>
      <c r="J39" s="6" t="str">
        <f t="shared" ref="J39:K39" si="44">IF(H39&gt;=1, "COMPLETED", IF(H39&gt;=0.75, "GOOD", IF(H39&gt;=0.5, "SATISFACTORY", "LOW")))</f>
        <v>LOW</v>
      </c>
      <c r="K39" s="6" t="str">
        <f t="shared" si="44"/>
        <v>LOW</v>
      </c>
      <c r="L39" s="13" t="s">
        <v>147</v>
      </c>
      <c r="M39" s="13" t="s">
        <v>154</v>
      </c>
      <c r="N39" s="13" t="s">
        <v>155</v>
      </c>
      <c r="O39" s="23">
        <v>324506</v>
      </c>
      <c r="P39" s="23">
        <v>324506</v>
      </c>
      <c r="Q39" s="23">
        <v>364506</v>
      </c>
      <c r="R39" s="23">
        <v>414506</v>
      </c>
      <c r="S39" s="23">
        <v>474506</v>
      </c>
      <c r="T39" s="13" t="s">
        <v>89</v>
      </c>
      <c r="U39" s="17" t="s">
        <v>90</v>
      </c>
    </row>
    <row r="40" spans="1:21" ht="14.25" customHeight="1">
      <c r="A40" s="5" t="s">
        <v>141</v>
      </c>
      <c r="B40" s="13" t="s">
        <v>156</v>
      </c>
      <c r="C40" s="13" t="s">
        <v>23</v>
      </c>
      <c r="D40" s="14">
        <v>6</v>
      </c>
      <c r="E40" s="14">
        <v>6</v>
      </c>
      <c r="F40" s="14">
        <v>6</v>
      </c>
      <c r="G40" s="14">
        <v>6</v>
      </c>
      <c r="H40" s="9">
        <f t="shared" si="38"/>
        <v>1</v>
      </c>
      <c r="I40" s="9">
        <f t="shared" si="39"/>
        <v>0.75</v>
      </c>
      <c r="J40" s="6" t="str">
        <f t="shared" ref="J40:K40" si="45">IF(H40&gt;=1, "COMPLETED", IF(H40&gt;=0.75, "GOOD", IF(H40&gt;=0.5, "SATISFACTORY", "LOW")))</f>
        <v>COMPLETED</v>
      </c>
      <c r="K40" s="6" t="str">
        <f t="shared" si="45"/>
        <v>GOOD</v>
      </c>
      <c r="L40" s="13" t="s">
        <v>147</v>
      </c>
      <c r="M40" s="13" t="s">
        <v>157</v>
      </c>
      <c r="N40" s="13" t="s">
        <v>158</v>
      </c>
      <c r="O40" s="14">
        <v>7</v>
      </c>
      <c r="P40" s="14">
        <v>7</v>
      </c>
      <c r="Q40" s="14">
        <v>8</v>
      </c>
      <c r="R40" s="14">
        <v>9</v>
      </c>
      <c r="S40" s="14">
        <v>10</v>
      </c>
      <c r="T40" s="13" t="s">
        <v>159</v>
      </c>
      <c r="U40" s="17" t="s">
        <v>160</v>
      </c>
    </row>
    <row r="41" spans="1:21" ht="14.25" customHeight="1">
      <c r="A41" s="5" t="s">
        <v>161</v>
      </c>
      <c r="B41" s="13" t="s">
        <v>162</v>
      </c>
      <c r="C41" s="13" t="s">
        <v>40</v>
      </c>
      <c r="D41" s="30">
        <v>20046.900000000001</v>
      </c>
      <c r="E41" s="30">
        <v>21386.9</v>
      </c>
      <c r="F41" s="23">
        <v>20995</v>
      </c>
      <c r="G41" s="30">
        <v>15171.42</v>
      </c>
      <c r="H41" s="9">
        <f t="shared" si="38"/>
        <v>0.70937910590127595</v>
      </c>
      <c r="I41" s="9">
        <f t="shared" si="39"/>
        <v>0.58531712962962967</v>
      </c>
      <c r="J41" s="6" t="str">
        <f t="shared" ref="J41:K41" si="46">IF(H41&gt;=1, "COMPLETED", IF(H41&gt;=0.75, "GOOD", IF(H41&gt;=0.5, "SATISFACTORY", "LOW")))</f>
        <v>SATISFACTORY</v>
      </c>
      <c r="K41" s="6" t="str">
        <f t="shared" si="46"/>
        <v>SATISFACTORY</v>
      </c>
      <c r="L41" s="22" t="s">
        <v>163</v>
      </c>
      <c r="M41" s="22" t="s">
        <v>164</v>
      </c>
      <c r="N41" s="22" t="s">
        <v>165</v>
      </c>
      <c r="O41" s="23">
        <v>24119</v>
      </c>
      <c r="P41" s="23">
        <v>23328</v>
      </c>
      <c r="Q41" s="23">
        <v>25920</v>
      </c>
      <c r="R41" s="23">
        <v>28800</v>
      </c>
      <c r="S41" s="23">
        <v>32000</v>
      </c>
      <c r="T41" s="13" t="s">
        <v>89</v>
      </c>
      <c r="U41" s="17" t="s">
        <v>90</v>
      </c>
    </row>
    <row r="42" spans="1:21" ht="14.25" customHeight="1">
      <c r="A42" s="5" t="s">
        <v>161</v>
      </c>
      <c r="B42" s="13" t="s">
        <v>166</v>
      </c>
      <c r="C42" s="13" t="s">
        <v>40</v>
      </c>
      <c r="D42" s="30">
        <v>39008.9</v>
      </c>
      <c r="E42" s="23">
        <v>41500</v>
      </c>
      <c r="F42" s="23">
        <v>39500</v>
      </c>
      <c r="G42" s="23">
        <v>26086.76</v>
      </c>
      <c r="H42" s="9">
        <f t="shared" si="38"/>
        <v>0.6285966265060241</v>
      </c>
      <c r="I42" s="9">
        <f t="shared" si="39"/>
        <v>0.54958833691484432</v>
      </c>
      <c r="J42" s="6" t="str">
        <f t="shared" ref="J42:K42" si="47">IF(H42&gt;=1, "COMPLETED", IF(H42&gt;=0.75, "GOOD", IF(H42&gt;=0.5, "SATISFACTORY", "LOW")))</f>
        <v>SATISFACTORY</v>
      </c>
      <c r="K42" s="6" t="str">
        <f t="shared" si="47"/>
        <v>SATISFACTORY</v>
      </c>
      <c r="L42" s="22" t="s">
        <v>167</v>
      </c>
      <c r="M42" s="22" t="s">
        <v>168</v>
      </c>
      <c r="N42" s="22" t="s">
        <v>169</v>
      </c>
      <c r="O42" s="23">
        <v>44424</v>
      </c>
      <c r="P42" s="23">
        <v>42719</v>
      </c>
      <c r="Q42" s="23">
        <v>47466</v>
      </c>
      <c r="R42" s="23">
        <v>52740</v>
      </c>
      <c r="S42" s="23">
        <v>58600</v>
      </c>
      <c r="T42" s="13" t="s">
        <v>89</v>
      </c>
      <c r="U42" s="17" t="s">
        <v>90</v>
      </c>
    </row>
    <row r="43" spans="1:21" ht="14.25" customHeight="1">
      <c r="A43" s="5" t="s">
        <v>161</v>
      </c>
      <c r="B43" s="41" t="s">
        <v>170</v>
      </c>
      <c r="C43" s="41" t="s">
        <v>40</v>
      </c>
      <c r="D43" s="42">
        <v>25</v>
      </c>
      <c r="E43" s="42">
        <v>35</v>
      </c>
      <c r="F43" s="42">
        <v>38</v>
      </c>
      <c r="G43" s="42">
        <v>25</v>
      </c>
      <c r="H43" s="9">
        <f t="shared" si="38"/>
        <v>0.7142857142857143</v>
      </c>
      <c r="I43" s="9">
        <f t="shared" si="39"/>
        <v>0.55555555555555558</v>
      </c>
      <c r="J43" s="13" t="str">
        <f t="shared" ref="J43:K43" si="48">IF(H43&gt;=1, "COMPLETED", IF(H43&gt;=0.75, "GOOD", IF(H43&gt;=0.5, "SATISFACTORY", "LOW")))</f>
        <v>SATISFACTORY</v>
      </c>
      <c r="K43" s="6" t="str">
        <f t="shared" si="48"/>
        <v>SATISFACTORY</v>
      </c>
      <c r="L43" s="41" t="s">
        <v>171</v>
      </c>
      <c r="M43" s="41" t="s">
        <v>172</v>
      </c>
      <c r="N43" s="41" t="s">
        <v>173</v>
      </c>
      <c r="O43" s="42">
        <v>41</v>
      </c>
      <c r="P43" s="42">
        <v>41</v>
      </c>
      <c r="Q43" s="42">
        <v>45</v>
      </c>
      <c r="R43" s="42">
        <v>50</v>
      </c>
      <c r="S43" s="42">
        <v>55</v>
      </c>
      <c r="T43" s="41" t="s">
        <v>89</v>
      </c>
      <c r="U43" s="43" t="s">
        <v>90</v>
      </c>
    </row>
    <row r="44" spans="1:21" ht="14.25" customHeight="1"/>
    <row r="45" spans="1:21" ht="14.25" customHeight="1"/>
    <row r="46" spans="1:21" ht="14.25" customHeight="1"/>
    <row r="47" spans="1:21" ht="14.25" customHeight="1"/>
    <row r="48" spans="1:21"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agriculture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KYAZZE</dc:creator>
  <cp:lastModifiedBy>Gabriel NTWARI</cp:lastModifiedBy>
  <dcterms:created xsi:type="dcterms:W3CDTF">2025-05-21T06:43:21Z</dcterms:created>
  <dcterms:modified xsi:type="dcterms:W3CDTF">2025-07-05T06:33:08Z</dcterms:modified>
</cp:coreProperties>
</file>