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briel.ntwari\Desktop\MINISTRY_DOC\NST2\dash\"/>
    </mc:Choice>
  </mc:AlternateContent>
  <xr:revisionPtr revIDLastSave="0" documentId="13_ncr:1_{EEA368D2-43FC-44C9-8DAE-B5EBA5C6ADD5}" xr6:coauthVersionLast="47" xr6:coauthVersionMax="47" xr10:uidLastSave="{00000000-0000-0000-0000-000000000000}"/>
  <bookViews>
    <workbookView xWindow="57504" yWindow="-96" windowWidth="28992" windowHeight="15672" xr2:uid="{00000000-000D-0000-FFFF-FFFF00000000}"/>
  </bookViews>
  <sheets>
    <sheet name="matrix"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3" i="1" l="1"/>
  <c r="K93" i="1"/>
  <c r="J93" i="1"/>
  <c r="I93" i="1"/>
  <c r="L92" i="1"/>
  <c r="K92" i="1"/>
  <c r="J92" i="1"/>
  <c r="I92" i="1"/>
  <c r="L91" i="1"/>
  <c r="K91" i="1"/>
  <c r="J91" i="1"/>
  <c r="I91" i="1"/>
  <c r="L90" i="1"/>
  <c r="K90" i="1"/>
  <c r="J90" i="1"/>
  <c r="I90" i="1"/>
  <c r="L89" i="1"/>
  <c r="J89" i="1"/>
  <c r="L88" i="1"/>
  <c r="K88" i="1"/>
  <c r="J88" i="1"/>
  <c r="I88" i="1"/>
  <c r="L87" i="1"/>
  <c r="K87" i="1"/>
  <c r="J87" i="1"/>
  <c r="I87" i="1"/>
  <c r="L86" i="1"/>
  <c r="K86" i="1"/>
  <c r="J86" i="1"/>
  <c r="I86" i="1"/>
  <c r="L85" i="1"/>
  <c r="J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K72" i="1"/>
  <c r="L72" i="1" s="1"/>
  <c r="J72" i="1"/>
  <c r="L71" i="1"/>
  <c r="K71" i="1"/>
  <c r="J71" i="1"/>
  <c r="L70" i="1"/>
  <c r="K70" i="1"/>
  <c r="J70" i="1"/>
  <c r="L69" i="1"/>
  <c r="K69" i="1"/>
  <c r="J69" i="1"/>
  <c r="K68" i="1"/>
  <c r="L68" i="1" s="1"/>
  <c r="J68" i="1"/>
  <c r="L67" i="1"/>
  <c r="K67" i="1"/>
  <c r="J67" i="1"/>
  <c r="L66" i="1"/>
  <c r="K66" i="1"/>
  <c r="J66" i="1"/>
  <c r="I66" i="1"/>
  <c r="L65" i="1"/>
  <c r="K65" i="1"/>
  <c r="J65" i="1"/>
  <c r="I65" i="1"/>
  <c r="L64" i="1"/>
  <c r="K64" i="1"/>
  <c r="J64" i="1"/>
  <c r="I64" i="1"/>
  <c r="L63" i="1"/>
  <c r="K63" i="1"/>
  <c r="J63" i="1"/>
  <c r="I63" i="1"/>
  <c r="L62" i="1"/>
  <c r="K62" i="1"/>
  <c r="J62" i="1"/>
  <c r="I62" i="1"/>
  <c r="L61" i="1"/>
  <c r="K61" i="1"/>
  <c r="J61" i="1"/>
  <c r="I61" i="1"/>
  <c r="L60" i="1"/>
  <c r="J60" i="1"/>
  <c r="L59" i="1"/>
  <c r="J59" i="1"/>
  <c r="I59" i="1"/>
  <c r="K58" i="1"/>
  <c r="L58" i="1" s="1"/>
  <c r="I58" i="1"/>
  <c r="J58" i="1" s="1"/>
  <c r="K57" i="1"/>
  <c r="L57" i="1" s="1"/>
  <c r="J57" i="1"/>
  <c r="L56" i="1"/>
  <c r="K56" i="1"/>
  <c r="J56" i="1"/>
  <c r="I56" i="1"/>
  <c r="L55" i="1"/>
  <c r="K55" i="1"/>
  <c r="J55" i="1"/>
  <c r="I55" i="1"/>
  <c r="L54" i="1"/>
  <c r="K54" i="1"/>
  <c r="J54" i="1"/>
  <c r="I54" i="1"/>
  <c r="K53" i="1"/>
  <c r="L53" i="1" s="1"/>
  <c r="I53" i="1"/>
  <c r="J53" i="1" s="1"/>
  <c r="K52" i="1"/>
  <c r="L52" i="1" s="1"/>
  <c r="J52" i="1"/>
  <c r="I52" i="1"/>
  <c r="L51" i="1"/>
  <c r="K51" i="1"/>
  <c r="J51" i="1"/>
  <c r="I51" i="1"/>
  <c r="L50" i="1"/>
  <c r="K50" i="1"/>
  <c r="J50" i="1"/>
  <c r="I50" i="1"/>
  <c r="L49" i="1"/>
  <c r="K49" i="1"/>
  <c r="J49" i="1"/>
  <c r="I49" i="1"/>
  <c r="L48" i="1"/>
  <c r="J48" i="1"/>
  <c r="L47" i="1"/>
  <c r="K47" i="1"/>
  <c r="I47" i="1"/>
  <c r="J47" i="1" s="1"/>
  <c r="L46" i="1"/>
  <c r="J46" i="1"/>
  <c r="L45" i="1"/>
  <c r="K45" i="1"/>
  <c r="J45" i="1"/>
  <c r="I45" i="1"/>
  <c r="L44" i="1"/>
  <c r="K44" i="1"/>
  <c r="J44" i="1"/>
  <c r="I44" i="1"/>
  <c r="L43" i="1"/>
  <c r="K43" i="1"/>
  <c r="J43" i="1"/>
  <c r="I43" i="1"/>
  <c r="K42" i="1"/>
  <c r="L42" i="1" s="1"/>
  <c r="F42" i="1"/>
  <c r="I42" i="1" s="1"/>
  <c r="J42" i="1" s="1"/>
  <c r="K41" i="1"/>
  <c r="L41" i="1" s="1"/>
  <c r="J41" i="1"/>
  <c r="I41" i="1"/>
  <c r="K40" i="1"/>
  <c r="L40" i="1" s="1"/>
  <c r="J40" i="1"/>
  <c r="I40" i="1"/>
  <c r="K39" i="1"/>
  <c r="L39" i="1" s="1"/>
  <c r="J39" i="1"/>
  <c r="I39" i="1"/>
  <c r="L38" i="1"/>
  <c r="K38" i="1"/>
  <c r="I38" i="1"/>
  <c r="J38" i="1" s="1"/>
  <c r="L37" i="1"/>
  <c r="J37" i="1"/>
  <c r="L36" i="1"/>
  <c r="J36" i="1"/>
  <c r="K35" i="1"/>
  <c r="L35" i="1" s="1"/>
  <c r="J35" i="1"/>
  <c r="I35" i="1"/>
  <c r="L34" i="1"/>
  <c r="K34" i="1"/>
  <c r="J34" i="1"/>
  <c r="I34" i="1"/>
  <c r="K33" i="1"/>
  <c r="L33" i="1" s="1"/>
  <c r="J33" i="1"/>
  <c r="I33" i="1"/>
  <c r="H32" i="1"/>
  <c r="I32" i="1" s="1"/>
  <c r="J32" i="1" s="1"/>
  <c r="H31" i="1"/>
  <c r="K31" i="1" s="1"/>
  <c r="L31" i="1" s="1"/>
  <c r="J30" i="1"/>
  <c r="I30" i="1"/>
  <c r="H30" i="1"/>
  <c r="K30" i="1" s="1"/>
  <c r="L30" i="1" s="1"/>
  <c r="K29" i="1"/>
  <c r="L29" i="1" s="1"/>
  <c r="J29" i="1"/>
  <c r="I29" i="1"/>
  <c r="K28" i="1"/>
  <c r="L28" i="1" s="1"/>
  <c r="I28" i="1"/>
  <c r="J28" i="1" s="1"/>
  <c r="K27" i="1"/>
  <c r="L27" i="1" s="1"/>
  <c r="J27" i="1"/>
  <c r="I27" i="1"/>
  <c r="K26" i="1"/>
  <c r="L26" i="1" s="1"/>
  <c r="I26" i="1"/>
  <c r="J26" i="1" s="1"/>
  <c r="K25" i="1"/>
  <c r="L25" i="1" s="1"/>
  <c r="J25" i="1"/>
  <c r="I25" i="1"/>
  <c r="K24" i="1"/>
  <c r="L24" i="1" s="1"/>
  <c r="J24" i="1"/>
  <c r="I24" i="1"/>
  <c r="K23" i="1"/>
  <c r="L23" i="1" s="1"/>
  <c r="I23" i="1"/>
  <c r="J23" i="1" s="1"/>
  <c r="K22" i="1"/>
  <c r="L22" i="1" s="1"/>
  <c r="J22" i="1"/>
  <c r="I22" i="1"/>
  <c r="K21" i="1"/>
  <c r="L21" i="1" s="1"/>
  <c r="I21" i="1"/>
  <c r="J21" i="1" s="1"/>
  <c r="K20" i="1"/>
  <c r="L20" i="1" s="1"/>
  <c r="J20" i="1"/>
  <c r="I20" i="1"/>
  <c r="K19" i="1"/>
  <c r="L19" i="1" s="1"/>
  <c r="J19" i="1"/>
  <c r="I19" i="1"/>
  <c r="K18" i="1"/>
  <c r="L18" i="1" s="1"/>
  <c r="I18" i="1"/>
  <c r="J18" i="1" s="1"/>
  <c r="K17" i="1"/>
  <c r="L17" i="1" s="1"/>
  <c r="J17" i="1"/>
  <c r="I17" i="1"/>
  <c r="K16" i="1"/>
  <c r="L16" i="1" s="1"/>
  <c r="I16" i="1"/>
  <c r="J16" i="1" s="1"/>
  <c r="K15" i="1"/>
  <c r="L15" i="1" s="1"/>
  <c r="J15" i="1"/>
  <c r="I15" i="1"/>
  <c r="K14" i="1"/>
  <c r="L14" i="1" s="1"/>
  <c r="J14" i="1"/>
  <c r="I14" i="1"/>
  <c r="L13" i="1"/>
  <c r="J13" i="1"/>
  <c r="K12" i="1"/>
  <c r="L12" i="1" s="1"/>
  <c r="I12" i="1"/>
  <c r="J12" i="1" s="1"/>
  <c r="L11" i="1"/>
  <c r="J11" i="1"/>
  <c r="K10" i="1"/>
  <c r="L10" i="1" s="1"/>
  <c r="I10" i="1"/>
  <c r="J10" i="1" s="1"/>
  <c r="K9" i="1"/>
  <c r="L9" i="1" s="1"/>
  <c r="J9" i="1"/>
  <c r="I9" i="1"/>
  <c r="K8" i="1"/>
  <c r="L8" i="1" s="1"/>
  <c r="J8" i="1"/>
  <c r="I8" i="1"/>
  <c r="L7" i="1"/>
  <c r="J7" i="1"/>
  <c r="K6" i="1"/>
  <c r="L6" i="1" s="1"/>
  <c r="I6" i="1"/>
  <c r="J6" i="1" s="1"/>
  <c r="L5" i="1"/>
  <c r="K5" i="1"/>
  <c r="I5" i="1"/>
  <c r="J5" i="1" s="1"/>
  <c r="L4" i="1"/>
  <c r="J4" i="1"/>
  <c r="L3" i="1"/>
  <c r="J3" i="1"/>
  <c r="L2" i="1"/>
  <c r="J2" i="1"/>
  <c r="I31" i="1" l="1"/>
  <c r="J31" i="1" s="1"/>
  <c r="K32" i="1"/>
  <c r="L32" i="1" s="1"/>
</calcChain>
</file>

<file path=xl/sharedStrings.xml><?xml version="1.0" encoding="utf-8"?>
<sst xmlns="http://schemas.openxmlformats.org/spreadsheetml/2006/main" count="746" uniqueCount="453">
  <si>
    <t>Pillar</t>
  </si>
  <si>
    <t>NST2 Outcome</t>
  </si>
  <si>
    <t>Indicators</t>
  </si>
  <si>
    <t>Units</t>
  </si>
  <si>
    <t>Baseline (2023/24)</t>
  </si>
  <si>
    <t>2024/25 target</t>
  </si>
  <si>
    <t>2026/27 target</t>
  </si>
  <si>
    <t>Current progress (2024/25)</t>
  </si>
  <si>
    <t>% Progress based on 2024/25 Target</t>
  </si>
  <si>
    <t>Status based on 2024/25 Target</t>
  </si>
  <si>
    <t>% Progress based on 2026/27 Target</t>
  </si>
  <si>
    <t>Status based on 2026/27 Target</t>
  </si>
  <si>
    <t>Major drivers of performance (Maximum 2)</t>
  </si>
  <si>
    <t>Challenges, if any</t>
  </si>
  <si>
    <t xml:space="preserve">Catch up Plans </t>
  </si>
  <si>
    <t>Annual Targets (2028/29)</t>
  </si>
  <si>
    <t>Responsibility for reporting</t>
  </si>
  <si>
    <t>Data Sources (report)</t>
  </si>
  <si>
    <t>OTHERS</t>
  </si>
  <si>
    <t>Sustainable economic growth and increased per capita incomes</t>
  </si>
  <si>
    <t xml:space="preserve">Annual average Real GDP growth </t>
  </si>
  <si>
    <t>MINECOFIN</t>
  </si>
  <si>
    <t>GDP Annual National Accounts</t>
  </si>
  <si>
    <t>Nominal GDP</t>
  </si>
  <si>
    <t xml:space="preserve">GDP Per capita </t>
  </si>
  <si>
    <t>USD</t>
  </si>
  <si>
    <t xml:space="preserve">Agriculture GDP growth </t>
  </si>
  <si>
    <t xml:space="preserve">Percentage </t>
  </si>
  <si>
    <t>1. Favorable weather conditions and conntinuous enhanced irrigation systems,
2. Increased improved input use (fertilizer, seeds)</t>
  </si>
  <si>
    <t>Droughts, floods, and irregular rainfall affecting crop yields.</t>
  </si>
  <si>
    <t>1. Invest in rural infrastructure to reduce post-harvest losses and access better markets.
2. Promote crop and income diversification through high-value agriculture and livestock.
3. Expand crop and livestock insurance to lessen negative impact of disaster risks. 
4. Protecting agricultural land and make it more productive.</t>
  </si>
  <si>
    <t>Industry GDP growth</t>
  </si>
  <si>
    <t xml:space="preserve"> This increase is due to: 
- Food processing, of 47.6% 
- Beverrages: 16.2%
- Textile   14.1%.
* Government incentives: Taxe exemption on importation of Raw materials 
* The new agro processing industry operationalise ( in Nyagatare industrial park- Inyange milk  powder plant)</t>
  </si>
  <si>
    <t>Industries still face challenges such as: 
-  Limited availability of Raw materials localy and the high cost of transport of raw materials (all raw materials are expensive because of the high cost of transport due to the landlockedness situation of the country)
- Limited basic infrastructures such as Electricity , Roads and Water in all 10  Industrial parks  and Special Economic Zones</t>
  </si>
  <si>
    <t xml:space="preserve"> -Continuous review of incentives for industries such as  Private sector Support Facility (PSSF) that will provide affordable finance to manifacturing industries  ( targeted industries are  - Agro proccessing , Leather, Textile and Construction materials ) 
-Advocating for increased budget allocation to develop basic  infrastructure in priority industrial parks.(Muhanga , Bugesera, Rwamagana and Musanze)</t>
  </si>
  <si>
    <t>Services GDP growth</t>
  </si>
  <si>
    <r>
      <rPr>
        <b/>
        <sz val="11"/>
        <color theme="1"/>
        <rFont val="Times New Roman"/>
      </rPr>
      <t>Increased national savings for investmen</t>
    </r>
    <r>
      <rPr>
        <b/>
        <sz val="11"/>
        <color rgb="FF666666"/>
        <rFont val="Times New Roman"/>
      </rPr>
      <t xml:space="preserve">t </t>
    </r>
  </si>
  <si>
    <t xml:space="preserve">National Savings </t>
  </si>
  <si>
    <t>Continued awareness campaigns like saving week which have impacted different saving programs like ejo heza with total savings worth fwr 52,8billion,collective investment scheemes,insurance saving schemes 
Digitalisation of saving schemes like payment of ejo heza funds payment through mobile phones and digital direct transfers from personal accounts 
Implementation of ministerial order on increasing personal retirement for workers contribution from 6% to 12% in 2024</t>
  </si>
  <si>
    <t xml:space="preserve">Low levels of income amongst rural population which hinders savings in the schemes like Ejo Heza.
Informality nature of the economy,majority of rwanda's population run informal businesses which has discouraged savings </t>
  </si>
  <si>
    <t>Ensure smooth management of IT modernization project.
Continue sensitization campaigns to enhance CBHI coverage and saving to Ejo Heza</t>
  </si>
  <si>
    <t>MINECOFIN, Financial Sector</t>
  </si>
  <si>
    <t>MINECOFIN, reports</t>
  </si>
  <si>
    <t>Increased value of private investments</t>
  </si>
  <si>
    <t>Private investment in value</t>
  </si>
  <si>
    <t>Anchor projects registered such as Rubavu Cement Factory and Nyabarongo Mining project</t>
  </si>
  <si>
    <t xml:space="preserve">Limited budget for a proactive and aggressive investment promotion activities. Also, limited ability to engage the private sector across the country given the fact that all staff are at HQ and therefore, many projects by domestic investors are not registered. </t>
  </si>
  <si>
    <t xml:space="preserve">Through investment relations management initiatives, RDB will fast track the process of unlocking bottlenecks that are slowing down the operationalization of strategic investment projects. Additionally, through faciliation and aftercare services, RDB will drive reinvestment and support the expansion of existing businesses and projects. Lastly, RDB will improve its investment promotion efforts, leveraging Rwanda’s foreign missions, roadshows, friends of Rwanda and other partners, to actively engage potential investors, promote investment opportunities, and ensure consistent follow-up to drive a high conversion rate. </t>
  </si>
  <si>
    <t>RDB, PSDYE Sector</t>
  </si>
  <si>
    <t>MINECOFIN reports</t>
  </si>
  <si>
    <t xml:space="preserve">Increased value of exports and reduced current account deficit exports </t>
  </si>
  <si>
    <t xml:space="preserve">Exports of goods and services </t>
  </si>
  <si>
    <t xml:space="preserve">The increase on export to import ratio was due to : 
* AfCFTA consolidated Export program . 
* Joint Export facilitation programs.
* Increased preference to locally produce goods such as Ciment , steel , paint and others 
</t>
  </si>
  <si>
    <t>Despite the increase in annual export revenues the following issues remain: 
- Compliance to the applicable standands 
- Lack of quality packaging materials 
- Cold rooms for horticulture produce</t>
  </si>
  <si>
    <t>*Strenghten  the coaching of   SMEs and  Exporters  on standards compliance.
*Work with RDB in order to attract investors in packaging business.
*engage stakeholders to establish cold rooms and improve their management.
* Adopt fiscal protective measures by rising import taxes where the country has enough production capacity.</t>
  </si>
  <si>
    <t>MINICOM, PSDYE</t>
  </si>
  <si>
    <t>GDP National accounts, NISR</t>
  </si>
  <si>
    <t xml:space="preserve">Current Account Deficit </t>
  </si>
  <si>
    <t>NBR</t>
  </si>
  <si>
    <t xml:space="preserve">Increased Productive and decent jobs by  1.25 million (250,000 annually) </t>
  </si>
  <si>
    <t>Number of new decent and productive jobs created</t>
  </si>
  <si>
    <t>Number</t>
  </si>
  <si>
    <t xml:space="preserve">1) A multifaceted strategies have collectively contributed to Rwanda's job creation in 2024, including GDP Growth by 9.7% surpassing the previous years 8.2% and Mainstreaming employment in public projects.
2) Entrepreunership and Business  Development initiatives  such as  Youth Connekct, Hanga Hub, Aguka Programme  and other various initiatives to support MSMEs by Financial Institutions and Development Partners have expanded. 
3) Stakeholders engagement, District and provincial dialogues have further strengthened the ownership and engagement of local governments in collaboration with local businesses.
</t>
  </si>
  <si>
    <t>Limited sustainability of the jobs being created i.e. short-term casual jobs  represent 68.8% of all jobs created.
The determination of productive job ( threshshold amount not yet finalised  ) 
- insufficient  funding of NEET interventions</t>
  </si>
  <si>
    <t xml:space="preserve"> MIFOTRA Jointly with NISR to finalise the definition and calculation of productive and decent work.
Continue scaling up the Employment-Linked Apprenticeship and Work-Based Learning opportunities
 Support the extension and Formalization and Scaling of Micro and Small Enterprises  into Stable Job Providers </t>
  </si>
  <si>
    <t>RDB, MIFOTRA, PSDYE Sector</t>
  </si>
  <si>
    <t>NISR, Labor Force survey</t>
  </si>
  <si>
    <t>ECONOMIC TRANSFORMATION</t>
  </si>
  <si>
    <r>
      <rPr>
        <b/>
        <sz val="11"/>
        <color theme="1"/>
        <rFont val="Times New Roman"/>
      </rPr>
      <t>Modernized Crop Production and productivit</t>
    </r>
    <r>
      <rPr>
        <b/>
        <sz val="11"/>
        <color rgb="FF00001A"/>
        <rFont val="Times New Roman"/>
      </rPr>
      <t>y</t>
    </r>
  </si>
  <si>
    <t xml:space="preserve">Index on Productivity increase for priority food crops </t>
  </si>
  <si>
    <t>-</t>
  </si>
  <si>
    <t>&gt;10%</t>
  </si>
  <si>
    <t>NISR</t>
  </si>
  <si>
    <t>SAS</t>
  </si>
  <si>
    <r>
      <rPr>
        <b/>
        <sz val="11"/>
        <color theme="1"/>
        <rFont val="Times New Roman"/>
      </rPr>
      <t>Modernized Crop Production and productivit</t>
    </r>
    <r>
      <rPr>
        <b/>
        <sz val="11"/>
        <color rgb="FF00001A"/>
        <rFont val="Times New Roman"/>
      </rPr>
      <t>y</t>
    </r>
  </si>
  <si>
    <t>Productivity  of Maize</t>
  </si>
  <si>
    <t xml:space="preserve">MT/Ha
</t>
  </si>
  <si>
    <t>1. Use of improved seed
2. Improved extension services</t>
  </si>
  <si>
    <t xml:space="preserve">           </t>
  </si>
  <si>
    <t xml:space="preserve">1. Promote contract farming. </t>
  </si>
  <si>
    <t>Maize: 2.74 
(874,337)</t>
  </si>
  <si>
    <t>Season
Agriculture 
Survey (SAS)</t>
  </si>
  <si>
    <r>
      <rPr>
        <b/>
        <sz val="11"/>
        <color theme="1"/>
        <rFont val="Times New Roman"/>
      </rPr>
      <t>Modernized Crop Production and productivit</t>
    </r>
    <r>
      <rPr>
        <b/>
        <sz val="11"/>
        <color rgb="FF00001A"/>
        <rFont val="Times New Roman"/>
      </rPr>
      <t>y</t>
    </r>
  </si>
  <si>
    <t>Productivity  of Beans</t>
  </si>
  <si>
    <t>Strengthened Use of Improved Agricultural Inputs</t>
  </si>
  <si>
    <t xml:space="preserve">1. Limited use of Improved  seeds and fertilizers for some farmers,
2. Delayed &amp; minimal rainfall and Pests or disease pressure in some areas.                            </t>
  </si>
  <si>
    <t>1. Enhancing extension services to promote the adoption of improved seeds and enhance  good agriculture practice climate-smart agriculture (CSA) practices</t>
  </si>
  <si>
    <t>Beans: 1.5 
(662,115)</t>
  </si>
  <si>
    <r>
      <rPr>
        <b/>
        <sz val="11"/>
        <color theme="1"/>
        <rFont val="Times New Roman"/>
      </rPr>
      <t>Modernized Crop Production and productivit</t>
    </r>
    <r>
      <rPr>
        <b/>
        <sz val="11"/>
        <color rgb="FF00001A"/>
        <rFont val="Times New Roman"/>
      </rPr>
      <t>y</t>
    </r>
  </si>
  <si>
    <t>Productivity  of Rice</t>
  </si>
  <si>
    <t xml:space="preserve"> 1. Expansion of irrigation (area under irrigation in marshlands)
2. Use of improved varieties and good agricultural practices</t>
  </si>
  <si>
    <t>Adverse effects of climate change (floods)</t>
  </si>
  <si>
    <t>1. Mobilize farmers to insure their farms and put effort in erosion control measures including watershed management,</t>
  </si>
  <si>
    <t>Rice: 5.4 
(293,178)</t>
  </si>
  <si>
    <r>
      <rPr>
        <b/>
        <sz val="11"/>
        <color theme="1"/>
        <rFont val="Times New Roman"/>
      </rPr>
      <t>Modernized Crop Production and productivit</t>
    </r>
    <r>
      <rPr>
        <b/>
        <sz val="11"/>
        <color rgb="FF00001A"/>
        <rFont val="Times New Roman"/>
      </rPr>
      <t>y</t>
    </r>
  </si>
  <si>
    <t>Productivity of Irish Potatoes</t>
  </si>
  <si>
    <t>Local seed multiplication</t>
  </si>
  <si>
    <t>1. High cost of high-yielding varieties (potato tubers)
2. Inadequate use of inputs due to their high cost</t>
  </si>
  <si>
    <t>1. Strengthening local seed production to minimize the high cost of high-yielding varieties,
1. Enhancing extension services to promote the adoption of improved seeds, good agricultural practices, and climate-smart agriculture (CSA) practices</t>
  </si>
  <si>
    <t xml:space="preserve">
Irish 
Potatoes: 
14.7 
(1,498,545)</t>
  </si>
  <si>
    <r>
      <rPr>
        <b/>
        <sz val="11"/>
        <color theme="1"/>
        <rFont val="Times New Roman"/>
      </rPr>
      <t>Modernized Crop Production and productivit</t>
    </r>
    <r>
      <rPr>
        <b/>
        <sz val="11"/>
        <color rgb="FF00001A"/>
        <rFont val="Times New Roman"/>
      </rPr>
      <t>y</t>
    </r>
  </si>
  <si>
    <t>Productivity  of Wheat</t>
  </si>
  <si>
    <t>1. Use of improved seeds
2. Favorable climatic conditions</t>
  </si>
  <si>
    <t>Wheat: 1.48 
(26,825)</t>
  </si>
  <si>
    <r>
      <rPr>
        <b/>
        <sz val="11"/>
        <color theme="1"/>
        <rFont val="Times New Roman"/>
      </rPr>
      <t>Modernized Crop Production and productivit</t>
    </r>
    <r>
      <rPr>
        <b/>
        <sz val="11"/>
        <color rgb="FF00001A"/>
        <rFont val="Times New Roman"/>
      </rPr>
      <t>y</t>
    </r>
  </si>
  <si>
    <t>Productivity  of Soybean</t>
  </si>
  <si>
    <t>Favorable weather conditions</t>
  </si>
  <si>
    <t xml:space="preserve">1.Use of Low seed quality by some farmers,
2.Adverse effects of climate change </t>
  </si>
  <si>
    <t>1. Strengthening extension services to increase the adoption of quality seeds and
2. Promote  climate-smart agriculture (CSA) practices to  reduce the effects of climate change</t>
  </si>
  <si>
    <t>Soybean: 
1.4 (64,152)</t>
  </si>
  <si>
    <r>
      <rPr>
        <b/>
        <sz val="11"/>
        <color theme="1"/>
        <rFont val="Times New Roman"/>
      </rPr>
      <t>Modernized Crop Production and productivit</t>
    </r>
    <r>
      <rPr>
        <b/>
        <sz val="11"/>
        <color rgb="FF00001A"/>
        <rFont val="Times New Roman"/>
      </rPr>
      <t>y</t>
    </r>
  </si>
  <si>
    <t>Productivity  of Cassava</t>
  </si>
  <si>
    <t>1. Climate variability
2. Low technology adoption
3. Pest &amp; diseases</t>
  </si>
  <si>
    <t>1. Intensive mobilization of farmers to adopt new technologies.;
2. Strengthen research or the development of pest- and disease-resistant varieties</t>
  </si>
  <si>
    <t>Cassava: 
17.9 
(1,653,924)</t>
  </si>
  <si>
    <r>
      <rPr>
        <b/>
        <sz val="11"/>
        <color theme="1"/>
        <rFont val="Times New Roman"/>
      </rPr>
      <t>Modernized Crop Production and productivit</t>
    </r>
    <r>
      <rPr>
        <b/>
        <sz val="11"/>
        <color rgb="FF00001A"/>
        <rFont val="Times New Roman"/>
      </rPr>
      <t>y</t>
    </r>
  </si>
  <si>
    <t>Productivity  of Cooking Banana</t>
  </si>
  <si>
    <r>
      <rPr>
        <sz val="11"/>
        <color theme="1"/>
        <rFont val="Calibri"/>
      </rPr>
      <t>The progress made is slightly above baseline due to: 
1. Improved crop management
2. Better disease control in plantations.</t>
    </r>
    <r>
      <rPr>
        <sz val="11"/>
        <color rgb="FFFF0000"/>
        <rFont val="Calibri"/>
      </rPr>
      <t xml:space="preserve"> </t>
    </r>
  </si>
  <si>
    <t>The progress made is below target due to diseases and weather events in some plantations that affect productivity</t>
  </si>
  <si>
    <t>1.Implement real-time field monitoring for rapid response to minimize the spread of diseases
2. Put more effort into the adoption of good agricultural practices and strengthen research on the development of disease- and pest-resistant varieties</t>
  </si>
  <si>
    <t>Cooking 
banana: 
19.7
(1,424,973)</t>
  </si>
  <si>
    <r>
      <rPr>
        <b/>
        <sz val="11"/>
        <color theme="1"/>
        <rFont val="Times New Roman"/>
      </rPr>
      <t>Modernized Crop Production and productivit</t>
    </r>
    <r>
      <rPr>
        <b/>
        <sz val="11"/>
        <color rgb="FF00001A"/>
        <rFont val="Times New Roman"/>
      </rPr>
      <t>y</t>
    </r>
  </si>
  <si>
    <t>Production of Maize</t>
  </si>
  <si>
    <t>MT</t>
  </si>
  <si>
    <t>Area under cultivation maintained</t>
  </si>
  <si>
    <t>• Postharvest losses, pest&amp;diseases attack  are the major challenges</t>
  </si>
  <si>
    <t xml:space="preserve">•Increase the number of postharvest facilities (dryers); </t>
  </si>
  <si>
    <r>
      <rPr>
        <b/>
        <sz val="11"/>
        <color theme="1"/>
        <rFont val="Times New Roman"/>
      </rPr>
      <t>Modernized Crop Production and productivit</t>
    </r>
    <r>
      <rPr>
        <b/>
        <sz val="11"/>
        <color rgb="FF00001A"/>
        <rFont val="Times New Roman"/>
      </rPr>
      <t>y</t>
    </r>
  </si>
  <si>
    <t>Production of Beans</t>
  </si>
  <si>
    <t>• Reduced area planted
• Climate impact</t>
  </si>
  <si>
    <r>
      <rPr>
        <b/>
        <sz val="11"/>
        <color theme="1"/>
        <rFont val="Times New Roman"/>
      </rPr>
      <t>Modernized Crop Production and productivit</t>
    </r>
    <r>
      <rPr>
        <b/>
        <sz val="11"/>
        <color rgb="FF00001A"/>
        <rFont val="Times New Roman"/>
      </rPr>
      <t>y</t>
    </r>
  </si>
  <si>
    <t>Production of Rice</t>
  </si>
  <si>
    <t>• Limited irrigation expansion and disasters impact (floods)
•The high cost of inputs hindered optimal use by growers.</t>
  </si>
  <si>
    <t xml:space="preserve">1.Investment in Climate-Resilient Irrigation Systems, Efficient Input Use;  </t>
  </si>
  <si>
    <r>
      <rPr>
        <b/>
        <sz val="11"/>
        <color theme="1"/>
        <rFont val="Times New Roman"/>
      </rPr>
      <t>Modernized Crop Production and productivit</t>
    </r>
    <r>
      <rPr>
        <b/>
        <sz val="11"/>
        <color rgb="FF00001A"/>
        <rFont val="Times New Roman"/>
      </rPr>
      <t>y</t>
    </r>
  </si>
  <si>
    <t>Production of Irish Potatoes</t>
  </si>
  <si>
    <t>Progress is far below target because of:         
• Post-harvest losses,
• Pests/disease that affects yields</t>
  </si>
  <si>
    <t xml:space="preserve">1. Strengthening local seed production to minimize the high cost of high-yielding varieties,
2. Enhancing extension services to promote the adoption of improved seeds, good agricultural practices, and climate-smart agriculture (CSA) practices
</t>
  </si>
  <si>
    <r>
      <rPr>
        <b/>
        <sz val="11"/>
        <color theme="1"/>
        <rFont val="Times New Roman"/>
      </rPr>
      <t>Modernized Crop Production and productivit</t>
    </r>
    <r>
      <rPr>
        <b/>
        <sz val="11"/>
        <color rgb="FF00001A"/>
        <rFont val="Times New Roman"/>
      </rPr>
      <t>y</t>
    </r>
  </si>
  <si>
    <t>Production of  Wheat</t>
  </si>
  <si>
    <r>
      <rPr>
        <b/>
        <sz val="11"/>
        <color theme="1"/>
        <rFont val="Times New Roman"/>
      </rPr>
      <t>Modernized Crop Production and productivit</t>
    </r>
    <r>
      <rPr>
        <b/>
        <sz val="11"/>
        <color rgb="FF00001A"/>
        <rFont val="Times New Roman"/>
      </rPr>
      <t>y</t>
    </r>
  </si>
  <si>
    <t>Production of Soybean</t>
  </si>
  <si>
    <r>
      <rPr>
        <b/>
        <sz val="11"/>
        <color theme="1"/>
        <rFont val="Times New Roman"/>
      </rPr>
      <t>Modernized Crop Production and productivit</t>
    </r>
    <r>
      <rPr>
        <b/>
        <sz val="11"/>
        <color rgb="FF00001A"/>
        <rFont val="Times New Roman"/>
      </rPr>
      <t>y</t>
    </r>
  </si>
  <si>
    <t>Production of Cassava</t>
  </si>
  <si>
    <t xml:space="preserve">1. Land availability constraints due to competition with other crops;
2. Productivity decline due to the failure of varieties to resist pests/diseases. </t>
  </si>
  <si>
    <r>
      <rPr>
        <b/>
        <sz val="11"/>
        <color theme="1"/>
        <rFont val="Times New Roman"/>
      </rPr>
      <t>Modernized Crop Production and productivit</t>
    </r>
    <r>
      <rPr>
        <b/>
        <sz val="11"/>
        <color rgb="FF00001A"/>
        <rFont val="Times New Roman"/>
      </rPr>
      <t>y</t>
    </r>
  </si>
  <si>
    <t>Production of Cooking Banana</t>
  </si>
  <si>
    <r>
      <rPr>
        <sz val="12"/>
        <color theme="1"/>
        <rFont val="Times New Roman"/>
      </rPr>
      <t>The progress made is slightly above baseline due to: 
1. Improved crop management
2. Better disease control in plantations.</t>
    </r>
    <r>
      <rPr>
        <sz val="12"/>
        <color rgb="FFFF0000"/>
        <rFont val="Times New Roman"/>
      </rPr>
      <t xml:space="preserve"> </t>
    </r>
  </si>
  <si>
    <r>
      <rPr>
        <b/>
        <sz val="11"/>
        <color theme="1"/>
        <rFont val="Times New Roman"/>
      </rPr>
      <t>Modernized Crop Production and productivit</t>
    </r>
    <r>
      <rPr>
        <b/>
        <sz val="11"/>
        <color rgb="FF00001A"/>
        <rFont val="Times New Roman"/>
      </rPr>
      <t>y</t>
    </r>
  </si>
  <si>
    <t>Area under irrigation</t>
  </si>
  <si>
    <t>Ha</t>
  </si>
  <si>
    <t>Small-scale Irrigation</t>
  </si>
  <si>
    <t xml:space="preserve">1. Delayed project implementation
2. Provision of irrigation equipment is paused, awaiting a new SSIT  procurement model that eliminates middlemen to make it more affordable.  </t>
  </si>
  <si>
    <t xml:space="preserve">1. Speed up feasibility studies
 and/or procurement processes
2. Speeding up the development and implementation of the new SSIT model (Direct Procurement
 </t>
  </si>
  <si>
    <t>MINAGRI</t>
  </si>
  <si>
    <t>MINAGRI Reports</t>
  </si>
  <si>
    <r>
      <rPr>
        <b/>
        <sz val="11"/>
        <color theme="1"/>
        <rFont val="Times New Roman"/>
      </rPr>
      <t>Modernized Crop Production and productivit</t>
    </r>
    <r>
      <rPr>
        <b/>
        <sz val="11"/>
        <color rgb="FF00001A"/>
        <rFont val="Times New Roman"/>
      </rPr>
      <t>y</t>
    </r>
  </si>
  <si>
    <t>Area Under terraces</t>
  </si>
  <si>
    <t>Ha (Radical)</t>
  </si>
  <si>
    <t>1. Government-led land management
2. Community mobilization</t>
  </si>
  <si>
    <r>
      <rPr>
        <b/>
        <sz val="11"/>
        <color theme="1"/>
        <rFont val="Times New Roman"/>
      </rPr>
      <t>Modernized Crop Production and productivit</t>
    </r>
    <r>
      <rPr>
        <b/>
        <sz val="11"/>
        <color rgb="FF00001A"/>
        <rFont val="Times New Roman"/>
      </rPr>
      <t>y</t>
    </r>
  </si>
  <si>
    <t xml:space="preserve">Ha (Progressive) </t>
  </si>
  <si>
    <r>
      <rPr>
        <b/>
        <sz val="11"/>
        <color theme="1"/>
        <rFont val="Times New Roman"/>
      </rPr>
      <t>Modernized Crop Production and productivit</t>
    </r>
    <r>
      <rPr>
        <b/>
        <sz val="11"/>
        <color rgb="FF00001A"/>
        <rFont val="Times New Roman"/>
      </rPr>
      <t>y</t>
    </r>
  </si>
  <si>
    <t xml:space="preserve">Quantity of fertilizers applied </t>
  </si>
  <si>
    <t>Kg/Ha</t>
  </si>
  <si>
    <r>
      <rPr>
        <b/>
        <sz val="11"/>
        <color theme="1"/>
        <rFont val="Times New Roman"/>
      </rPr>
      <t>Modernized Crop Production and productivit</t>
    </r>
    <r>
      <rPr>
        <b/>
        <sz val="11"/>
        <color rgb="FF00001A"/>
        <rFont val="Times New Roman"/>
      </rPr>
      <t>y</t>
    </r>
  </si>
  <si>
    <t xml:space="preserve">Percentage of farmers using improved seeds(Large-scale farmers (LSF) 
</t>
  </si>
  <si>
    <t xml:space="preserve">Percentage (LSF) </t>
  </si>
  <si>
    <t>1. Subsidized seed programs
2. Awareness campaigns</t>
  </si>
  <si>
    <r>
      <rPr>
        <b/>
        <sz val="11"/>
        <color theme="1"/>
        <rFont val="Times New Roman"/>
      </rPr>
      <t>Modernized Crop Production and productivit</t>
    </r>
    <r>
      <rPr>
        <b/>
        <sz val="11"/>
        <color rgb="FF00001A"/>
        <rFont val="Times New Roman"/>
      </rPr>
      <t>y</t>
    </r>
  </si>
  <si>
    <t>Percentage of farmers using improved seeds(Small-scale farmers (SSF)</t>
  </si>
  <si>
    <t>Percentage (SSF)</t>
  </si>
  <si>
    <t xml:space="preserve">1. Subsidized seed programs
2. Awareness campaigns on the cropping season </t>
  </si>
  <si>
    <t xml:space="preserve"> Reluctance of some farmers or failure to adopt or afford improved seeds.</t>
  </si>
  <si>
    <t xml:space="preserve">1. Increase mobilization of famers showcasing benefits of  improved seeds,
</t>
  </si>
  <si>
    <r>
      <rPr>
        <b/>
        <sz val="11"/>
        <color theme="1"/>
        <rFont val="Times New Roman"/>
      </rPr>
      <t>Modernized Crop Production and productivit</t>
    </r>
    <r>
      <rPr>
        <b/>
        <sz val="11"/>
        <color rgb="FF00001A"/>
        <rFont val="Times New Roman"/>
      </rPr>
      <t>y</t>
    </r>
  </si>
  <si>
    <t>Coverage of agricultural extension services</t>
  </si>
  <si>
    <t>No data is available; awaiting publication of the Agriculture Household Survey</t>
  </si>
  <si>
    <t>Data will be available following the publication of the Agriculture Household Survey, which is expected in September, to facilitate the computation of farmers reached by extension services.</t>
  </si>
  <si>
    <t>Strengthened Market Linkages and Post-Harvest Infrastructures</t>
  </si>
  <si>
    <t>Post-harvest losses on food crops</t>
  </si>
  <si>
    <t>No data available</t>
  </si>
  <si>
    <t>A related assessment is anticipated in FY25/26.</t>
  </si>
  <si>
    <t>Modernized Animal Resources production and productivity</t>
  </si>
  <si>
    <t>Production of milk products</t>
  </si>
  <si>
    <t xml:space="preserve">MT </t>
  </si>
  <si>
    <t>1. Improved animal care services (health &amp; nutrition) and operationalization of milk collection &amp; processing facilities,
2. Use of improved cattle breeds</t>
  </si>
  <si>
    <r>
      <rPr>
        <sz val="11"/>
        <color theme="1"/>
        <rFont val="Calibri"/>
      </rPr>
      <t>1. A low quantity of milk bypassing MCCs/MCPs leads to underreporting of actual production.</t>
    </r>
    <r>
      <rPr>
        <sz val="11"/>
        <color rgb="FF000000"/>
        <rFont val="Calibri"/>
      </rPr>
      <t xml:space="preserve">
2. Animal Feed shortages
3.High-cost of inputs</t>
    </r>
  </si>
  <si>
    <t>1.Maintain efforts to facilitate and attract investment in the production of high-quality animal feeds.; 
2.Keep enhancing desirable traits in livestock (cattle breeds improvement) to increase productivity, disease resistance, and overall animal welfare;
3. Continue mobilizing farmers to actively participate in organizing the milk value chain by channeling all milk production through nearby Milk Collection Centers (MCCs) and/or Milk Collection Points (MCPs), while minimizing the informal milk collection &amp; transportation/distribution to improve efficiency and coordination throughout the chain.; 
4.Conduct a deep assessment to determine total quantity of milk produced.
5. Encourage and support the cultivation of drought-resistant forage crops and promote the use of hydroponic fodder systems or silage making.</t>
  </si>
  <si>
    <t>Production of Meat products</t>
  </si>
  <si>
    <t>A related assessment is expected by end of June 2025</t>
  </si>
  <si>
    <t xml:space="preserve">Production of Fish </t>
  </si>
  <si>
    <t>Increased technical support for fish farmers involved in both pond
and cage culture systems</t>
  </si>
  <si>
    <t>Illegal fishing in many lakes and the high cost of fish feed,</t>
  </si>
  <si>
    <t>1. Strengthen collaboration between RAB staff, police marines, and union representatives to enhance the
control of illegal fishing activities.
2. Continue to attract private investors to address key challenges in aquaculture, such as the high cost of feed and the
lack of quality fingerlings.</t>
  </si>
  <si>
    <t>Production of Eggs</t>
  </si>
  <si>
    <t xml:space="preserve">Strengthened Agriculture De-risking for resilience </t>
  </si>
  <si>
    <t>Crops insured</t>
  </si>
  <si>
    <t>1. Severe weather events (such as droughts and floods) heighten risk perception; therefore, farmers seek insurance to mitigate potential losses from unpredictable climate impacts.
2. Premium subsidies and Public-private partnerships.
3. Insurance increases farmers' creditworthiness by reducing risk to lenders.
4. Awareness campaigns</t>
  </si>
  <si>
    <t>Some farmers are reluctant to adopt.</t>
  </si>
  <si>
    <t>Increase efforts in mobilizing farmers for insurance adoption.</t>
  </si>
  <si>
    <t>Livestock insured(Cattle)</t>
  </si>
  <si>
    <t>1. Low insurance uptake
2. Affordability issues</t>
  </si>
  <si>
    <t>1. Putting in much effort to educate farmers.
2.  Minimize long processes, as complex procedures in agricultural insurance discourage farmers.</t>
  </si>
  <si>
    <t>Cattle: 58,962</t>
  </si>
  <si>
    <t>Livestock insured(Pigs)</t>
  </si>
  <si>
    <t>1. Reluctance of farmers in adopting insurance
2. Affordability issues</t>
  </si>
  <si>
    <t>1. Putting in much effort to educate farmers. 
2. Minimize long processes, as complex procedures in agricultural insurance discourage farmers.</t>
  </si>
  <si>
    <t>Pigs: 157300</t>
  </si>
  <si>
    <t>Livestock insured(Poultry)</t>
  </si>
  <si>
    <t>Poultry: 474506</t>
  </si>
  <si>
    <t>Credit to Agriculture Sector as a percentage of total loans</t>
  </si>
  <si>
    <t>Waiting BNR to release the relevant report from which we will get the  current status.</t>
  </si>
  <si>
    <t>BNR/MINECOFIN</t>
  </si>
  <si>
    <t>Increased sector contributions to exports</t>
  </si>
  <si>
    <t>Export to import ratio</t>
  </si>
  <si>
    <t xml:space="preserve">The increase in exports to import ratio was due to: 
1)Domestic market recapturing as increased preference to locally produce goods such as Cement, steel, paint and others. This is due partly to price competitiveness, improve quality, and continued Made in Rwanda awareness.  
2) Increased domestic production leading to increased exports (Agroproducts, construction materials and textiles) to regional markets. Informal Cross border trade increased by (843% in Tanzania),  (37% in Uganda), and (1.7% in DRC) in May 2025 compared to May 2024. 
3) Increased international commodity prices (Coffee/Tea) increasing export earnings.  
</t>
  </si>
  <si>
    <t xml:space="preserve">Despite the increase in annual export revenues the following issues remain: 
1)The country still depends on imported essential products such as fuel, construction material (Steel Products) and food (Rice, Sugar, Cooking oil and wheat)
</t>
  </si>
  <si>
    <t xml:space="preserve">1) Continued import substitutition (Clinker factory in Musanze and Iron Ore Quarry and Factory in Musanze will be instrumental in reducing imports of Cement and Steel products ). 
2) Land allocated for palm oil production will result in reduced palm oil imports in the medium term. 
3) Ongoing Sugar land allocation  review will reduce sugar imports and ease Balance of Payment and current account deficit.
4)New Tannery and leather factory will diversify High Value Exports, while Milk Powder Plant factory will continue to access AfCFTA market for increased export revenues.
5)Continued increase of international commodity prices due to geopolitical trade disputes will result in higher export revenues.
6)Improvements in logistics supply chain (Naivasha and Isaka Dry Ports) will reduce freight costs and also reduce dependency on foreign service providers in transport sector.  </t>
  </si>
  <si>
    <t>NISR, National account</t>
  </si>
  <si>
    <t xml:space="preserve">Value of mining exports </t>
  </si>
  <si>
    <t>USD Billion</t>
  </si>
  <si>
    <t>Value of Tourism revenues</t>
  </si>
  <si>
    <t>USD Millions</t>
  </si>
  <si>
    <t xml:space="preserve">The  annual decline was due  to :  
* Marburg Virus
*Regional instability </t>
  </si>
  <si>
    <t xml:space="preserve">This annual decline was due  to :  
* Marburg Virus
*Regional instability </t>
  </si>
  <si>
    <t>*Aggressive marketing
*Leveraging Visit Rwanda Partnerships for promotion and conversions
*Increasing the number of market reperesentations to tap into new markets (Australia and Singapore MarketRep will be added next financial year)</t>
  </si>
  <si>
    <t>RDB annual reports</t>
  </si>
  <si>
    <t xml:space="preserve">Value of MICE (tourism sub-sector) revenues </t>
  </si>
  <si>
    <t>Key Events Hosted: FIA Annual General Assemblies &amp; Prize Giving 2024, 4th Global NCD Alliance Forum, Africa Health Agenda International Conference  ( AHAIC)/AMREF ), African Businee Heroes, the African Health Economics, and Policy Association (AfHEA) 2025 Conference</t>
  </si>
  <si>
    <t xml:space="preserve">There were many cancellation and postponment of events due to Marburg Virus. Key Events postponed and cancelled include:
Mobile World Congress - GSMA (Postponed to next FY),PMI® Global Summit Series  Africa (Postponed tp Next FY), Nutrition Power the Change - SUN Movement Global Gathering  (Cancelled), World Congress of International Association of Applied Linguistics (Cancelled)   </t>
  </si>
  <si>
    <t xml:space="preserve">*Proactive mining and bidding for the events, with a focus on recurring events. 
*Ensure the successful hosting of the postponed events.  
*Continuing to promote the destination as the second preferred city and 3rd preffered country in Africa. </t>
  </si>
  <si>
    <t xml:space="preserve">Increased spatial access to electricity countrywide </t>
  </si>
  <si>
    <t>Percentage of cells with access to electricity</t>
  </si>
  <si>
    <t>- Implementation of RUEAP EPCs</t>
  </si>
  <si>
    <t>100% (2,148 cells)</t>
  </si>
  <si>
    <t>MININFRA, Energy Sector</t>
  </si>
  <si>
    <t>MININFRA Reports</t>
  </si>
  <si>
    <t>Number of cells with access to electricity</t>
  </si>
  <si>
    <t>Implementation of RUEAP EPCs</t>
  </si>
  <si>
    <t>None</t>
  </si>
  <si>
    <t xml:space="preserve">Percentage of productive use areas with access to electricity </t>
  </si>
  <si>
    <t>- Implementation of RUEAP EPCs
- Proper implementation of presidential pledges</t>
  </si>
  <si>
    <t>Enhanced  share of renewable energy in electricity generation mix</t>
  </si>
  <si>
    <t xml:space="preserve">Percentage share of renewable energy in power generation mix </t>
  </si>
  <si>
    <t>Additional 60 MW from import energy source</t>
  </si>
  <si>
    <t>Delay in construction of new hydro power plants</t>
  </si>
  <si>
    <t>-Speeding up the construction of Nyabarongo II HPP
-Completion and commissioning of Kore MHPP</t>
  </si>
  <si>
    <t>Increased access to drinking water</t>
  </si>
  <si>
    <t xml:space="preserve">Percentage of villages with access to improved drinking water </t>
  </si>
  <si>
    <t xml:space="preserve">231 villages have been served from completed projects : 
1. Rubavu : 12 villages 
2. Muhanga : 42 Villages 
3. Huye : 25 Villages 
4. Rusizi : 50 Villages 
5. Nyagatare : 21 Villages 
6. Musanze : 5 Villages 
7. Kigali : 23 Villages 
8. Ngororero :45 Villages 
9. Ngoma (Sake): 08 villages </t>
  </si>
  <si>
    <t>MININFRA, WATSAN Sector</t>
  </si>
  <si>
    <t>Improved quality of the road network and trade supporting infrastructure</t>
  </si>
  <si>
    <t xml:space="preserve">Length of unpaved National roads upgraded to paved (Cumulative) </t>
  </si>
  <si>
    <t>Km</t>
  </si>
  <si>
    <t>The delay of the production of local materials (aggregates and stone base) for Ngoma-Ramiro road</t>
  </si>
  <si>
    <t>The coontractor is looking for alternative source of stone base and aggregates</t>
  </si>
  <si>
    <t>RTDA</t>
  </si>
  <si>
    <t xml:space="preserve">Length of national paved road rehabilitated </t>
  </si>
  <si>
    <t>Expropriation funds secured for some sections</t>
  </si>
  <si>
    <t>Still have a dificit for Expropriation funds</t>
  </si>
  <si>
    <t>Fund mobilization is ongoing with MINECOFIN</t>
  </si>
  <si>
    <t>Length of feeder roads rehabilitated (Cumulative)</t>
  </si>
  <si>
    <t>Expropriation funds still an issue affecting smooth progress of the project</t>
  </si>
  <si>
    <t>Fast-track contract signing and issuance of service/work orders. Collaborate with the Ministry of Finance or donors to release urgent funds.</t>
  </si>
  <si>
    <t>Increased access to decent housing and enhanced resilience of communities</t>
  </si>
  <si>
    <t>Percentage of rural households living in integrated planned rural settlements</t>
  </si>
  <si>
    <t>-         </t>
  </si>
  <si>
    <t xml:space="preserve">growth in  rural planned settlement
</t>
  </si>
  <si>
    <t xml:space="preserve">reliance on EICV or Census to know the progress </t>
  </si>
  <si>
    <t>Align with NISR on tools to facilitate continuous monitoring</t>
  </si>
  <si>
    <t>MININFRA, Urbanization and Rural Settlement Sector</t>
  </si>
  <si>
    <t>EICV Survey, NISR</t>
  </si>
  <si>
    <t>Percentage of urban population living in unplanned settlements </t>
  </si>
  <si>
    <r>
      <rPr>
        <sz val="12"/>
        <color theme="1"/>
        <rFont val="Times New Roman"/>
      </rPr>
      <t>-</t>
    </r>
    <r>
      <rPr>
        <sz val="12"/>
        <color theme="1"/>
        <rFont val="Times New Roman"/>
      </rPr>
      <t xml:space="preserve">        </t>
    </r>
    <r>
      <rPr>
        <sz val="12"/>
        <color theme="1"/>
        <rFont val="Times New Roman"/>
      </rPr>
      <t> </t>
    </r>
  </si>
  <si>
    <t>NA</t>
  </si>
  <si>
    <t xml:space="preserve">reduction of informal settlements
</t>
  </si>
  <si>
    <t>MININFRA, Urbanization and Rural Settlement Sector, CoK, Districts</t>
  </si>
  <si>
    <t xml:space="preserve"> Increased digital literacy </t>
  </si>
  <si>
    <t>Percentage of citizens with basic digital literacy skills (15 years above)</t>
  </si>
  <si>
    <t>DAP Program</t>
  </si>
  <si>
    <t>MINICT/RISA</t>
  </si>
  <si>
    <t>NISR reports</t>
  </si>
  <si>
    <t xml:space="preserve">Enhanced Environmental management, mitigation and adaptation to climate change </t>
  </si>
  <si>
    <t xml:space="preserve">National  GHG emissions </t>
  </si>
  <si>
    <t xml:space="preserve">MtCO2e </t>
  </si>
  <si>
    <t>i. Some sectors are emitting more GHGs. However, despite the increase from 6.75 to 7.8 MT, the business-as-usual scenario indicates that emissions would have reached 8.23 MT.
ii.The annual targets are not included in the current NDC, but they will be integrated into the revised version that will be published after June 2025</t>
  </si>
  <si>
    <t>Increase focus on sectors with the highest emission growth, such as agriculture and transportation, through stronger enforcement</t>
  </si>
  <si>
    <t>7.5 (With
Intervention)</t>
  </si>
  <si>
    <t>MoE</t>
  </si>
  <si>
    <t>MoE, NISR reports</t>
  </si>
  <si>
    <t xml:space="preserve">Increased resilience to climate change and reduced impacts of disasters </t>
  </si>
  <si>
    <t>Percentage of households in high-risk areas protected from flood- related hazards</t>
  </si>
  <si>
    <t>"Availability of ongoing projects ( VCRP, RUDP II, Green Gicumbi) for protecting citizens from high risk zones 
"</t>
  </si>
  <si>
    <t>RWB</t>
  </si>
  <si>
    <t>RWB Annual report</t>
  </si>
  <si>
    <t xml:space="preserve">Mobilized climate and nature finance </t>
  </si>
  <si>
    <t>Increased climate and nature finance (cumulative)</t>
  </si>
  <si>
    <t xml:space="preserve">Diversification of Financing instruments, leveraging private capital (Sources: Domestic resource mobilization, Development partners, Development Finance Institutions, Philanthropies/Foundations, Institutional investors, Private equity and Venture capital - Instruments such as; Grants, Concessional financing, Equity, Bonds, Carbon markets)      
</t>
  </si>
  <si>
    <t xml:space="preserve"> Adverse effect of regional geopolitical tensions on collaboration with development partners. </t>
  </si>
  <si>
    <t xml:space="preserve">Enhancing diversification  of climate financing solutions
</t>
  </si>
  <si>
    <t>MoE, MINECOFIN</t>
  </si>
  <si>
    <t>MoE, MINECOFIN, RGF reports</t>
  </si>
  <si>
    <t>SOCIAL TRANSFORMATIONAL</t>
  </si>
  <si>
    <t>Increased enrollment in pre-primary education</t>
  </si>
  <si>
    <t>Net enrolment rate in pre-primary</t>
  </si>
  <si>
    <r>
      <rPr>
        <sz val="12"/>
        <color theme="1"/>
        <rFont val="Arial"/>
      </rPr>
      <t>1)Mobilization of Parents and stakeholders by Implementing Zero out of school project.
2) Construction of classrooms and other related infrastructure to accommodate the pupils.</t>
    </r>
    <r>
      <rPr>
        <b/>
        <i/>
        <sz val="12"/>
        <color rgb="FF000000"/>
        <rFont val="Arial"/>
      </rPr>
      <t xml:space="preserve"> (In 2023/24 additional 1008 classrooms constructed)</t>
    </r>
  </si>
  <si>
    <t>1) Overcrowding within our schools,
 2) Long distance due to unsufficient school infrastructure near the community</t>
  </si>
  <si>
    <t>1) Upgrade ECDs to preprimary school standards(4,296 ECDs) as planned in ESSP 2024/2029.
2) Work with stakeholders to secure funding for classrooms construction.</t>
  </si>
  <si>
    <t>MINEDUC</t>
  </si>
  <si>
    <t xml:space="preserve">EMIS report </t>
  </si>
  <si>
    <r>
      <rPr>
        <b/>
        <sz val="11"/>
        <color rgb="FF00001A"/>
        <rFont val="Times New Roman"/>
      </rPr>
      <t>Improved timely enrollment, efficiency, equity and learning outcomes in primary educatio</t>
    </r>
    <r>
      <rPr>
        <b/>
        <sz val="11"/>
        <color theme="1"/>
        <rFont val="Times New Roman"/>
      </rPr>
      <t xml:space="preserve">n </t>
    </r>
  </si>
  <si>
    <t>Dropout rate in Primary</t>
  </si>
  <si>
    <t xml:space="preserve">1) School Feeding Program implented in all public and government aided schools,
2) Remedial education to reduce ultimately dropout rates.
3) Sinergy among concerned parties (central government, local government, faith based organization and community). </t>
  </si>
  <si>
    <t xml:space="preserve">1) Overcrowding and doubleshift 
2) Existing cases of child labor.                  3) Poverty </t>
  </si>
  <si>
    <t>1) Continue to engage with MINECOFIN and development partners to mobilise resources for classroom construction and provision of school materials
Continue to train teachers and school leaders on pedagogical skills 
2) Continous community mobilization.</t>
  </si>
  <si>
    <t>&lt; 3.9%</t>
  </si>
  <si>
    <t>MINEDUC,</t>
  </si>
  <si>
    <t xml:space="preserve">EMIS Report  </t>
  </si>
  <si>
    <r>
      <rPr>
        <b/>
        <sz val="11"/>
        <color rgb="FF00001A"/>
        <rFont val="Times New Roman"/>
      </rPr>
      <t>Improved timely enrollment, efficiency, equity and learning outcomes in primary educatio</t>
    </r>
    <r>
      <rPr>
        <b/>
        <sz val="11"/>
        <color theme="1"/>
        <rFont val="Times New Roman"/>
      </rPr>
      <t xml:space="preserve">n </t>
    </r>
  </si>
  <si>
    <t>Pupil Trained Teacher ratio in Primary</t>
  </si>
  <si>
    <t>During fy2022/23 trainned teachers was 45,875 and increased to 46,166 by fy2023/24 means increase of 291 teachers.</t>
  </si>
  <si>
    <t>1) TTC graduates are not enough to serve the demand
2) Time constraints to speed up the training of existing qualified teachers(training conducted on weekends &amp; in holidays),  
3) Budget constraint in conducting in-service physical training.
4) The number of repetors(Repation rate) have a negative impact on Pupils trained teacher ratio( PTTR)</t>
  </si>
  <si>
    <t>1) Online training helps in cost reduction as well as flexible scheduling for the trainees.
2)Increasing TTCs deliverables.</t>
  </si>
  <si>
    <t>49:1</t>
  </si>
  <si>
    <t>EMIS Reports</t>
  </si>
  <si>
    <r>
      <rPr>
        <b/>
        <sz val="11"/>
        <color rgb="FF00001A"/>
        <rFont val="Times New Roman"/>
      </rPr>
      <t>Improved timely enrollment, efficiency, equity and learning outcomes in primary educatio</t>
    </r>
    <r>
      <rPr>
        <b/>
        <sz val="11"/>
        <color theme="1"/>
        <rFont val="Times New Roman"/>
      </rPr>
      <t xml:space="preserve">n </t>
    </r>
  </si>
  <si>
    <t>% learners at or above basic proficiency in Kinyarwanda in P3.</t>
  </si>
  <si>
    <t>1)Training of teachers in subject matter 
2)Providing Teaching and learning materials (TLMs):  
i) Kinyarwanda:  2,572,721
ii) English : 3,536,619
iii) Mathematics : 2,941,750
iv) Social and Religious
Studies : 1,021,713
v) Elementary Science and
Technology: 666,478
3) Infrastructure to accommodate the pupils.</t>
  </si>
  <si>
    <t>1) Insufficient teaching and learning and materials
2) Overcrowding in schools
3) Lack of trained teachers (Only 67.6% of primary teachers are trained)</t>
  </si>
  <si>
    <t>1) Continously provide in-service teachers training,
2) Curriculum revision, 
3) Continuous resource mobilization for classrooms construction.
4) Strengthening assessment practices</t>
  </si>
  <si>
    <r>
      <rPr>
        <u/>
        <sz val="11"/>
        <color rgb="FF000000"/>
        <rFont val="Times New Roman"/>
      </rPr>
      <t>2027/28</t>
    </r>
    <r>
      <rPr>
        <sz val="11"/>
        <color rgb="FF000000"/>
        <rFont val="Times New Roman"/>
      </rPr>
      <t xml:space="preserve">
98%
60%
70%</t>
    </r>
  </si>
  <si>
    <t>LARS Report</t>
  </si>
  <si>
    <r>
      <rPr>
        <b/>
        <sz val="11"/>
        <color rgb="FF00001A"/>
        <rFont val="Times New Roman"/>
      </rPr>
      <t>Improved timely enrollment, efficiency, equity and learning outcomes in primary educatio</t>
    </r>
    <r>
      <rPr>
        <b/>
        <sz val="11"/>
        <color theme="1"/>
        <rFont val="Times New Roman"/>
      </rPr>
      <t xml:space="preserve">n </t>
    </r>
  </si>
  <si>
    <t>% learners at or above basic proficiency in English in P3.</t>
  </si>
  <si>
    <r>
      <rPr>
        <b/>
        <sz val="11"/>
        <color rgb="FF00001A"/>
        <rFont val="Times New Roman"/>
      </rPr>
      <t>Improved timely enrollment, efficiency, equity and learning outcomes in primary educatio</t>
    </r>
    <r>
      <rPr>
        <b/>
        <sz val="11"/>
        <color theme="1"/>
        <rFont val="Times New Roman"/>
      </rPr>
      <t xml:space="preserve">n </t>
    </r>
  </si>
  <si>
    <t>% learners at or above basic proficiency in numeracy in P3.</t>
  </si>
  <si>
    <t>Increased net enrolment and quality in basic secondary education Reduced repetition Rate in primary and secondary</t>
  </si>
  <si>
    <t>Percentage of learners at or above basic proficiency in Mathematics in S3</t>
  </si>
  <si>
    <t>106,565 teacher 's trained ,
Distribution of teaching and Learning Materials(TLMs): 
I) Mathematics: 294,571
ii) Chemistry: 277,296
iii) Geography: 239,891
iv) Biology: 253,832
v) English: 265,371
Use of Internet in teaching</t>
  </si>
  <si>
    <t>Insufficient budget for procuring teaching and learning materials (TLMs)</t>
  </si>
  <si>
    <t>Resource mobilization and continous training of techers and school's leaders.</t>
  </si>
  <si>
    <t>2027/28
72%</t>
  </si>
  <si>
    <t>Percentage of learners at or above basic proficiency in English in S3</t>
  </si>
  <si>
    <t>Percentage of learners at or above basic proficiency in science in S3</t>
  </si>
  <si>
    <t xml:space="preserve">Dropout rate in secondary </t>
  </si>
  <si>
    <t>1) School Feeding Program implented in all public and government aided schools,
2) Remedial education to reduce ultimately dropout rates.
3) Sinergy among concerned parties (central government, local government, faith based organization and community).</t>
  </si>
  <si>
    <t xml:space="preserve">1) Existing cases of child labor.                  2) Poverty </t>
  </si>
  <si>
    <t>1) Continue to train teachers and school leaders on pedagogical skills 
2) Continous community mobilization.</t>
  </si>
  <si>
    <t>&lt; 5.1%</t>
  </si>
  <si>
    <t xml:space="preserve">MINEDUC </t>
  </si>
  <si>
    <t xml:space="preserve">EMIS Reports </t>
  </si>
  <si>
    <t xml:space="preserve">Enhanced access to    quality education in basic Technical and Vocational Education and Training (TVET) </t>
  </si>
  <si>
    <t xml:space="preserve">Percentage of students enrolled in TVET as 
proportion of total students enrolled in upper secondary </t>
  </si>
  <si>
    <t>Sensitization campaigns to increase the number of students joining TVET schools</t>
  </si>
  <si>
    <t xml:space="preserve">NESA </t>
  </si>
  <si>
    <t>Number of TSS  Centers of Excellence established</t>
  </si>
  <si>
    <t>Strong Government and Stakeholder Commitment</t>
  </si>
  <si>
    <t>Reduced prevalence of stunting among under five years children</t>
  </si>
  <si>
    <r>
      <rPr>
        <sz val="11"/>
        <color theme="1"/>
        <rFont val="Times New Roman"/>
      </rPr>
      <t>Prevalence of stunting among children under five years</t>
    </r>
    <r>
      <rPr>
        <b/>
        <sz val="11"/>
        <color theme="1"/>
        <rFont val="Times New Roman"/>
      </rPr>
      <t xml:space="preserve"> </t>
    </r>
  </si>
  <si>
    <t>&lt;15%</t>
  </si>
  <si>
    <t>MoH, Health Sector</t>
  </si>
  <si>
    <t>DHS</t>
  </si>
  <si>
    <t>Reduced maternal and child mortality</t>
  </si>
  <si>
    <t>Maternal mortality ratio</t>
  </si>
  <si>
    <t>Per 100,000 live births</t>
  </si>
  <si>
    <t>1. Optimization of the quality of existing MNCH interventions  EmONC, ,labor monitoring, Postpartum care, Postnatal care ) and active follow of high-risk pregnancies by a digital tracking system in health facilities 
2. Implementing Maternal Perinatal and Child death surveillance and response</t>
  </si>
  <si>
    <t>HMIS/MoH</t>
  </si>
  <si>
    <t>Under 5 mortality ratio</t>
  </si>
  <si>
    <t>Per 1,000 live births</t>
  </si>
  <si>
    <t>1. Implementing Integrated Management of Childhood Illness (IMCI) clinical and community
2. Implementing the Emergency Triage, Assessment and Treatment (ETAT)</t>
  </si>
  <si>
    <t>Increased Human Resources for quality Health</t>
  </si>
  <si>
    <t xml:space="preserve">Ratio of active licensed Doctors to population </t>
  </si>
  <si>
    <t>Ratio per 100,000 of population</t>
  </si>
  <si>
    <t>1. Implementation of 4 by 4 Strategy
2. Immediate deployment after completion of studies</t>
  </si>
  <si>
    <t>MoH reports</t>
  </si>
  <si>
    <t xml:space="preserve">Ratio of active licensed Nurses to population </t>
  </si>
  <si>
    <t xml:space="preserve">1. Some nursing graduates do not enter the public healthcare system, opting instead for the non health care provision related sector or changing their profession in postgraduate studies
2. Migration of nurses seeking better opportunities abroad further reduces the available workforce locally.
</t>
  </si>
  <si>
    <t>Improve retention strategy and grant a scholarship for students entering nursing school</t>
  </si>
  <si>
    <t xml:space="preserve">Ratio of active licensed Midwives to population </t>
  </si>
  <si>
    <t xml:space="preserve">1. Some midwives graduates do not enter the public healthcare system, opting instead for the non-health care provision-related sector or changing their profession in postgraduate studies
2. Migration of nurses seeking better opportunities abroad further reduces the available workforce locally.
</t>
  </si>
  <si>
    <t>Improve retention strategy and grant a scholarship for students entering Midwivery school</t>
  </si>
  <si>
    <t>Increased access to  sanitation services</t>
  </si>
  <si>
    <t>Percentage of households with access to improved sanitation facilities</t>
  </si>
  <si>
    <t xml:space="preserve">1. Pit latrine with solid slab 91% (urban 87.4% and rural 92.5%)
2. Flush toilets 3.3% (urban 10.4% and rural 0.2%) </t>
  </si>
  <si>
    <t>none</t>
  </si>
  <si>
    <t>Percentage of population with basic sanitation services</t>
  </si>
  <si>
    <t xml:space="preserve">79.6% unshare toilets in rural 
55% unshared toilets in urban </t>
  </si>
  <si>
    <t xml:space="preserve">depency on EICV results in 3 years </t>
  </si>
  <si>
    <t xml:space="preserve">Colaborate with local Governement to explore adminstrative data as castodian of indivisual sanitation </t>
  </si>
  <si>
    <t>Enhanced empowerment of households’  to sustainably graduate out of poverty</t>
  </si>
  <si>
    <t>Percentage of graduation participants graduated out of poverty</t>
  </si>
  <si>
    <t>MINALOC, Social Protection Sector</t>
  </si>
  <si>
    <t>Social Registry,  MINALOC</t>
  </si>
  <si>
    <t>Increased access to social security and income support programmes, particularly among vulnerable people</t>
  </si>
  <si>
    <t>Proportion of poor and vulnerable population covered by Social Protection systems</t>
  </si>
  <si>
    <t xml:space="preserve">Poverty reduced  to 27.4%  and 1,5 miilion people graduate out of poverty  ( EICV7)
Successful implementation of the Graduation out of poverty strategy and VUP programs </t>
  </si>
  <si>
    <t>Limited coverage and inadequate transfer values  among VUP beneficiries</t>
  </si>
  <si>
    <t>Improve the Targeting through Social registry, increase the coverage and transfer values</t>
  </si>
  <si>
    <t>MINALOC, LODA, RDRC, MINUBUMWE, NCPD</t>
  </si>
  <si>
    <t>EICV</t>
  </si>
  <si>
    <t>TRANSFORMATIONAL GOVERNANCE</t>
  </si>
  <si>
    <t xml:space="preserve">Reduced case backlogs  </t>
  </si>
  <si>
    <t>Percentage of case backlogs</t>
  </si>
  <si>
    <t>1. Increased government commitment to use ADR and plea bargaining mechanisms</t>
  </si>
  <si>
    <t xml:space="preserve">Non availability of enough resources to implement various innovations </t>
  </si>
  <si>
    <t xml:space="preserve">Involving all stakeholders in availing financial means to implement innovations </t>
  </si>
  <si>
    <t>MINIJUST</t>
  </si>
  <si>
    <t>MINIJUST Reports</t>
  </si>
  <si>
    <t xml:space="preserve"> Enhanced digital service delivery and implementation of Single Digital ID</t>
  </si>
  <si>
    <r>
      <rPr>
        <sz val="11"/>
        <color theme="1"/>
        <rFont val="Times New Roman"/>
      </rPr>
      <t xml:space="preserve">Percentage of government </t>
    </r>
    <r>
      <rPr>
        <sz val="11"/>
        <color rgb="FF00001A"/>
        <rFont val="Times New Roman"/>
      </rPr>
      <t>services fully digitized (end to end)</t>
    </r>
  </si>
  <si>
    <r>
      <rPr>
        <sz val="11"/>
        <color theme="1"/>
        <rFont val="Calibri"/>
      </rPr>
      <t xml:space="preserve">Project: 
Zero Trip Zero Paper
Key Activities:
</t>
    </r>
    <r>
      <rPr>
        <sz val="11"/>
        <color theme="1"/>
        <rFont val="Calibri"/>
      </rPr>
      <t xml:space="preserve">- Services Inventory
- Services Classification and Ranking
- Process &amp; Services Reengineering
</t>
    </r>
  </si>
  <si>
    <t>New Digitization Approach 
Emerged where both front and backend processes have to be full automated going forward</t>
  </si>
  <si>
    <t>Advocacy for legal landscape change to support this new approach aiming to revamp services provisions processes and requirements toward 0 attachments and 0 Manual Processes</t>
  </si>
  <si>
    <t>MINICT</t>
  </si>
  <si>
    <t xml:space="preserve"> IREMBO</t>
  </si>
  <si>
    <t>Percentage of citizens owning a  single digital identification</t>
  </si>
  <si>
    <t xml:space="preserve">Most contracts at acceptance level
Major tender for the SDID Core and support Modules Development  awaiting final approval from the funder to onboard the solution provider </t>
  </si>
  <si>
    <t xml:space="preserve">Delays in receiving feedback n/o from funder
Procurement delays including shortage of qualified bidders leading to mulitple re-tendering processes
</t>
  </si>
  <si>
    <t>Close follow up with funder to obtain feedback on time
Conducting Market sound exercises to clarify as the tender is launched; timely responses and clarifications to bidders enquiries</t>
  </si>
  <si>
    <t>MINICT/NIDA</t>
  </si>
  <si>
    <t>NIDA Reports</t>
  </si>
  <si>
    <t xml:space="preserve">Quality and inclusive services are delivered and sustained    </t>
  </si>
  <si>
    <t xml:space="preserve">Level of quality service delivery </t>
  </si>
  <si>
    <t>Regular capacity development, improved digital governance in service delivery</t>
  </si>
  <si>
    <t>Low level of quality service delivey standards implementation and limited citizen's digital literacy, and service charter implementation</t>
  </si>
  <si>
    <t xml:space="preserve">Increase citizen's digital literacy, updating and operationalize service charters,  </t>
  </si>
  <si>
    <t>&gt;90</t>
  </si>
  <si>
    <t>MINALOC, RGB</t>
  </si>
  <si>
    <t>RGS, CRC</t>
  </si>
  <si>
    <t>Enhanced transparency and accountability and compliance of PFM laws</t>
  </si>
  <si>
    <t>Percentage of public entities with an unqualified audit opinion for financial statements, compliance with laws and regulations and value for money</t>
  </si>
  <si>
    <t xml:space="preserve">1.  Digitalization of PFM processes such as planning, accounting throfh IFMIS and e-procurement through Umucyo system.
2. Professionalization  of PFM staff  </t>
  </si>
  <si>
    <t>MINECOFIN, OAG</t>
  </si>
  <si>
    <t>Annual Audit Report</t>
  </si>
  <si>
    <t>Strengthened National unity and community resilience</t>
  </si>
  <si>
    <t xml:space="preserve">Level of shared sense of national identity  </t>
  </si>
  <si>
    <t>The barometer is published in every three years</t>
  </si>
  <si>
    <t>MINUBUMWE</t>
  </si>
  <si>
    <t>National Unity Barometer</t>
  </si>
  <si>
    <t>Increased confidence in peace, personal and property security</t>
  </si>
  <si>
    <t>Percentage of citizens 
with confidence in both
personal and property 
safety and security</t>
  </si>
  <si>
    <t>MININTER</t>
  </si>
  <si>
    <t>RGS Reports</t>
  </si>
  <si>
    <t>Percent</t>
  </si>
  <si>
    <t xml:space="preserve">Percent </t>
  </si>
  <si>
    <t>/1</t>
  </si>
  <si>
    <t>&gt;10</t>
  </si>
  <si>
    <t>'</t>
  </si>
  <si>
    <t>% of GDP</t>
  </si>
  <si>
    <t>Billion FRW(current prices)</t>
  </si>
  <si>
    <t>Billion USD</t>
  </si>
  <si>
    <t>million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</si>
</sst>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_(* #,##0_);_(* \(#,##0\);_(* &quot;-&quot;??_);_(@_)"/>
  </numFmts>
  <fonts count="24">
    <font>
      <sz val="10"/>
      <color rgb="FF000000"/>
      <name val="Arial"/>
      <scheme val="minor"/>
    </font>
    <font>
      <b/>
      <sz val="10"/>
      <color theme="1"/>
      <name val="Times New Roman"/>
    </font>
    <font>
      <sz val="11"/>
      <color theme="1"/>
      <name val="Times New Roman"/>
    </font>
    <font>
      <b/>
      <sz val="12"/>
      <color theme="1"/>
      <name val="Times New Roman"/>
    </font>
    <font>
      <b/>
      <sz val="11"/>
      <color theme="1"/>
      <name val="Times New Roman"/>
    </font>
    <font>
      <sz val="12"/>
      <color theme="1"/>
      <name val="Times New Roman"/>
    </font>
    <font>
      <sz val="12"/>
      <color theme="1"/>
      <name val="Calibri"/>
    </font>
    <font>
      <sz val="10"/>
      <name val="Arial"/>
    </font>
    <font>
      <sz val="11"/>
      <color theme="1"/>
      <name val="Calibri"/>
    </font>
    <font>
      <sz val="12"/>
      <color theme="1"/>
      <name val="Play"/>
    </font>
    <font>
      <b/>
      <sz val="11"/>
      <color rgb="FF00001A"/>
      <name val="Times New Roman"/>
    </font>
    <font>
      <sz val="12"/>
      <color theme="1"/>
      <name val="Quattrocento Sans"/>
    </font>
    <font>
      <sz val="12"/>
      <color theme="1"/>
      <name val="Arial"/>
    </font>
    <font>
      <u/>
      <sz val="12"/>
      <color theme="1"/>
      <name val="Times New Roman"/>
    </font>
    <font>
      <u/>
      <sz val="11"/>
      <color theme="1"/>
      <name val="Times New Roman"/>
    </font>
    <font>
      <sz val="13"/>
      <color theme="1"/>
      <name val="Times New Roman"/>
    </font>
    <font>
      <b/>
      <sz val="11"/>
      <color rgb="FF666666"/>
      <name val="Times New Roman"/>
    </font>
    <font>
      <sz val="11"/>
      <color rgb="FFFF0000"/>
      <name val="Calibri"/>
    </font>
    <font>
      <sz val="12"/>
      <color rgb="FFFF0000"/>
      <name val="Times New Roman"/>
    </font>
    <font>
      <sz val="11"/>
      <color rgb="FF000000"/>
      <name val="Calibri"/>
    </font>
    <font>
      <b/>
      <i/>
      <sz val="12"/>
      <color rgb="FF000000"/>
      <name val="Arial"/>
    </font>
    <font>
      <u/>
      <sz val="11"/>
      <color rgb="FF000000"/>
      <name val="Times New Roman"/>
    </font>
    <font>
      <sz val="11"/>
      <color rgb="FF000000"/>
      <name val="Times New Roman"/>
    </font>
    <font>
      <sz val="11"/>
      <color rgb="FF00001A"/>
      <name val="Times New Roman"/>
    </font>
  </fonts>
  <fills count="6">
    <fill>
      <patternFill patternType="none"/>
    </fill>
    <fill>
      <patternFill patternType="gray125"/>
    </fill>
    <fill>
      <patternFill patternType="solid">
        <fgColor rgb="FF4A86E8"/>
        <bgColor rgb="FF4A86E8"/>
      </patternFill>
    </fill>
    <fill>
      <patternFill patternType="solid">
        <fgColor rgb="FFFF9900"/>
        <bgColor rgb="FFFF9900"/>
      </patternFill>
    </fill>
    <fill>
      <patternFill patternType="solid">
        <fgColor rgb="FFE6B8AF"/>
        <bgColor rgb="FFE6B8A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38">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vertical="top"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4" fontId="1" fillId="2" borderId="1" xfId="0" applyNumberFormat="1" applyFont="1" applyFill="1" applyBorder="1" applyAlignment="1">
      <alignment horizontal="center" wrapText="1"/>
    </xf>
    <xf numFmtId="0" fontId="2" fillId="4" borderId="1" xfId="0" applyFont="1" applyFill="1" applyBorder="1" applyAlignment="1">
      <alignment horizontal="center" wrapText="1"/>
    </xf>
    <xf numFmtId="0" fontId="3" fillId="3" borderId="1" xfId="0" applyFont="1" applyFill="1" applyBorder="1" applyAlignment="1">
      <alignment horizontal="center" wrapText="1"/>
    </xf>
    <xf numFmtId="0" fontId="4" fillId="4" borderId="1" xfId="0" applyFont="1" applyFill="1" applyBorder="1" applyAlignment="1">
      <alignment horizontal="center" vertical="top"/>
    </xf>
    <xf numFmtId="0" fontId="4" fillId="4" borderId="1" xfId="0" applyFont="1" applyFill="1" applyBorder="1" applyAlignment="1">
      <alignment vertical="top" wrapText="1"/>
    </xf>
    <xf numFmtId="0" fontId="2" fillId="4" borderId="1" xfId="0" applyFont="1" applyFill="1" applyBorder="1" applyAlignment="1">
      <alignment wrapText="1"/>
    </xf>
    <xf numFmtId="0" fontId="5" fillId="4" borderId="1" xfId="0" applyFont="1" applyFill="1" applyBorder="1" applyAlignment="1">
      <alignment horizontal="center" wrapText="1"/>
    </xf>
    <xf numFmtId="10" fontId="6" fillId="4" borderId="1" xfId="0" applyNumberFormat="1" applyFont="1" applyFill="1" applyBorder="1"/>
    <xf numFmtId="10" fontId="2" fillId="4" borderId="1" xfId="0" applyNumberFormat="1" applyFont="1" applyFill="1" applyBorder="1" applyAlignment="1">
      <alignment horizontal="center" wrapText="1"/>
    </xf>
    <xf numFmtId="3" fontId="5" fillId="4" borderId="1" xfId="0" applyNumberFormat="1" applyFont="1" applyFill="1" applyBorder="1" applyAlignment="1">
      <alignment horizontal="center" wrapText="1"/>
    </xf>
    <xf numFmtId="3" fontId="6" fillId="4" borderId="1" xfId="0" applyNumberFormat="1" applyFont="1" applyFill="1" applyBorder="1"/>
    <xf numFmtId="3" fontId="2" fillId="4" borderId="1" xfId="0" applyNumberFormat="1" applyFont="1" applyFill="1" applyBorder="1" applyAlignment="1">
      <alignment horizontal="center" wrapText="1"/>
    </xf>
    <xf numFmtId="0" fontId="4" fillId="0" borderId="1" xfId="0" applyFont="1" applyBorder="1" applyAlignment="1">
      <alignment vertical="top" wrapText="1"/>
    </xf>
    <xf numFmtId="0" fontId="2" fillId="0" borderId="1" xfId="0" applyFont="1" applyBorder="1" applyAlignment="1">
      <alignment wrapText="1"/>
    </xf>
    <xf numFmtId="0" fontId="5" fillId="0" borderId="1" xfId="0" applyFont="1" applyBorder="1" applyAlignment="1">
      <alignment horizontal="center" wrapText="1"/>
    </xf>
    <xf numFmtId="10" fontId="8" fillId="0" borderId="1" xfId="0" applyNumberFormat="1" applyFont="1" applyBorder="1" applyAlignment="1">
      <alignment horizontal="center" vertical="top" wrapText="1"/>
    </xf>
    <xf numFmtId="10" fontId="2" fillId="0" borderId="1" xfId="0" applyNumberFormat="1" applyFont="1" applyBorder="1" applyAlignment="1">
      <alignment horizontal="center" wrapText="1"/>
    </xf>
    <xf numFmtId="0" fontId="8" fillId="0" borderId="1" xfId="0" applyFont="1" applyBorder="1" applyAlignment="1">
      <alignment vertical="top" wrapText="1"/>
    </xf>
    <xf numFmtId="9" fontId="2" fillId="4" borderId="1" xfId="0" applyNumberFormat="1" applyFont="1" applyFill="1" applyBorder="1" applyAlignment="1">
      <alignment horizontal="center" wrapText="1"/>
    </xf>
    <xf numFmtId="0" fontId="2" fillId="0" borderId="1" xfId="0" applyFont="1" applyBorder="1" applyAlignment="1">
      <alignment horizontal="center" wrapText="1"/>
    </xf>
    <xf numFmtId="4" fontId="5" fillId="0" borderId="1" xfId="0" applyNumberFormat="1" applyFont="1" applyBorder="1" applyAlignment="1">
      <alignment horizontal="center" wrapText="1"/>
    </xf>
    <xf numFmtId="0" fontId="9" fillId="0" borderId="1" xfId="0" applyFont="1" applyBorder="1" applyAlignment="1">
      <alignment horizontal="center" vertical="top" wrapText="1"/>
    </xf>
    <xf numFmtId="0" fontId="9" fillId="0" borderId="1" xfId="0" applyFont="1" applyBorder="1" applyAlignment="1">
      <alignment vertical="top" wrapText="1"/>
    </xf>
    <xf numFmtId="10" fontId="9" fillId="0" borderId="1" xfId="0" applyNumberFormat="1" applyFont="1" applyBorder="1" applyAlignment="1">
      <alignment vertical="top" wrapText="1"/>
    </xf>
    <xf numFmtId="0" fontId="4" fillId="0" borderId="2" xfId="0" applyFont="1" applyBorder="1" applyAlignment="1">
      <alignment vertical="top" wrapText="1"/>
    </xf>
    <xf numFmtId="3" fontId="5" fillId="0" borderId="1" xfId="0" applyNumberFormat="1" applyFont="1" applyBorder="1" applyAlignment="1">
      <alignment horizontal="center" wrapText="1"/>
    </xf>
    <xf numFmtId="3" fontId="9" fillId="0" borderId="1" xfId="0" applyNumberFormat="1" applyFont="1" applyBorder="1" applyAlignment="1">
      <alignment horizontal="center" vertical="top" wrapText="1"/>
    </xf>
    <xf numFmtId="3" fontId="9" fillId="0" borderId="5" xfId="0" applyNumberFormat="1" applyFont="1" applyBorder="1" applyAlignment="1">
      <alignment vertical="top" wrapText="1"/>
    </xf>
    <xf numFmtId="3" fontId="2" fillId="0" borderId="1" xfId="0" applyNumberFormat="1" applyFont="1" applyBorder="1" applyAlignment="1">
      <alignment horizontal="center" wrapText="1"/>
    </xf>
    <xf numFmtId="0" fontId="4" fillId="4" borderId="4" xfId="0" applyFont="1" applyFill="1" applyBorder="1" applyAlignment="1">
      <alignment vertical="top" wrapText="1"/>
    </xf>
    <xf numFmtId="10" fontId="5" fillId="4" borderId="1" xfId="0" applyNumberFormat="1" applyFont="1" applyFill="1" applyBorder="1" applyAlignment="1">
      <alignment horizontal="center" wrapText="1"/>
    </xf>
    <xf numFmtId="3" fontId="9" fillId="0" borderId="6" xfId="0" applyNumberFormat="1" applyFont="1" applyBorder="1" applyAlignment="1">
      <alignment vertical="top" wrapText="1"/>
    </xf>
    <xf numFmtId="0" fontId="6" fillId="4" borderId="1" xfId="0" applyFont="1" applyFill="1" applyBorder="1"/>
    <xf numFmtId="4" fontId="5" fillId="4" borderId="1" xfId="0" applyNumberFormat="1" applyFont="1" applyFill="1" applyBorder="1" applyAlignment="1">
      <alignment horizontal="center" wrapText="1"/>
    </xf>
    <xf numFmtId="0" fontId="2" fillId="0" borderId="1" xfId="0" applyFont="1" applyBorder="1" applyAlignment="1">
      <alignment vertical="top" wrapText="1"/>
    </xf>
    <xf numFmtId="164" fontId="5" fillId="0" borderId="1" xfId="0" applyNumberFormat="1" applyFont="1" applyBorder="1" applyAlignment="1">
      <alignment horizontal="center" wrapText="1"/>
    </xf>
    <xf numFmtId="0" fontId="2" fillId="0" borderId="1" xfId="0" applyFont="1" applyBorder="1" applyAlignment="1">
      <alignment horizontal="center"/>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6" fillId="0" borderId="1" xfId="0" applyFont="1" applyBorder="1" applyAlignment="1">
      <alignment vertical="top"/>
    </xf>
    <xf numFmtId="0" fontId="6" fillId="0" borderId="1" xfId="0" applyFont="1" applyBorder="1"/>
    <xf numFmtId="0" fontId="5" fillId="0" borderId="1" xfId="0" applyFont="1" applyBorder="1" applyAlignment="1">
      <alignment vertical="top" wrapText="1"/>
    </xf>
    <xf numFmtId="165" fontId="5" fillId="0" borderId="1" xfId="0" applyNumberFormat="1" applyFont="1" applyBorder="1" applyAlignment="1">
      <alignment horizontal="center" wrapText="1"/>
    </xf>
    <xf numFmtId="3" fontId="8" fillId="0" borderId="1" xfId="0" applyNumberFormat="1" applyFont="1" applyBorder="1" applyAlignment="1">
      <alignment vertical="top" wrapText="1"/>
    </xf>
    <xf numFmtId="3" fontId="6" fillId="0" borderId="1" xfId="0" applyNumberFormat="1" applyFont="1" applyBorder="1" applyAlignment="1">
      <alignment vertical="top"/>
    </xf>
    <xf numFmtId="3" fontId="6" fillId="0" borderId="1" xfId="0" applyNumberFormat="1" applyFont="1" applyBorder="1"/>
    <xf numFmtId="0" fontId="6" fillId="4" borderId="1" xfId="0" applyFont="1" applyFill="1" applyBorder="1" applyAlignment="1">
      <alignment vertical="top"/>
    </xf>
    <xf numFmtId="0" fontId="8" fillId="4" borderId="1" xfId="0" applyFont="1" applyFill="1" applyBorder="1" applyAlignment="1">
      <alignment vertical="top" wrapText="1"/>
    </xf>
    <xf numFmtId="3" fontId="8" fillId="0" borderId="0" xfId="0" applyNumberFormat="1" applyFont="1" applyAlignment="1">
      <alignment vertical="top" wrapText="1"/>
    </xf>
    <xf numFmtId="0" fontId="8" fillId="4" borderId="1" xfId="0" applyFont="1" applyFill="1" applyBorder="1" applyAlignment="1">
      <alignment horizontal="center" wrapText="1"/>
    </xf>
    <xf numFmtId="3" fontId="8" fillId="0" borderId="1" xfId="0" applyNumberFormat="1" applyFont="1" applyBorder="1" applyAlignment="1">
      <alignment horizontal="center" wrapText="1"/>
    </xf>
    <xf numFmtId="9" fontId="2" fillId="0" borderId="1" xfId="0" applyNumberFormat="1" applyFont="1" applyBorder="1" applyAlignment="1">
      <alignment horizontal="center" wrapText="1"/>
    </xf>
    <xf numFmtId="4" fontId="2" fillId="4" borderId="1" xfId="0" applyNumberFormat="1" applyFont="1" applyFill="1" applyBorder="1" applyAlignment="1">
      <alignment horizontal="center" wrapText="1"/>
    </xf>
    <xf numFmtId="0" fontId="5" fillId="5" borderId="6" xfId="0" applyFont="1" applyFill="1" applyBorder="1" applyAlignment="1">
      <alignment horizontal="center" wrapText="1"/>
    </xf>
    <xf numFmtId="0" fontId="8" fillId="5" borderId="6" xfId="0" applyFont="1" applyFill="1" applyBorder="1" applyAlignment="1">
      <alignment vertical="top" wrapText="1"/>
    </xf>
    <xf numFmtId="0" fontId="6" fillId="0" borderId="1" xfId="0" applyFont="1" applyBorder="1" applyAlignment="1">
      <alignment horizontal="center" wrapText="1"/>
    </xf>
    <xf numFmtId="9" fontId="8" fillId="0" borderId="1" xfId="0" quotePrefix="1" applyNumberFormat="1" applyFont="1" applyBorder="1" applyAlignment="1">
      <alignment vertical="top" wrapText="1"/>
    </xf>
    <xf numFmtId="9" fontId="6" fillId="0" borderId="7" xfId="0" applyNumberFormat="1" applyFont="1" applyBorder="1" applyAlignment="1">
      <alignment vertical="top"/>
    </xf>
    <xf numFmtId="0" fontId="8" fillId="0" borderId="1" xfId="0" applyFont="1" applyBorder="1" applyAlignment="1">
      <alignment horizontal="center" wrapText="1"/>
    </xf>
    <xf numFmtId="0" fontId="8" fillId="0" borderId="7" xfId="0" applyFont="1" applyBorder="1" applyAlignment="1">
      <alignment horizontal="center" wrapText="1"/>
    </xf>
    <xf numFmtId="0" fontId="6" fillId="0" borderId="8" xfId="0" applyFont="1" applyBorder="1" applyAlignment="1">
      <alignment horizontal="center" wrapText="1"/>
    </xf>
    <xf numFmtId="0" fontId="6" fillId="0" borderId="4" xfId="0" applyFont="1" applyBorder="1" applyAlignment="1">
      <alignment horizontal="center"/>
    </xf>
    <xf numFmtId="166" fontId="6" fillId="0" borderId="8" xfId="0" applyNumberFormat="1" applyFont="1" applyBorder="1" applyAlignment="1">
      <alignment vertical="top"/>
    </xf>
    <xf numFmtId="0" fontId="6" fillId="0" borderId="7" xfId="0" applyFont="1" applyBorder="1" applyAlignment="1">
      <alignment horizontal="center" wrapText="1"/>
    </xf>
    <xf numFmtId="9" fontId="8" fillId="0" borderId="9" xfId="0" applyNumberFormat="1" applyFont="1" applyBorder="1" applyAlignment="1">
      <alignment vertical="top" wrapText="1"/>
    </xf>
    <xf numFmtId="9" fontId="8" fillId="0" borderId="7" xfId="0" applyNumberFormat="1" applyFont="1" applyBorder="1" applyAlignment="1">
      <alignment vertical="top" wrapText="1"/>
    </xf>
    <xf numFmtId="9" fontId="8" fillId="0" borderId="7" xfId="0" quotePrefix="1" applyNumberFormat="1" applyFont="1" applyBorder="1" applyAlignment="1">
      <alignment vertical="top" wrapText="1"/>
    </xf>
    <xf numFmtId="0" fontId="6" fillId="0" borderId="1" xfId="0" applyFont="1" applyBorder="1" applyAlignment="1">
      <alignment horizontal="center"/>
    </xf>
    <xf numFmtId="3" fontId="8" fillId="0" borderId="10" xfId="0" applyNumberFormat="1" applyFont="1" applyBorder="1" applyAlignment="1">
      <alignment horizontal="center" wrapText="1"/>
    </xf>
    <xf numFmtId="0" fontId="5" fillId="0" borderId="1" xfId="0" applyFont="1" applyBorder="1" applyAlignment="1">
      <alignment horizontal="center"/>
    </xf>
    <xf numFmtId="0" fontId="5" fillId="0" borderId="10" xfId="0" applyFont="1" applyBorder="1" applyAlignment="1">
      <alignment horizontal="center"/>
    </xf>
    <xf numFmtId="0" fontId="8" fillId="0" borderId="10" xfId="0" applyFont="1" applyBorder="1" applyAlignment="1">
      <alignment wrapText="1"/>
    </xf>
    <xf numFmtId="0" fontId="8" fillId="0" borderId="10" xfId="0" applyFont="1" applyBorder="1" applyAlignment="1">
      <alignment horizontal="center" wrapText="1"/>
    </xf>
    <xf numFmtId="3" fontId="5" fillId="0" borderId="1" xfId="0" applyNumberFormat="1" applyFont="1" applyBorder="1" applyAlignment="1">
      <alignment horizontal="center"/>
    </xf>
    <xf numFmtId="4" fontId="6" fillId="0" borderId="10" xfId="0" applyNumberFormat="1" applyFont="1" applyBorder="1"/>
    <xf numFmtId="4" fontId="8" fillId="0" borderId="10" xfId="0" applyNumberFormat="1" applyFont="1" applyBorder="1" applyAlignment="1">
      <alignment wrapText="1"/>
    </xf>
    <xf numFmtId="10" fontId="8" fillId="0" borderId="1" xfId="0" applyNumberFormat="1" applyFont="1" applyBorder="1" applyAlignment="1">
      <alignment vertical="top" wrapText="1"/>
    </xf>
    <xf numFmtId="167" fontId="6" fillId="0" borderId="1" xfId="0" applyNumberFormat="1" applyFont="1" applyBorder="1" applyAlignment="1">
      <alignment horizontal="center" wrapText="1"/>
    </xf>
    <xf numFmtId="9" fontId="8" fillId="0" borderId="1" xfId="0" applyNumberFormat="1" applyFont="1" applyBorder="1" applyAlignment="1">
      <alignment vertical="top" wrapText="1"/>
    </xf>
    <xf numFmtId="0" fontId="10" fillId="0" borderId="1" xfId="0" applyFont="1" applyBorder="1" applyAlignment="1">
      <alignment vertical="top" wrapText="1"/>
    </xf>
    <xf numFmtId="9" fontId="8" fillId="0" borderId="1" xfId="0" applyNumberFormat="1" applyFont="1" applyBorder="1" applyAlignment="1">
      <alignment horizontal="center" vertical="top" wrapText="1"/>
    </xf>
    <xf numFmtId="0" fontId="11" fillId="0" borderId="1" xfId="0" applyFont="1" applyBorder="1" applyAlignment="1">
      <alignment vertical="top" wrapText="1"/>
    </xf>
    <xf numFmtId="9" fontId="6" fillId="0" borderId="1" xfId="0" applyNumberFormat="1" applyFont="1" applyBorder="1"/>
    <xf numFmtId="10" fontId="12" fillId="5" borderId="1" xfId="0" applyNumberFormat="1" applyFont="1" applyFill="1" applyBorder="1" applyAlignment="1">
      <alignment vertical="top" wrapText="1"/>
    </xf>
    <xf numFmtId="0" fontId="5" fillId="5" borderId="1" xfId="0" applyFont="1" applyFill="1" applyBorder="1" applyAlignment="1">
      <alignment horizontal="center" wrapText="1"/>
    </xf>
    <xf numFmtId="10" fontId="12" fillId="0" borderId="1" xfId="0" applyNumberFormat="1" applyFont="1" applyBorder="1" applyAlignment="1">
      <alignment vertical="top" wrapText="1"/>
    </xf>
    <xf numFmtId="46" fontId="12" fillId="0" borderId="1" xfId="0" applyNumberFormat="1" applyFont="1" applyBorder="1" applyAlignment="1">
      <alignment vertical="top" wrapText="1"/>
    </xf>
    <xf numFmtId="0" fontId="2" fillId="5" borderId="1" xfId="0" applyFont="1" applyFill="1" applyBorder="1" applyAlignment="1">
      <alignment vertical="top" wrapText="1"/>
    </xf>
    <xf numFmtId="0" fontId="6" fillId="5" borderId="1" xfId="0" applyFont="1" applyFill="1" applyBorder="1"/>
    <xf numFmtId="0" fontId="8" fillId="5" borderId="2" xfId="0" applyFont="1" applyFill="1" applyBorder="1" applyAlignment="1">
      <alignment vertical="top" wrapText="1"/>
    </xf>
    <xf numFmtId="0" fontId="8" fillId="5" borderId="2" xfId="0" applyFont="1" applyFill="1" applyBorder="1" applyAlignment="1">
      <alignment horizontal="center" vertical="top" wrapText="1"/>
    </xf>
    <xf numFmtId="0" fontId="2" fillId="5" borderId="1" xfId="0" applyFont="1" applyFill="1" applyBorder="1" applyAlignment="1">
      <alignment horizontal="center" wrapText="1"/>
    </xf>
    <xf numFmtId="0" fontId="2" fillId="5" borderId="1" xfId="0" applyFont="1" applyFill="1" applyBorder="1" applyAlignment="1">
      <alignment horizontal="center" vertical="top" wrapText="1"/>
    </xf>
    <xf numFmtId="0" fontId="6" fillId="5" borderId="1" xfId="0" applyFont="1" applyFill="1" applyBorder="1" applyAlignment="1">
      <alignment vertical="top"/>
    </xf>
    <xf numFmtId="0" fontId="2" fillId="5" borderId="1" xfId="0" applyFont="1" applyFill="1" applyBorder="1" applyAlignment="1">
      <alignment wrapText="1"/>
    </xf>
    <xf numFmtId="0" fontId="13" fillId="5" borderId="1" xfId="0" applyFont="1" applyFill="1" applyBorder="1" applyAlignment="1">
      <alignment horizontal="center" wrapText="1"/>
    </xf>
    <xf numFmtId="0" fontId="6" fillId="0" borderId="2" xfId="0" applyFont="1" applyBorder="1"/>
    <xf numFmtId="0" fontId="8" fillId="5" borderId="11" xfId="0" applyFont="1" applyFill="1" applyBorder="1" applyAlignment="1">
      <alignment vertical="top" wrapText="1"/>
    </xf>
    <xf numFmtId="0" fontId="8" fillId="5" borderId="1" xfId="0" applyFont="1" applyFill="1" applyBorder="1" applyAlignment="1">
      <alignment vertical="top" wrapText="1"/>
    </xf>
    <xf numFmtId="0" fontId="8" fillId="5" borderId="1" xfId="0" applyFont="1" applyFill="1" applyBorder="1" applyAlignment="1">
      <alignment horizontal="center" wrapText="1"/>
    </xf>
    <xf numFmtId="0" fontId="14" fillId="5" borderId="1" xfId="0" applyFont="1" applyFill="1" applyBorder="1" applyAlignment="1">
      <alignment horizontal="center" wrapText="1"/>
    </xf>
    <xf numFmtId="9" fontId="2" fillId="5" borderId="1" xfId="0" applyNumberFormat="1" applyFont="1" applyFill="1" applyBorder="1" applyAlignment="1">
      <alignment horizontal="center" wrapText="1"/>
    </xf>
    <xf numFmtId="0" fontId="5" fillId="5" borderId="11" xfId="0" applyFont="1" applyFill="1" applyBorder="1" applyAlignment="1">
      <alignment horizontal="center" wrapText="1"/>
    </xf>
    <xf numFmtId="9" fontId="6" fillId="5" borderId="1" xfId="0" applyNumberFormat="1" applyFont="1" applyFill="1" applyBorder="1" applyAlignment="1">
      <alignment vertical="top"/>
    </xf>
    <xf numFmtId="9" fontId="8" fillId="0" borderId="1" xfId="0" applyNumberFormat="1" applyFont="1" applyBorder="1" applyAlignment="1">
      <alignment wrapText="1"/>
    </xf>
    <xf numFmtId="3" fontId="5" fillId="5" borderId="1" xfId="0" applyNumberFormat="1" applyFont="1" applyFill="1" applyBorder="1" applyAlignment="1">
      <alignment horizontal="center" wrapText="1"/>
    </xf>
    <xf numFmtId="0" fontId="8" fillId="5" borderId="12" xfId="0" applyFont="1" applyFill="1" applyBorder="1" applyAlignment="1">
      <alignment wrapText="1"/>
    </xf>
    <xf numFmtId="0" fontId="8" fillId="5" borderId="1" xfId="0" applyFont="1" applyFill="1" applyBorder="1" applyAlignment="1">
      <alignment wrapText="1"/>
    </xf>
    <xf numFmtId="0" fontId="5" fillId="0" borderId="13" xfId="0" applyFont="1" applyBorder="1" applyAlignment="1">
      <alignment horizontal="center"/>
    </xf>
    <xf numFmtId="0" fontId="5" fillId="5" borderId="14" xfId="0" applyFont="1" applyFill="1" applyBorder="1" applyAlignment="1">
      <alignment horizontal="center"/>
    </xf>
    <xf numFmtId="9" fontId="6" fillId="0" borderId="1" xfId="0" applyNumberFormat="1" applyFont="1" applyBorder="1" applyAlignment="1">
      <alignment vertical="top"/>
    </xf>
    <xf numFmtId="10" fontId="8" fillId="0" borderId="1" xfId="0" applyNumberFormat="1" applyFont="1" applyBorder="1" applyAlignment="1">
      <alignment wrapText="1"/>
    </xf>
    <xf numFmtId="0" fontId="10" fillId="4" borderId="1" xfId="0" applyFont="1" applyFill="1" applyBorder="1" applyAlignment="1">
      <alignment horizontal="center" vertical="top"/>
    </xf>
    <xf numFmtId="0" fontId="10" fillId="4" borderId="1" xfId="0" applyFont="1" applyFill="1" applyBorder="1" applyAlignment="1">
      <alignment horizontal="center" vertical="top" wrapText="1"/>
    </xf>
    <xf numFmtId="0" fontId="10" fillId="4" borderId="1" xfId="0" applyFont="1" applyFill="1" applyBorder="1" applyAlignment="1">
      <alignment vertical="top"/>
    </xf>
    <xf numFmtId="0" fontId="5" fillId="4" borderId="1" xfId="0" applyFont="1" applyFill="1" applyBorder="1" applyAlignment="1">
      <alignment horizontal="center"/>
    </xf>
    <xf numFmtId="0" fontId="15" fillId="4" borderId="9" xfId="0" applyFont="1" applyFill="1" applyBorder="1" applyAlignment="1">
      <alignment horizontal="center" vertical="top" wrapText="1"/>
    </xf>
    <xf numFmtId="9" fontId="15" fillId="4" borderId="9" xfId="0" applyNumberFormat="1" applyFont="1" applyFill="1" applyBorder="1" applyAlignment="1">
      <alignment horizontal="center" vertical="top" wrapText="1"/>
    </xf>
    <xf numFmtId="166" fontId="2" fillId="4" borderId="1" xfId="0" applyNumberFormat="1" applyFont="1" applyFill="1" applyBorder="1" applyAlignment="1">
      <alignment horizontal="center" wrapText="1"/>
    </xf>
    <xf numFmtId="0" fontId="10" fillId="0" borderId="2" xfId="0" applyFont="1" applyBorder="1" applyAlignment="1">
      <alignment vertical="top" wrapText="1"/>
    </xf>
    <xf numFmtId="0" fontId="5" fillId="5" borderId="1" xfId="0" applyFont="1" applyFill="1" applyBorder="1" applyAlignment="1">
      <alignment horizontal="center"/>
    </xf>
    <xf numFmtId="9" fontId="8" fillId="0" borderId="0" xfId="0" applyNumberFormat="1" applyFont="1" applyAlignment="1">
      <alignment vertical="top" wrapText="1"/>
    </xf>
    <xf numFmtId="0" fontId="8" fillId="0" borderId="1" xfId="0" applyFont="1" applyBorder="1" applyAlignment="1">
      <alignment horizontal="center" vertical="top" wrapText="1"/>
    </xf>
    <xf numFmtId="10" fontId="6" fillId="0" borderId="1" xfId="0" applyNumberFormat="1" applyFont="1" applyBorder="1"/>
    <xf numFmtId="2" fontId="5" fillId="4" borderId="1" xfId="0" applyNumberFormat="1" applyFont="1" applyFill="1" applyBorder="1" applyAlignment="1">
      <alignment horizontal="center" wrapText="1"/>
    </xf>
    <xf numFmtId="0" fontId="2" fillId="0" borderId="1" xfId="0" quotePrefix="1" applyFont="1" applyBorder="1" applyAlignment="1">
      <alignment wrapText="1"/>
    </xf>
    <xf numFmtId="0" fontId="2" fillId="5" borderId="2" xfId="0" applyFont="1" applyFill="1" applyBorder="1" applyAlignment="1">
      <alignment horizontal="center" wrapText="1"/>
    </xf>
    <xf numFmtId="0" fontId="7" fillId="0" borderId="3" xfId="0" applyFont="1" applyBorder="1"/>
    <xf numFmtId="0" fontId="7" fillId="0" borderId="4" xfId="0" applyFont="1" applyBorder="1"/>
    <xf numFmtId="0" fontId="2" fillId="4"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3"/>
  <sheetViews>
    <sheetView tabSelected="1" topLeftCell="A66" zoomScaleNormal="100" workbookViewId="0">
      <selection activeCell="D67" sqref="D67"/>
    </sheetView>
  </sheetViews>
  <sheetFormatPr defaultColWidth="12.609375" defaultRowHeight="15.75" customHeight="1"/>
  <cols>
    <col min="1" max="1" width="27" customWidth="1"/>
    <col min="2" max="2" width="21.609375" customWidth="1"/>
    <col min="4" max="4" width="25.38671875" bestFit="1" customWidth="1"/>
    <col min="10" max="10" width="20.83203125" customWidth="1"/>
    <col min="12" max="12" width="26.21875" customWidth="1"/>
    <col min="13" max="13" width="28.21875" customWidth="1"/>
    <col min="14" max="14" width="27.88671875" customWidth="1"/>
    <col min="15" max="15" width="35" customWidth="1"/>
  </cols>
  <sheetData>
    <row r="1" spans="1:18" ht="15.75" customHeight="1">
      <c r="A1" s="1" t="s">
        <v>0</v>
      </c>
      <c r="B1" s="2" t="s">
        <v>1</v>
      </c>
      <c r="C1" s="3" t="s">
        <v>2</v>
      </c>
      <c r="D1" s="3" t="s">
        <v>3</v>
      </c>
      <c r="E1" s="4" t="s">
        <v>4</v>
      </c>
      <c r="F1" s="5" t="s">
        <v>5</v>
      </c>
      <c r="G1" s="6" t="s">
        <v>6</v>
      </c>
      <c r="H1" s="5" t="s">
        <v>7</v>
      </c>
      <c r="I1" s="7" t="s">
        <v>8</v>
      </c>
      <c r="J1" s="4" t="s">
        <v>9</v>
      </c>
      <c r="K1" s="4" t="s">
        <v>10</v>
      </c>
      <c r="L1" s="4" t="s">
        <v>11</v>
      </c>
      <c r="M1" s="5" t="s">
        <v>12</v>
      </c>
      <c r="N1" s="8" t="s">
        <v>13</v>
      </c>
      <c r="O1" s="8" t="s">
        <v>14</v>
      </c>
      <c r="P1" s="4" t="s">
        <v>15</v>
      </c>
      <c r="Q1" s="4" t="s">
        <v>16</v>
      </c>
      <c r="R1" s="4" t="s">
        <v>17</v>
      </c>
    </row>
    <row r="2" spans="1:18" ht="15.75" customHeight="1">
      <c r="A2" s="9" t="s">
        <v>18</v>
      </c>
      <c r="B2" s="10" t="s">
        <v>19</v>
      </c>
      <c r="C2" s="11" t="s">
        <v>20</v>
      </c>
      <c r="D2" s="11" t="s">
        <v>444</v>
      </c>
      <c r="E2" s="12">
        <v>8.1999999999999993</v>
      </c>
      <c r="F2" s="13"/>
      <c r="G2" s="12">
        <v>8.3000000000000007</v>
      </c>
      <c r="H2" s="13"/>
      <c r="I2" s="13"/>
      <c r="J2" s="14" t="str">
        <f t="shared" ref="J2:J93" si="0">IF(I2&gt;=1, "COMPLETED", IF(I2&gt;=0.75, "GOOD", IF(I2&gt;=0.5, "SATISFACTORY", "LOW")))</f>
        <v>LOW</v>
      </c>
      <c r="K2" s="13"/>
      <c r="L2" s="14" t="str">
        <f t="shared" ref="L2:L93" si="1">IF(K2&gt;=1, "COMPLETED", IF(K2&gt;=0.75, "GOOD", IF(K2&gt;=0.5, "SATISFACTORY", "LOW")))</f>
        <v>LOW</v>
      </c>
      <c r="M2" s="13"/>
      <c r="N2" s="13"/>
      <c r="O2" s="13"/>
      <c r="P2" s="14">
        <v>9.2999999999999999E-2</v>
      </c>
      <c r="Q2" s="135" t="s">
        <v>21</v>
      </c>
      <c r="R2" s="135" t="s">
        <v>22</v>
      </c>
    </row>
    <row r="3" spans="1:18" ht="15.75" customHeight="1">
      <c r="A3" s="9" t="s">
        <v>18</v>
      </c>
      <c r="B3" s="10" t="s">
        <v>19</v>
      </c>
      <c r="C3" s="11" t="s">
        <v>23</v>
      </c>
      <c r="D3" s="11" t="s">
        <v>450</v>
      </c>
      <c r="E3" s="15">
        <v>16355</v>
      </c>
      <c r="F3" s="16"/>
      <c r="G3" s="15">
        <v>27659</v>
      </c>
      <c r="H3" s="16"/>
      <c r="I3" s="13"/>
      <c r="J3" s="14" t="str">
        <f t="shared" si="0"/>
        <v>LOW</v>
      </c>
      <c r="K3" s="13"/>
      <c r="L3" s="14" t="str">
        <f t="shared" si="1"/>
        <v>LOW</v>
      </c>
      <c r="M3" s="16"/>
      <c r="N3" s="16"/>
      <c r="O3" s="16"/>
      <c r="P3" s="17">
        <v>37413</v>
      </c>
      <c r="Q3" s="133"/>
      <c r="R3" s="133"/>
    </row>
    <row r="4" spans="1:18" ht="15.75" customHeight="1">
      <c r="A4" s="9" t="s">
        <v>18</v>
      </c>
      <c r="B4" s="10" t="s">
        <v>19</v>
      </c>
      <c r="C4" s="11" t="s">
        <v>24</v>
      </c>
      <c r="D4" s="11" t="s">
        <v>25</v>
      </c>
      <c r="E4" s="15">
        <v>1040</v>
      </c>
      <c r="F4" s="16"/>
      <c r="G4" s="15">
        <v>1129</v>
      </c>
      <c r="H4" s="16"/>
      <c r="I4" s="13"/>
      <c r="J4" s="14" t="str">
        <f t="shared" si="0"/>
        <v>LOW</v>
      </c>
      <c r="K4" s="13"/>
      <c r="L4" s="14" t="str">
        <f t="shared" si="1"/>
        <v>LOW</v>
      </c>
      <c r="M4" s="16"/>
      <c r="N4" s="16"/>
      <c r="O4" s="16"/>
      <c r="P4" s="17">
        <v>1369</v>
      </c>
      <c r="Q4" s="133"/>
      <c r="R4" s="133"/>
    </row>
    <row r="5" spans="1:18" ht="15.75" customHeight="1">
      <c r="A5" s="9" t="s">
        <v>18</v>
      </c>
      <c r="B5" s="18" t="s">
        <v>19</v>
      </c>
      <c r="C5" s="19" t="s">
        <v>26</v>
      </c>
      <c r="D5" s="19" t="s">
        <v>444</v>
      </c>
      <c r="E5" s="20">
        <v>2</v>
      </c>
      <c r="F5" s="20">
        <v>6.8</v>
      </c>
      <c r="G5" s="20">
        <v>6.7</v>
      </c>
      <c r="H5" s="20">
        <v>5</v>
      </c>
      <c r="I5" s="14">
        <f t="shared" ref="I5:I6" si="2">H5/F5</f>
        <v>0.73529411764705888</v>
      </c>
      <c r="J5" s="14" t="str">
        <f t="shared" si="0"/>
        <v>SATISFACTORY</v>
      </c>
      <c r="K5" s="14">
        <f t="shared" ref="K5:K6" si="3">H5/G5</f>
        <v>0.74626865671641784</v>
      </c>
      <c r="L5" s="14" t="str">
        <f t="shared" si="1"/>
        <v>SATISFACTORY</v>
      </c>
      <c r="M5" s="21" t="s">
        <v>28</v>
      </c>
      <c r="N5" s="21" t="s">
        <v>29</v>
      </c>
      <c r="O5" s="21" t="s">
        <v>30</v>
      </c>
      <c r="P5" s="22">
        <v>6.2E-2</v>
      </c>
      <c r="Q5" s="133"/>
      <c r="R5" s="133"/>
    </row>
    <row r="6" spans="1:18" ht="15.75" customHeight="1">
      <c r="A6" s="9" t="s">
        <v>18</v>
      </c>
      <c r="B6" s="18" t="s">
        <v>19</v>
      </c>
      <c r="C6" s="19" t="s">
        <v>31</v>
      </c>
      <c r="D6" s="19" t="s">
        <v>444</v>
      </c>
      <c r="E6" s="20">
        <v>10.199999999999999</v>
      </c>
      <c r="F6" s="20">
        <v>9.5</v>
      </c>
      <c r="G6" s="20">
        <v>10.7</v>
      </c>
      <c r="H6" s="20">
        <v>10</v>
      </c>
      <c r="I6" s="14">
        <f t="shared" si="2"/>
        <v>1.0526315789473684</v>
      </c>
      <c r="J6" s="14" t="str">
        <f t="shared" si="0"/>
        <v>COMPLETED</v>
      </c>
      <c r="K6" s="14">
        <f t="shared" si="3"/>
        <v>0.93457943925233655</v>
      </c>
      <c r="L6" s="14" t="str">
        <f t="shared" si="1"/>
        <v>GOOD</v>
      </c>
      <c r="M6" s="23" t="s">
        <v>32</v>
      </c>
      <c r="N6" s="23" t="s">
        <v>33</v>
      </c>
      <c r="O6" s="23" t="s">
        <v>34</v>
      </c>
      <c r="P6" s="22">
        <v>0.127</v>
      </c>
      <c r="Q6" s="133"/>
      <c r="R6" s="133"/>
    </row>
    <row r="7" spans="1:18" ht="15.75" customHeight="1">
      <c r="A7" s="9" t="s">
        <v>18</v>
      </c>
      <c r="B7" s="10" t="s">
        <v>19</v>
      </c>
      <c r="C7" s="11" t="s">
        <v>35</v>
      </c>
      <c r="D7" s="11" t="s">
        <v>444</v>
      </c>
      <c r="E7" s="12">
        <v>11.2</v>
      </c>
      <c r="F7" s="13"/>
      <c r="G7" s="12">
        <v>10.5</v>
      </c>
      <c r="H7" s="13"/>
      <c r="I7" s="13"/>
      <c r="J7" s="14" t="str">
        <f t="shared" si="0"/>
        <v>LOW</v>
      </c>
      <c r="K7" s="13"/>
      <c r="L7" s="14" t="str">
        <f t="shared" si="1"/>
        <v>LOW</v>
      </c>
      <c r="M7" s="13"/>
      <c r="N7" s="13"/>
      <c r="O7" s="13"/>
      <c r="P7" s="24">
        <v>0.13</v>
      </c>
      <c r="Q7" s="134"/>
      <c r="R7" s="134"/>
    </row>
    <row r="8" spans="1:18" ht="15.75" customHeight="1">
      <c r="A8" s="9" t="s">
        <v>18</v>
      </c>
      <c r="B8" s="18" t="s">
        <v>36</v>
      </c>
      <c r="C8" s="19" t="s">
        <v>37</v>
      </c>
      <c r="D8" s="19" t="s">
        <v>449</v>
      </c>
      <c r="E8" s="20">
        <v>12.4</v>
      </c>
      <c r="F8" s="20">
        <v>15</v>
      </c>
      <c r="G8" s="20">
        <v>21.4</v>
      </c>
      <c r="H8" s="20">
        <v>15.6</v>
      </c>
      <c r="I8" s="14">
        <f t="shared" ref="I8:I10" si="4">H8/F8</f>
        <v>1.04</v>
      </c>
      <c r="J8" s="14" t="str">
        <f t="shared" si="0"/>
        <v>COMPLETED</v>
      </c>
      <c r="K8" s="14">
        <f t="shared" ref="K8:K10" si="5">H8/G8</f>
        <v>0.72897196261682251</v>
      </c>
      <c r="L8" s="14" t="str">
        <f t="shared" si="1"/>
        <v>SATISFACTORY</v>
      </c>
      <c r="M8" s="23" t="s">
        <v>38</v>
      </c>
      <c r="N8" s="23" t="s">
        <v>39</v>
      </c>
      <c r="O8" s="23" t="s">
        <v>40</v>
      </c>
      <c r="P8" s="22">
        <v>0.25900000000000001</v>
      </c>
      <c r="Q8" s="25" t="s">
        <v>41</v>
      </c>
      <c r="R8" s="25" t="s">
        <v>42</v>
      </c>
    </row>
    <row r="9" spans="1:18" ht="15.75" customHeight="1">
      <c r="A9" s="9" t="s">
        <v>18</v>
      </c>
      <c r="B9" s="18" t="s">
        <v>43</v>
      </c>
      <c r="C9" s="19" t="s">
        <v>44</v>
      </c>
      <c r="D9" s="19" t="s">
        <v>451</v>
      </c>
      <c r="E9" s="20">
        <v>2.2000000000000002</v>
      </c>
      <c r="F9" s="20">
        <v>2.9</v>
      </c>
      <c r="G9" s="26">
        <v>3.5</v>
      </c>
      <c r="H9" s="27">
        <v>2.7</v>
      </c>
      <c r="I9" s="14">
        <f t="shared" si="4"/>
        <v>0.93103448275862077</v>
      </c>
      <c r="J9" s="14" t="str">
        <f t="shared" si="0"/>
        <v>GOOD</v>
      </c>
      <c r="K9" s="14">
        <f t="shared" si="5"/>
        <v>0.77142857142857146</v>
      </c>
      <c r="L9" s="14" t="str">
        <f t="shared" si="1"/>
        <v>GOOD</v>
      </c>
      <c r="M9" s="28" t="s">
        <v>45</v>
      </c>
      <c r="N9" s="28" t="s">
        <v>46</v>
      </c>
      <c r="O9" s="29" t="s">
        <v>47</v>
      </c>
      <c r="P9" s="25">
        <v>4.5999999999999996</v>
      </c>
      <c r="Q9" s="25" t="s">
        <v>48</v>
      </c>
      <c r="R9" s="25" t="s">
        <v>49</v>
      </c>
    </row>
    <row r="10" spans="1:18" ht="15.75" customHeight="1">
      <c r="A10" s="9" t="s">
        <v>18</v>
      </c>
      <c r="B10" s="30" t="s">
        <v>50</v>
      </c>
      <c r="C10" s="19" t="s">
        <v>51</v>
      </c>
      <c r="D10" s="19" t="s">
        <v>452</v>
      </c>
      <c r="E10" s="31">
        <v>3509</v>
      </c>
      <c r="F10" s="31">
        <v>4300</v>
      </c>
      <c r="G10" s="31">
        <v>5712</v>
      </c>
      <c r="H10" s="32">
        <v>5790</v>
      </c>
      <c r="I10" s="14">
        <f t="shared" si="4"/>
        <v>1.3465116279069766</v>
      </c>
      <c r="J10" s="14" t="str">
        <f t="shared" si="0"/>
        <v>COMPLETED</v>
      </c>
      <c r="K10" s="14">
        <f t="shared" si="5"/>
        <v>1.0136554621848739</v>
      </c>
      <c r="L10" s="14" t="str">
        <f t="shared" si="1"/>
        <v>COMPLETED</v>
      </c>
      <c r="M10" s="33" t="s">
        <v>52</v>
      </c>
      <c r="N10" s="33" t="s">
        <v>53</v>
      </c>
      <c r="O10" s="33" t="s">
        <v>54</v>
      </c>
      <c r="P10" s="34">
        <v>7316</v>
      </c>
      <c r="Q10" s="136" t="s">
        <v>55</v>
      </c>
      <c r="R10" s="25" t="s">
        <v>56</v>
      </c>
    </row>
    <row r="11" spans="1:18" ht="15.75" customHeight="1">
      <c r="A11" s="9" t="s">
        <v>18</v>
      </c>
      <c r="B11" s="35" t="s">
        <v>50</v>
      </c>
      <c r="C11" s="11" t="s">
        <v>57</v>
      </c>
      <c r="D11" s="11" t="s">
        <v>449</v>
      </c>
      <c r="E11" s="130">
        <v>-11.8</v>
      </c>
      <c r="F11" s="13"/>
      <c r="G11" s="12">
        <v>-9.3000000000000007</v>
      </c>
      <c r="H11" s="13"/>
      <c r="I11" s="13"/>
      <c r="J11" s="14" t="str">
        <f t="shared" si="0"/>
        <v>LOW</v>
      </c>
      <c r="K11" s="13"/>
      <c r="L11" s="14" t="str">
        <f t="shared" si="1"/>
        <v>LOW</v>
      </c>
      <c r="M11" s="13"/>
      <c r="N11" s="13"/>
      <c r="O11" s="13"/>
      <c r="P11" s="14">
        <v>-7.9000000000000001E-2</v>
      </c>
      <c r="Q11" s="134"/>
      <c r="R11" s="7" t="s">
        <v>58</v>
      </c>
    </row>
    <row r="12" spans="1:18" ht="15.75" customHeight="1">
      <c r="A12" s="9" t="s">
        <v>18</v>
      </c>
      <c r="B12" s="18" t="s">
        <v>59</v>
      </c>
      <c r="C12" s="19" t="s">
        <v>60</v>
      </c>
      <c r="D12" s="131" t="s">
        <v>448</v>
      </c>
      <c r="E12" s="31">
        <v>1374204</v>
      </c>
      <c r="F12" s="31">
        <v>250000</v>
      </c>
      <c r="G12" s="31">
        <v>750000</v>
      </c>
      <c r="H12" s="31">
        <v>358564</v>
      </c>
      <c r="I12" s="14">
        <f>H12/F12</f>
        <v>1.434256</v>
      </c>
      <c r="J12" s="14" t="str">
        <f t="shared" si="0"/>
        <v>COMPLETED</v>
      </c>
      <c r="K12" s="14">
        <f>H12/G12</f>
        <v>0.47808533333333331</v>
      </c>
      <c r="L12" s="14" t="str">
        <f t="shared" si="1"/>
        <v>LOW</v>
      </c>
      <c r="M12" s="37" t="s">
        <v>62</v>
      </c>
      <c r="N12" s="37" t="s">
        <v>63</v>
      </c>
      <c r="O12" s="37" t="s">
        <v>64</v>
      </c>
      <c r="P12" s="34">
        <v>1250000</v>
      </c>
      <c r="Q12" s="25" t="s">
        <v>65</v>
      </c>
      <c r="R12" s="25" t="s">
        <v>66</v>
      </c>
    </row>
    <row r="13" spans="1:18" ht="15.75" customHeight="1">
      <c r="A13" s="9" t="s">
        <v>67</v>
      </c>
      <c r="B13" s="10" t="s">
        <v>68</v>
      </c>
      <c r="C13" s="11" t="s">
        <v>69</v>
      </c>
      <c r="D13" s="11" t="s">
        <v>444</v>
      </c>
      <c r="E13" s="12" t="s">
        <v>70</v>
      </c>
      <c r="F13" s="38"/>
      <c r="G13" s="39" t="s">
        <v>447</v>
      </c>
      <c r="H13" s="38"/>
      <c r="I13" s="13"/>
      <c r="J13" s="14" t="str">
        <f t="shared" si="0"/>
        <v>LOW</v>
      </c>
      <c r="K13" s="13"/>
      <c r="L13" s="14" t="str">
        <f t="shared" si="1"/>
        <v>LOW</v>
      </c>
      <c r="M13" s="38"/>
      <c r="N13" s="38"/>
      <c r="O13" s="38"/>
      <c r="P13" s="7" t="s">
        <v>71</v>
      </c>
      <c r="Q13" s="7" t="s">
        <v>72</v>
      </c>
      <c r="R13" s="7" t="s">
        <v>73</v>
      </c>
    </row>
    <row r="14" spans="1:18" ht="15.75" customHeight="1">
      <c r="A14" s="9" t="s">
        <v>67</v>
      </c>
      <c r="B14" s="18" t="s">
        <v>74</v>
      </c>
      <c r="C14" s="40" t="s">
        <v>75</v>
      </c>
      <c r="D14" s="40" t="s">
        <v>76</v>
      </c>
      <c r="E14" s="20">
        <v>1.7</v>
      </c>
      <c r="F14" s="20">
        <v>1.87</v>
      </c>
      <c r="G14" s="26">
        <v>2.2599999999999998</v>
      </c>
      <c r="H14" s="41">
        <v>2</v>
      </c>
      <c r="I14" s="14">
        <f t="shared" ref="I14:I30" si="6">H14/F14</f>
        <v>1.0695187165775399</v>
      </c>
      <c r="J14" s="14" t="str">
        <f t="shared" si="0"/>
        <v>COMPLETED</v>
      </c>
      <c r="K14" s="14">
        <f t="shared" ref="K14:K30" si="7">H14/G14</f>
        <v>0.88495575221238942</v>
      </c>
      <c r="L14" s="14" t="str">
        <f t="shared" si="1"/>
        <v>GOOD</v>
      </c>
      <c r="M14" s="23" t="s">
        <v>77</v>
      </c>
      <c r="N14" s="23" t="s">
        <v>78</v>
      </c>
      <c r="O14" s="23" t="s">
        <v>79</v>
      </c>
      <c r="P14" s="34" t="s">
        <v>80</v>
      </c>
      <c r="Q14" s="25" t="s">
        <v>72</v>
      </c>
      <c r="R14" s="25" t="s">
        <v>81</v>
      </c>
    </row>
    <row r="15" spans="1:18" ht="15.75" customHeight="1">
      <c r="A15" s="9" t="s">
        <v>67</v>
      </c>
      <c r="B15" s="18" t="s">
        <v>82</v>
      </c>
      <c r="C15" s="40" t="s">
        <v>83</v>
      </c>
      <c r="D15" s="40" t="s">
        <v>76</v>
      </c>
      <c r="E15" s="20">
        <v>0.6</v>
      </c>
      <c r="F15" s="20">
        <v>0.8</v>
      </c>
      <c r="G15" s="26">
        <v>1.3</v>
      </c>
      <c r="H15" s="20">
        <v>0.7</v>
      </c>
      <c r="I15" s="14">
        <f t="shared" si="6"/>
        <v>0.87499999999999989</v>
      </c>
      <c r="J15" s="14" t="str">
        <f t="shared" si="0"/>
        <v>GOOD</v>
      </c>
      <c r="K15" s="14">
        <f t="shared" si="7"/>
        <v>0.53846153846153844</v>
      </c>
      <c r="L15" s="14" t="str">
        <f t="shared" si="1"/>
        <v>SATISFACTORY</v>
      </c>
      <c r="M15" s="23" t="s">
        <v>84</v>
      </c>
      <c r="N15" s="23" t="s">
        <v>85</v>
      </c>
      <c r="O15" s="23" t="s">
        <v>86</v>
      </c>
      <c r="P15" s="25" t="s">
        <v>87</v>
      </c>
      <c r="Q15" s="25" t="s">
        <v>72</v>
      </c>
      <c r="R15" s="42" t="s">
        <v>73</v>
      </c>
    </row>
    <row r="16" spans="1:18" ht="15.75" customHeight="1">
      <c r="A16" s="9" t="s">
        <v>67</v>
      </c>
      <c r="B16" s="18" t="s">
        <v>88</v>
      </c>
      <c r="C16" s="40" t="s">
        <v>89</v>
      </c>
      <c r="D16" s="40" t="s">
        <v>76</v>
      </c>
      <c r="E16" s="20">
        <v>4</v>
      </c>
      <c r="F16" s="20">
        <v>4.3</v>
      </c>
      <c r="G16" s="26">
        <v>4.8</v>
      </c>
      <c r="H16" s="20">
        <v>4.0999999999999996</v>
      </c>
      <c r="I16" s="14">
        <f t="shared" si="6"/>
        <v>0.95348837209302317</v>
      </c>
      <c r="J16" s="14" t="str">
        <f t="shared" si="0"/>
        <v>GOOD</v>
      </c>
      <c r="K16" s="14">
        <f t="shared" si="7"/>
        <v>0.85416666666666663</v>
      </c>
      <c r="L16" s="14" t="str">
        <f t="shared" si="1"/>
        <v>GOOD</v>
      </c>
      <c r="M16" s="23" t="s">
        <v>90</v>
      </c>
      <c r="N16" s="23" t="s">
        <v>91</v>
      </c>
      <c r="O16" s="23" t="s">
        <v>92</v>
      </c>
      <c r="P16" s="25" t="s">
        <v>93</v>
      </c>
      <c r="Q16" s="43" t="s">
        <v>72</v>
      </c>
      <c r="R16" s="44" t="s">
        <v>73</v>
      </c>
    </row>
    <row r="17" spans="1:18" ht="15.75" customHeight="1">
      <c r="A17" s="9" t="s">
        <v>67</v>
      </c>
      <c r="B17" s="18" t="s">
        <v>94</v>
      </c>
      <c r="C17" s="40" t="s">
        <v>95</v>
      </c>
      <c r="D17" s="40" t="s">
        <v>76</v>
      </c>
      <c r="E17" s="20">
        <v>8.1999999999999993</v>
      </c>
      <c r="F17" s="20">
        <v>9.1999999999999993</v>
      </c>
      <c r="G17" s="26">
        <v>11.4</v>
      </c>
      <c r="H17" s="20">
        <v>8.5</v>
      </c>
      <c r="I17" s="14">
        <f t="shared" si="6"/>
        <v>0.92391304347826098</v>
      </c>
      <c r="J17" s="14" t="str">
        <f t="shared" si="0"/>
        <v>GOOD</v>
      </c>
      <c r="K17" s="14">
        <f t="shared" si="7"/>
        <v>0.74561403508771928</v>
      </c>
      <c r="L17" s="14" t="str">
        <f t="shared" si="1"/>
        <v>SATISFACTORY</v>
      </c>
      <c r="M17" s="23" t="s">
        <v>96</v>
      </c>
      <c r="N17" s="23" t="s">
        <v>97</v>
      </c>
      <c r="O17" s="23" t="s">
        <v>98</v>
      </c>
      <c r="P17" s="25" t="s">
        <v>99</v>
      </c>
      <c r="Q17" s="43" t="s">
        <v>72</v>
      </c>
      <c r="R17" s="44" t="s">
        <v>73</v>
      </c>
    </row>
    <row r="18" spans="1:18" ht="15.75" customHeight="1">
      <c r="A18" s="9" t="s">
        <v>67</v>
      </c>
      <c r="B18" s="18" t="s">
        <v>100</v>
      </c>
      <c r="C18" s="40" t="s">
        <v>101</v>
      </c>
      <c r="D18" s="40" t="s">
        <v>76</v>
      </c>
      <c r="E18" s="20">
        <v>1.2</v>
      </c>
      <c r="F18" s="20">
        <v>0.28999999999999998</v>
      </c>
      <c r="G18" s="26">
        <v>1.38</v>
      </c>
      <c r="H18" s="20">
        <v>1.3</v>
      </c>
      <c r="I18" s="14">
        <f t="shared" si="6"/>
        <v>4.4827586206896557</v>
      </c>
      <c r="J18" s="14" t="str">
        <f t="shared" si="0"/>
        <v>COMPLETED</v>
      </c>
      <c r="K18" s="14">
        <f t="shared" si="7"/>
        <v>0.94202898550724645</v>
      </c>
      <c r="L18" s="14" t="str">
        <f t="shared" si="1"/>
        <v>GOOD</v>
      </c>
      <c r="M18" s="23" t="s">
        <v>102</v>
      </c>
      <c r="N18" s="45"/>
      <c r="O18" s="45"/>
      <c r="P18" s="25" t="s">
        <v>103</v>
      </c>
      <c r="Q18" s="43" t="s">
        <v>72</v>
      </c>
      <c r="R18" s="44" t="s">
        <v>73</v>
      </c>
    </row>
    <row r="19" spans="1:18" ht="15.75" customHeight="1">
      <c r="A19" s="9" t="s">
        <v>67</v>
      </c>
      <c r="B19" s="18" t="s">
        <v>104</v>
      </c>
      <c r="C19" s="40" t="s">
        <v>105</v>
      </c>
      <c r="D19" s="40" t="s">
        <v>76</v>
      </c>
      <c r="E19" s="20">
        <v>0.4</v>
      </c>
      <c r="F19" s="20">
        <v>0.8</v>
      </c>
      <c r="G19" s="26">
        <v>1.1000000000000001</v>
      </c>
      <c r="H19" s="20">
        <v>0.6</v>
      </c>
      <c r="I19" s="14">
        <f t="shared" si="6"/>
        <v>0.74999999999999989</v>
      </c>
      <c r="J19" s="14" t="str">
        <f t="shared" si="0"/>
        <v>GOOD</v>
      </c>
      <c r="K19" s="14">
        <f t="shared" si="7"/>
        <v>0.54545454545454541</v>
      </c>
      <c r="L19" s="14" t="str">
        <f t="shared" si="1"/>
        <v>SATISFACTORY</v>
      </c>
      <c r="M19" s="23" t="s">
        <v>106</v>
      </c>
      <c r="N19" s="23" t="s">
        <v>107</v>
      </c>
      <c r="O19" s="23" t="s">
        <v>108</v>
      </c>
      <c r="P19" s="25" t="s">
        <v>109</v>
      </c>
      <c r="Q19" s="43" t="s">
        <v>72</v>
      </c>
      <c r="R19" s="44" t="s">
        <v>73</v>
      </c>
    </row>
    <row r="20" spans="1:18" ht="15.75" customHeight="1">
      <c r="A20" s="9" t="s">
        <v>67</v>
      </c>
      <c r="B20" s="18" t="s">
        <v>110</v>
      </c>
      <c r="C20" s="40" t="s">
        <v>111</v>
      </c>
      <c r="D20" s="40" t="s">
        <v>76</v>
      </c>
      <c r="E20" s="20">
        <v>13.5</v>
      </c>
      <c r="F20" s="20">
        <v>15</v>
      </c>
      <c r="G20" s="26">
        <v>16.5</v>
      </c>
      <c r="H20" s="20">
        <v>13.3</v>
      </c>
      <c r="I20" s="14">
        <f t="shared" si="6"/>
        <v>0.88666666666666671</v>
      </c>
      <c r="J20" s="14" t="str">
        <f t="shared" si="0"/>
        <v>GOOD</v>
      </c>
      <c r="K20" s="14">
        <f t="shared" si="7"/>
        <v>0.80606060606060614</v>
      </c>
      <c r="L20" s="14" t="str">
        <f t="shared" si="1"/>
        <v>GOOD</v>
      </c>
      <c r="M20" s="45"/>
      <c r="N20" s="23" t="s">
        <v>112</v>
      </c>
      <c r="O20" s="23" t="s">
        <v>113</v>
      </c>
      <c r="P20" s="25" t="s">
        <v>114</v>
      </c>
      <c r="Q20" s="43" t="s">
        <v>72</v>
      </c>
      <c r="R20" s="44" t="s">
        <v>73</v>
      </c>
    </row>
    <row r="21" spans="1:18" ht="15.75" customHeight="1">
      <c r="A21" s="9" t="s">
        <v>67</v>
      </c>
      <c r="B21" s="18" t="s">
        <v>115</v>
      </c>
      <c r="C21" s="40" t="s">
        <v>116</v>
      </c>
      <c r="D21" s="40" t="s">
        <v>76</v>
      </c>
      <c r="E21" s="20">
        <v>14.2</v>
      </c>
      <c r="F21" s="20">
        <v>16.3</v>
      </c>
      <c r="G21" s="26">
        <v>17.899999999999999</v>
      </c>
      <c r="H21" s="20">
        <v>14.6</v>
      </c>
      <c r="I21" s="14">
        <f t="shared" si="6"/>
        <v>0.89570552147239257</v>
      </c>
      <c r="J21" s="14" t="str">
        <f t="shared" si="0"/>
        <v>GOOD</v>
      </c>
      <c r="K21" s="14">
        <f t="shared" si="7"/>
        <v>0.81564245810055869</v>
      </c>
      <c r="L21" s="14" t="str">
        <f t="shared" si="1"/>
        <v>GOOD</v>
      </c>
      <c r="M21" s="23" t="s">
        <v>117</v>
      </c>
      <c r="N21" s="23" t="s">
        <v>118</v>
      </c>
      <c r="O21" s="23" t="s">
        <v>119</v>
      </c>
      <c r="P21" s="25" t="s">
        <v>120</v>
      </c>
      <c r="Q21" s="43" t="s">
        <v>72</v>
      </c>
      <c r="R21" s="44" t="s">
        <v>73</v>
      </c>
    </row>
    <row r="22" spans="1:18" ht="15.75" customHeight="1">
      <c r="A22" s="9" t="s">
        <v>67</v>
      </c>
      <c r="B22" s="18" t="s">
        <v>121</v>
      </c>
      <c r="C22" s="40" t="s">
        <v>122</v>
      </c>
      <c r="D22" s="40" t="s">
        <v>123</v>
      </c>
      <c r="E22" s="31">
        <v>508492</v>
      </c>
      <c r="F22" s="31">
        <v>553953</v>
      </c>
      <c r="G22" s="26">
        <v>665701</v>
      </c>
      <c r="H22" s="31">
        <v>507985</v>
      </c>
      <c r="I22" s="14">
        <f t="shared" si="6"/>
        <v>0.91701823078853262</v>
      </c>
      <c r="J22" s="14" t="str">
        <f t="shared" si="0"/>
        <v>GOOD</v>
      </c>
      <c r="K22" s="14">
        <f t="shared" si="7"/>
        <v>0.76308282547269723</v>
      </c>
      <c r="L22" s="14" t="str">
        <f t="shared" si="1"/>
        <v>GOOD</v>
      </c>
      <c r="M22" s="23" t="s">
        <v>124</v>
      </c>
      <c r="N22" s="23" t="s">
        <v>125</v>
      </c>
      <c r="O22" s="23" t="s">
        <v>126</v>
      </c>
      <c r="P22" s="46"/>
      <c r="Q22" s="45"/>
      <c r="R22" s="45"/>
    </row>
    <row r="23" spans="1:18" ht="15.75" customHeight="1">
      <c r="A23" s="9" t="s">
        <v>67</v>
      </c>
      <c r="B23" s="18" t="s">
        <v>127</v>
      </c>
      <c r="C23" s="40" t="s">
        <v>128</v>
      </c>
      <c r="D23" s="40" t="s">
        <v>123</v>
      </c>
      <c r="E23" s="31">
        <v>441406</v>
      </c>
      <c r="F23" s="31">
        <v>482480</v>
      </c>
      <c r="G23" s="26">
        <v>565009</v>
      </c>
      <c r="H23" s="31">
        <v>233142</v>
      </c>
      <c r="I23" s="14">
        <f t="shared" si="6"/>
        <v>0.4832158845962527</v>
      </c>
      <c r="J23" s="14" t="str">
        <f t="shared" si="0"/>
        <v>LOW</v>
      </c>
      <c r="K23" s="14">
        <f t="shared" si="7"/>
        <v>0.41263413503147739</v>
      </c>
      <c r="L23" s="14" t="str">
        <f t="shared" si="1"/>
        <v>LOW</v>
      </c>
      <c r="M23" s="45"/>
      <c r="N23" s="23" t="s">
        <v>129</v>
      </c>
      <c r="O23" s="45"/>
      <c r="P23" s="46"/>
      <c r="Q23" s="45"/>
      <c r="R23" s="45"/>
    </row>
    <row r="24" spans="1:18" ht="15.75" customHeight="1">
      <c r="A24" s="9" t="s">
        <v>67</v>
      </c>
      <c r="B24" s="18" t="s">
        <v>130</v>
      </c>
      <c r="C24" s="40" t="s">
        <v>131</v>
      </c>
      <c r="D24" s="40" t="s">
        <v>123</v>
      </c>
      <c r="E24" s="31">
        <v>133628</v>
      </c>
      <c r="F24" s="31">
        <v>145714</v>
      </c>
      <c r="G24" s="26">
        <v>240073</v>
      </c>
      <c r="H24" s="31">
        <v>69098</v>
      </c>
      <c r="I24" s="14">
        <f t="shared" si="6"/>
        <v>0.47420289059390314</v>
      </c>
      <c r="J24" s="14" t="str">
        <f t="shared" si="0"/>
        <v>LOW</v>
      </c>
      <c r="K24" s="14">
        <f t="shared" si="7"/>
        <v>0.28782078784369752</v>
      </c>
      <c r="L24" s="14" t="str">
        <f t="shared" si="1"/>
        <v>LOW</v>
      </c>
      <c r="M24" s="45"/>
      <c r="N24" s="23" t="s">
        <v>132</v>
      </c>
      <c r="O24" s="23" t="s">
        <v>133</v>
      </c>
      <c r="P24" s="46"/>
      <c r="Q24" s="45"/>
      <c r="R24" s="45"/>
    </row>
    <row r="25" spans="1:18" ht="15.75" customHeight="1">
      <c r="A25" s="9" t="s">
        <v>67</v>
      </c>
      <c r="B25" s="18" t="s">
        <v>134</v>
      </c>
      <c r="C25" s="40" t="s">
        <v>135</v>
      </c>
      <c r="D25" s="40" t="s">
        <v>123</v>
      </c>
      <c r="E25" s="31">
        <v>781032</v>
      </c>
      <c r="F25" s="31">
        <v>952518</v>
      </c>
      <c r="G25" s="26">
        <v>1144425</v>
      </c>
      <c r="H25" s="31">
        <v>460830</v>
      </c>
      <c r="I25" s="14">
        <f t="shared" si="6"/>
        <v>0.48380188090933712</v>
      </c>
      <c r="J25" s="14" t="str">
        <f t="shared" si="0"/>
        <v>LOW</v>
      </c>
      <c r="K25" s="14">
        <f t="shared" si="7"/>
        <v>0.40267383183694866</v>
      </c>
      <c r="L25" s="14" t="str">
        <f t="shared" si="1"/>
        <v>LOW</v>
      </c>
      <c r="M25" s="45"/>
      <c r="N25" s="23" t="s">
        <v>136</v>
      </c>
      <c r="O25" s="23" t="s">
        <v>137</v>
      </c>
      <c r="P25" s="46"/>
      <c r="Q25" s="45"/>
      <c r="R25" s="45"/>
    </row>
    <row r="26" spans="1:18" ht="15.75" customHeight="1">
      <c r="A26" s="9" t="s">
        <v>67</v>
      </c>
      <c r="B26" s="18" t="s">
        <v>138</v>
      </c>
      <c r="C26" s="40" t="s">
        <v>139</v>
      </c>
      <c r="D26" s="40" t="s">
        <v>123</v>
      </c>
      <c r="E26" s="31">
        <v>16656</v>
      </c>
      <c r="F26" s="31">
        <v>18322</v>
      </c>
      <c r="G26" s="26">
        <v>22169</v>
      </c>
      <c r="H26" s="31">
        <v>3371</v>
      </c>
      <c r="I26" s="14">
        <f t="shared" si="6"/>
        <v>0.18398646435978605</v>
      </c>
      <c r="J26" s="14" t="str">
        <f t="shared" si="0"/>
        <v>LOW</v>
      </c>
      <c r="K26" s="14">
        <f t="shared" si="7"/>
        <v>0.15205918174026795</v>
      </c>
      <c r="L26" s="14" t="str">
        <f t="shared" si="1"/>
        <v>LOW</v>
      </c>
      <c r="M26" s="23" t="s">
        <v>102</v>
      </c>
      <c r="N26" s="45"/>
      <c r="O26" s="45"/>
      <c r="P26" s="46"/>
      <c r="Q26" s="45"/>
      <c r="R26" s="45"/>
    </row>
    <row r="27" spans="1:18" ht="15.75" customHeight="1">
      <c r="A27" s="9" t="s">
        <v>67</v>
      </c>
      <c r="B27" s="18" t="s">
        <v>140</v>
      </c>
      <c r="C27" s="40" t="s">
        <v>141</v>
      </c>
      <c r="D27" s="40" t="s">
        <v>123</v>
      </c>
      <c r="E27" s="31">
        <v>29059</v>
      </c>
      <c r="F27" s="31">
        <v>43817</v>
      </c>
      <c r="G27" s="26">
        <v>53019</v>
      </c>
      <c r="H27" s="31">
        <v>19171</v>
      </c>
      <c r="I27" s="14">
        <f t="shared" si="6"/>
        <v>0.43752424857931854</v>
      </c>
      <c r="J27" s="14" t="str">
        <f t="shared" si="0"/>
        <v>LOW</v>
      </c>
      <c r="K27" s="14">
        <f t="shared" si="7"/>
        <v>0.36158735547633869</v>
      </c>
      <c r="L27" s="14" t="str">
        <f t="shared" si="1"/>
        <v>LOW</v>
      </c>
      <c r="M27" s="23" t="s">
        <v>106</v>
      </c>
      <c r="N27" s="45"/>
      <c r="O27" s="45"/>
      <c r="P27" s="46"/>
      <c r="Q27" s="45"/>
      <c r="R27" s="45"/>
    </row>
    <row r="28" spans="1:18" ht="15.75" customHeight="1">
      <c r="A28" s="9" t="s">
        <v>67</v>
      </c>
      <c r="B28" s="18" t="s">
        <v>142</v>
      </c>
      <c r="C28" s="40" t="s">
        <v>143</v>
      </c>
      <c r="D28" s="40" t="s">
        <v>123</v>
      </c>
      <c r="E28" s="31">
        <v>1345379</v>
      </c>
      <c r="F28" s="31">
        <v>1441644</v>
      </c>
      <c r="G28" s="26">
        <v>1567734</v>
      </c>
      <c r="H28" s="31">
        <v>518044</v>
      </c>
      <c r="I28" s="14">
        <f t="shared" si="6"/>
        <v>0.35934252839119785</v>
      </c>
      <c r="J28" s="14" t="str">
        <f t="shared" si="0"/>
        <v>LOW</v>
      </c>
      <c r="K28" s="14">
        <f t="shared" si="7"/>
        <v>0.33044126108128036</v>
      </c>
      <c r="L28" s="14" t="str">
        <f t="shared" si="1"/>
        <v>LOW</v>
      </c>
      <c r="M28" s="45"/>
      <c r="N28" s="23" t="s">
        <v>144</v>
      </c>
      <c r="O28" s="23" t="s">
        <v>113</v>
      </c>
      <c r="P28" s="46"/>
      <c r="Q28" s="45"/>
      <c r="R28" s="45"/>
    </row>
    <row r="29" spans="1:18" ht="15.75" customHeight="1">
      <c r="A29" s="9" t="s">
        <v>67</v>
      </c>
      <c r="B29" s="18" t="s">
        <v>145</v>
      </c>
      <c r="C29" s="40" t="s">
        <v>146</v>
      </c>
      <c r="D29" s="40" t="s">
        <v>123</v>
      </c>
      <c r="E29" s="31">
        <v>1049838</v>
      </c>
      <c r="F29" s="31">
        <v>1124865</v>
      </c>
      <c r="G29" s="26">
        <v>1274919</v>
      </c>
      <c r="H29" s="31">
        <v>590252</v>
      </c>
      <c r="I29" s="22">
        <f t="shared" si="6"/>
        <v>0.52473141221391006</v>
      </c>
      <c r="J29" s="14" t="str">
        <f t="shared" si="0"/>
        <v>SATISFACTORY</v>
      </c>
      <c r="K29" s="22">
        <f t="shared" si="7"/>
        <v>0.46297215744686526</v>
      </c>
      <c r="L29" s="14" t="str">
        <f t="shared" si="1"/>
        <v>LOW</v>
      </c>
      <c r="M29" s="47" t="s">
        <v>147</v>
      </c>
      <c r="N29" s="47" t="s">
        <v>118</v>
      </c>
      <c r="O29" s="47" t="s">
        <v>119</v>
      </c>
      <c r="P29" s="46"/>
      <c r="Q29" s="45"/>
      <c r="R29" s="45"/>
    </row>
    <row r="30" spans="1:18" ht="15.75" customHeight="1">
      <c r="A30" s="9" t="s">
        <v>67</v>
      </c>
      <c r="B30" s="18" t="s">
        <v>148</v>
      </c>
      <c r="C30" s="19" t="s">
        <v>149</v>
      </c>
      <c r="D30" s="19" t="s">
        <v>150</v>
      </c>
      <c r="E30" s="31">
        <v>71549</v>
      </c>
      <c r="F30" s="31">
        <v>76686</v>
      </c>
      <c r="G30" s="26">
        <v>99260</v>
      </c>
      <c r="H30" s="48">
        <f>72913+930.1</f>
        <v>73843.100000000006</v>
      </c>
      <c r="I30" s="14">
        <f t="shared" si="6"/>
        <v>0.96292804423232414</v>
      </c>
      <c r="J30" s="14" t="str">
        <f t="shared" si="0"/>
        <v>GOOD</v>
      </c>
      <c r="K30" s="14">
        <f t="shared" si="7"/>
        <v>0.74393612734233328</v>
      </c>
      <c r="L30" s="14" t="str">
        <f t="shared" si="1"/>
        <v>SATISFACTORY</v>
      </c>
      <c r="M30" s="49" t="s">
        <v>151</v>
      </c>
      <c r="N30" s="49" t="s">
        <v>152</v>
      </c>
      <c r="O30" s="49" t="s">
        <v>153</v>
      </c>
      <c r="P30" s="34">
        <v>132171</v>
      </c>
      <c r="Q30" s="25" t="s">
        <v>154</v>
      </c>
      <c r="R30" s="25" t="s">
        <v>155</v>
      </c>
    </row>
    <row r="31" spans="1:18" ht="15.75" customHeight="1">
      <c r="A31" s="9" t="s">
        <v>67</v>
      </c>
      <c r="B31" s="18" t="s">
        <v>156</v>
      </c>
      <c r="C31" s="19" t="s">
        <v>157</v>
      </c>
      <c r="D31" s="19" t="s">
        <v>158</v>
      </c>
      <c r="E31" s="31">
        <v>142318</v>
      </c>
      <c r="F31" s="31">
        <v>146518</v>
      </c>
      <c r="G31" s="26">
        <v>155768</v>
      </c>
      <c r="H31" s="26">
        <f>142318+2902.22</f>
        <v>145220.22</v>
      </c>
      <c r="I31" s="14">
        <f t="shared" ref="I31:I32" si="8">(H31-E31)/(F31-E31)</f>
        <v>0.69100476190476223</v>
      </c>
      <c r="J31" s="14" t="str">
        <f t="shared" si="0"/>
        <v>SATISFACTORY</v>
      </c>
      <c r="K31" s="14">
        <f t="shared" ref="K31:K32" si="9">(H31-E31)/(G31-E31)</f>
        <v>0.21577843866171012</v>
      </c>
      <c r="L31" s="14" t="str">
        <f t="shared" si="1"/>
        <v>LOW</v>
      </c>
      <c r="M31" s="49" t="s">
        <v>159</v>
      </c>
      <c r="N31" s="50"/>
      <c r="O31" s="50"/>
      <c r="P31" s="34">
        <v>167268</v>
      </c>
      <c r="Q31" s="25" t="s">
        <v>154</v>
      </c>
      <c r="R31" s="25" t="s">
        <v>155</v>
      </c>
    </row>
    <row r="32" spans="1:18" ht="15.75" customHeight="1">
      <c r="A32" s="9" t="s">
        <v>67</v>
      </c>
      <c r="B32" s="18" t="s">
        <v>160</v>
      </c>
      <c r="C32" s="19" t="s">
        <v>157</v>
      </c>
      <c r="D32" s="19" t="s">
        <v>161</v>
      </c>
      <c r="E32" s="31">
        <v>1032282</v>
      </c>
      <c r="F32" s="31">
        <v>1044282</v>
      </c>
      <c r="G32" s="26">
        <v>1071282</v>
      </c>
      <c r="H32" s="26">
        <f>1032282+9809.48</f>
        <v>1042091.48</v>
      </c>
      <c r="I32" s="14">
        <f t="shared" si="8"/>
        <v>0.81745666666666517</v>
      </c>
      <c r="J32" s="14" t="str">
        <f t="shared" si="0"/>
        <v>GOOD</v>
      </c>
      <c r="K32" s="14">
        <f t="shared" si="9"/>
        <v>0.25152512820512773</v>
      </c>
      <c r="L32" s="14" t="str">
        <f t="shared" si="1"/>
        <v>LOW</v>
      </c>
      <c r="M32" s="50"/>
      <c r="N32" s="50"/>
      <c r="O32" s="50"/>
      <c r="P32" s="34">
        <v>1102282</v>
      </c>
      <c r="Q32" s="25" t="s">
        <v>154</v>
      </c>
      <c r="R32" s="25" t="s">
        <v>155</v>
      </c>
    </row>
    <row r="33" spans="1:18" ht="15.75" customHeight="1">
      <c r="A33" s="9" t="s">
        <v>67</v>
      </c>
      <c r="B33" s="18" t="s">
        <v>162</v>
      </c>
      <c r="C33" s="19" t="s">
        <v>163</v>
      </c>
      <c r="D33" s="19" t="s">
        <v>164</v>
      </c>
      <c r="E33" s="20">
        <v>70</v>
      </c>
      <c r="F33" s="20">
        <v>72.2</v>
      </c>
      <c r="G33" s="26">
        <v>79.599999999999994</v>
      </c>
      <c r="H33" s="46"/>
      <c r="I33" s="14">
        <f t="shared" ref="I33:I35" si="10">H33/F33</f>
        <v>0</v>
      </c>
      <c r="J33" s="14" t="str">
        <f t="shared" si="0"/>
        <v>LOW</v>
      </c>
      <c r="K33" s="14">
        <f t="shared" ref="K33:K35" si="11">H33/G33</f>
        <v>0</v>
      </c>
      <c r="L33" s="14" t="str">
        <f t="shared" si="1"/>
        <v>LOW</v>
      </c>
      <c r="M33" s="46"/>
      <c r="N33" s="46"/>
      <c r="O33" s="46"/>
      <c r="P33" s="51"/>
      <c r="Q33" s="25" t="s">
        <v>154</v>
      </c>
      <c r="R33" s="25" t="s">
        <v>73</v>
      </c>
    </row>
    <row r="34" spans="1:18" ht="15.75" customHeight="1">
      <c r="A34" s="9" t="s">
        <v>67</v>
      </c>
      <c r="B34" s="18" t="s">
        <v>165</v>
      </c>
      <c r="C34" s="19" t="s">
        <v>166</v>
      </c>
      <c r="D34" s="19" t="s">
        <v>167</v>
      </c>
      <c r="E34" s="20">
        <v>85.7</v>
      </c>
      <c r="F34" s="20">
        <v>90</v>
      </c>
      <c r="G34" s="20">
        <v>94</v>
      </c>
      <c r="H34" s="20">
        <v>87.3</v>
      </c>
      <c r="I34" s="14">
        <f t="shared" si="10"/>
        <v>0.97</v>
      </c>
      <c r="J34" s="14" t="str">
        <f t="shared" si="0"/>
        <v>GOOD</v>
      </c>
      <c r="K34" s="14">
        <f t="shared" si="11"/>
        <v>0.92872340425531907</v>
      </c>
      <c r="L34" s="14" t="str">
        <f t="shared" si="1"/>
        <v>GOOD</v>
      </c>
      <c r="M34" s="23" t="s">
        <v>168</v>
      </c>
      <c r="N34" s="45"/>
      <c r="O34" s="45"/>
      <c r="P34" s="25">
        <v>100</v>
      </c>
      <c r="Q34" s="25" t="s">
        <v>154</v>
      </c>
      <c r="R34" s="25" t="s">
        <v>155</v>
      </c>
    </row>
    <row r="35" spans="1:18" ht="15.75" customHeight="1">
      <c r="A35" s="9" t="s">
        <v>67</v>
      </c>
      <c r="B35" s="18" t="s">
        <v>169</v>
      </c>
      <c r="C35" s="19" t="s">
        <v>170</v>
      </c>
      <c r="D35" s="19" t="s">
        <v>171</v>
      </c>
      <c r="E35" s="20">
        <v>35.9</v>
      </c>
      <c r="F35" s="20">
        <v>57.5</v>
      </c>
      <c r="G35" s="20">
        <v>47</v>
      </c>
      <c r="H35" s="20">
        <v>38.4</v>
      </c>
      <c r="I35" s="14">
        <f t="shared" si="10"/>
        <v>0.66782608695652168</v>
      </c>
      <c r="J35" s="14" t="str">
        <f t="shared" si="0"/>
        <v>SATISFACTORY</v>
      </c>
      <c r="K35" s="14">
        <f t="shared" si="11"/>
        <v>0.81702127659574464</v>
      </c>
      <c r="L35" s="14" t="str">
        <f t="shared" si="1"/>
        <v>GOOD</v>
      </c>
      <c r="M35" s="23" t="s">
        <v>172</v>
      </c>
      <c r="N35" s="23" t="s">
        <v>173</v>
      </c>
      <c r="O35" s="23" t="s">
        <v>174</v>
      </c>
      <c r="P35" s="25">
        <v>50</v>
      </c>
      <c r="Q35" s="25" t="s">
        <v>154</v>
      </c>
      <c r="R35" s="25" t="s">
        <v>155</v>
      </c>
    </row>
    <row r="36" spans="1:18" ht="15.75" customHeight="1">
      <c r="A36" s="9" t="s">
        <v>67</v>
      </c>
      <c r="B36" s="10" t="s">
        <v>175</v>
      </c>
      <c r="C36" s="11" t="s">
        <v>176</v>
      </c>
      <c r="D36" s="11" t="s">
        <v>444</v>
      </c>
      <c r="E36" s="12">
        <v>35</v>
      </c>
      <c r="F36" s="12">
        <v>51</v>
      </c>
      <c r="G36" s="12">
        <v>60</v>
      </c>
      <c r="H36" s="38"/>
      <c r="I36" s="13"/>
      <c r="J36" s="14" t="str">
        <f t="shared" si="0"/>
        <v>LOW</v>
      </c>
      <c r="K36" s="13"/>
      <c r="L36" s="14" t="str">
        <f t="shared" si="1"/>
        <v>LOW</v>
      </c>
      <c r="M36" s="52"/>
      <c r="N36" s="47" t="s">
        <v>177</v>
      </c>
      <c r="O36" s="47" t="s">
        <v>178</v>
      </c>
      <c r="P36" s="7">
        <v>69</v>
      </c>
      <c r="Q36" s="38"/>
      <c r="R36" s="38"/>
    </row>
    <row r="37" spans="1:18" ht="15.75" customHeight="1">
      <c r="A37" s="9" t="s">
        <v>67</v>
      </c>
      <c r="B37" s="10" t="s">
        <v>179</v>
      </c>
      <c r="C37" s="11" t="s">
        <v>180</v>
      </c>
      <c r="D37" s="11" t="s">
        <v>444</v>
      </c>
      <c r="E37" s="12">
        <v>13.8</v>
      </c>
      <c r="F37" s="12">
        <v>12</v>
      </c>
      <c r="G37" s="12">
        <v>8.5</v>
      </c>
      <c r="H37" s="38"/>
      <c r="I37" s="13"/>
      <c r="J37" s="14" t="str">
        <f t="shared" si="0"/>
        <v>LOW</v>
      </c>
      <c r="K37" s="13"/>
      <c r="L37" s="14" t="str">
        <f t="shared" si="1"/>
        <v>LOW</v>
      </c>
      <c r="M37" s="52"/>
      <c r="N37" s="53" t="s">
        <v>181</v>
      </c>
      <c r="O37" s="53" t="s">
        <v>182</v>
      </c>
      <c r="P37" s="7">
        <v>4.8</v>
      </c>
      <c r="Q37" s="7" t="s">
        <v>154</v>
      </c>
      <c r="R37" s="7" t="s">
        <v>155</v>
      </c>
    </row>
    <row r="38" spans="1:18" ht="15.75" customHeight="1">
      <c r="A38" s="9" t="s">
        <v>67</v>
      </c>
      <c r="B38" s="18" t="s">
        <v>183</v>
      </c>
      <c r="C38" s="19" t="s">
        <v>184</v>
      </c>
      <c r="D38" s="19" t="s">
        <v>185</v>
      </c>
      <c r="E38" s="31">
        <v>1061301</v>
      </c>
      <c r="F38" s="31">
        <v>1114366</v>
      </c>
      <c r="G38" s="31">
        <v>1220496</v>
      </c>
      <c r="H38" s="48">
        <v>69351.600000000006</v>
      </c>
      <c r="I38" s="14">
        <f t="shared" ref="I38:I45" si="12">H38/F38</f>
        <v>6.2234131335665306E-2</v>
      </c>
      <c r="J38" s="14" t="str">
        <f t="shared" si="0"/>
        <v>LOW</v>
      </c>
      <c r="K38" s="14">
        <f t="shared" ref="K38:K45" si="13">H38/G38</f>
        <v>5.6822472175246788E-2</v>
      </c>
      <c r="L38" s="14" t="str">
        <f t="shared" si="1"/>
        <v>LOW</v>
      </c>
      <c r="M38" s="49" t="s">
        <v>186</v>
      </c>
      <c r="N38" s="49" t="s">
        <v>187</v>
      </c>
      <c r="O38" s="49" t="s">
        <v>188</v>
      </c>
      <c r="P38" s="34">
        <v>1323561</v>
      </c>
      <c r="Q38" s="25" t="s">
        <v>154</v>
      </c>
      <c r="R38" s="25" t="s">
        <v>155</v>
      </c>
    </row>
    <row r="39" spans="1:18" ht="15.75" customHeight="1">
      <c r="A39" s="9" t="s">
        <v>67</v>
      </c>
      <c r="B39" s="18" t="s">
        <v>183</v>
      </c>
      <c r="C39" s="19" t="s">
        <v>189</v>
      </c>
      <c r="D39" s="19" t="s">
        <v>123</v>
      </c>
      <c r="E39" s="31">
        <v>197778</v>
      </c>
      <c r="F39" s="31">
        <v>207667</v>
      </c>
      <c r="G39" s="31">
        <v>227445</v>
      </c>
      <c r="H39" s="51"/>
      <c r="I39" s="14">
        <f t="shared" si="12"/>
        <v>0</v>
      </c>
      <c r="J39" s="14" t="str">
        <f t="shared" si="0"/>
        <v>LOW</v>
      </c>
      <c r="K39" s="14">
        <f t="shared" si="13"/>
        <v>0</v>
      </c>
      <c r="L39" s="14" t="str">
        <f t="shared" si="1"/>
        <v>LOW</v>
      </c>
      <c r="M39" s="50"/>
      <c r="N39" s="49" t="s">
        <v>181</v>
      </c>
      <c r="O39" s="49" t="s">
        <v>190</v>
      </c>
      <c r="P39" s="34">
        <v>247223</v>
      </c>
      <c r="Q39" s="25" t="s">
        <v>154</v>
      </c>
      <c r="R39" s="25" t="s">
        <v>155</v>
      </c>
    </row>
    <row r="40" spans="1:18" ht="115.2">
      <c r="A40" s="9" t="s">
        <v>67</v>
      </c>
      <c r="B40" s="18" t="s">
        <v>183</v>
      </c>
      <c r="C40" s="19" t="s">
        <v>191</v>
      </c>
      <c r="D40" s="19" t="s">
        <v>123</v>
      </c>
      <c r="E40" s="31">
        <v>46495</v>
      </c>
      <c r="F40" s="31">
        <v>54000</v>
      </c>
      <c r="G40" s="31">
        <v>64500</v>
      </c>
      <c r="H40" s="48">
        <v>39280.9</v>
      </c>
      <c r="I40" s="14">
        <f t="shared" si="12"/>
        <v>0.72742407407407406</v>
      </c>
      <c r="J40" s="14" t="str">
        <f t="shared" si="0"/>
        <v>SATISFACTORY</v>
      </c>
      <c r="K40" s="14">
        <f t="shared" si="13"/>
        <v>0.60900620155038765</v>
      </c>
      <c r="L40" s="14" t="str">
        <f t="shared" si="1"/>
        <v>SATISFACTORY</v>
      </c>
      <c r="M40" s="49" t="s">
        <v>192</v>
      </c>
      <c r="N40" s="49" t="s">
        <v>193</v>
      </c>
      <c r="O40" s="49" t="s">
        <v>194</v>
      </c>
      <c r="P40" s="34">
        <v>77700</v>
      </c>
      <c r="Q40" s="25" t="s">
        <v>154</v>
      </c>
      <c r="R40" s="25" t="s">
        <v>155</v>
      </c>
    </row>
    <row r="41" spans="1:18" ht="41.4">
      <c r="A41" s="9" t="s">
        <v>67</v>
      </c>
      <c r="B41" s="18" t="s">
        <v>183</v>
      </c>
      <c r="C41" s="19" t="s">
        <v>195</v>
      </c>
      <c r="D41" s="19" t="s">
        <v>123</v>
      </c>
      <c r="E41" s="31">
        <v>17344</v>
      </c>
      <c r="F41" s="31">
        <v>18211</v>
      </c>
      <c r="G41" s="31">
        <v>19946</v>
      </c>
      <c r="H41" s="51"/>
      <c r="I41" s="14">
        <f t="shared" si="12"/>
        <v>0</v>
      </c>
      <c r="J41" s="14" t="str">
        <f t="shared" si="0"/>
        <v>LOW</v>
      </c>
      <c r="K41" s="14">
        <f t="shared" si="13"/>
        <v>0</v>
      </c>
      <c r="L41" s="14" t="str">
        <f t="shared" si="1"/>
        <v>LOW</v>
      </c>
      <c r="M41" s="50"/>
      <c r="N41" s="49" t="s">
        <v>181</v>
      </c>
      <c r="O41" s="49" t="s">
        <v>190</v>
      </c>
      <c r="P41" s="34">
        <v>20813</v>
      </c>
      <c r="Q41" s="25" t="s">
        <v>154</v>
      </c>
      <c r="R41" s="25" t="s">
        <v>155</v>
      </c>
    </row>
    <row r="42" spans="1:18" ht="172.8">
      <c r="A42" s="9" t="s">
        <v>67</v>
      </c>
      <c r="B42" s="18" t="s">
        <v>196</v>
      </c>
      <c r="C42" s="19" t="s">
        <v>197</v>
      </c>
      <c r="D42" s="19" t="s">
        <v>150</v>
      </c>
      <c r="E42" s="31">
        <v>33269</v>
      </c>
      <c r="F42" s="31">
        <f>23826+9519+2662+1809+1802+1586+340+263</f>
        <v>41807</v>
      </c>
      <c r="G42" s="31">
        <v>58824</v>
      </c>
      <c r="H42" s="48">
        <v>29439.5</v>
      </c>
      <c r="I42" s="14">
        <f t="shared" si="12"/>
        <v>0.70417633410672853</v>
      </c>
      <c r="J42" s="14" t="str">
        <f t="shared" si="0"/>
        <v>SATISFACTORY</v>
      </c>
      <c r="K42" s="14">
        <f t="shared" si="13"/>
        <v>0.50046749626002995</v>
      </c>
      <c r="L42" s="14" t="str">
        <f t="shared" si="1"/>
        <v>SATISFACTORY</v>
      </c>
      <c r="M42" s="49" t="s">
        <v>198</v>
      </c>
      <c r="N42" s="54" t="s">
        <v>199</v>
      </c>
      <c r="O42" s="49" t="s">
        <v>200</v>
      </c>
      <c r="P42" s="34">
        <v>75841</v>
      </c>
      <c r="Q42" s="25" t="s">
        <v>154</v>
      </c>
      <c r="R42" s="25" t="s">
        <v>155</v>
      </c>
    </row>
    <row r="43" spans="1:18" ht="72">
      <c r="A43" s="9" t="s">
        <v>67</v>
      </c>
      <c r="B43" s="18" t="s">
        <v>196</v>
      </c>
      <c r="C43" s="40" t="s">
        <v>201</v>
      </c>
      <c r="D43" s="131" t="s">
        <v>448</v>
      </c>
      <c r="E43" s="20">
        <v>48962</v>
      </c>
      <c r="F43" s="31">
        <v>49962</v>
      </c>
      <c r="G43" s="31">
        <v>53462</v>
      </c>
      <c r="H43" s="48">
        <v>34702</v>
      </c>
      <c r="I43" s="14">
        <f t="shared" si="12"/>
        <v>0.69456787158240263</v>
      </c>
      <c r="J43" s="14" t="str">
        <f t="shared" si="0"/>
        <v>SATISFACTORY</v>
      </c>
      <c r="K43" s="14">
        <f t="shared" si="13"/>
        <v>0.6490965545621189</v>
      </c>
      <c r="L43" s="14" t="str">
        <f t="shared" si="1"/>
        <v>SATISFACTORY</v>
      </c>
      <c r="M43" s="50"/>
      <c r="N43" s="23" t="s">
        <v>202</v>
      </c>
      <c r="O43" s="23" t="s">
        <v>203</v>
      </c>
      <c r="P43" s="25" t="s">
        <v>204</v>
      </c>
      <c r="Q43" s="25" t="s">
        <v>154</v>
      </c>
      <c r="R43" s="25" t="s">
        <v>155</v>
      </c>
    </row>
    <row r="44" spans="1:18" ht="72">
      <c r="A44" s="9" t="s">
        <v>67</v>
      </c>
      <c r="B44" s="18" t="s">
        <v>196</v>
      </c>
      <c r="C44" s="40" t="s">
        <v>205</v>
      </c>
      <c r="D44" s="131" t="s">
        <v>448</v>
      </c>
      <c r="E44" s="20">
        <v>7300</v>
      </c>
      <c r="F44" s="31">
        <v>27300</v>
      </c>
      <c r="G44" s="31">
        <v>82300</v>
      </c>
      <c r="H44" s="48">
        <v>15523</v>
      </c>
      <c r="I44" s="14">
        <f t="shared" si="12"/>
        <v>0.56860805860805863</v>
      </c>
      <c r="J44" s="14" t="str">
        <f t="shared" si="0"/>
        <v>SATISFACTORY</v>
      </c>
      <c r="K44" s="14">
        <f t="shared" si="13"/>
        <v>0.18861482381530983</v>
      </c>
      <c r="L44" s="14" t="str">
        <f t="shared" si="1"/>
        <v>LOW</v>
      </c>
      <c r="M44" s="50"/>
      <c r="N44" s="23" t="s">
        <v>206</v>
      </c>
      <c r="O44" s="23" t="s">
        <v>207</v>
      </c>
      <c r="P44" s="25" t="s">
        <v>208</v>
      </c>
      <c r="Q44" s="25" t="s">
        <v>154</v>
      </c>
      <c r="R44" s="25" t="s">
        <v>155</v>
      </c>
    </row>
    <row r="45" spans="1:18" ht="72">
      <c r="A45" s="9" t="s">
        <v>67</v>
      </c>
      <c r="B45" s="18" t="s">
        <v>196</v>
      </c>
      <c r="C45" s="40" t="s">
        <v>209</v>
      </c>
      <c r="D45" s="131" t="s">
        <v>448</v>
      </c>
      <c r="E45" s="20">
        <v>274506</v>
      </c>
      <c r="F45" s="31">
        <v>294506</v>
      </c>
      <c r="G45" s="31">
        <v>364506</v>
      </c>
      <c r="H45" s="48">
        <v>119249</v>
      </c>
      <c r="I45" s="14">
        <f t="shared" si="12"/>
        <v>0.40491195425560089</v>
      </c>
      <c r="J45" s="14" t="str">
        <f t="shared" si="0"/>
        <v>LOW</v>
      </c>
      <c r="K45" s="14">
        <f t="shared" si="13"/>
        <v>0.32715236511881834</v>
      </c>
      <c r="L45" s="14" t="str">
        <f t="shared" si="1"/>
        <v>LOW</v>
      </c>
      <c r="M45" s="50"/>
      <c r="N45" s="23" t="s">
        <v>202</v>
      </c>
      <c r="O45" s="23" t="s">
        <v>207</v>
      </c>
      <c r="P45" s="25" t="s">
        <v>210</v>
      </c>
      <c r="Q45" s="25" t="s">
        <v>154</v>
      </c>
      <c r="R45" s="25" t="s">
        <v>155</v>
      </c>
    </row>
    <row r="46" spans="1:18" ht="71.099999999999994">
      <c r="A46" s="9" t="s">
        <v>67</v>
      </c>
      <c r="B46" s="10" t="s">
        <v>196</v>
      </c>
      <c r="C46" s="11" t="s">
        <v>211</v>
      </c>
      <c r="D46" s="11" t="s">
        <v>444</v>
      </c>
      <c r="E46" s="12">
        <v>6</v>
      </c>
      <c r="F46" s="12">
        <v>6</v>
      </c>
      <c r="G46" s="15">
        <v>8</v>
      </c>
      <c r="H46" s="38"/>
      <c r="I46" s="13"/>
      <c r="J46" s="14" t="str">
        <f t="shared" si="0"/>
        <v>LOW</v>
      </c>
      <c r="K46" s="13"/>
      <c r="L46" s="14" t="str">
        <f t="shared" si="1"/>
        <v>LOW</v>
      </c>
      <c r="M46" s="38"/>
      <c r="N46" s="55" t="s">
        <v>212</v>
      </c>
      <c r="O46" s="38"/>
      <c r="P46" s="7">
        <v>10</v>
      </c>
      <c r="Q46" s="7" t="s">
        <v>154</v>
      </c>
      <c r="R46" s="7" t="s">
        <v>213</v>
      </c>
    </row>
    <row r="47" spans="1:18" ht="374.4">
      <c r="A47" s="9" t="s">
        <v>67</v>
      </c>
      <c r="B47" s="18" t="s">
        <v>214</v>
      </c>
      <c r="C47" s="19" t="s">
        <v>215</v>
      </c>
      <c r="D47" s="131" t="s">
        <v>448</v>
      </c>
      <c r="E47" s="20">
        <v>61</v>
      </c>
      <c r="F47" s="20">
        <v>63</v>
      </c>
      <c r="G47" s="20">
        <v>70.599999999999994</v>
      </c>
      <c r="H47" s="20">
        <v>75.5</v>
      </c>
      <c r="I47" s="22">
        <f>H47/F47</f>
        <v>1.1984126984126984</v>
      </c>
      <c r="J47" s="14" t="str">
        <f t="shared" si="0"/>
        <v>COMPLETED</v>
      </c>
      <c r="K47" s="22">
        <f>H47/G47</f>
        <v>1.0694050991501418</v>
      </c>
      <c r="L47" s="14" t="str">
        <f t="shared" si="1"/>
        <v>COMPLETED</v>
      </c>
      <c r="M47" s="56" t="s">
        <v>216</v>
      </c>
      <c r="N47" s="56" t="s">
        <v>217</v>
      </c>
      <c r="O47" s="56" t="s">
        <v>218</v>
      </c>
      <c r="P47" s="57">
        <v>0.77</v>
      </c>
      <c r="Q47" s="25" t="s">
        <v>55</v>
      </c>
      <c r="R47" s="25" t="s">
        <v>219</v>
      </c>
    </row>
    <row r="48" spans="1:18" ht="42.9">
      <c r="A48" s="9" t="s">
        <v>67</v>
      </c>
      <c r="B48" s="10" t="s">
        <v>214</v>
      </c>
      <c r="C48" s="11" t="s">
        <v>220</v>
      </c>
      <c r="D48" s="11" t="s">
        <v>221</v>
      </c>
      <c r="E48" s="12">
        <v>1.1000000000000001</v>
      </c>
      <c r="F48" s="38"/>
      <c r="G48" s="39">
        <v>1.6</v>
      </c>
      <c r="H48" s="38"/>
      <c r="I48" s="13"/>
      <c r="J48" s="14" t="str">
        <f t="shared" si="0"/>
        <v>LOW</v>
      </c>
      <c r="K48" s="13"/>
      <c r="L48" s="14" t="str">
        <f t="shared" si="1"/>
        <v>LOW</v>
      </c>
      <c r="M48" s="38"/>
      <c r="N48" s="38"/>
      <c r="O48" s="38"/>
      <c r="P48" s="58">
        <v>2.17</v>
      </c>
      <c r="Q48" s="7" t="s">
        <v>48</v>
      </c>
      <c r="R48" s="7" t="s">
        <v>56</v>
      </c>
    </row>
    <row r="49" spans="1:18" ht="115.2">
      <c r="A49" s="9" t="s">
        <v>67</v>
      </c>
      <c r="B49" s="18" t="s">
        <v>214</v>
      </c>
      <c r="C49" s="19" t="s">
        <v>222</v>
      </c>
      <c r="D49" s="19" t="s">
        <v>223</v>
      </c>
      <c r="E49" s="20">
        <v>620</v>
      </c>
      <c r="F49" s="59">
        <v>716</v>
      </c>
      <c r="G49" s="31">
        <v>908</v>
      </c>
      <c r="H49" s="59">
        <v>647</v>
      </c>
      <c r="I49" s="14">
        <f t="shared" ref="I49:I55" si="14">H49/F49</f>
        <v>0.90363128491620115</v>
      </c>
      <c r="J49" s="14" t="str">
        <f t="shared" si="0"/>
        <v>GOOD</v>
      </c>
      <c r="K49" s="14">
        <f t="shared" ref="K49:K55" si="15">H49/G49</f>
        <v>0.7125550660792952</v>
      </c>
      <c r="L49" s="14" t="str">
        <f t="shared" si="1"/>
        <v>SATISFACTORY</v>
      </c>
      <c r="M49" s="60" t="s">
        <v>224</v>
      </c>
      <c r="N49" s="60" t="s">
        <v>225</v>
      </c>
      <c r="O49" s="60" t="s">
        <v>226</v>
      </c>
      <c r="P49" s="34">
        <v>1100</v>
      </c>
      <c r="Q49" s="137" t="s">
        <v>48</v>
      </c>
      <c r="R49" s="137" t="s">
        <v>227</v>
      </c>
    </row>
    <row r="50" spans="1:18" ht="216">
      <c r="A50" s="9" t="s">
        <v>67</v>
      </c>
      <c r="B50" s="18" t="s">
        <v>214</v>
      </c>
      <c r="C50" s="19" t="s">
        <v>228</v>
      </c>
      <c r="D50" s="19" t="s">
        <v>223</v>
      </c>
      <c r="E50" s="20">
        <v>95</v>
      </c>
      <c r="F50" s="59">
        <v>108</v>
      </c>
      <c r="G50" s="31">
        <v>156</v>
      </c>
      <c r="H50" s="59">
        <v>84.8</v>
      </c>
      <c r="I50" s="14">
        <f t="shared" si="14"/>
        <v>0.78518518518518521</v>
      </c>
      <c r="J50" s="14" t="str">
        <f t="shared" si="0"/>
        <v>GOOD</v>
      </c>
      <c r="K50" s="14">
        <f t="shared" si="15"/>
        <v>0.54358974358974355</v>
      </c>
      <c r="L50" s="14" t="str">
        <f t="shared" si="1"/>
        <v>SATISFACTORY</v>
      </c>
      <c r="M50" s="60" t="s">
        <v>229</v>
      </c>
      <c r="N50" s="60" t="s">
        <v>230</v>
      </c>
      <c r="O50" s="60" t="s">
        <v>231</v>
      </c>
      <c r="P50" s="25">
        <v>224</v>
      </c>
      <c r="Q50" s="134"/>
      <c r="R50" s="134"/>
    </row>
    <row r="51" spans="1:18" ht="57">
      <c r="A51" s="9" t="s">
        <v>67</v>
      </c>
      <c r="B51" s="18" t="s">
        <v>232</v>
      </c>
      <c r="C51" s="19" t="s">
        <v>233</v>
      </c>
      <c r="D51" s="19" t="s">
        <v>27</v>
      </c>
      <c r="E51" s="20">
        <v>91</v>
      </c>
      <c r="F51" s="61">
        <v>92</v>
      </c>
      <c r="G51" s="20">
        <v>96</v>
      </c>
      <c r="H51" s="61">
        <v>99</v>
      </c>
      <c r="I51" s="14">
        <f t="shared" si="14"/>
        <v>1.076086956521739</v>
      </c>
      <c r="J51" s="14" t="str">
        <f t="shared" si="0"/>
        <v>COMPLETED</v>
      </c>
      <c r="K51" s="14">
        <f t="shared" si="15"/>
        <v>1.03125</v>
      </c>
      <c r="L51" s="14" t="str">
        <f t="shared" si="1"/>
        <v>COMPLETED</v>
      </c>
      <c r="M51" s="62" t="s">
        <v>234</v>
      </c>
      <c r="N51" s="63"/>
      <c r="O51" s="63"/>
      <c r="P51" s="25" t="s">
        <v>235</v>
      </c>
      <c r="Q51" s="25" t="s">
        <v>236</v>
      </c>
      <c r="R51" s="25" t="s">
        <v>237</v>
      </c>
    </row>
    <row r="52" spans="1:18" ht="57">
      <c r="A52" s="9" t="s">
        <v>67</v>
      </c>
      <c r="B52" s="18" t="s">
        <v>232</v>
      </c>
      <c r="C52" s="19" t="s">
        <v>238</v>
      </c>
      <c r="D52" s="19" t="s">
        <v>61</v>
      </c>
      <c r="E52" s="31">
        <v>1955</v>
      </c>
      <c r="F52" s="20">
        <v>1976</v>
      </c>
      <c r="G52" s="31">
        <v>2064</v>
      </c>
      <c r="H52" s="20">
        <v>2112</v>
      </c>
      <c r="I52" s="22">
        <f t="shared" si="14"/>
        <v>1.0688259109311742</v>
      </c>
      <c r="J52" s="14" t="str">
        <f t="shared" si="0"/>
        <v>COMPLETED</v>
      </c>
      <c r="K52" s="22">
        <f t="shared" si="15"/>
        <v>1.0232558139534884</v>
      </c>
      <c r="L52" s="14" t="str">
        <f t="shared" si="1"/>
        <v>COMPLETED</v>
      </c>
      <c r="M52" s="64" t="s">
        <v>239</v>
      </c>
      <c r="N52" s="65" t="s">
        <v>240</v>
      </c>
      <c r="O52" s="46"/>
      <c r="P52" s="46"/>
      <c r="Q52" s="46"/>
      <c r="R52" s="46"/>
    </row>
    <row r="53" spans="1:18" ht="71.099999999999994">
      <c r="A53" s="9" t="s">
        <v>67</v>
      </c>
      <c r="B53" s="18" t="s">
        <v>232</v>
      </c>
      <c r="C53" s="19" t="s">
        <v>241</v>
      </c>
      <c r="D53" s="19" t="s">
        <v>444</v>
      </c>
      <c r="E53" s="20">
        <v>86</v>
      </c>
      <c r="F53" s="66">
        <v>89</v>
      </c>
      <c r="G53" s="20">
        <v>94</v>
      </c>
      <c r="H53" s="67">
        <v>89</v>
      </c>
      <c r="I53" s="14">
        <f t="shared" si="14"/>
        <v>1</v>
      </c>
      <c r="J53" s="14" t="str">
        <f t="shared" si="0"/>
        <v>COMPLETED</v>
      </c>
      <c r="K53" s="14">
        <f t="shared" si="15"/>
        <v>0.94680851063829785</v>
      </c>
      <c r="L53" s="14" t="str">
        <f t="shared" si="1"/>
        <v>GOOD</v>
      </c>
      <c r="M53" s="68"/>
      <c r="N53" s="62" t="s">
        <v>242</v>
      </c>
      <c r="O53" s="63"/>
      <c r="P53" s="57">
        <v>1</v>
      </c>
      <c r="Q53" s="25" t="s">
        <v>236</v>
      </c>
      <c r="R53" s="25" t="s">
        <v>237</v>
      </c>
    </row>
    <row r="54" spans="1:18" ht="99.3">
      <c r="A54" s="9" t="s">
        <v>67</v>
      </c>
      <c r="B54" s="18" t="s">
        <v>243</v>
      </c>
      <c r="C54" s="19" t="s">
        <v>244</v>
      </c>
      <c r="D54" s="19" t="s">
        <v>444</v>
      </c>
      <c r="E54" s="20">
        <v>51</v>
      </c>
      <c r="F54" s="61">
        <v>51</v>
      </c>
      <c r="G54" s="20">
        <v>53.8</v>
      </c>
      <c r="H54" s="69">
        <v>51</v>
      </c>
      <c r="I54" s="14">
        <f t="shared" si="14"/>
        <v>1</v>
      </c>
      <c r="J54" s="14" t="str">
        <f t="shared" si="0"/>
        <v>COMPLETED</v>
      </c>
      <c r="K54" s="14">
        <f t="shared" si="15"/>
        <v>0.94795539033457255</v>
      </c>
      <c r="L54" s="14" t="str">
        <f t="shared" si="1"/>
        <v>GOOD</v>
      </c>
      <c r="M54" s="70" t="s">
        <v>245</v>
      </c>
      <c r="N54" s="71" t="s">
        <v>246</v>
      </c>
      <c r="O54" s="72" t="s">
        <v>247</v>
      </c>
      <c r="P54" s="57">
        <v>0.6</v>
      </c>
      <c r="Q54" s="25" t="s">
        <v>236</v>
      </c>
      <c r="R54" s="25" t="s">
        <v>237</v>
      </c>
    </row>
    <row r="55" spans="1:18" ht="158.4">
      <c r="A55" s="9" t="s">
        <v>67</v>
      </c>
      <c r="B55" s="18" t="s">
        <v>248</v>
      </c>
      <c r="C55" s="19" t="s">
        <v>249</v>
      </c>
      <c r="D55" s="19" t="s">
        <v>444</v>
      </c>
      <c r="E55" s="20">
        <v>80</v>
      </c>
      <c r="F55" s="73">
        <v>82</v>
      </c>
      <c r="G55" s="20">
        <v>90</v>
      </c>
      <c r="H55" s="61">
        <v>82</v>
      </c>
      <c r="I55" s="14">
        <f t="shared" si="14"/>
        <v>1</v>
      </c>
      <c r="J55" s="14" t="str">
        <f t="shared" si="0"/>
        <v>COMPLETED</v>
      </c>
      <c r="K55" s="14">
        <f t="shared" si="15"/>
        <v>0.91111111111111109</v>
      </c>
      <c r="L55" s="14" t="str">
        <f t="shared" si="1"/>
        <v>GOOD</v>
      </c>
      <c r="M55" s="23" t="s">
        <v>250</v>
      </c>
      <c r="N55" s="45"/>
      <c r="O55" s="45"/>
      <c r="P55" s="57">
        <v>1</v>
      </c>
      <c r="Q55" s="25" t="s">
        <v>251</v>
      </c>
      <c r="R55" s="25" t="s">
        <v>237</v>
      </c>
    </row>
    <row r="56" spans="1:18" ht="85.2">
      <c r="A56" s="9" t="s">
        <v>67</v>
      </c>
      <c r="B56" s="18" t="s">
        <v>252</v>
      </c>
      <c r="C56" s="19" t="s">
        <v>253</v>
      </c>
      <c r="D56" s="19" t="s">
        <v>254</v>
      </c>
      <c r="E56" s="31">
        <v>1729</v>
      </c>
      <c r="F56" s="31">
        <v>1739</v>
      </c>
      <c r="G56" s="31">
        <v>1818</v>
      </c>
      <c r="H56" s="31">
        <v>1729</v>
      </c>
      <c r="I56" s="14">
        <f>(H56-E56)/(F56-E56)</f>
        <v>0</v>
      </c>
      <c r="J56" s="14" t="str">
        <f t="shared" si="0"/>
        <v>LOW</v>
      </c>
      <c r="K56" s="14">
        <f t="shared" ref="K56:K58" si="16">(H56-E56)/(G56-E56)</f>
        <v>0</v>
      </c>
      <c r="L56" s="14" t="str">
        <f t="shared" si="1"/>
        <v>LOW</v>
      </c>
      <c r="M56" s="51"/>
      <c r="N56" s="56" t="s">
        <v>255</v>
      </c>
      <c r="O56" s="74" t="s">
        <v>256</v>
      </c>
      <c r="P56" s="34">
        <v>1941</v>
      </c>
      <c r="Q56" s="25" t="s">
        <v>257</v>
      </c>
      <c r="R56" s="25" t="s">
        <v>237</v>
      </c>
    </row>
    <row r="57" spans="1:18" ht="56.7">
      <c r="A57" s="9" t="s">
        <v>67</v>
      </c>
      <c r="B57" s="18" t="s">
        <v>252</v>
      </c>
      <c r="C57" s="19" t="s">
        <v>258</v>
      </c>
      <c r="D57" s="19" t="s">
        <v>254</v>
      </c>
      <c r="E57" s="20">
        <v>598</v>
      </c>
      <c r="F57" s="75">
        <v>598</v>
      </c>
      <c r="G57" s="31">
        <v>647</v>
      </c>
      <c r="H57" s="76">
        <v>604.1</v>
      </c>
      <c r="I57" s="7">
        <v>0</v>
      </c>
      <c r="J57" s="14" t="str">
        <f t="shared" si="0"/>
        <v>LOW</v>
      </c>
      <c r="K57" s="14">
        <f t="shared" si="16"/>
        <v>0.12448979591836781</v>
      </c>
      <c r="L57" s="14" t="str">
        <f t="shared" si="1"/>
        <v>LOW</v>
      </c>
      <c r="M57" s="77" t="s">
        <v>259</v>
      </c>
      <c r="N57" s="78" t="s">
        <v>260</v>
      </c>
      <c r="O57" s="78" t="s">
        <v>261</v>
      </c>
      <c r="P57" s="25">
        <v>711</v>
      </c>
      <c r="Q57" s="25" t="s">
        <v>257</v>
      </c>
      <c r="R57" s="25" t="s">
        <v>237</v>
      </c>
    </row>
    <row r="58" spans="1:18" ht="57.9">
      <c r="A58" s="9" t="s">
        <v>67</v>
      </c>
      <c r="B58" s="18" t="s">
        <v>252</v>
      </c>
      <c r="C58" s="19" t="s">
        <v>262</v>
      </c>
      <c r="D58" s="19" t="s">
        <v>254</v>
      </c>
      <c r="E58" s="26">
        <v>4187.5</v>
      </c>
      <c r="F58" s="79">
        <v>4193</v>
      </c>
      <c r="G58" s="31">
        <v>4404</v>
      </c>
      <c r="H58" s="26">
        <v>4187.5</v>
      </c>
      <c r="I58" s="14">
        <f>(H58-E58)/(F58-E58)</f>
        <v>0</v>
      </c>
      <c r="J58" s="14" t="str">
        <f t="shared" si="0"/>
        <v>LOW</v>
      </c>
      <c r="K58" s="14">
        <f t="shared" si="16"/>
        <v>0</v>
      </c>
      <c r="L58" s="14" t="str">
        <f t="shared" si="1"/>
        <v>LOW</v>
      </c>
      <c r="M58" s="80"/>
      <c r="N58" s="81" t="s">
        <v>263</v>
      </c>
      <c r="O58" s="81" t="s">
        <v>264</v>
      </c>
      <c r="P58" s="34">
        <v>4797</v>
      </c>
      <c r="Q58" s="25" t="s">
        <v>257</v>
      </c>
      <c r="R58" s="25" t="s">
        <v>237</v>
      </c>
    </row>
    <row r="59" spans="1:18" ht="99.3">
      <c r="A59" s="9" t="s">
        <v>67</v>
      </c>
      <c r="B59" s="18" t="s">
        <v>265</v>
      </c>
      <c r="C59" s="19" t="s">
        <v>266</v>
      </c>
      <c r="D59" s="19" t="s">
        <v>444</v>
      </c>
      <c r="E59" s="20">
        <v>65.400000000000006</v>
      </c>
      <c r="F59" s="61">
        <v>69</v>
      </c>
      <c r="G59" s="26" t="s">
        <v>267</v>
      </c>
      <c r="H59" s="61">
        <v>67.900000000000006</v>
      </c>
      <c r="I59" s="14">
        <f>H59/F59</f>
        <v>0.98405797101449288</v>
      </c>
      <c r="J59" s="14" t="str">
        <f t="shared" si="0"/>
        <v>GOOD</v>
      </c>
      <c r="K59" s="7">
        <v>0</v>
      </c>
      <c r="L59" s="14" t="str">
        <f t="shared" si="1"/>
        <v>LOW</v>
      </c>
      <c r="M59" s="82" t="s">
        <v>268</v>
      </c>
      <c r="N59" s="82" t="s">
        <v>269</v>
      </c>
      <c r="O59" s="82" t="s">
        <v>270</v>
      </c>
      <c r="P59" s="22">
        <v>0.81100000000000005</v>
      </c>
      <c r="Q59" s="25" t="s">
        <v>271</v>
      </c>
      <c r="R59" s="25" t="s">
        <v>272</v>
      </c>
    </row>
    <row r="60" spans="1:18" ht="85.2">
      <c r="A60" s="9" t="s">
        <v>67</v>
      </c>
      <c r="B60" s="18" t="s">
        <v>265</v>
      </c>
      <c r="C60" s="19" t="s">
        <v>273</v>
      </c>
      <c r="D60" s="19" t="s">
        <v>444</v>
      </c>
      <c r="E60" s="20">
        <v>60</v>
      </c>
      <c r="F60" s="61">
        <v>58.5</v>
      </c>
      <c r="G60" s="26" t="s">
        <v>274</v>
      </c>
      <c r="H60" s="83" t="s">
        <v>275</v>
      </c>
      <c r="I60" s="13"/>
      <c r="J60" s="14" t="str">
        <f t="shared" si="0"/>
        <v>LOW</v>
      </c>
      <c r="K60" s="13"/>
      <c r="L60" s="14" t="str">
        <f t="shared" si="1"/>
        <v>LOW</v>
      </c>
      <c r="M60" s="84" t="s">
        <v>276</v>
      </c>
      <c r="N60" s="84" t="s">
        <v>269</v>
      </c>
      <c r="O60" s="84" t="s">
        <v>270</v>
      </c>
      <c r="P60" s="22">
        <v>0.52700000000000002</v>
      </c>
      <c r="Q60" s="25" t="s">
        <v>277</v>
      </c>
      <c r="R60" s="25" t="s">
        <v>272</v>
      </c>
    </row>
    <row r="61" spans="1:18" ht="84.9">
      <c r="A61" s="9" t="s">
        <v>67</v>
      </c>
      <c r="B61" s="85" t="s">
        <v>278</v>
      </c>
      <c r="C61" s="19" t="s">
        <v>279</v>
      </c>
      <c r="D61" s="19" t="s">
        <v>444</v>
      </c>
      <c r="E61" s="20">
        <v>53</v>
      </c>
      <c r="F61" s="20">
        <v>60</v>
      </c>
      <c r="G61" s="20">
        <v>80</v>
      </c>
      <c r="H61" s="20">
        <v>74.7</v>
      </c>
      <c r="I61" s="14">
        <f t="shared" ref="I61:I66" si="17">H61/F61</f>
        <v>1.2450000000000001</v>
      </c>
      <c r="J61" s="14" t="str">
        <f t="shared" si="0"/>
        <v>COMPLETED</v>
      </c>
      <c r="K61" s="14">
        <f t="shared" ref="K61:K84" si="18">H61/G61</f>
        <v>0.93375000000000008</v>
      </c>
      <c r="L61" s="14" t="str">
        <f t="shared" si="1"/>
        <v>GOOD</v>
      </c>
      <c r="M61" s="86" t="s">
        <v>280</v>
      </c>
      <c r="N61" s="86" t="s">
        <v>70</v>
      </c>
      <c r="O61" s="86" t="s">
        <v>70</v>
      </c>
      <c r="P61" s="57">
        <v>1</v>
      </c>
      <c r="Q61" s="25" t="s">
        <v>281</v>
      </c>
      <c r="R61" s="25" t="s">
        <v>282</v>
      </c>
    </row>
    <row r="62" spans="1:18" ht="198.9">
      <c r="A62" s="9" t="s">
        <v>67</v>
      </c>
      <c r="B62" s="18" t="s">
        <v>283</v>
      </c>
      <c r="C62" s="19" t="s">
        <v>284</v>
      </c>
      <c r="D62" s="19" t="s">
        <v>285</v>
      </c>
      <c r="E62" s="20">
        <v>6.75</v>
      </c>
      <c r="F62" s="20">
        <v>6.75</v>
      </c>
      <c r="G62" s="26">
        <v>6.75</v>
      </c>
      <c r="H62" s="20">
        <v>6.75</v>
      </c>
      <c r="I62" s="22">
        <f t="shared" si="17"/>
        <v>1</v>
      </c>
      <c r="J62" s="14" t="str">
        <f t="shared" si="0"/>
        <v>COMPLETED</v>
      </c>
      <c r="K62" s="22">
        <f t="shared" si="18"/>
        <v>1</v>
      </c>
      <c r="L62" s="14" t="str">
        <f t="shared" si="1"/>
        <v>COMPLETED</v>
      </c>
      <c r="M62" s="46"/>
      <c r="N62" s="87" t="s">
        <v>286</v>
      </c>
      <c r="O62" s="87" t="s">
        <v>287</v>
      </c>
      <c r="P62" s="25" t="s">
        <v>288</v>
      </c>
      <c r="Q62" s="25" t="s">
        <v>289</v>
      </c>
      <c r="R62" s="25" t="s">
        <v>290</v>
      </c>
    </row>
    <row r="63" spans="1:18" ht="85.2">
      <c r="A63" s="9" t="s">
        <v>67</v>
      </c>
      <c r="B63" s="18" t="s">
        <v>291</v>
      </c>
      <c r="C63" s="19" t="s">
        <v>292</v>
      </c>
      <c r="D63" s="19" t="s">
        <v>445</v>
      </c>
      <c r="E63" s="20">
        <v>9</v>
      </c>
      <c r="F63" s="20">
        <v>10</v>
      </c>
      <c r="G63" s="20">
        <v>20</v>
      </c>
      <c r="H63" s="20">
        <v>9.5</v>
      </c>
      <c r="I63" s="22">
        <f t="shared" si="17"/>
        <v>0.95</v>
      </c>
      <c r="J63" s="14" t="str">
        <f t="shared" si="0"/>
        <v>GOOD</v>
      </c>
      <c r="K63" s="22">
        <f t="shared" si="18"/>
        <v>0.47499999999999998</v>
      </c>
      <c r="L63" s="14" t="str">
        <f t="shared" si="1"/>
        <v>LOW</v>
      </c>
      <c r="M63" s="64" t="s">
        <v>293</v>
      </c>
      <c r="N63" s="88"/>
      <c r="O63" s="88"/>
      <c r="P63" s="57">
        <v>0.4</v>
      </c>
      <c r="Q63" s="25" t="s">
        <v>294</v>
      </c>
      <c r="R63" s="25" t="s">
        <v>295</v>
      </c>
    </row>
    <row r="64" spans="1:18" ht="229.5">
      <c r="A64" s="9" t="s">
        <v>67</v>
      </c>
      <c r="B64" s="18" t="s">
        <v>296</v>
      </c>
      <c r="C64" s="19" t="s">
        <v>297</v>
      </c>
      <c r="D64" s="19" t="s">
        <v>221</v>
      </c>
      <c r="E64" s="20">
        <v>4.8</v>
      </c>
      <c r="F64" s="20">
        <v>5.3</v>
      </c>
      <c r="G64" s="26">
        <v>6.8</v>
      </c>
      <c r="H64" s="20">
        <v>5.1642999999999999</v>
      </c>
      <c r="I64" s="22">
        <f t="shared" si="17"/>
        <v>0.97439622641509438</v>
      </c>
      <c r="J64" s="14" t="str">
        <f t="shared" si="0"/>
        <v>GOOD</v>
      </c>
      <c r="K64" s="22">
        <f t="shared" si="18"/>
        <v>0.75945588235294115</v>
      </c>
      <c r="L64" s="14" t="str">
        <f t="shared" si="1"/>
        <v>GOOD</v>
      </c>
      <c r="M64" s="87" t="s">
        <v>298</v>
      </c>
      <c r="N64" s="87" t="s">
        <v>299</v>
      </c>
      <c r="O64" s="87" t="s">
        <v>300</v>
      </c>
      <c r="P64" s="25">
        <v>7.8</v>
      </c>
      <c r="Q64" s="25" t="s">
        <v>301</v>
      </c>
      <c r="R64" s="25" t="s">
        <v>302</v>
      </c>
    </row>
    <row r="65" spans="1:18" ht="165">
      <c r="A65" s="9" t="s">
        <v>303</v>
      </c>
      <c r="B65" s="85" t="s">
        <v>304</v>
      </c>
      <c r="C65" s="19" t="s">
        <v>305</v>
      </c>
      <c r="D65" s="19" t="s">
        <v>444</v>
      </c>
      <c r="E65" s="20">
        <v>39</v>
      </c>
      <c r="F65" s="20">
        <v>50.2</v>
      </c>
      <c r="G65" s="20">
        <v>54.6</v>
      </c>
      <c r="H65" s="20">
        <v>44.7</v>
      </c>
      <c r="I65" s="22">
        <f t="shared" si="17"/>
        <v>0.89043824701195218</v>
      </c>
      <c r="J65" s="14" t="str">
        <f t="shared" si="0"/>
        <v>GOOD</v>
      </c>
      <c r="K65" s="22">
        <f t="shared" si="18"/>
        <v>0.81868131868131866</v>
      </c>
      <c r="L65" s="14" t="str">
        <f t="shared" si="1"/>
        <v>GOOD</v>
      </c>
      <c r="M65" s="89" t="s">
        <v>306</v>
      </c>
      <c r="N65" s="89" t="s">
        <v>307</v>
      </c>
      <c r="O65" s="89" t="s">
        <v>308</v>
      </c>
      <c r="P65" s="57">
        <v>0.65</v>
      </c>
      <c r="Q65" s="25" t="s">
        <v>309</v>
      </c>
      <c r="R65" s="25" t="s">
        <v>310</v>
      </c>
    </row>
    <row r="66" spans="1:18" ht="180">
      <c r="A66" s="9" t="s">
        <v>303</v>
      </c>
      <c r="B66" s="85" t="s">
        <v>311</v>
      </c>
      <c r="C66" s="19" t="s">
        <v>312</v>
      </c>
      <c r="D66" s="131" t="s">
        <v>448</v>
      </c>
      <c r="E66" s="20">
        <v>5.5</v>
      </c>
      <c r="F66" s="90">
        <v>5</v>
      </c>
      <c r="G66" s="20">
        <v>4.5</v>
      </c>
      <c r="H66" s="90">
        <v>5.2</v>
      </c>
      <c r="I66" s="14">
        <f t="shared" si="17"/>
        <v>1.04</v>
      </c>
      <c r="J66" s="14" t="str">
        <f t="shared" si="0"/>
        <v>COMPLETED</v>
      </c>
      <c r="K66" s="14">
        <f t="shared" si="18"/>
        <v>1.1555555555555557</v>
      </c>
      <c r="L66" s="14" t="str">
        <f t="shared" si="1"/>
        <v>COMPLETED</v>
      </c>
      <c r="M66" s="89" t="s">
        <v>313</v>
      </c>
      <c r="N66" s="91" t="s">
        <v>314</v>
      </c>
      <c r="O66" s="89" t="s">
        <v>315</v>
      </c>
      <c r="P66" s="25" t="s">
        <v>316</v>
      </c>
      <c r="Q66" s="25" t="s">
        <v>317</v>
      </c>
      <c r="R66" s="25" t="s">
        <v>318</v>
      </c>
    </row>
    <row r="67" spans="1:18" ht="255">
      <c r="A67" s="9" t="s">
        <v>303</v>
      </c>
      <c r="B67" s="85" t="s">
        <v>319</v>
      </c>
      <c r="C67" s="19" t="s">
        <v>320</v>
      </c>
      <c r="D67" s="19" t="s">
        <v>446</v>
      </c>
      <c r="E67" s="20">
        <v>62.1</v>
      </c>
      <c r="F67" s="20">
        <v>60</v>
      </c>
      <c r="G67" s="26">
        <v>53</v>
      </c>
      <c r="H67" s="20">
        <v>65</v>
      </c>
      <c r="I67" s="25">
        <v>0</v>
      </c>
      <c r="J67" s="22" t="str">
        <f t="shared" si="0"/>
        <v>LOW</v>
      </c>
      <c r="K67" s="22">
        <f t="shared" si="18"/>
        <v>1.2264150943396226</v>
      </c>
      <c r="L67" s="22" t="str">
        <f t="shared" si="1"/>
        <v>COMPLETED</v>
      </c>
      <c r="M67" s="92" t="s">
        <v>321</v>
      </c>
      <c r="N67" s="92" t="s">
        <v>322</v>
      </c>
      <c r="O67" s="92" t="s">
        <v>323</v>
      </c>
      <c r="P67" s="25" t="s">
        <v>324</v>
      </c>
      <c r="Q67" s="25" t="s">
        <v>309</v>
      </c>
      <c r="R67" s="25" t="s">
        <v>325</v>
      </c>
    </row>
    <row r="68" spans="1:18" ht="187.2">
      <c r="A68" s="9" t="s">
        <v>303</v>
      </c>
      <c r="B68" s="85" t="s">
        <v>326</v>
      </c>
      <c r="C68" s="93" t="s">
        <v>327</v>
      </c>
      <c r="D68" s="93" t="s">
        <v>444</v>
      </c>
      <c r="E68" s="90">
        <v>69</v>
      </c>
      <c r="F68" s="94"/>
      <c r="G68" s="90">
        <v>79</v>
      </c>
      <c r="H68" s="94"/>
      <c r="I68" s="14">
        <v>1</v>
      </c>
      <c r="J68" s="14" t="str">
        <f t="shared" si="0"/>
        <v>COMPLETED</v>
      </c>
      <c r="K68" s="14">
        <f t="shared" si="18"/>
        <v>0</v>
      </c>
      <c r="L68" s="14" t="str">
        <f t="shared" si="1"/>
        <v>LOW</v>
      </c>
      <c r="M68" s="95" t="s">
        <v>328</v>
      </c>
      <c r="N68" s="95" t="s">
        <v>329</v>
      </c>
      <c r="O68" s="96" t="s">
        <v>330</v>
      </c>
      <c r="P68" s="97" t="s">
        <v>331</v>
      </c>
      <c r="Q68" s="98" t="s">
        <v>309</v>
      </c>
      <c r="R68" s="98" t="s">
        <v>332</v>
      </c>
    </row>
    <row r="69" spans="1:18" ht="187.2">
      <c r="A69" s="9" t="s">
        <v>303</v>
      </c>
      <c r="B69" s="85" t="s">
        <v>333</v>
      </c>
      <c r="C69" s="93" t="s">
        <v>334</v>
      </c>
      <c r="D69" s="93" t="s">
        <v>444</v>
      </c>
      <c r="E69" s="90">
        <v>37.520000000000003</v>
      </c>
      <c r="F69" s="94"/>
      <c r="G69" s="90">
        <v>50</v>
      </c>
      <c r="H69" s="94"/>
      <c r="I69" s="14">
        <v>1</v>
      </c>
      <c r="J69" s="14" t="str">
        <f t="shared" si="0"/>
        <v>COMPLETED</v>
      </c>
      <c r="K69" s="14">
        <f t="shared" si="18"/>
        <v>0</v>
      </c>
      <c r="L69" s="14" t="str">
        <f t="shared" si="1"/>
        <v>LOW</v>
      </c>
      <c r="M69" s="95" t="s">
        <v>328</v>
      </c>
      <c r="N69" s="95" t="s">
        <v>329</v>
      </c>
      <c r="O69" s="96" t="s">
        <v>330</v>
      </c>
      <c r="P69" s="94"/>
      <c r="Q69" s="99"/>
      <c r="R69" s="99"/>
    </row>
    <row r="70" spans="1:18" ht="187.2">
      <c r="A70" s="9" t="s">
        <v>303</v>
      </c>
      <c r="B70" s="85" t="s">
        <v>335</v>
      </c>
      <c r="C70" s="93" t="s">
        <v>336</v>
      </c>
      <c r="D70" s="93" t="s">
        <v>444</v>
      </c>
      <c r="E70" s="90">
        <v>55.6</v>
      </c>
      <c r="F70" s="94"/>
      <c r="G70" s="90">
        <v>65</v>
      </c>
      <c r="H70" s="94"/>
      <c r="I70" s="14">
        <v>1</v>
      </c>
      <c r="J70" s="14" t="str">
        <f t="shared" si="0"/>
        <v>COMPLETED</v>
      </c>
      <c r="K70" s="14">
        <f t="shared" si="18"/>
        <v>0</v>
      </c>
      <c r="L70" s="14" t="str">
        <f t="shared" si="1"/>
        <v>LOW</v>
      </c>
      <c r="M70" s="95" t="s">
        <v>328</v>
      </c>
      <c r="N70" s="95" t="s">
        <v>329</v>
      </c>
      <c r="O70" s="96" t="s">
        <v>330</v>
      </c>
      <c r="P70" s="94"/>
      <c r="Q70" s="99"/>
      <c r="R70" s="99"/>
    </row>
    <row r="71" spans="1:18" ht="129.6">
      <c r="A71" s="9" t="s">
        <v>303</v>
      </c>
      <c r="B71" s="18" t="s">
        <v>337</v>
      </c>
      <c r="C71" s="100" t="s">
        <v>338</v>
      </c>
      <c r="D71" s="100" t="s">
        <v>444</v>
      </c>
      <c r="E71" s="90">
        <v>63.8</v>
      </c>
      <c r="F71" s="94"/>
      <c r="G71" s="101">
        <v>63.8</v>
      </c>
      <c r="H71" s="102"/>
      <c r="I71" s="14">
        <v>1</v>
      </c>
      <c r="J71" s="14" t="str">
        <f t="shared" si="0"/>
        <v>COMPLETED</v>
      </c>
      <c r="K71" s="14">
        <f t="shared" si="18"/>
        <v>0</v>
      </c>
      <c r="L71" s="14" t="str">
        <f t="shared" si="1"/>
        <v>LOW</v>
      </c>
      <c r="M71" s="103" t="s">
        <v>339</v>
      </c>
      <c r="N71" s="104" t="s">
        <v>340</v>
      </c>
      <c r="O71" s="105" t="s">
        <v>341</v>
      </c>
      <c r="P71" s="106" t="s">
        <v>342</v>
      </c>
      <c r="Q71" s="132" t="s">
        <v>309</v>
      </c>
      <c r="R71" s="132" t="s">
        <v>332</v>
      </c>
    </row>
    <row r="72" spans="1:18" ht="129.6">
      <c r="A72" s="9" t="s">
        <v>303</v>
      </c>
      <c r="B72" s="18" t="s">
        <v>337</v>
      </c>
      <c r="C72" s="100" t="s">
        <v>343</v>
      </c>
      <c r="D72" s="100" t="s">
        <v>444</v>
      </c>
      <c r="E72" s="90">
        <v>47.2</v>
      </c>
      <c r="F72" s="94"/>
      <c r="G72" s="90">
        <v>49.5</v>
      </c>
      <c r="H72" s="94"/>
      <c r="I72" s="14">
        <v>1</v>
      </c>
      <c r="J72" s="14" t="str">
        <f t="shared" si="0"/>
        <v>COMPLETED</v>
      </c>
      <c r="K72" s="14">
        <f t="shared" si="18"/>
        <v>0</v>
      </c>
      <c r="L72" s="14" t="str">
        <f t="shared" si="1"/>
        <v>LOW</v>
      </c>
      <c r="M72" s="103" t="s">
        <v>339</v>
      </c>
      <c r="N72" s="104" t="s">
        <v>340</v>
      </c>
      <c r="O72" s="105" t="s">
        <v>341</v>
      </c>
      <c r="P72" s="107">
        <v>0.75</v>
      </c>
      <c r="Q72" s="133"/>
      <c r="R72" s="133"/>
    </row>
    <row r="73" spans="1:18" ht="129.6">
      <c r="A73" s="9" t="s">
        <v>303</v>
      </c>
      <c r="B73" s="18" t="s">
        <v>337</v>
      </c>
      <c r="C73" s="100" t="s">
        <v>344</v>
      </c>
      <c r="D73" s="100" t="s">
        <v>444</v>
      </c>
      <c r="E73" s="90">
        <v>65.599999999999994</v>
      </c>
      <c r="F73" s="94"/>
      <c r="G73" s="90">
        <v>70</v>
      </c>
      <c r="H73" s="94"/>
      <c r="I73" s="14">
        <v>1</v>
      </c>
      <c r="J73" s="14" t="str">
        <f t="shared" si="0"/>
        <v>COMPLETED</v>
      </c>
      <c r="K73" s="14">
        <f t="shared" si="18"/>
        <v>0</v>
      </c>
      <c r="L73" s="14" t="str">
        <f t="shared" si="1"/>
        <v>LOW</v>
      </c>
      <c r="M73" s="103" t="s">
        <v>339</v>
      </c>
      <c r="N73" s="104" t="s">
        <v>340</v>
      </c>
      <c r="O73" s="105" t="s">
        <v>341</v>
      </c>
      <c r="P73" s="107">
        <v>0.75</v>
      </c>
      <c r="Q73" s="134"/>
      <c r="R73" s="134"/>
    </row>
    <row r="74" spans="1:18" ht="180">
      <c r="A74" s="9" t="s">
        <v>303</v>
      </c>
      <c r="B74" s="18" t="s">
        <v>337</v>
      </c>
      <c r="C74" s="19" t="s">
        <v>345</v>
      </c>
      <c r="D74" s="19" t="s">
        <v>445</v>
      </c>
      <c r="E74" s="20">
        <v>7.5</v>
      </c>
      <c r="F74" s="20">
        <v>4.4000000000000004</v>
      </c>
      <c r="G74" s="20">
        <v>4.2</v>
      </c>
      <c r="H74" s="20">
        <v>4.5</v>
      </c>
      <c r="I74" s="22">
        <f t="shared" ref="I74:I84" si="19">H74/F74</f>
        <v>1.0227272727272727</v>
      </c>
      <c r="J74" s="22" t="str">
        <f t="shared" si="0"/>
        <v>COMPLETED</v>
      </c>
      <c r="K74" s="22">
        <f t="shared" si="18"/>
        <v>1.0714285714285714</v>
      </c>
      <c r="L74" s="22" t="str">
        <f t="shared" si="1"/>
        <v>COMPLETED</v>
      </c>
      <c r="M74" s="91" t="s">
        <v>346</v>
      </c>
      <c r="N74" s="91" t="s">
        <v>347</v>
      </c>
      <c r="O74" s="91" t="s">
        <v>348</v>
      </c>
      <c r="P74" s="25" t="s">
        <v>349</v>
      </c>
      <c r="Q74" s="25" t="s">
        <v>350</v>
      </c>
      <c r="R74" s="25" t="s">
        <v>351</v>
      </c>
    </row>
    <row r="75" spans="1:18" ht="127.2">
      <c r="A75" s="9" t="s">
        <v>303</v>
      </c>
      <c r="B75" s="30" t="s">
        <v>352</v>
      </c>
      <c r="C75" s="19" t="s">
        <v>353</v>
      </c>
      <c r="D75" s="19" t="s">
        <v>444</v>
      </c>
      <c r="E75" s="20">
        <v>35.4</v>
      </c>
      <c r="F75" s="108">
        <v>45</v>
      </c>
      <c r="G75" s="20">
        <v>55</v>
      </c>
      <c r="H75" s="90">
        <v>38</v>
      </c>
      <c r="I75" s="14">
        <f t="shared" si="19"/>
        <v>0.84444444444444444</v>
      </c>
      <c r="J75" s="14" t="str">
        <f t="shared" si="0"/>
        <v>GOOD</v>
      </c>
      <c r="K75" s="14">
        <f t="shared" si="18"/>
        <v>0.69090909090909092</v>
      </c>
      <c r="L75" s="14" t="str">
        <f t="shared" si="1"/>
        <v>SATISFACTORY</v>
      </c>
      <c r="M75" s="84" t="s">
        <v>354</v>
      </c>
      <c r="N75" s="109"/>
      <c r="O75" s="110" t="s">
        <v>354</v>
      </c>
      <c r="P75" s="57">
        <v>0.6</v>
      </c>
      <c r="Q75" s="25" t="s">
        <v>355</v>
      </c>
      <c r="R75" s="25" t="s">
        <v>351</v>
      </c>
    </row>
    <row r="76" spans="1:18" ht="69">
      <c r="A76" s="9" t="s">
        <v>303</v>
      </c>
      <c r="B76" s="30" t="s">
        <v>352</v>
      </c>
      <c r="C76" s="19" t="s">
        <v>356</v>
      </c>
      <c r="D76" s="131" t="s">
        <v>448</v>
      </c>
      <c r="E76" s="90">
        <v>1</v>
      </c>
      <c r="F76" s="90">
        <v>1</v>
      </c>
      <c r="G76" s="111">
        <v>9</v>
      </c>
      <c r="H76" s="90">
        <v>1</v>
      </c>
      <c r="I76" s="14">
        <f t="shared" si="19"/>
        <v>1</v>
      </c>
      <c r="J76" s="14" t="str">
        <f t="shared" si="0"/>
        <v>COMPLETED</v>
      </c>
      <c r="K76" s="14">
        <f t="shared" si="18"/>
        <v>0.1111111111111111</v>
      </c>
      <c r="L76" s="14" t="str">
        <f t="shared" si="1"/>
        <v>LOW</v>
      </c>
      <c r="M76" s="104" t="s">
        <v>357</v>
      </c>
      <c r="N76" s="104" t="s">
        <v>240</v>
      </c>
      <c r="O76" s="112" t="s">
        <v>240</v>
      </c>
      <c r="P76" s="97">
        <v>30</v>
      </c>
      <c r="Q76" s="25" t="s">
        <v>350</v>
      </c>
      <c r="R76" s="25" t="s">
        <v>351</v>
      </c>
    </row>
    <row r="77" spans="1:18" ht="71.099999999999994">
      <c r="A77" s="9" t="s">
        <v>303</v>
      </c>
      <c r="B77" s="85" t="s">
        <v>358</v>
      </c>
      <c r="C77" s="19" t="s">
        <v>359</v>
      </c>
      <c r="D77" s="19" t="s">
        <v>445</v>
      </c>
      <c r="E77" s="20">
        <v>33</v>
      </c>
      <c r="F77" s="20">
        <v>33</v>
      </c>
      <c r="G77" s="20">
        <v>22.2</v>
      </c>
      <c r="H77" s="88"/>
      <c r="I77" s="14">
        <f t="shared" si="19"/>
        <v>0</v>
      </c>
      <c r="J77" s="14" t="str">
        <f t="shared" si="0"/>
        <v>LOW</v>
      </c>
      <c r="K77" s="14">
        <f t="shared" si="18"/>
        <v>0</v>
      </c>
      <c r="L77" s="14" t="str">
        <f t="shared" si="1"/>
        <v>LOW</v>
      </c>
      <c r="M77" s="88"/>
      <c r="N77" s="88"/>
      <c r="O77" s="88"/>
      <c r="P77" s="25" t="s">
        <v>360</v>
      </c>
      <c r="Q77" s="25" t="s">
        <v>361</v>
      </c>
      <c r="R77" s="25" t="s">
        <v>362</v>
      </c>
    </row>
    <row r="78" spans="1:18" ht="158.69999999999999">
      <c r="A78" s="9" t="s">
        <v>303</v>
      </c>
      <c r="B78" s="85" t="s">
        <v>363</v>
      </c>
      <c r="C78" s="19" t="s">
        <v>364</v>
      </c>
      <c r="D78" s="19" t="s">
        <v>365</v>
      </c>
      <c r="E78" s="20">
        <v>105</v>
      </c>
      <c r="F78" s="20">
        <v>95</v>
      </c>
      <c r="G78" s="48">
        <v>78</v>
      </c>
      <c r="H78" s="90">
        <v>97.7</v>
      </c>
      <c r="I78" s="14">
        <f t="shared" si="19"/>
        <v>1.0284210526315789</v>
      </c>
      <c r="J78" s="14" t="str">
        <f t="shared" si="0"/>
        <v>COMPLETED</v>
      </c>
      <c r="K78" s="14">
        <f t="shared" si="18"/>
        <v>1.2525641025641026</v>
      </c>
      <c r="L78" s="14" t="str">
        <f t="shared" si="1"/>
        <v>COMPLETED</v>
      </c>
      <c r="M78" s="113" t="s">
        <v>366</v>
      </c>
      <c r="N78" s="94"/>
      <c r="O78" s="94"/>
      <c r="P78" s="25">
        <v>60</v>
      </c>
      <c r="Q78" s="25" t="s">
        <v>361</v>
      </c>
      <c r="R78" s="25" t="s">
        <v>367</v>
      </c>
    </row>
    <row r="79" spans="1:18" ht="100.8">
      <c r="A79" s="9" t="s">
        <v>303</v>
      </c>
      <c r="B79" s="85" t="s">
        <v>363</v>
      </c>
      <c r="C79" s="19" t="s">
        <v>368</v>
      </c>
      <c r="D79" s="19" t="s">
        <v>369</v>
      </c>
      <c r="E79" s="20">
        <v>45</v>
      </c>
      <c r="F79" s="20">
        <v>40.6</v>
      </c>
      <c r="G79" s="48">
        <v>31.8</v>
      </c>
      <c r="H79" s="114">
        <v>39.4</v>
      </c>
      <c r="I79" s="14">
        <f t="shared" si="19"/>
        <v>0.97044334975369451</v>
      </c>
      <c r="J79" s="14" t="str">
        <f t="shared" si="0"/>
        <v>GOOD</v>
      </c>
      <c r="K79" s="14">
        <f t="shared" si="18"/>
        <v>1.2389937106918238</v>
      </c>
      <c r="L79" s="14" t="str">
        <f t="shared" si="1"/>
        <v>COMPLETED</v>
      </c>
      <c r="M79" s="23" t="s">
        <v>370</v>
      </c>
      <c r="N79" s="45"/>
      <c r="O79" s="46"/>
      <c r="P79" s="25">
        <v>20</v>
      </c>
      <c r="Q79" s="25" t="s">
        <v>361</v>
      </c>
      <c r="R79" s="25" t="s">
        <v>367</v>
      </c>
    </row>
    <row r="80" spans="1:18" ht="57.6">
      <c r="A80" s="9" t="s">
        <v>303</v>
      </c>
      <c r="B80" s="85" t="s">
        <v>371</v>
      </c>
      <c r="C80" s="19" t="s">
        <v>372</v>
      </c>
      <c r="D80" s="19" t="s">
        <v>373</v>
      </c>
      <c r="E80" s="20">
        <v>15.2</v>
      </c>
      <c r="F80" s="75">
        <v>18.899999999999999</v>
      </c>
      <c r="G80" s="48">
        <v>25.8</v>
      </c>
      <c r="H80" s="114">
        <v>19.8</v>
      </c>
      <c r="I80" s="14">
        <f t="shared" si="19"/>
        <v>1.0476190476190477</v>
      </c>
      <c r="J80" s="14" t="str">
        <f t="shared" si="0"/>
        <v>COMPLETED</v>
      </c>
      <c r="K80" s="14">
        <f t="shared" si="18"/>
        <v>0.76744186046511631</v>
      </c>
      <c r="L80" s="14" t="str">
        <f t="shared" si="1"/>
        <v>GOOD</v>
      </c>
      <c r="M80" s="23" t="s">
        <v>374</v>
      </c>
      <c r="N80" s="45"/>
      <c r="O80" s="46"/>
      <c r="P80" s="25">
        <v>32</v>
      </c>
      <c r="Q80" s="25" t="s">
        <v>361</v>
      </c>
      <c r="R80" s="25" t="s">
        <v>375</v>
      </c>
    </row>
    <row r="81" spans="1:18" ht="187.2">
      <c r="A81" s="9" t="s">
        <v>303</v>
      </c>
      <c r="B81" s="85" t="s">
        <v>371</v>
      </c>
      <c r="C81" s="19" t="s">
        <v>376</v>
      </c>
      <c r="D81" s="19" t="s">
        <v>373</v>
      </c>
      <c r="E81" s="20">
        <v>97.4</v>
      </c>
      <c r="F81" s="90">
        <v>118.2</v>
      </c>
      <c r="G81" s="48">
        <v>135</v>
      </c>
      <c r="H81" s="115">
        <v>113.1</v>
      </c>
      <c r="I81" s="14">
        <f t="shared" si="19"/>
        <v>0.95685279187817252</v>
      </c>
      <c r="J81" s="14" t="str">
        <f t="shared" si="0"/>
        <v>GOOD</v>
      </c>
      <c r="K81" s="14">
        <f t="shared" si="18"/>
        <v>0.83777777777777773</v>
      </c>
      <c r="L81" s="14" t="str">
        <f t="shared" si="1"/>
        <v>GOOD</v>
      </c>
      <c r="M81" s="99"/>
      <c r="N81" s="104" t="s">
        <v>377</v>
      </c>
      <c r="O81" s="104" t="s">
        <v>378</v>
      </c>
      <c r="P81" s="25">
        <v>171</v>
      </c>
      <c r="Q81" s="25" t="s">
        <v>361</v>
      </c>
      <c r="R81" s="25" t="s">
        <v>375</v>
      </c>
    </row>
    <row r="82" spans="1:18" ht="201.6">
      <c r="A82" s="9" t="s">
        <v>303</v>
      </c>
      <c r="B82" s="85" t="s">
        <v>371</v>
      </c>
      <c r="C82" s="19" t="s">
        <v>379</v>
      </c>
      <c r="D82" s="19" t="s">
        <v>373</v>
      </c>
      <c r="E82" s="20">
        <v>58.1</v>
      </c>
      <c r="F82" s="90">
        <v>85.8</v>
      </c>
      <c r="G82" s="48">
        <v>137.69999999999999</v>
      </c>
      <c r="H82" s="115">
        <v>58.3</v>
      </c>
      <c r="I82" s="14">
        <f t="shared" si="19"/>
        <v>0.67948717948717952</v>
      </c>
      <c r="J82" s="14" t="str">
        <f t="shared" si="0"/>
        <v>SATISFACTORY</v>
      </c>
      <c r="K82" s="14">
        <f t="shared" si="18"/>
        <v>0.42338416848220772</v>
      </c>
      <c r="L82" s="14" t="str">
        <f t="shared" si="1"/>
        <v>LOW</v>
      </c>
      <c r="M82" s="99"/>
      <c r="N82" s="104" t="s">
        <v>380</v>
      </c>
      <c r="O82" s="104" t="s">
        <v>381</v>
      </c>
      <c r="P82" s="25">
        <v>185</v>
      </c>
      <c r="Q82" s="25" t="s">
        <v>361</v>
      </c>
      <c r="R82" s="25" t="s">
        <v>375</v>
      </c>
    </row>
    <row r="83" spans="1:18" ht="85.2">
      <c r="A83" s="9" t="s">
        <v>303</v>
      </c>
      <c r="B83" s="18" t="s">
        <v>382</v>
      </c>
      <c r="C83" s="19" t="s">
        <v>383</v>
      </c>
      <c r="D83" s="19" t="s">
        <v>444</v>
      </c>
      <c r="E83" s="20">
        <v>92</v>
      </c>
      <c r="F83" s="73">
        <v>94</v>
      </c>
      <c r="G83" s="20">
        <v>97</v>
      </c>
      <c r="H83" s="61">
        <v>94.3</v>
      </c>
      <c r="I83" s="14">
        <f t="shared" si="19"/>
        <v>1.003191489361702</v>
      </c>
      <c r="J83" s="14" t="str">
        <f t="shared" si="0"/>
        <v>COMPLETED</v>
      </c>
      <c r="K83" s="14">
        <f t="shared" si="18"/>
        <v>0.97216494845360824</v>
      </c>
      <c r="L83" s="14" t="str">
        <f t="shared" si="1"/>
        <v>GOOD</v>
      </c>
      <c r="M83" s="84" t="s">
        <v>384</v>
      </c>
      <c r="N83" s="110" t="s">
        <v>385</v>
      </c>
      <c r="O83" s="116"/>
      <c r="P83" s="57">
        <v>1</v>
      </c>
      <c r="Q83" s="25" t="s">
        <v>251</v>
      </c>
      <c r="R83" s="25" t="s">
        <v>237</v>
      </c>
    </row>
    <row r="84" spans="1:18" ht="71.099999999999994">
      <c r="A84" s="9" t="s">
        <v>303</v>
      </c>
      <c r="B84" s="18" t="s">
        <v>382</v>
      </c>
      <c r="C84" s="19" t="s">
        <v>386</v>
      </c>
      <c r="D84" s="19" t="s">
        <v>444</v>
      </c>
      <c r="E84" s="20">
        <v>72.099999999999994</v>
      </c>
      <c r="F84" s="73">
        <v>73</v>
      </c>
      <c r="G84" s="20">
        <v>75</v>
      </c>
      <c r="H84" s="61">
        <v>72</v>
      </c>
      <c r="I84" s="14">
        <f t="shared" si="19"/>
        <v>0.98630136986301364</v>
      </c>
      <c r="J84" s="14" t="str">
        <f t="shared" si="0"/>
        <v>GOOD</v>
      </c>
      <c r="K84" s="14">
        <f t="shared" si="18"/>
        <v>0.96</v>
      </c>
      <c r="L84" s="14" t="str">
        <f t="shared" si="1"/>
        <v>GOOD</v>
      </c>
      <c r="M84" s="82" t="s">
        <v>387</v>
      </c>
      <c r="N84" s="117" t="s">
        <v>388</v>
      </c>
      <c r="O84" s="82" t="s">
        <v>389</v>
      </c>
      <c r="P84" s="57">
        <v>0.77</v>
      </c>
      <c r="Q84" s="25" t="s">
        <v>251</v>
      </c>
      <c r="R84" s="25" t="s">
        <v>237</v>
      </c>
    </row>
    <row r="85" spans="1:18" ht="71.099999999999994">
      <c r="A85" s="9" t="s">
        <v>303</v>
      </c>
      <c r="B85" s="10" t="s">
        <v>390</v>
      </c>
      <c r="C85" s="11" t="s">
        <v>391</v>
      </c>
      <c r="D85" s="11" t="s">
        <v>445</v>
      </c>
      <c r="E85" s="36" t="s">
        <v>70</v>
      </c>
      <c r="F85" s="38"/>
      <c r="G85" s="12">
        <v>70</v>
      </c>
      <c r="H85" s="13"/>
      <c r="I85" s="13"/>
      <c r="J85" s="14" t="str">
        <f t="shared" si="0"/>
        <v>LOW</v>
      </c>
      <c r="K85" s="13"/>
      <c r="L85" s="14" t="str">
        <f t="shared" si="1"/>
        <v>LOW</v>
      </c>
      <c r="M85" s="13"/>
      <c r="N85" s="13"/>
      <c r="O85" s="13"/>
      <c r="P85" s="7">
        <v>0.7</v>
      </c>
      <c r="Q85" s="7" t="s">
        <v>392</v>
      </c>
      <c r="R85" s="7" t="s">
        <v>393</v>
      </c>
    </row>
    <row r="86" spans="1:18" ht="129.6">
      <c r="A86" s="9" t="s">
        <v>303</v>
      </c>
      <c r="B86" s="118" t="s">
        <v>394</v>
      </c>
      <c r="C86" s="119" t="s">
        <v>395</v>
      </c>
      <c r="D86" s="120" t="s">
        <v>444</v>
      </c>
      <c r="E86" s="121">
        <v>11</v>
      </c>
      <c r="F86" s="121">
        <v>12</v>
      </c>
      <c r="G86" s="121">
        <v>16</v>
      </c>
      <c r="H86" s="121">
        <v>9.5</v>
      </c>
      <c r="I86" s="14">
        <f>H86/F86</f>
        <v>0.79166666666666663</v>
      </c>
      <c r="J86" s="14" t="str">
        <f t="shared" si="0"/>
        <v>GOOD</v>
      </c>
      <c r="K86" s="14">
        <f>H86/G86</f>
        <v>0.59375</v>
      </c>
      <c r="L86" s="14" t="str">
        <f t="shared" si="1"/>
        <v>SATISFACTORY</v>
      </c>
      <c r="M86" s="122" t="s">
        <v>396</v>
      </c>
      <c r="N86" s="123" t="s">
        <v>397</v>
      </c>
      <c r="O86" s="123" t="s">
        <v>398</v>
      </c>
      <c r="P86" s="118">
        <v>0.2</v>
      </c>
      <c r="Q86" s="118" t="s">
        <v>399</v>
      </c>
      <c r="R86" s="118" t="s">
        <v>400</v>
      </c>
    </row>
    <row r="87" spans="1:18" ht="43.2">
      <c r="A87" s="9" t="s">
        <v>401</v>
      </c>
      <c r="B87" s="18" t="s">
        <v>402</v>
      </c>
      <c r="C87" s="19" t="s">
        <v>403</v>
      </c>
      <c r="D87" s="19" t="s">
        <v>444</v>
      </c>
      <c r="E87" s="20">
        <v>62</v>
      </c>
      <c r="F87" s="20">
        <v>59</v>
      </c>
      <c r="G87" s="20">
        <v>47</v>
      </c>
      <c r="H87" s="20">
        <v>53</v>
      </c>
      <c r="I87" s="124">
        <f>(E87-H87)/(E87-F87)</f>
        <v>3</v>
      </c>
      <c r="J87" s="14" t="str">
        <f t="shared" si="0"/>
        <v>COMPLETED</v>
      </c>
      <c r="K87" s="124">
        <f>(E87-H87)/(E87-G87)</f>
        <v>0.6</v>
      </c>
      <c r="L87" s="14" t="str">
        <f t="shared" si="1"/>
        <v>SATISFACTORY</v>
      </c>
      <c r="M87" s="84" t="s">
        <v>404</v>
      </c>
      <c r="N87" s="84" t="s">
        <v>405</v>
      </c>
      <c r="O87" s="84" t="s">
        <v>406</v>
      </c>
      <c r="P87" s="57">
        <v>0.3</v>
      </c>
      <c r="Q87" s="25" t="s">
        <v>407</v>
      </c>
      <c r="R87" s="25" t="s">
        <v>408</v>
      </c>
    </row>
    <row r="88" spans="1:18" ht="144">
      <c r="A88" s="9" t="s">
        <v>401</v>
      </c>
      <c r="B88" s="125" t="s">
        <v>409</v>
      </c>
      <c r="C88" s="19" t="s">
        <v>410</v>
      </c>
      <c r="D88" s="19" t="s">
        <v>444</v>
      </c>
      <c r="E88" s="20">
        <v>11</v>
      </c>
      <c r="F88" s="126">
        <v>15</v>
      </c>
      <c r="G88" s="20">
        <v>50</v>
      </c>
      <c r="H88" s="126">
        <v>0</v>
      </c>
      <c r="I88" s="14">
        <f>H88/F88</f>
        <v>0</v>
      </c>
      <c r="J88" s="14" t="str">
        <f t="shared" si="0"/>
        <v>LOW</v>
      </c>
      <c r="K88" s="14">
        <f>H88/G88</f>
        <v>0</v>
      </c>
      <c r="L88" s="14" t="str">
        <f t="shared" si="1"/>
        <v>LOW</v>
      </c>
      <c r="M88" s="104" t="s">
        <v>411</v>
      </c>
      <c r="N88" s="104" t="s">
        <v>412</v>
      </c>
      <c r="O88" s="104" t="s">
        <v>413</v>
      </c>
      <c r="P88" s="57">
        <v>1</v>
      </c>
      <c r="Q88" s="25" t="s">
        <v>414</v>
      </c>
      <c r="R88" s="25" t="s">
        <v>415</v>
      </c>
    </row>
    <row r="89" spans="1:18" ht="115.2">
      <c r="A89" s="9" t="s">
        <v>401</v>
      </c>
      <c r="B89" s="125" t="s">
        <v>409</v>
      </c>
      <c r="C89" s="19" t="s">
        <v>416</v>
      </c>
      <c r="D89" s="19" t="s">
        <v>444</v>
      </c>
      <c r="E89" s="20">
        <v>0</v>
      </c>
      <c r="F89" s="20">
        <v>0</v>
      </c>
      <c r="G89" s="20">
        <v>50</v>
      </c>
      <c r="H89" s="20">
        <v>0</v>
      </c>
      <c r="I89" s="7" t="s">
        <v>275</v>
      </c>
      <c r="J89" s="14" t="str">
        <f t="shared" si="0"/>
        <v>COMPLETED</v>
      </c>
      <c r="K89" s="13"/>
      <c r="L89" s="14" t="str">
        <f t="shared" si="1"/>
        <v>LOW</v>
      </c>
      <c r="M89" s="127" t="s">
        <v>417</v>
      </c>
      <c r="N89" s="86" t="s">
        <v>418</v>
      </c>
      <c r="O89" s="86" t="s">
        <v>419</v>
      </c>
      <c r="P89" s="57">
        <v>1</v>
      </c>
      <c r="Q89" s="25" t="s">
        <v>420</v>
      </c>
      <c r="R89" s="25" t="s">
        <v>421</v>
      </c>
    </row>
    <row r="90" spans="1:18" ht="72">
      <c r="A90" s="9" t="s">
        <v>401</v>
      </c>
      <c r="B90" s="85" t="s">
        <v>422</v>
      </c>
      <c r="C90" s="19" t="s">
        <v>423</v>
      </c>
      <c r="D90" s="19" t="s">
        <v>444</v>
      </c>
      <c r="E90" s="20">
        <v>78.28</v>
      </c>
      <c r="F90" s="20">
        <v>80</v>
      </c>
      <c r="G90" s="20">
        <v>82.5</v>
      </c>
      <c r="H90" s="20">
        <v>75.790000000000006</v>
      </c>
      <c r="I90" s="14">
        <f t="shared" ref="I90:I93" si="20">H90/F90</f>
        <v>0.94737500000000008</v>
      </c>
      <c r="J90" s="14" t="str">
        <f t="shared" si="0"/>
        <v>GOOD</v>
      </c>
      <c r="K90" s="14">
        <f t="shared" ref="K90:K93" si="21">H90/G90</f>
        <v>0.91866666666666674</v>
      </c>
      <c r="L90" s="14" t="str">
        <f t="shared" si="1"/>
        <v>GOOD</v>
      </c>
      <c r="M90" s="23" t="s">
        <v>424</v>
      </c>
      <c r="N90" s="23" t="s">
        <v>425</v>
      </c>
      <c r="O90" s="128" t="s">
        <v>426</v>
      </c>
      <c r="P90" s="25" t="s">
        <v>427</v>
      </c>
      <c r="Q90" s="25" t="s">
        <v>428</v>
      </c>
      <c r="R90" s="25" t="s">
        <v>429</v>
      </c>
    </row>
    <row r="91" spans="1:18" ht="169.5">
      <c r="A91" s="9" t="s">
        <v>401</v>
      </c>
      <c r="B91" s="18" t="s">
        <v>430</v>
      </c>
      <c r="C91" s="19" t="s">
        <v>431</v>
      </c>
      <c r="D91" s="19" t="s">
        <v>444</v>
      </c>
      <c r="E91" s="20">
        <v>57</v>
      </c>
      <c r="F91" s="20">
        <v>60</v>
      </c>
      <c r="G91" s="20">
        <v>70</v>
      </c>
      <c r="H91" s="20">
        <v>76.33</v>
      </c>
      <c r="I91" s="14">
        <f t="shared" si="20"/>
        <v>1.2721666666666667</v>
      </c>
      <c r="J91" s="14" t="str">
        <f t="shared" si="0"/>
        <v>COMPLETED</v>
      </c>
      <c r="K91" s="14">
        <f t="shared" si="21"/>
        <v>1.0904285714285713</v>
      </c>
      <c r="L91" s="14" t="str">
        <f t="shared" si="1"/>
        <v>COMPLETED</v>
      </c>
      <c r="M91" s="23" t="s">
        <v>432</v>
      </c>
      <c r="N91" s="116"/>
      <c r="O91" s="116"/>
      <c r="P91" s="57">
        <v>0.8</v>
      </c>
      <c r="Q91" s="25" t="s">
        <v>433</v>
      </c>
      <c r="R91" s="25" t="s">
        <v>434</v>
      </c>
    </row>
    <row r="92" spans="1:18" ht="57">
      <c r="A92" s="9" t="s">
        <v>401</v>
      </c>
      <c r="B92" s="85" t="s">
        <v>435</v>
      </c>
      <c r="C92" s="19" t="s">
        <v>436</v>
      </c>
      <c r="D92" s="19" t="s">
        <v>444</v>
      </c>
      <c r="E92" s="20">
        <v>92</v>
      </c>
      <c r="F92" s="90">
        <v>92</v>
      </c>
      <c r="G92" s="20">
        <v>93.5</v>
      </c>
      <c r="H92" s="90">
        <v>92</v>
      </c>
      <c r="I92" s="14">
        <f t="shared" si="20"/>
        <v>1</v>
      </c>
      <c r="J92" s="14" t="str">
        <f t="shared" si="0"/>
        <v>COMPLETED</v>
      </c>
      <c r="K92" s="14">
        <f t="shared" si="21"/>
        <v>0.98395721925133695</v>
      </c>
      <c r="L92" s="14" t="str">
        <f t="shared" si="1"/>
        <v>GOOD</v>
      </c>
      <c r="M92" s="23" t="s">
        <v>437</v>
      </c>
      <c r="N92" s="88"/>
      <c r="O92" s="88"/>
      <c r="P92" s="57">
        <v>0.95</v>
      </c>
      <c r="Q92" s="25" t="s">
        <v>438</v>
      </c>
      <c r="R92" s="25" t="s">
        <v>439</v>
      </c>
    </row>
    <row r="93" spans="1:18" ht="127.5">
      <c r="A93" s="9" t="s">
        <v>401</v>
      </c>
      <c r="B93" s="18" t="s">
        <v>440</v>
      </c>
      <c r="C93" s="19" t="s">
        <v>441</v>
      </c>
      <c r="D93" s="19" t="s">
        <v>444</v>
      </c>
      <c r="E93" s="20">
        <v>93.63</v>
      </c>
      <c r="F93" s="20">
        <v>94.33</v>
      </c>
      <c r="G93" s="20">
        <v>95.73</v>
      </c>
      <c r="H93" s="20">
        <v>93.82</v>
      </c>
      <c r="I93" s="14">
        <f t="shared" si="20"/>
        <v>0.99459344853175014</v>
      </c>
      <c r="J93" s="14" t="str">
        <f t="shared" si="0"/>
        <v>GOOD</v>
      </c>
      <c r="K93" s="14">
        <f t="shared" si="21"/>
        <v>0.98004805181238885</v>
      </c>
      <c r="L93" s="14" t="str">
        <f t="shared" si="1"/>
        <v>GOOD</v>
      </c>
      <c r="M93" s="129"/>
      <c r="N93" s="129"/>
      <c r="O93" s="129"/>
      <c r="P93" s="22">
        <v>0.97199999999999998</v>
      </c>
      <c r="Q93" s="25" t="s">
        <v>442</v>
      </c>
      <c r="R93" s="25" t="s">
        <v>443</v>
      </c>
    </row>
  </sheetData>
  <mergeCells count="7">
    <mergeCell ref="Q71:Q73"/>
    <mergeCell ref="R71:R73"/>
    <mergeCell ref="Q2:Q7"/>
    <mergeCell ref="R2:R7"/>
    <mergeCell ref="Q10:Q11"/>
    <mergeCell ref="Q49:Q50"/>
    <mergeCell ref="R49:R5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NTWARI</cp:lastModifiedBy>
  <dcterms:modified xsi:type="dcterms:W3CDTF">2025-07-06T04:31:47Z</dcterms:modified>
</cp:coreProperties>
</file>