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gabriel.ntwari\Desktop\MINISTRY_DOC\NST2\dash\"/>
    </mc:Choice>
  </mc:AlternateContent>
  <xr:revisionPtr revIDLastSave="0" documentId="13_ncr:1_{18B6262C-6E74-4417-B5AE-3EB313BF2325}" xr6:coauthVersionLast="47" xr6:coauthVersionMax="47" xr10:uidLastSave="{00000000-0000-0000-0000-000000000000}"/>
  <bookViews>
    <workbookView xWindow="-96" yWindow="-96" windowWidth="23232" windowHeight="13872" xr2:uid="{00000000-000D-0000-FFFF-FFFF00000000}"/>
  </bookViews>
  <sheets>
    <sheet name="spor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8" i="1" l="1"/>
  <c r="K18" i="1" s="1"/>
  <c r="H18" i="1"/>
  <c r="J18" i="1" s="1"/>
  <c r="I17" i="1"/>
  <c r="K17" i="1" s="1"/>
  <c r="H17" i="1"/>
  <c r="J17" i="1" s="1"/>
  <c r="I16" i="1"/>
  <c r="K16" i="1" s="1"/>
  <c r="H16" i="1"/>
  <c r="J16" i="1" s="1"/>
  <c r="S15" i="1"/>
  <c r="R15" i="1"/>
  <c r="K15" i="1"/>
  <c r="J15" i="1"/>
  <c r="S14" i="1"/>
  <c r="J14" i="1"/>
  <c r="I14" i="1"/>
  <c r="K14" i="1" s="1"/>
  <c r="S13" i="1"/>
  <c r="K13" i="1"/>
  <c r="J13" i="1"/>
  <c r="I12" i="1"/>
  <c r="K12" i="1" s="1"/>
  <c r="H12" i="1"/>
  <c r="J12" i="1" s="1"/>
  <c r="I11" i="1"/>
  <c r="K11" i="1" s="1"/>
  <c r="H11" i="1"/>
  <c r="J11" i="1" s="1"/>
  <c r="I10" i="1"/>
  <c r="K10" i="1" s="1"/>
  <c r="H10" i="1"/>
  <c r="J10" i="1" s="1"/>
  <c r="I9" i="1"/>
  <c r="K9" i="1" s="1"/>
  <c r="H9" i="1"/>
  <c r="J9" i="1" s="1"/>
  <c r="K8" i="1"/>
  <c r="J8" i="1"/>
  <c r="I8" i="1"/>
  <c r="I7" i="1"/>
  <c r="K7" i="1" s="1"/>
  <c r="H7" i="1"/>
  <c r="J7" i="1" s="1"/>
  <c r="F7" i="1"/>
  <c r="I6" i="1"/>
  <c r="K6" i="1" s="1"/>
  <c r="H6" i="1"/>
  <c r="J6" i="1" s="1"/>
  <c r="I5" i="1"/>
  <c r="K5" i="1" s="1"/>
  <c r="H5" i="1"/>
  <c r="J5" i="1" s="1"/>
  <c r="I4" i="1"/>
  <c r="K4" i="1" s="1"/>
  <c r="H4" i="1"/>
  <c r="J4" i="1" s="1"/>
  <c r="K3" i="1"/>
  <c r="I3" i="1"/>
  <c r="H3" i="1"/>
  <c r="J3" i="1" s="1"/>
  <c r="I2" i="1"/>
  <c r="K2" i="1" s="1"/>
  <c r="H2" i="1"/>
  <c r="J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L1" authorId="0" shapeId="0" xr:uid="{00000000-0006-0000-0000-000001000000}">
      <text>
        <r>
          <rPr>
            <sz val="10"/>
            <color rgb="FF000000"/>
            <rFont val="Arial"/>
            <scheme val="minor"/>
          </rPr>
          <t>======
ID#AAABll6jYu4
Santhiana Muco Kaneza    (2025-06-04 11:34:28)
What are the key factors that helped you achieve the target? Please ensure all blank fields highlighted in red are properly filled in.</t>
        </r>
      </text>
    </comment>
    <comment ref="O1" authorId="0" shapeId="0" xr:uid="{00000000-0006-0000-0000-000002000000}">
      <text>
        <r>
          <rPr>
            <sz val="10"/>
            <color rgb="FF000000"/>
            <rFont val="Arial"/>
            <scheme val="minor"/>
          </rPr>
          <t>======
ID#AAABll6jYu8
Santhiana Muco Kaneza    (2025-06-04 11:34:28)
Please make sure every cell in this column is filled in. All blank cells highlighted in red need to be completed</t>
        </r>
      </text>
    </comment>
    <comment ref="N10" authorId="0" shapeId="0" xr:uid="{00000000-0006-0000-0000-000003000000}">
      <text>
        <r>
          <rPr>
            <sz val="10"/>
            <color rgb="FF000000"/>
            <rFont val="Arial"/>
            <scheme val="minor"/>
          </rPr>
          <t>======
ID#AAABll6jYuw
Francine UWIMBABAZI    (2025-06-11 08:14:14)
what is the concrete catch up plan ex:Fund mobilisation</t>
        </r>
      </text>
    </comment>
    <comment ref="N12" authorId="0" shapeId="0" xr:uid="{00000000-0006-0000-0000-000004000000}">
      <text>
        <r>
          <rPr>
            <sz val="10"/>
            <color rgb="FF000000"/>
            <rFont val="Arial"/>
            <scheme val="minor"/>
          </rPr>
          <t>======
ID#AAABll6jYu0
Santhiana Muco Kaneza    (2025-06-04 11:34:28)
Since you have identified challenges, you should also have a catch-up plan in place to address them.</t>
        </r>
      </text>
    </comment>
  </commentList>
</comments>
</file>

<file path=xl/sharedStrings.xml><?xml version="1.0" encoding="utf-8"?>
<sst xmlns="http://schemas.openxmlformats.org/spreadsheetml/2006/main" count="156" uniqueCount="98">
  <si>
    <t>Outcome</t>
  </si>
  <si>
    <t>Indicators</t>
  </si>
  <si>
    <t>Units</t>
  </si>
  <si>
    <t>Baseline</t>
  </si>
  <si>
    <t>2024/25 Target</t>
  </si>
  <si>
    <t xml:space="preserve">2024/25 Actual Target (according to allocated budget) </t>
  </si>
  <si>
    <t>Current progress</t>
  </si>
  <si>
    <t>Percentage Progress based on 2024/25 Target</t>
  </si>
  <si>
    <t>Percentage Progress based on 2026/27 Target</t>
  </si>
  <si>
    <t>Status based on 2024/25 Target</t>
  </si>
  <si>
    <t>Status based on NST2 Midterm target</t>
  </si>
  <si>
    <t>Major drivers of performance</t>
  </si>
  <si>
    <t>Challenges</t>
  </si>
  <si>
    <t>Catch up Plans</t>
  </si>
  <si>
    <t>2025/26 Actual Target (according to available budget)</t>
  </si>
  <si>
    <t>25/26</t>
  </si>
  <si>
    <t>2026/27 Target</t>
  </si>
  <si>
    <t>27/28</t>
  </si>
  <si>
    <t>28/29</t>
  </si>
  <si>
    <t>Responsibility for reporting</t>
  </si>
  <si>
    <t>Data Source (e.g. Report)</t>
  </si>
  <si>
    <t>Current progress (2024/25) Details</t>
  </si>
  <si>
    <t>Increased Revenues generated from Sports</t>
  </si>
  <si>
    <t>Amount of Revenue generated from Sports</t>
  </si>
  <si>
    <t>'</t>
  </si>
  <si>
    <t>N/A</t>
  </si>
  <si>
    <t>The current key revenue drivers are ticket sales, matchday revenue, and space rentals.</t>
  </si>
  <si>
    <t>No challenges, the only one is that the report was done before the end of the year June 30 2025</t>
  </si>
  <si>
    <t>MINISPORTS</t>
  </si>
  <si>
    <t>MINISPORTS Reports</t>
  </si>
  <si>
    <t>663,104,400
Amount collected for FY 2024/25 Q1,2 and 3
Awaiting for Q4 revenue collection</t>
  </si>
  <si>
    <t>Number of Jobs created in Sports Sector</t>
  </si>
  <si>
    <t>Event-Based Employment: Major events generate temporary and permanent jobs in logistics, ticketing and hospitality</t>
  </si>
  <si>
    <t>Number of youth participating in organized sports programs</t>
  </si>
  <si>
    <t>Schools and Inter-School Competitions and camps: Regular sports competitions at all selected level and disciplines.</t>
  </si>
  <si>
    <t>Number of certified coaches and trainers (by discipline)</t>
  </si>
  <si>
    <r>
      <rPr>
        <b/>
        <sz val="12"/>
        <color rgb="FF000000"/>
        <rFont val="Times New Roman"/>
      </rPr>
      <t xml:space="preserve">Regular Coaching Courses and Clinics: </t>
    </r>
    <r>
      <rPr>
        <sz val="12"/>
        <color rgb="FF000000"/>
        <rFont val="Times New Roman"/>
      </rPr>
      <t xml:space="preserve">Frequent and decentralized training opportunities (nationally and regionally) help reach more aspiring coaches.
</t>
    </r>
    <r>
      <rPr>
        <b/>
        <sz val="12"/>
        <color rgb="FF000000"/>
        <rFont val="Times New Roman"/>
      </rPr>
      <t>Training by Discipline:</t>
    </r>
    <r>
      <rPr>
        <sz val="12"/>
        <color rgb="FF000000"/>
        <rFont val="Times New Roman"/>
      </rPr>
      <t xml:space="preserve"> Specialized programs for each sport ensure that coaches are trained in their specific area of expertise.
</t>
    </r>
    <r>
      <rPr>
        <b/>
        <sz val="12"/>
        <color rgb="FF000000"/>
        <rFont val="Times New Roman"/>
      </rPr>
      <t xml:space="preserve">
Blended Learning Options:</t>
    </r>
    <r>
      <rPr>
        <sz val="12"/>
        <color rgb="FF000000"/>
        <rFont val="Times New Roman"/>
      </rPr>
      <t xml:space="preserve">A combination of e-learning and practical sessions expands access to training, particularly in remote or underserved areas
</t>
    </r>
  </si>
  <si>
    <t>As the milestone is implemented by the federation in response to the main federation, coaching courses remain few and irregular.
 Infrequent training programs limit opportunities for certification, particularly in rural or underserved areas</t>
  </si>
  <si>
    <t xml:space="preserve">Increasing coaching courses and trainings programs
</t>
  </si>
  <si>
    <t>Football: 920
Volleyball: 8
Basketball: 6, 
Handball: 30
Cycling: 6, 
Athletics: 4</t>
  </si>
  <si>
    <t>Number of certified sports administrators</t>
  </si>
  <si>
    <t>Regular Courses Offered by Sports Federations or Institutions: Consistent access to in-person or online training opportunities encourages greater participation. The Ministry coordinates with all sports federations to ensure planning aligns with national targets for implementation</t>
  </si>
  <si>
    <t>Federations as the main stakeholders were not fully involved</t>
  </si>
  <si>
    <t xml:space="preserve">More involvement of federations in certifying sports administrators       
</t>
  </si>
  <si>
    <t>Number of athletes competing at international levels (By discipline)</t>
  </si>
  <si>
    <t xml:space="preserve">
Organizing leagues and national teams competition</t>
  </si>
  <si>
    <t>Number of new or renovated sports facilities (both public and private (in schools, churches, etc..)</t>
  </si>
  <si>
    <t>insufficient engagement of Private sector in renovating sports facilities</t>
  </si>
  <si>
    <t xml:space="preserve">Mobilisation of Private sector in renovating sports facilities
</t>
  </si>
  <si>
    <t>Isonga program
108 at primary level,
72 at the Secondary level 
27 at regional centers</t>
  </si>
  <si>
    <t>Isonga program
108 at primary level,
72 at the Secondary level 
27 at regional centers
17 at National level</t>
  </si>
  <si>
    <t>Capacity utilization rate of major stadiums (Amahoro, Arena, HUYE, Nyamirambo, and those built in secondary districts) by no. of events hosted</t>
  </si>
  <si>
    <t>Through Q&amp;A company the marketing of Rwanda's sports facilities at the international level has increased and measures to  facilitate the clients in  usage of  sports facilities have neen put in place</t>
  </si>
  <si>
    <t>Investment in sports infrastructure (public and private) meeting international standards</t>
  </si>
  <si>
    <t xml:space="preserve">In collaboration with MININFRA to construct the new stadium </t>
  </si>
  <si>
    <t xml:space="preserve">Bugdet not yet available </t>
  </si>
  <si>
    <t>Increased sports participation boosts Rwandans health , wellness and incomes</t>
  </si>
  <si>
    <t>Number of sports for all sessions conducted in community</t>
  </si>
  <si>
    <t>collaborate with  all concerned institution and make sure they do sports for all as planned</t>
  </si>
  <si>
    <t>None except the remaining one is to be reported by the end of June</t>
  </si>
  <si>
    <t>None</t>
  </si>
  <si>
    <t>21 up to Q3
awaiting Q4 to hit the target</t>
  </si>
  <si>
    <t>Number of sports facilities at community level availed</t>
  </si>
  <si>
    <t>Support the district by offering the sports equipments(goal balls,nets,Basket hoops)</t>
  </si>
  <si>
    <t>Rwandan cultural values and norms embedded in daily lives of Rwandans</t>
  </si>
  <si>
    <t>Proportion of Rwandans with knowledge of Rwandan culture its values and norms</t>
  </si>
  <si>
    <t>Percent</t>
  </si>
  <si>
    <t>TBD</t>
  </si>
  <si>
    <t>The first draft of the book on Rwandans' knowledge of Rwandan culture and its values has been produced</t>
  </si>
  <si>
    <t>1. Skills and knowledge required to perform the work
2. A leadership style that fosters motivation and a positive work environment by expanding the research team</t>
  </si>
  <si>
    <t xml:space="preserve">The number of the research team was insufficient relative to the scope of the workload
</t>
  </si>
  <si>
    <t>The research team was expanded to accelerate the subsequent phases, including data entry, analysis, and publication of the findings.</t>
  </si>
  <si>
    <t xml:space="preserve">The research findings are scheduled to be published in the first quarter of the 2025–2026 fiscal year.. </t>
  </si>
  <si>
    <t>RCHA</t>
  </si>
  <si>
    <t>RCHA Research report</t>
  </si>
  <si>
    <t>Data collection has been completed in 64% of all districts. We are currently in the data entry phase, which is 75% complete. Once data entry is finalized, we will proceed to analyze the research findings. Overall, the research project is 60% complete.</t>
  </si>
  <si>
    <t>Impact level of Rwandan culture, its values and norms on national unity</t>
  </si>
  <si>
    <t>To be completed after the final report of the National Unity Barometer.</t>
  </si>
  <si>
    <t>MINUBUMWE</t>
  </si>
  <si>
    <t>National Unity Barometer</t>
  </si>
  <si>
    <t>Data will be available at end of june, after national unity barometer is completed</t>
  </si>
  <si>
    <t>Percentage use of Ikinyarwanda in different institutions in accordance with language policies and regulations</t>
  </si>
  <si>
    <t>No budget available</t>
  </si>
  <si>
    <t>Administrative Report / RCHA</t>
  </si>
  <si>
    <t>This was planned for implementation in the 2026/2027 period.</t>
  </si>
  <si>
    <t>Rwandan cultural heritage promoted</t>
  </si>
  <si>
    <t>Number of visitors that visited Rwandan cultural heritage facilities</t>
  </si>
  <si>
    <t xml:space="preserve">1. Promotion of museums through diverse communication channels and extensive mass media coverage.
2. Celebration of International Museum Day, during which all museums provide free admission to visitors.                         </t>
  </si>
  <si>
    <t>Strengthened cultural and Creative Industries towards Job creation and income generations</t>
  </si>
  <si>
    <t>Percentage of contribution of CCI to other services in GDP</t>
  </si>
  <si>
    <t>Promotion of creative economy sector's initiatives(Eg. Arts connekt, Arts Rwanda, Fashion etc)</t>
  </si>
  <si>
    <t>The creative arts category and subcategory  is still not yet defined. This affected the methoology to collect and analyse all data for the official survey conducted by NISR</t>
  </si>
  <si>
    <t xml:space="preserve">Put in place the creative economy policy and related legal instruments </t>
  </si>
  <si>
    <t>MOYA</t>
  </si>
  <si>
    <t>NISR/GDP report</t>
  </si>
  <si>
    <t>Number of people employed in CCI</t>
  </si>
  <si>
    <t>NISR/LFS</t>
  </si>
  <si>
    <t>FRW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</si>
</sst>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quot;??_);_(@_)"/>
    <numFmt numFmtId="165" formatCode="0.0%"/>
  </numFmts>
  <fonts count="9">
    <font>
      <sz val="10"/>
      <color rgb="FF000000"/>
      <name val="Arial"/>
      <scheme val="minor"/>
    </font>
    <font>
      <b/>
      <sz val="12"/>
      <color theme="1"/>
      <name val="Times New Roman"/>
    </font>
    <font>
      <b/>
      <sz val="10"/>
      <color theme="1"/>
      <name val="Times New Roman"/>
    </font>
    <font>
      <b/>
      <sz val="15"/>
      <color theme="1"/>
      <name val="Play"/>
    </font>
    <font>
      <sz val="12"/>
      <color theme="1"/>
      <name val="Times New Roman"/>
    </font>
    <font>
      <sz val="12"/>
      <color theme="1"/>
      <name val="Calibri"/>
    </font>
    <font>
      <b/>
      <sz val="12"/>
      <color theme="1"/>
      <name val="Calibri"/>
    </font>
    <font>
      <b/>
      <sz val="12"/>
      <color rgb="FF000000"/>
      <name val="Times New Roman"/>
    </font>
    <font>
      <sz val="12"/>
      <color rgb="FF000000"/>
      <name val="Times New Roman"/>
    </font>
  </fonts>
  <fills count="6">
    <fill>
      <patternFill patternType="none"/>
    </fill>
    <fill>
      <patternFill patternType="gray125"/>
    </fill>
    <fill>
      <patternFill patternType="solid">
        <fgColor rgb="FF4A86E8"/>
        <bgColor rgb="FF4A86E8"/>
      </patternFill>
    </fill>
    <fill>
      <patternFill patternType="solid">
        <fgColor rgb="FFFF9900"/>
        <bgColor rgb="FFFF9900"/>
      </patternFill>
    </fill>
    <fill>
      <patternFill patternType="solid">
        <fgColor rgb="FFFFFFFF"/>
        <bgColor rgb="FFFFFFFF"/>
      </patternFill>
    </fill>
    <fill>
      <patternFill patternType="solid">
        <fgColor rgb="FFDC3939"/>
        <bgColor rgb="FFDC3939"/>
      </patternFill>
    </fill>
  </fills>
  <borders count="8">
    <border>
      <left/>
      <right/>
      <top/>
      <bottom/>
      <diagonal/>
    </border>
    <border>
      <left style="thin">
        <color rgb="FF000000"/>
      </left>
      <right style="thin">
        <color rgb="FF000000"/>
      </right>
      <top style="thin">
        <color rgb="FF002060"/>
      </top>
      <bottom/>
      <diagonal/>
    </border>
    <border>
      <left style="thin">
        <color rgb="FF000000"/>
      </left>
      <right style="thin">
        <color rgb="FF000000"/>
      </right>
      <top style="thin">
        <color rgb="FF00206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2060"/>
      </top>
      <bottom style="thin">
        <color rgb="FF000000"/>
      </bottom>
      <diagonal/>
    </border>
    <border>
      <left style="thin">
        <color rgb="FF000000"/>
      </left>
      <right style="thin">
        <color rgb="FF002060"/>
      </right>
      <top style="thin">
        <color rgb="FF002060"/>
      </top>
      <bottom style="thin">
        <color rgb="FF000000"/>
      </bottom>
      <diagonal/>
    </border>
    <border>
      <left style="thin">
        <color rgb="FF000000"/>
      </left>
      <right style="thin">
        <color rgb="FF000000"/>
      </right>
      <top style="thin">
        <color rgb="FF000000"/>
      </top>
      <bottom/>
      <diagonal/>
    </border>
    <border>
      <left/>
      <right/>
      <top/>
      <bottom/>
      <diagonal/>
    </border>
  </borders>
  <cellStyleXfs count="1">
    <xf numFmtId="0" fontId="0" fillId="0" borderId="0"/>
  </cellStyleXfs>
  <cellXfs count="60">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2" borderId="3" xfId="0" applyFont="1" applyFill="1" applyBorder="1" applyAlignment="1">
      <alignment wrapText="1"/>
    </xf>
    <xf numFmtId="0" fontId="2" fillId="3" borderId="3" xfId="0" applyFont="1" applyFill="1" applyBorder="1" applyAlignment="1">
      <alignment wrapText="1"/>
    </xf>
    <xf numFmtId="0" fontId="3" fillId="3" borderId="3" xfId="0" applyFont="1" applyFill="1" applyBorder="1" applyAlignment="1">
      <alignment wrapText="1"/>
    </xf>
    <xf numFmtId="0" fontId="1" fillId="3" borderId="3" xfId="0" applyFont="1" applyFill="1" applyBorder="1" applyAlignment="1">
      <alignment wrapText="1"/>
    </xf>
    <xf numFmtId="0" fontId="1" fillId="2" borderId="3" xfId="0" applyFont="1" applyFill="1" applyBorder="1" applyAlignment="1">
      <alignment horizontal="center" wrapText="1"/>
    </xf>
    <xf numFmtId="0" fontId="1" fillId="2" borderId="4" xfId="0" applyFont="1" applyFill="1" applyBorder="1" applyAlignment="1">
      <alignment horizontal="center" wrapText="1"/>
    </xf>
    <xf numFmtId="0" fontId="1" fillId="2" borderId="5" xfId="0" applyFont="1" applyFill="1" applyBorder="1" applyAlignment="1">
      <alignment horizontal="center" wrapText="1"/>
    </xf>
    <xf numFmtId="0" fontId="1" fillId="0" borderId="6" xfId="0" applyFont="1" applyBorder="1" applyAlignment="1">
      <alignment vertical="top" wrapText="1"/>
    </xf>
    <xf numFmtId="0" fontId="4" fillId="0" borderId="3" xfId="0" applyFont="1" applyBorder="1" applyAlignment="1">
      <alignment vertical="top" wrapText="1"/>
    </xf>
    <xf numFmtId="0" fontId="4" fillId="0" borderId="3" xfId="0" quotePrefix="1" applyFont="1" applyBorder="1" applyAlignment="1">
      <alignment horizontal="center" vertical="top" wrapText="1"/>
    </xf>
    <xf numFmtId="0" fontId="5" fillId="0" borderId="3" xfId="0" applyFont="1" applyBorder="1" applyAlignment="1">
      <alignment horizontal="center" vertical="top" wrapText="1"/>
    </xf>
    <xf numFmtId="164" fontId="4" fillId="0" borderId="3" xfId="0" applyNumberFormat="1" applyFont="1" applyBorder="1" applyAlignment="1">
      <alignment horizontal="center" vertical="top" wrapText="1"/>
    </xf>
    <xf numFmtId="10" fontId="4" fillId="4" borderId="3" xfId="0" applyNumberFormat="1" applyFont="1" applyFill="1" applyBorder="1" applyAlignment="1">
      <alignment vertical="top" wrapText="1"/>
    </xf>
    <xf numFmtId="3" fontId="4" fillId="4" borderId="3" xfId="0" applyNumberFormat="1" applyFont="1" applyFill="1" applyBorder="1" applyAlignment="1">
      <alignment vertical="top" wrapText="1"/>
    </xf>
    <xf numFmtId="3" fontId="4" fillId="4" borderId="3" xfId="0" applyNumberFormat="1" applyFont="1" applyFill="1" applyBorder="1" applyAlignment="1">
      <alignment horizontal="center" vertical="top" wrapText="1"/>
    </xf>
    <xf numFmtId="0" fontId="5" fillId="4" borderId="3" xfId="0" applyFont="1" applyFill="1" applyBorder="1" applyAlignment="1">
      <alignment vertical="top"/>
    </xf>
    <xf numFmtId="0" fontId="4" fillId="0" borderId="3" xfId="0" applyFont="1" applyBorder="1" applyAlignment="1">
      <alignment horizontal="center" vertical="top" wrapText="1"/>
    </xf>
    <xf numFmtId="0" fontId="5" fillId="0" borderId="3" xfId="0" applyFont="1" applyBorder="1" applyAlignment="1">
      <alignment vertical="top"/>
    </xf>
    <xf numFmtId="164" fontId="4" fillId="0" borderId="3" xfId="0" applyNumberFormat="1" applyFont="1" applyBorder="1" applyAlignment="1">
      <alignment vertical="top" wrapText="1"/>
    </xf>
    <xf numFmtId="3" fontId="5" fillId="4" borderId="3" xfId="0" applyNumberFormat="1" applyFont="1" applyFill="1" applyBorder="1" applyAlignment="1">
      <alignment vertical="top"/>
    </xf>
    <xf numFmtId="0" fontId="4" fillId="0" borderId="3" xfId="0" applyFont="1" applyBorder="1" applyAlignment="1">
      <alignment wrapText="1"/>
    </xf>
    <xf numFmtId="164" fontId="4" fillId="0" borderId="3" xfId="0" applyNumberFormat="1" applyFont="1" applyBorder="1" applyAlignment="1">
      <alignment horizontal="center" wrapText="1"/>
    </xf>
    <xf numFmtId="0" fontId="4" fillId="0" borderId="3" xfId="0" applyFont="1" applyBorder="1" applyAlignment="1">
      <alignment horizontal="center" wrapText="1"/>
    </xf>
    <xf numFmtId="3" fontId="4" fillId="4" borderId="3" xfId="0" applyNumberFormat="1" applyFont="1" applyFill="1" applyBorder="1" applyAlignment="1">
      <alignment wrapText="1"/>
    </xf>
    <xf numFmtId="0" fontId="4" fillId="4" borderId="3" xfId="0" applyFont="1" applyFill="1" applyBorder="1" applyAlignment="1">
      <alignment horizontal="center" vertical="top" wrapText="1"/>
    </xf>
    <xf numFmtId="0" fontId="4" fillId="4" borderId="3" xfId="0" applyFont="1" applyFill="1" applyBorder="1" applyAlignment="1">
      <alignment vertical="top" wrapText="1"/>
    </xf>
    <xf numFmtId="10" fontId="5" fillId="4" borderId="3" xfId="0" applyNumberFormat="1" applyFont="1" applyFill="1" applyBorder="1" applyAlignment="1">
      <alignment vertical="top"/>
    </xf>
    <xf numFmtId="0" fontId="4" fillId="4" borderId="3" xfId="0" applyFont="1" applyFill="1" applyBorder="1" applyAlignment="1">
      <alignment horizontal="center" wrapText="1"/>
    </xf>
    <xf numFmtId="0" fontId="5" fillId="4" borderId="3" xfId="0" applyFont="1" applyFill="1" applyBorder="1"/>
    <xf numFmtId="0" fontId="5" fillId="0" borderId="3" xfId="0" applyFont="1" applyBorder="1"/>
    <xf numFmtId="0" fontId="1" fillId="0" borderId="6" xfId="0" applyFont="1" applyBorder="1" applyAlignment="1">
      <alignment wrapText="1"/>
    </xf>
    <xf numFmtId="0" fontId="1" fillId="0" borderId="3" xfId="0" applyFont="1" applyBorder="1" applyAlignment="1">
      <alignment horizontal="center" wrapText="1"/>
    </xf>
    <xf numFmtId="0" fontId="1" fillId="4" borderId="6" xfId="0" applyFont="1" applyFill="1" applyBorder="1" applyAlignment="1">
      <alignment wrapText="1"/>
    </xf>
    <xf numFmtId="0" fontId="4" fillId="4" borderId="3" xfId="0" applyFont="1" applyFill="1" applyBorder="1" applyAlignment="1">
      <alignment wrapText="1"/>
    </xf>
    <xf numFmtId="0" fontId="5" fillId="4" borderId="3" xfId="0" applyFont="1" applyFill="1" applyBorder="1" applyAlignment="1">
      <alignment wrapText="1"/>
    </xf>
    <xf numFmtId="0" fontId="5" fillId="4" borderId="7" xfId="0" applyFont="1" applyFill="1" applyBorder="1"/>
    <xf numFmtId="0" fontId="5" fillId="4" borderId="3" xfId="0" applyFont="1" applyFill="1" applyBorder="1" applyAlignment="1">
      <alignment horizontal="center" wrapText="1"/>
    </xf>
    <xf numFmtId="0" fontId="5" fillId="5" borderId="3" xfId="0" applyFont="1" applyFill="1" applyBorder="1"/>
    <xf numFmtId="4" fontId="4" fillId="4" borderId="3" xfId="0" applyNumberFormat="1" applyFont="1" applyFill="1" applyBorder="1" applyAlignment="1">
      <alignment horizontal="center" wrapText="1"/>
    </xf>
    <xf numFmtId="9" fontId="5" fillId="4" borderId="3" xfId="0" applyNumberFormat="1" applyFont="1" applyFill="1" applyBorder="1"/>
    <xf numFmtId="165" fontId="4" fillId="4" borderId="3" xfId="0" applyNumberFormat="1" applyFont="1" applyFill="1" applyBorder="1" applyAlignment="1">
      <alignment horizontal="center" wrapText="1"/>
    </xf>
    <xf numFmtId="0" fontId="1" fillId="4" borderId="3" xfId="0" applyFont="1" applyFill="1" applyBorder="1" applyAlignment="1">
      <alignment wrapText="1"/>
    </xf>
    <xf numFmtId="0" fontId="4" fillId="4" borderId="3" xfId="0" quotePrefix="1" applyFont="1" applyFill="1" applyBorder="1" applyAlignment="1">
      <alignment wrapText="1"/>
    </xf>
    <xf numFmtId="164" fontId="4" fillId="4" borderId="3" xfId="0" applyNumberFormat="1" applyFont="1" applyFill="1" applyBorder="1" applyAlignment="1">
      <alignment wrapText="1"/>
    </xf>
    <xf numFmtId="164" fontId="4" fillId="4" borderId="3" xfId="0" applyNumberFormat="1" applyFont="1" applyFill="1" applyBorder="1" applyAlignment="1">
      <alignment horizontal="center" wrapText="1"/>
    </xf>
    <xf numFmtId="3" fontId="4" fillId="4" borderId="3" xfId="0" applyNumberFormat="1" applyFont="1" applyFill="1" applyBorder="1" applyAlignment="1">
      <alignment horizontal="center" wrapText="1"/>
    </xf>
    <xf numFmtId="0" fontId="6" fillId="4" borderId="6" xfId="0" applyFont="1" applyFill="1" applyBorder="1" applyAlignment="1">
      <alignment vertical="top" wrapText="1"/>
    </xf>
    <xf numFmtId="0" fontId="5" fillId="4" borderId="3" xfId="0" applyFont="1" applyFill="1" applyBorder="1" applyAlignment="1">
      <alignment horizontal="center" vertical="top" wrapText="1"/>
    </xf>
    <xf numFmtId="10" fontId="5" fillId="4" borderId="3" xfId="0" applyNumberFormat="1" applyFont="1" applyFill="1" applyBorder="1" applyAlignment="1">
      <alignment vertical="top" wrapText="1"/>
    </xf>
    <xf numFmtId="10" fontId="6" fillId="4" borderId="3" xfId="0" applyNumberFormat="1" applyFont="1" applyFill="1" applyBorder="1" applyAlignment="1">
      <alignment horizontal="center" vertical="top" wrapText="1"/>
    </xf>
    <xf numFmtId="10" fontId="5" fillId="4" borderId="3" xfId="0" applyNumberFormat="1" applyFont="1" applyFill="1" applyBorder="1" applyAlignment="1">
      <alignment horizontal="center" vertical="top" wrapText="1"/>
    </xf>
    <xf numFmtId="9" fontId="5" fillId="4" borderId="3" xfId="0" applyNumberFormat="1" applyFont="1" applyFill="1" applyBorder="1" applyAlignment="1">
      <alignment horizontal="center" vertical="top" wrapText="1"/>
    </xf>
    <xf numFmtId="0" fontId="5" fillId="4" borderId="3" xfId="0" applyFont="1" applyFill="1" applyBorder="1" applyAlignment="1">
      <alignment vertical="top" wrapText="1"/>
    </xf>
    <xf numFmtId="165" fontId="5" fillId="4" borderId="3" xfId="0" applyNumberFormat="1" applyFont="1" applyFill="1" applyBorder="1" applyAlignment="1">
      <alignment horizontal="center" vertical="top" wrapText="1"/>
    </xf>
    <xf numFmtId="0" fontId="5" fillId="4" borderId="3" xfId="0" quotePrefix="1" applyFont="1" applyFill="1" applyBorder="1" applyAlignment="1">
      <alignment horizontal="center" vertical="top" wrapText="1"/>
    </xf>
    <xf numFmtId="3" fontId="5" fillId="4" borderId="3" xfId="0" applyNumberFormat="1" applyFont="1" applyFill="1" applyBorder="1" applyAlignment="1">
      <alignment horizontal="center" vertical="top" wrapText="1"/>
    </xf>
    <xf numFmtId="3" fontId="5" fillId="4" borderId="3" xfId="0" applyNumberFormat="1"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18"/>
  <sheetViews>
    <sheetView tabSelected="1" workbookViewId="0">
      <pane ySplit="1" topLeftCell="A2" activePane="bottomLeft" state="frozen"/>
      <selection pane="bottomLeft" activeCell="G30" sqref="G30"/>
    </sheetView>
  </sheetViews>
  <sheetFormatPr defaultColWidth="12.609375" defaultRowHeight="15.75" customHeight="1"/>
  <cols>
    <col min="10" max="10" width="17.109375" customWidth="1"/>
    <col min="11" max="11" width="20.21875" customWidth="1"/>
    <col min="12" max="12" width="44.609375" customWidth="1"/>
    <col min="13" max="13" width="30.71875" customWidth="1"/>
    <col min="14" max="14" width="30.609375" customWidth="1"/>
  </cols>
  <sheetData>
    <row r="1" spans="1:22" ht="15.75" customHeight="1">
      <c r="A1" s="1" t="s">
        <v>0</v>
      </c>
      <c r="B1" s="2" t="s">
        <v>1</v>
      </c>
      <c r="C1" s="2" t="s">
        <v>2</v>
      </c>
      <c r="D1" s="2" t="s">
        <v>3</v>
      </c>
      <c r="E1" s="3" t="s">
        <v>4</v>
      </c>
      <c r="F1" s="4" t="s">
        <v>5</v>
      </c>
      <c r="G1" s="4" t="s">
        <v>6</v>
      </c>
      <c r="H1" s="5" t="s">
        <v>7</v>
      </c>
      <c r="I1" s="5" t="s">
        <v>8</v>
      </c>
      <c r="J1" s="5" t="s">
        <v>9</v>
      </c>
      <c r="K1" s="5" t="s">
        <v>10</v>
      </c>
      <c r="L1" s="4" t="s">
        <v>11</v>
      </c>
      <c r="M1" s="6" t="s">
        <v>12</v>
      </c>
      <c r="N1" s="6" t="s">
        <v>13</v>
      </c>
      <c r="O1" s="4" t="s">
        <v>14</v>
      </c>
      <c r="P1" s="3" t="s">
        <v>15</v>
      </c>
      <c r="Q1" s="7" t="s">
        <v>16</v>
      </c>
      <c r="R1" s="7" t="s">
        <v>17</v>
      </c>
      <c r="S1" s="7" t="s">
        <v>18</v>
      </c>
      <c r="T1" s="8" t="s">
        <v>19</v>
      </c>
      <c r="U1" s="9" t="s">
        <v>20</v>
      </c>
      <c r="V1" s="4" t="s">
        <v>21</v>
      </c>
    </row>
    <row r="2" spans="1:22" ht="15.75" customHeight="1">
      <c r="A2" s="10" t="s">
        <v>22</v>
      </c>
      <c r="B2" s="11" t="s">
        <v>23</v>
      </c>
      <c r="C2" s="12" t="s">
        <v>97</v>
      </c>
      <c r="D2" s="13" t="s">
        <v>25</v>
      </c>
      <c r="E2" s="14">
        <v>1000000000</v>
      </c>
      <c r="F2" s="14">
        <v>1000000000</v>
      </c>
      <c r="G2" s="14">
        <v>663104400</v>
      </c>
      <c r="H2" s="15">
        <f t="shared" ref="H2:H7" si="0">G2/E2</f>
        <v>0.66310440000000004</v>
      </c>
      <c r="I2" s="15">
        <f t="shared" ref="I2:I12" si="1">G2/Q2</f>
        <v>5.1008030769230772E-2</v>
      </c>
      <c r="J2" s="16" t="str">
        <f t="shared" ref="J2:K2" si="2">IF(H2&gt;=1, "COMPLETED", IF(H2&gt;=0.75, "GOOD", IF(H2&gt;=0.5, "SATISFACTORY", "LOW")))</f>
        <v>SATISFACTORY</v>
      </c>
      <c r="K2" s="16" t="str">
        <f t="shared" si="2"/>
        <v>LOW</v>
      </c>
      <c r="L2" s="16" t="s">
        <v>26</v>
      </c>
      <c r="M2" s="17" t="s">
        <v>27</v>
      </c>
      <c r="N2" s="18"/>
      <c r="O2" s="14">
        <v>5000000000</v>
      </c>
      <c r="P2" s="14">
        <v>5000000000</v>
      </c>
      <c r="Q2" s="14">
        <v>13000000000</v>
      </c>
      <c r="R2" s="14">
        <v>21000000000</v>
      </c>
      <c r="S2" s="14">
        <v>30000000000</v>
      </c>
      <c r="T2" s="19" t="s">
        <v>28</v>
      </c>
      <c r="U2" s="19" t="s">
        <v>29</v>
      </c>
      <c r="V2" s="14" t="s">
        <v>30</v>
      </c>
    </row>
    <row r="3" spans="1:22" ht="15.75" customHeight="1">
      <c r="A3" s="10" t="s">
        <v>22</v>
      </c>
      <c r="B3" s="11" t="s">
        <v>31</v>
      </c>
      <c r="C3" s="12" t="s">
        <v>24</v>
      </c>
      <c r="D3" s="14">
        <v>2500</v>
      </c>
      <c r="E3" s="14">
        <v>2625</v>
      </c>
      <c r="F3" s="14">
        <v>2625</v>
      </c>
      <c r="G3" s="14">
        <v>2758</v>
      </c>
      <c r="H3" s="15">
        <f t="shared" si="0"/>
        <v>1.0506666666666666</v>
      </c>
      <c r="I3" s="15">
        <f t="shared" si="1"/>
        <v>0.95300621976503108</v>
      </c>
      <c r="J3" s="16" t="str">
        <f t="shared" ref="J3:K3" si="3">IF(H3&gt;=1, "COMPLETED", IF(H3&gt;=0.75, "GOOD", IF(H3&gt;=0.5, "SATISFACTORY", "LOW")))</f>
        <v>COMPLETED</v>
      </c>
      <c r="K3" s="16" t="str">
        <f t="shared" si="3"/>
        <v>GOOD</v>
      </c>
      <c r="L3" s="17" t="s">
        <v>32</v>
      </c>
      <c r="M3" s="18"/>
      <c r="N3" s="20"/>
      <c r="O3" s="14">
        <v>2756</v>
      </c>
      <c r="P3" s="14">
        <v>2756</v>
      </c>
      <c r="Q3" s="14">
        <v>2894</v>
      </c>
      <c r="R3" s="14">
        <v>3038</v>
      </c>
      <c r="S3" s="14">
        <v>3190</v>
      </c>
      <c r="T3" s="19" t="s">
        <v>28</v>
      </c>
      <c r="U3" s="19" t="s">
        <v>29</v>
      </c>
      <c r="V3" s="14">
        <v>2758</v>
      </c>
    </row>
    <row r="4" spans="1:22" ht="15.75" customHeight="1">
      <c r="A4" s="10" t="s">
        <v>22</v>
      </c>
      <c r="B4" s="11" t="s">
        <v>33</v>
      </c>
      <c r="C4" s="12" t="s">
        <v>24</v>
      </c>
      <c r="D4" s="21">
        <v>599</v>
      </c>
      <c r="E4" s="21">
        <v>7400</v>
      </c>
      <c r="F4" s="21">
        <v>2000</v>
      </c>
      <c r="G4" s="21">
        <v>2111</v>
      </c>
      <c r="H4" s="15">
        <f t="shared" si="0"/>
        <v>0.28527027027027024</v>
      </c>
      <c r="I4" s="15">
        <f t="shared" si="1"/>
        <v>9.509009009009009E-2</v>
      </c>
      <c r="J4" s="16" t="str">
        <f t="shared" ref="J4:K4" si="4">IF(H4&gt;=1, "COMPLETED", IF(H4&gt;=0.75, "GOOD", IF(H4&gt;=0.5, "SATISFACTORY", "LOW")))</f>
        <v>LOW</v>
      </c>
      <c r="K4" s="16" t="str">
        <f t="shared" si="4"/>
        <v>LOW</v>
      </c>
      <c r="L4" s="16" t="s">
        <v>34</v>
      </c>
      <c r="M4" s="22"/>
      <c r="N4" s="22"/>
      <c r="O4" s="21">
        <v>14800</v>
      </c>
      <c r="P4" s="21">
        <v>14800</v>
      </c>
      <c r="Q4" s="21">
        <v>22200</v>
      </c>
      <c r="R4" s="21">
        <v>29600</v>
      </c>
      <c r="S4" s="21">
        <v>37000</v>
      </c>
      <c r="T4" s="11" t="s">
        <v>28</v>
      </c>
      <c r="U4" s="11" t="s">
        <v>29</v>
      </c>
      <c r="V4" s="21">
        <v>2111</v>
      </c>
    </row>
    <row r="5" spans="1:22" ht="15.75" customHeight="1">
      <c r="A5" s="10" t="s">
        <v>22</v>
      </c>
      <c r="B5" s="11" t="s">
        <v>35</v>
      </c>
      <c r="C5" s="12" t="s">
        <v>24</v>
      </c>
      <c r="D5" s="14">
        <v>200</v>
      </c>
      <c r="E5" s="14">
        <v>1200</v>
      </c>
      <c r="F5" s="14">
        <v>1200</v>
      </c>
      <c r="G5" s="16">
        <v>974</v>
      </c>
      <c r="H5" s="15">
        <f t="shared" si="0"/>
        <v>0.81166666666666665</v>
      </c>
      <c r="I5" s="15">
        <f t="shared" si="1"/>
        <v>0.30437500000000001</v>
      </c>
      <c r="J5" s="16" t="str">
        <f t="shared" ref="J5:K5" si="5">IF(H5&gt;=1, "COMPLETED", IF(H5&gt;=0.75, "GOOD", IF(H5&gt;=0.5, "SATISFACTORY", "LOW")))</f>
        <v>GOOD</v>
      </c>
      <c r="K5" s="16" t="str">
        <f t="shared" si="5"/>
        <v>LOW</v>
      </c>
      <c r="L5" s="16" t="s">
        <v>36</v>
      </c>
      <c r="M5" s="16" t="s">
        <v>37</v>
      </c>
      <c r="N5" s="17" t="s">
        <v>38</v>
      </c>
      <c r="O5" s="14">
        <v>2200</v>
      </c>
      <c r="P5" s="14">
        <v>2200</v>
      </c>
      <c r="Q5" s="14">
        <v>3200</v>
      </c>
      <c r="R5" s="14">
        <v>4200</v>
      </c>
      <c r="S5" s="14">
        <v>5200</v>
      </c>
      <c r="T5" s="19" t="s">
        <v>28</v>
      </c>
      <c r="U5" s="19" t="s">
        <v>29</v>
      </c>
      <c r="V5" s="16" t="s">
        <v>39</v>
      </c>
    </row>
    <row r="6" spans="1:22" ht="15.75" customHeight="1">
      <c r="A6" s="10" t="s">
        <v>22</v>
      </c>
      <c r="B6" s="23" t="s">
        <v>40</v>
      </c>
      <c r="C6" s="12" t="s">
        <v>24</v>
      </c>
      <c r="D6" s="24">
        <v>20</v>
      </c>
      <c r="E6" s="24">
        <v>70</v>
      </c>
      <c r="F6" s="24">
        <v>70</v>
      </c>
      <c r="G6" s="25">
        <v>34</v>
      </c>
      <c r="H6" s="15">
        <f t="shared" si="0"/>
        <v>0.48571428571428571</v>
      </c>
      <c r="I6" s="15">
        <f t="shared" si="1"/>
        <v>0.2</v>
      </c>
      <c r="J6" s="16" t="str">
        <f t="shared" ref="J6:K6" si="6">IF(H6&gt;=1, "COMPLETED", IF(H6&gt;=0.75, "GOOD", IF(H6&gt;=0.5, "SATISFACTORY", "LOW")))</f>
        <v>LOW</v>
      </c>
      <c r="K6" s="16" t="str">
        <f t="shared" si="6"/>
        <v>LOW</v>
      </c>
      <c r="L6" s="26" t="s">
        <v>41</v>
      </c>
      <c r="M6" s="27" t="s">
        <v>42</v>
      </c>
      <c r="N6" s="25" t="s">
        <v>43</v>
      </c>
      <c r="O6" s="24">
        <v>120</v>
      </c>
      <c r="P6" s="24">
        <v>120</v>
      </c>
      <c r="Q6" s="24">
        <v>170</v>
      </c>
      <c r="R6" s="24">
        <v>220</v>
      </c>
      <c r="S6" s="24">
        <v>270</v>
      </c>
      <c r="T6" s="25" t="s">
        <v>28</v>
      </c>
      <c r="U6" s="25" t="s">
        <v>29</v>
      </c>
      <c r="V6" s="25">
        <v>34</v>
      </c>
    </row>
    <row r="7" spans="1:22" ht="15.75" customHeight="1">
      <c r="A7" s="10" t="s">
        <v>22</v>
      </c>
      <c r="B7" s="11" t="s">
        <v>44</v>
      </c>
      <c r="C7" s="12" t="s">
        <v>24</v>
      </c>
      <c r="D7" s="14">
        <v>300</v>
      </c>
      <c r="E7" s="14">
        <v>350</v>
      </c>
      <c r="F7" s="14">
        <f>(16*30)+(10*15)+(6*18)+(3*18)</f>
        <v>792</v>
      </c>
      <c r="G7" s="27">
        <v>890</v>
      </c>
      <c r="H7" s="15">
        <f t="shared" si="0"/>
        <v>2.5428571428571427</v>
      </c>
      <c r="I7" s="15">
        <f t="shared" si="1"/>
        <v>1.9777777777777779</v>
      </c>
      <c r="J7" s="16" t="str">
        <f t="shared" ref="J7:K7" si="7">IF(H7&gt;=1, "COMPLETED", IF(H7&gt;=0.75, "GOOD", IF(H7&gt;=0.5, "SATISFACTORY", "LOW")))</f>
        <v>COMPLETED</v>
      </c>
      <c r="K7" s="16" t="str">
        <f t="shared" si="7"/>
        <v>COMPLETED</v>
      </c>
      <c r="L7" s="28" t="s">
        <v>45</v>
      </c>
      <c r="M7" s="18"/>
      <c r="N7" s="20"/>
      <c r="O7" s="14">
        <v>400</v>
      </c>
      <c r="P7" s="14">
        <v>400</v>
      </c>
      <c r="Q7" s="14">
        <v>450</v>
      </c>
      <c r="R7" s="14">
        <v>500</v>
      </c>
      <c r="S7" s="14">
        <v>550</v>
      </c>
      <c r="T7" s="19" t="s">
        <v>28</v>
      </c>
      <c r="U7" s="19" t="s">
        <v>29</v>
      </c>
      <c r="V7" s="27">
        <v>890</v>
      </c>
    </row>
    <row r="8" spans="1:22" ht="15.75" customHeight="1">
      <c r="A8" s="10" t="s">
        <v>22</v>
      </c>
      <c r="B8" s="11" t="s">
        <v>46</v>
      </c>
      <c r="C8" s="12" t="s">
        <v>24</v>
      </c>
      <c r="D8" s="14">
        <v>37</v>
      </c>
      <c r="E8" s="11"/>
      <c r="F8" s="19">
        <v>37</v>
      </c>
      <c r="G8" s="19">
        <v>27</v>
      </c>
      <c r="H8" s="29"/>
      <c r="I8" s="15">
        <f t="shared" si="1"/>
        <v>0.12053571428571429</v>
      </c>
      <c r="J8" s="16" t="str">
        <f t="shared" ref="J8:K8" si="8">IF(H8&gt;=1, "COMPLETED", IF(H8&gt;=0.75, "GOOD", IF(H8&gt;=0.5, "SATISFACTORY", "LOW")))</f>
        <v>LOW</v>
      </c>
      <c r="K8" s="16" t="str">
        <f t="shared" si="8"/>
        <v>LOW</v>
      </c>
      <c r="L8" s="18"/>
      <c r="M8" s="19" t="s">
        <v>47</v>
      </c>
      <c r="N8" s="27" t="s">
        <v>48</v>
      </c>
      <c r="O8" s="27">
        <v>63</v>
      </c>
      <c r="P8" s="11" t="s">
        <v>49</v>
      </c>
      <c r="Q8" s="11">
        <v>224</v>
      </c>
      <c r="R8" s="11" t="s">
        <v>50</v>
      </c>
      <c r="S8" s="11" t="s">
        <v>49</v>
      </c>
      <c r="T8" s="11" t="s">
        <v>28</v>
      </c>
      <c r="U8" s="19" t="s">
        <v>29</v>
      </c>
      <c r="V8" s="19">
        <v>27</v>
      </c>
    </row>
    <row r="9" spans="1:22" ht="15.75" customHeight="1">
      <c r="A9" s="10" t="s">
        <v>22</v>
      </c>
      <c r="B9" s="23" t="s">
        <v>51</v>
      </c>
      <c r="C9" s="12" t="s">
        <v>24</v>
      </c>
      <c r="D9" s="23">
        <v>5</v>
      </c>
      <c r="E9" s="25">
        <v>20</v>
      </c>
      <c r="F9" s="25">
        <v>20</v>
      </c>
      <c r="G9" s="25">
        <v>65</v>
      </c>
      <c r="H9" s="15">
        <f t="shared" ref="H9:H12" si="9">G9/E9</f>
        <v>3.25</v>
      </c>
      <c r="I9" s="15">
        <f t="shared" si="1"/>
        <v>3.25</v>
      </c>
      <c r="J9" s="16" t="str">
        <f t="shared" ref="J9:K9" si="10">IF(H9&gt;=1, "COMPLETED", IF(H9&gt;=0.75, "GOOD", IF(H9&gt;=0.5, "SATISFACTORY", "LOW")))</f>
        <v>COMPLETED</v>
      </c>
      <c r="K9" s="16" t="str">
        <f t="shared" si="10"/>
        <v>COMPLETED</v>
      </c>
      <c r="L9" s="30" t="s">
        <v>52</v>
      </c>
      <c r="M9" s="31"/>
      <c r="N9" s="32"/>
      <c r="O9" s="25">
        <v>20</v>
      </c>
      <c r="P9" s="25">
        <v>20</v>
      </c>
      <c r="Q9" s="25">
        <v>20</v>
      </c>
      <c r="R9" s="25">
        <v>20</v>
      </c>
      <c r="S9" s="25">
        <v>20</v>
      </c>
      <c r="T9" s="23" t="s">
        <v>28</v>
      </c>
      <c r="U9" s="25" t="s">
        <v>29</v>
      </c>
      <c r="V9" s="25">
        <v>65</v>
      </c>
    </row>
    <row r="10" spans="1:22" ht="15.75" customHeight="1">
      <c r="A10" s="10" t="s">
        <v>22</v>
      </c>
      <c r="B10" s="23" t="s">
        <v>53</v>
      </c>
      <c r="C10" s="12" t="s">
        <v>24</v>
      </c>
      <c r="D10" s="23" t="s">
        <v>25</v>
      </c>
      <c r="E10" s="25">
        <v>1</v>
      </c>
      <c r="F10" s="25">
        <v>1</v>
      </c>
      <c r="G10" s="30">
        <v>0</v>
      </c>
      <c r="H10" s="15">
        <f t="shared" si="9"/>
        <v>0</v>
      </c>
      <c r="I10" s="15">
        <f t="shared" si="1"/>
        <v>0</v>
      </c>
      <c r="J10" s="16" t="str">
        <f t="shared" ref="J10:K10" si="11">IF(H10&gt;=1, "COMPLETED", IF(H10&gt;=0.75, "GOOD", IF(H10&gt;=0.5, "SATISFACTORY", "LOW")))</f>
        <v>LOW</v>
      </c>
      <c r="K10" s="16" t="str">
        <f t="shared" si="11"/>
        <v>LOW</v>
      </c>
      <c r="L10" s="30" t="s">
        <v>54</v>
      </c>
      <c r="M10" s="30" t="s">
        <v>55</v>
      </c>
      <c r="N10" s="32"/>
      <c r="O10" s="30">
        <v>0</v>
      </c>
      <c r="P10" s="25">
        <v>2</v>
      </c>
      <c r="Q10" s="25">
        <v>1</v>
      </c>
      <c r="R10" s="25">
        <v>1</v>
      </c>
      <c r="S10" s="25">
        <v>1</v>
      </c>
      <c r="T10" s="23" t="s">
        <v>28</v>
      </c>
      <c r="U10" s="25" t="s">
        <v>29</v>
      </c>
      <c r="V10" s="30">
        <v>0</v>
      </c>
    </row>
    <row r="11" spans="1:22" ht="15.75" customHeight="1">
      <c r="A11" s="33" t="s">
        <v>56</v>
      </c>
      <c r="B11" s="23" t="s">
        <v>57</v>
      </c>
      <c r="C11" s="12" t="s">
        <v>24</v>
      </c>
      <c r="D11" s="23" t="s">
        <v>25</v>
      </c>
      <c r="E11" s="25">
        <v>24</v>
      </c>
      <c r="F11" s="25">
        <v>24</v>
      </c>
      <c r="G11" s="25">
        <v>21</v>
      </c>
      <c r="H11" s="15">
        <f t="shared" si="9"/>
        <v>0.875</v>
      </c>
      <c r="I11" s="15">
        <f t="shared" si="1"/>
        <v>0.875</v>
      </c>
      <c r="J11" s="16" t="str">
        <f t="shared" ref="J11:K11" si="12">IF(H11&gt;=1, "COMPLETED", IF(H11&gt;=0.75, "GOOD", IF(H11&gt;=0.5, "SATISFACTORY", "LOW")))</f>
        <v>GOOD</v>
      </c>
      <c r="K11" s="16" t="str">
        <f t="shared" si="12"/>
        <v>GOOD</v>
      </c>
      <c r="L11" s="27" t="s">
        <v>58</v>
      </c>
      <c r="M11" s="19" t="s">
        <v>59</v>
      </c>
      <c r="N11" s="25" t="s">
        <v>60</v>
      </c>
      <c r="O11" s="25">
        <v>24</v>
      </c>
      <c r="P11" s="25">
        <v>24</v>
      </c>
      <c r="Q11" s="34">
        <v>24</v>
      </c>
      <c r="R11" s="34">
        <v>24</v>
      </c>
      <c r="S11" s="25">
        <v>24</v>
      </c>
      <c r="T11" s="23" t="s">
        <v>28</v>
      </c>
      <c r="U11" s="25" t="s">
        <v>29</v>
      </c>
      <c r="V11" s="25" t="s">
        <v>61</v>
      </c>
    </row>
    <row r="12" spans="1:22" ht="15.75" customHeight="1">
      <c r="A12" s="33" t="s">
        <v>56</v>
      </c>
      <c r="B12" s="23" t="s">
        <v>62</v>
      </c>
      <c r="C12" s="12" t="s">
        <v>24</v>
      </c>
      <c r="D12" s="23">
        <v>53</v>
      </c>
      <c r="E12" s="25">
        <v>100</v>
      </c>
      <c r="F12" s="25">
        <v>34</v>
      </c>
      <c r="G12" s="25">
        <v>34</v>
      </c>
      <c r="H12" s="15">
        <f t="shared" si="9"/>
        <v>0.34</v>
      </c>
      <c r="I12" s="15">
        <f t="shared" si="1"/>
        <v>0.34</v>
      </c>
      <c r="J12" s="16" t="str">
        <f t="shared" ref="J12:K12" si="13">IF(H12&gt;=1, "COMPLETED", IF(H12&gt;=0.75, "GOOD", IF(H12&gt;=0.5, "SATISFACTORY", "LOW")))</f>
        <v>LOW</v>
      </c>
      <c r="K12" s="16" t="str">
        <f t="shared" si="13"/>
        <v>LOW</v>
      </c>
      <c r="L12" s="27" t="s">
        <v>63</v>
      </c>
      <c r="M12" s="32"/>
      <c r="N12" s="31"/>
      <c r="O12" s="25">
        <v>0</v>
      </c>
      <c r="P12" s="25">
        <v>100</v>
      </c>
      <c r="Q12" s="25">
        <v>100</v>
      </c>
      <c r="R12" s="25">
        <v>100</v>
      </c>
      <c r="S12" s="25">
        <v>100</v>
      </c>
      <c r="T12" s="23" t="s">
        <v>28</v>
      </c>
      <c r="U12" s="25" t="s">
        <v>29</v>
      </c>
      <c r="V12" s="25">
        <v>34</v>
      </c>
    </row>
    <row r="13" spans="1:22" ht="15.75" customHeight="1">
      <c r="A13" s="35" t="s">
        <v>64</v>
      </c>
      <c r="B13" s="36" t="s">
        <v>65</v>
      </c>
      <c r="C13" s="36" t="s">
        <v>66</v>
      </c>
      <c r="D13" s="30" t="s">
        <v>67</v>
      </c>
      <c r="E13" s="31"/>
      <c r="F13" s="37" t="s">
        <v>68</v>
      </c>
      <c r="G13" s="31"/>
      <c r="H13" s="29"/>
      <c r="I13" s="29"/>
      <c r="J13" s="16" t="str">
        <f t="shared" ref="J13:K13" si="14">IF(H13&gt;=1, "COMPLETED", IF(H13&gt;=0.75, "GOOD", IF(H13&gt;=0.5, "SATISFACTORY", "LOW")))</f>
        <v>LOW</v>
      </c>
      <c r="K13" s="16" t="str">
        <f t="shared" si="14"/>
        <v>LOW</v>
      </c>
      <c r="L13" s="37" t="s">
        <v>69</v>
      </c>
      <c r="M13" s="37" t="s">
        <v>70</v>
      </c>
      <c r="N13" s="37" t="s">
        <v>71</v>
      </c>
      <c r="O13" s="37" t="s">
        <v>72</v>
      </c>
      <c r="P13" s="31"/>
      <c r="Q13" s="31"/>
      <c r="R13" s="31"/>
      <c r="S13" s="30">
        <f>10%</f>
        <v>0.1</v>
      </c>
      <c r="T13" s="36" t="s">
        <v>73</v>
      </c>
      <c r="U13" s="30" t="s">
        <v>74</v>
      </c>
      <c r="V13" s="37" t="s">
        <v>75</v>
      </c>
    </row>
    <row r="14" spans="1:22" ht="15.75" customHeight="1">
      <c r="A14" s="35" t="s">
        <v>64</v>
      </c>
      <c r="B14" s="36" t="s">
        <v>76</v>
      </c>
      <c r="C14" s="36" t="s">
        <v>66</v>
      </c>
      <c r="D14" s="30" t="s">
        <v>67</v>
      </c>
      <c r="E14" s="31"/>
      <c r="F14" s="38"/>
      <c r="G14" s="31"/>
      <c r="H14" s="29"/>
      <c r="I14" s="15">
        <f>G14/Q14</f>
        <v>0</v>
      </c>
      <c r="J14" s="16" t="str">
        <f t="shared" ref="J14:K14" si="15">IF(H14&gt;=1, "COMPLETED", IF(H14&gt;=0.75, "GOOD", IF(H14&gt;=0.5, "SATISFACTORY", "LOW")))</f>
        <v>LOW</v>
      </c>
      <c r="K14" s="16" t="str">
        <f t="shared" si="15"/>
        <v>LOW</v>
      </c>
      <c r="L14" s="31"/>
      <c r="M14" s="31"/>
      <c r="N14" s="39" t="s">
        <v>77</v>
      </c>
      <c r="O14" s="40"/>
      <c r="P14" s="31"/>
      <c r="Q14" s="41">
        <v>2.5</v>
      </c>
      <c r="R14" s="42"/>
      <c r="S14" s="43">
        <f>2.5%</f>
        <v>2.5000000000000001E-2</v>
      </c>
      <c r="T14" s="36" t="s">
        <v>78</v>
      </c>
      <c r="U14" s="30" t="s">
        <v>79</v>
      </c>
      <c r="V14" s="37" t="s">
        <v>80</v>
      </c>
    </row>
    <row r="15" spans="1:22" ht="15.75" customHeight="1">
      <c r="A15" s="35" t="s">
        <v>64</v>
      </c>
      <c r="B15" s="36" t="s">
        <v>81</v>
      </c>
      <c r="C15" s="36" t="s">
        <v>66</v>
      </c>
      <c r="D15" s="30">
        <v>49</v>
      </c>
      <c r="E15" s="31"/>
      <c r="F15" s="39" t="s">
        <v>82</v>
      </c>
      <c r="G15" s="31"/>
      <c r="H15" s="29"/>
      <c r="I15" s="29"/>
      <c r="J15" s="16" t="str">
        <f t="shared" ref="J15:K15" si="16">IF(H15&gt;=1, "COMPLETED", IF(H15&gt;=0.75, "GOOD", IF(H15&gt;=0.5, "SATISFACTORY", "LOW")))</f>
        <v>LOW</v>
      </c>
      <c r="K15" s="16" t="str">
        <f t="shared" si="16"/>
        <v>LOW</v>
      </c>
      <c r="L15" s="31"/>
      <c r="M15" s="31"/>
      <c r="N15" s="31"/>
      <c r="O15" s="39" t="s">
        <v>82</v>
      </c>
      <c r="P15" s="31"/>
      <c r="Q15" s="31"/>
      <c r="R15" s="30">
        <f>10</f>
        <v>10</v>
      </c>
      <c r="S15" s="30">
        <f>10%</f>
        <v>0.1</v>
      </c>
      <c r="T15" s="36" t="s">
        <v>73</v>
      </c>
      <c r="U15" s="36" t="s">
        <v>83</v>
      </c>
      <c r="V15" s="37" t="s">
        <v>84</v>
      </c>
    </row>
    <row r="16" spans="1:22" ht="15.75" customHeight="1">
      <c r="A16" s="44" t="s">
        <v>85</v>
      </c>
      <c r="B16" s="36" t="s">
        <v>86</v>
      </c>
      <c r="C16" s="45" t="s">
        <v>24</v>
      </c>
      <c r="D16" s="46">
        <v>257855</v>
      </c>
      <c r="E16" s="47">
        <v>296533</v>
      </c>
      <c r="F16" s="48">
        <v>264131</v>
      </c>
      <c r="G16" s="48">
        <v>265131</v>
      </c>
      <c r="H16" s="15">
        <f t="shared" ref="H16:H18" si="17">G16/E16</f>
        <v>0.8941028485868352</v>
      </c>
      <c r="I16" s="15">
        <f t="shared" ref="I16:I18" si="18">G16/Q16</f>
        <v>0.85408760864102873</v>
      </c>
      <c r="J16" s="16" t="str">
        <f t="shared" ref="J16:K16" si="19">IF(H16&gt;=1, "COMPLETED", IF(H16&gt;=0.75, "GOOD", IF(H16&gt;=0.5, "SATISFACTORY", "LOW")))</f>
        <v>GOOD</v>
      </c>
      <c r="K16" s="16" t="str">
        <f t="shared" si="19"/>
        <v>GOOD</v>
      </c>
      <c r="L16" s="36" t="s">
        <v>87</v>
      </c>
      <c r="M16" s="31"/>
      <c r="N16" s="31"/>
      <c r="O16" s="48">
        <v>264131</v>
      </c>
      <c r="P16" s="47">
        <v>296533</v>
      </c>
      <c r="Q16" s="47">
        <v>310426</v>
      </c>
      <c r="R16" s="47">
        <v>348319</v>
      </c>
      <c r="S16" s="47">
        <v>486782</v>
      </c>
      <c r="T16" s="37" t="s">
        <v>73</v>
      </c>
      <c r="U16" s="36" t="s">
        <v>83</v>
      </c>
      <c r="V16" s="48">
        <v>265131</v>
      </c>
    </row>
    <row r="17" spans="1:22" ht="15.75" customHeight="1">
      <c r="A17" s="49" t="s">
        <v>88</v>
      </c>
      <c r="B17" s="50" t="s">
        <v>89</v>
      </c>
      <c r="C17" s="50" t="s">
        <v>66</v>
      </c>
      <c r="D17" s="50">
        <v>5</v>
      </c>
      <c r="E17" s="50">
        <v>5.2</v>
      </c>
      <c r="F17" s="50">
        <v>5</v>
      </c>
      <c r="G17" s="50">
        <v>5</v>
      </c>
      <c r="H17" s="15">
        <f t="shared" si="17"/>
        <v>0.96153846153846145</v>
      </c>
      <c r="I17" s="15">
        <f t="shared" si="18"/>
        <v>0.8928571428571429</v>
      </c>
      <c r="J17" s="16" t="str">
        <f t="shared" ref="J17:K17" si="20">IF(H17&gt;=1, "COMPLETED", IF(H17&gt;=0.75, "GOOD", IF(H17&gt;=0.5, "SATISFACTORY", "LOW")))</f>
        <v>GOOD</v>
      </c>
      <c r="K17" s="16" t="str">
        <f t="shared" si="20"/>
        <v>GOOD</v>
      </c>
      <c r="L17" s="51" t="s">
        <v>90</v>
      </c>
      <c r="M17" s="51" t="s">
        <v>91</v>
      </c>
      <c r="N17" s="52" t="s">
        <v>92</v>
      </c>
      <c r="O17" s="53">
        <v>5.3999999999999999E-2</v>
      </c>
      <c r="P17" s="53">
        <v>5.3999999999999999E-2</v>
      </c>
      <c r="Q17" s="50">
        <v>5.6</v>
      </c>
      <c r="R17" s="53">
        <v>5.8000000000000003E-2</v>
      </c>
      <c r="S17" s="54">
        <v>0.06</v>
      </c>
      <c r="T17" s="55" t="s">
        <v>93</v>
      </c>
      <c r="U17" s="55" t="s">
        <v>94</v>
      </c>
      <c r="V17" s="56">
        <v>0.05</v>
      </c>
    </row>
    <row r="18" spans="1:22" ht="15.75" customHeight="1">
      <c r="A18" s="49" t="s">
        <v>88</v>
      </c>
      <c r="B18" s="50" t="s">
        <v>95</v>
      </c>
      <c r="C18" s="57" t="s">
        <v>24</v>
      </c>
      <c r="D18" s="58">
        <v>9452</v>
      </c>
      <c r="E18" s="58">
        <v>10452</v>
      </c>
      <c r="F18" s="58">
        <v>10452</v>
      </c>
      <c r="G18" s="59">
        <v>8000</v>
      </c>
      <c r="H18" s="15">
        <f t="shared" si="17"/>
        <v>0.76540375047837739</v>
      </c>
      <c r="I18" s="15">
        <f t="shared" si="18"/>
        <v>0.63734862970044615</v>
      </c>
      <c r="J18" s="16" t="str">
        <f t="shared" ref="J18:K18" si="21">IF(H18&gt;=1, "COMPLETED", IF(H18&gt;=0.75, "GOOD", IF(H18&gt;=0.5, "SATISFACTORY", "LOW")))</f>
        <v>GOOD</v>
      </c>
      <c r="K18" s="16" t="str">
        <f t="shared" si="21"/>
        <v>SATISFACTORY</v>
      </c>
      <c r="L18" s="51" t="s">
        <v>90</v>
      </c>
      <c r="M18" s="51" t="s">
        <v>91</v>
      </c>
      <c r="N18" s="58" t="s">
        <v>92</v>
      </c>
      <c r="O18" s="58">
        <v>11502</v>
      </c>
      <c r="P18" s="58">
        <v>11502</v>
      </c>
      <c r="Q18" s="58">
        <v>12552</v>
      </c>
      <c r="R18" s="58">
        <v>13602</v>
      </c>
      <c r="S18" s="58">
        <v>14652</v>
      </c>
      <c r="T18" s="55" t="s">
        <v>93</v>
      </c>
      <c r="U18" s="55" t="s">
        <v>96</v>
      </c>
      <c r="V18" s="59">
        <v>8000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Gabriel NTWARI</cp:lastModifiedBy>
  <dcterms:modified xsi:type="dcterms:W3CDTF">2025-07-06T08:16:41Z</dcterms:modified>
</cp:coreProperties>
</file>