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banisation" sheetId="1" r:id="rId4"/>
  </sheets>
  <definedNames/>
  <calcPr/>
</workbook>
</file>

<file path=xl/sharedStrings.xml><?xml version="1.0" encoding="utf-8"?>
<sst xmlns="http://schemas.openxmlformats.org/spreadsheetml/2006/main" count="180" uniqueCount="112">
  <si>
    <t>Outcome</t>
  </si>
  <si>
    <t>Indicators</t>
  </si>
  <si>
    <t>Units</t>
  </si>
  <si>
    <t>Baseline</t>
  </si>
  <si>
    <t>2024/25 Target</t>
  </si>
  <si>
    <t>Current progress</t>
  </si>
  <si>
    <t>Percentage Progress based on 2024/25 Target</t>
  </si>
  <si>
    <t>Percentage Progress based on 2026/27 Target</t>
  </si>
  <si>
    <t>Status based on 2024/25 Target</t>
  </si>
  <si>
    <t>Status based on NST2 Midterm target</t>
  </si>
  <si>
    <t>Major drivers of performance</t>
  </si>
  <si>
    <t>Challenges</t>
  </si>
  <si>
    <t>Catch up Plans</t>
  </si>
  <si>
    <t>2025/26 Actual Target (according to available budget)</t>
  </si>
  <si>
    <t>SSP Target 25/26</t>
  </si>
  <si>
    <t>2026/27 Target</t>
  </si>
  <si>
    <t>SSP Target 27/28</t>
  </si>
  <si>
    <t>SSP Target 28/29</t>
  </si>
  <si>
    <t>Responsibility for reporting</t>
  </si>
  <si>
    <t>Data Source (e.g. Report)</t>
  </si>
  <si>
    <t>Developed, inclusive, climate resilient Cities and Towns</t>
  </si>
  <si>
    <t>Percentage of population living in urban areas</t>
  </si>
  <si>
    <t>Percent</t>
  </si>
  <si>
    <t>N/A</t>
  </si>
  <si>
    <t xml:space="preserve">Reliance on EICV or Census to know the progress </t>
  </si>
  <si>
    <t>Align with NISR on tools to facilitate continuous monitoring</t>
  </si>
  <si>
    <t>-</t>
  </si>
  <si>
    <t>NISR,
MININFRA &amp; Stakeholders</t>
  </si>
  <si>
    <t>NISR Census: EICV &amp; RPHC Census</t>
  </si>
  <si>
    <t>Number of cities and district towns with new urban development projects implemented</t>
  </si>
  <si>
    <t>'</t>
  </si>
  <si>
    <t xml:space="preserve">(1) RUDP Projects in CoK and Secondary Cities
(2) AFD Projects 
 </t>
  </si>
  <si>
    <t>MININFRA,
MINALOC,
Districts and CoK</t>
  </si>
  <si>
    <t>Project implementation reports</t>
  </si>
  <si>
    <t>Percentage of the built-up area of cities that is open space and green space for public use for all</t>
  </si>
  <si>
    <t>Budget constraint for the survey to arrive at current status</t>
  </si>
  <si>
    <t>MININFRA, MoE, CoK &amp; Districts</t>
  </si>
  <si>
    <t>Monitoring Information System (using SDF tools)</t>
  </si>
  <si>
    <t>Increased access to decent housing and enhanced resilience of communities</t>
  </si>
  <si>
    <t>Percentage of rural households living in integrated planned rural settlements</t>
  </si>
  <si>
    <t xml:space="preserve">Elaboration and implementation of detailed physical plans in rural areas
</t>
  </si>
  <si>
    <t xml:space="preserve">Reliance on EICV or Census to know the progress. </t>
  </si>
  <si>
    <t>NA</t>
  </si>
  <si>
    <t>NISR, 
MININFRA, MINALOC</t>
  </si>
  <si>
    <t>Percentage of urban population living in unplanned settlements</t>
  </si>
  <si>
    <t>NISR,
MININFRA, CoK &amp; Districts</t>
  </si>
  <si>
    <t>Number of constructed affordable housing units for ownership with access facilitated through government support</t>
  </si>
  <si>
    <t>Slow pace ofworks  progress by investors</t>
  </si>
  <si>
    <t>Fast track the construction of remaining houses</t>
  </si>
  <si>
    <t>RHA, MININFRA, BRD</t>
  </si>
  <si>
    <t>RHFP Project reports</t>
  </si>
  <si>
    <t>Area of unplanned settlement upgraded</t>
  </si>
  <si>
    <t>Ha</t>
  </si>
  <si>
    <t xml:space="preserve">Delays in execution of  construction </t>
  </si>
  <si>
    <t>Fast track works and kick off projects yet to be started</t>
  </si>
  <si>
    <t>Completion of upgrading works on  285ha</t>
  </si>
  <si>
    <t>RHA, MININFRA, CoK &amp; SCs</t>
  </si>
  <si>
    <t>RUDP &amp; KISUP Projects reports</t>
  </si>
  <si>
    <t>Number of social housing units constructed to facilitate relocations from HRZ</t>
  </si>
  <si>
    <t>Households relocated</t>
  </si>
  <si>
    <t xml:space="preserve">Budget constraints </t>
  </si>
  <si>
    <t>Mobilization of citizens for self relocation</t>
  </si>
  <si>
    <t>RHA, MINALOC, CoK, Districts</t>
  </si>
  <si>
    <t>Districts monthly report of households relocated from HRZ</t>
  </si>
  <si>
    <t>Area of detailed physical plans elaborated and implemented in designated urban and rural settlements</t>
  </si>
  <si>
    <t>Budget constraints</t>
  </si>
  <si>
    <t xml:space="preserve">Explore options of working with citizens </t>
  </si>
  <si>
    <t>2,084
(1,158new)</t>
  </si>
  <si>
    <t>5,699
(2,022 new)</t>
  </si>
  <si>
    <t>8,564
(2,865new)</t>
  </si>
  <si>
    <t>RHA, NLA, MININFRA</t>
  </si>
  <si>
    <t>Implementation reports of detailed physical plans</t>
  </si>
  <si>
    <t>Number of households rehoused through participatory upgrading schemes</t>
  </si>
  <si>
    <t xml:space="preserve">Budget Constraints </t>
  </si>
  <si>
    <t>Mobilize required funding</t>
  </si>
  <si>
    <t>CoK, MININFRA, RHA</t>
  </si>
  <si>
    <t>Number of constructed affordable and social rental housing units</t>
  </si>
  <si>
    <t>Affordable housing for social rental were constructed.</t>
  </si>
  <si>
    <t>RHA, MININFRA</t>
  </si>
  <si>
    <t>Number of rural dwelling units constructed for relocations from scattered settlements with government support</t>
  </si>
  <si>
    <t>Mobilization to citizens for self relocation</t>
  </si>
  <si>
    <t>RHA, LODA, MINALOC, Districts</t>
  </si>
  <si>
    <t>Districts monthly report of households relocated from scattered settlements</t>
  </si>
  <si>
    <t>Enhanced integration of spatial and investment planning</t>
  </si>
  <si>
    <t>Percentage of new investment programs and projects approved through the use of SDF/District Dynamic Map</t>
  </si>
  <si>
    <t>MININFRA, MINECOFIN, MINALOC, CoK &amp; Districts</t>
  </si>
  <si>
    <t>District Dynamic Maps operational systems</t>
  </si>
  <si>
    <t>Number of districts using District Dynamic Map in planning and monitoring</t>
  </si>
  <si>
    <t>Deployment of Dynamic Maps</t>
  </si>
  <si>
    <t xml:space="preserve">The Development Partner(ENABEL) financing scheme needs to be revised </t>
  </si>
  <si>
    <t>revise the financing scheme</t>
  </si>
  <si>
    <t>MININFRA, RHA, MINALOC,CoK &amp; Districts</t>
  </si>
  <si>
    <t>Number of districts audited and inspected on compliance with urban and rural planning tools</t>
  </si>
  <si>
    <t xml:space="preserve">Inspections were conducted as was planned </t>
  </si>
  <si>
    <t>RHA, MININFRA, CoK &amp; District</t>
  </si>
  <si>
    <t>Number of City Management Offices (CMOs) established</t>
  </si>
  <si>
    <t>Delays in approval of CM Structures</t>
  </si>
  <si>
    <t>Fast track structures elaboration and approval</t>
  </si>
  <si>
    <t>MINALOC, 
RGB, Districts
MININFRA</t>
  </si>
  <si>
    <t>Approval of CMO structures and implementation roadmaps</t>
  </si>
  <si>
    <t>Effective and efficient management of government buildings</t>
  </si>
  <si>
    <t>Square meters of office space acquired to accommodate government institutions currently renting</t>
  </si>
  <si>
    <t>Square meters</t>
  </si>
  <si>
    <t>Purchase of office buildings,construction of office buildings</t>
  </si>
  <si>
    <t>RHA, MININFRA, MINECOFIN</t>
  </si>
  <si>
    <t>RHA PPDs (project profile documents)</t>
  </si>
  <si>
    <t>Percentage of idle government buildings operationalized</t>
  </si>
  <si>
    <t>budget constraint
s
Buildings location</t>
  </si>
  <si>
    <t>explore PPP Options</t>
  </si>
  <si>
    <t>Square meters of Asbestos removed from government buildings and private buildings</t>
  </si>
  <si>
    <t>Budget reallocation</t>
  </si>
  <si>
    <t>RHA asbestos removal project reports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</si>
</sst>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7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sz val="15.0"/>
      <color theme="1"/>
      <name val="Play"/>
    </font>
    <font>
      <sz val="11.0"/>
      <color theme="1"/>
      <name val="Times New Roman"/>
    </font>
    <font>
      <strike/>
      <sz val="11.0"/>
      <color theme="1"/>
      <name val="Times New Roman"/>
    </font>
    <font>
      <sz val="12.0"/>
      <color theme="1"/>
      <name val="Calibri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8">
    <border/>
    <border>
      <left/>
      <right style="thin">
        <color rgb="FF000000"/>
      </right>
      <top style="thin">
        <color rgb="FF002060"/>
      </top>
    </border>
    <border>
      <left style="thin">
        <color rgb="FF000000"/>
      </left>
      <right style="thin">
        <color rgb="FF000000"/>
      </right>
      <top style="thin">
        <color rgb="FF00206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2060"/>
      </top>
      <bottom style="thin">
        <color rgb="FF000000"/>
      </bottom>
    </border>
    <border>
      <left style="thin">
        <color rgb="FF000000"/>
      </left>
      <right style="thin">
        <color rgb="FF002060"/>
      </right>
      <top style="thin">
        <color rgb="FF00206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1" numFmtId="164" xfId="0" applyAlignment="1" applyBorder="1" applyFont="1" applyNumberFormat="1">
      <alignment readingOrder="0" shrinkToFit="0" wrapText="1"/>
    </xf>
    <xf borderId="3" fillId="3" fontId="1" numFmtId="0" xfId="0" applyAlignment="1" applyBorder="1" applyFill="1" applyFont="1">
      <alignment readingOrder="0" shrinkToFit="0" wrapText="1"/>
    </xf>
    <xf borderId="3" fillId="3" fontId="2" numFmtId="0" xfId="0" applyAlignment="1" applyBorder="1" applyFont="1">
      <alignment readingOrder="0" shrinkToFit="0" wrapText="1"/>
    </xf>
    <xf borderId="3" fillId="3" fontId="1" numFmtId="0" xfId="0" applyAlignment="1" applyBorder="1" applyFont="1">
      <alignment shrinkToFit="0" wrapText="1"/>
    </xf>
    <xf borderId="3" fillId="2" fontId="1" numFmtId="164" xfId="0" applyAlignment="1" applyBorder="1" applyFont="1" applyNumberFormat="1">
      <alignment shrinkToFit="0" wrapText="1"/>
    </xf>
    <xf borderId="3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readingOrder="0" shrinkToFit="0" wrapText="1"/>
    </xf>
    <xf borderId="3" fillId="0" fontId="3" numFmtId="10" xfId="0" applyAlignment="1" applyBorder="1" applyFont="1" applyNumberFormat="1">
      <alignment shrinkToFit="0" wrapText="1"/>
    </xf>
    <xf borderId="3" fillId="0" fontId="4" numFmtId="0" xfId="0" applyAlignment="1" applyBorder="1" applyFont="1">
      <alignment horizontal="center" shrinkToFit="0" wrapText="1"/>
    </xf>
    <xf quotePrefix="1" borderId="3" fillId="0" fontId="3" numFmtId="0" xfId="0" applyAlignment="1" applyBorder="1" applyFont="1">
      <alignment readingOrder="0" shrinkToFit="0" wrapText="1"/>
    </xf>
    <xf borderId="3" fillId="0" fontId="3" numFmtId="164" xfId="0" applyAlignment="1" applyBorder="1" applyFont="1" applyNumberFormat="1">
      <alignment horizontal="center" shrinkToFit="0" wrapText="1"/>
    </xf>
    <xf borderId="3" fillId="0" fontId="5" numFmtId="0" xfId="0" applyBorder="1" applyFont="1"/>
    <xf borderId="3" fillId="0" fontId="3" numFmtId="10" xfId="0" applyAlignment="1" applyBorder="1" applyFont="1" applyNumberFormat="1">
      <alignment horizontal="center" shrinkToFit="0" wrapText="1"/>
    </xf>
    <xf borderId="7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3" fillId="0" fontId="3" numFmtId="3" xfId="0" applyAlignment="1" applyBorder="1" applyFont="1" applyNumberFormat="1">
      <alignment horizontal="center" shrinkToFit="0" wrapText="1"/>
    </xf>
    <xf borderId="3" fillId="0" fontId="3" numFmtId="164" xfId="0" applyAlignment="1" applyBorder="1" applyFont="1" applyNumberFormat="1">
      <alignment horizontal="center"/>
    </xf>
    <xf borderId="3" fillId="0" fontId="3" numFmtId="4" xfId="0" applyAlignment="1" applyBorder="1" applyFont="1" applyNumberFormat="1">
      <alignment horizontal="center"/>
    </xf>
    <xf borderId="3" fillId="0" fontId="3" numFmtId="3" xfId="0" applyAlignment="1" applyBorder="1" applyFont="1" applyNumberFormat="1">
      <alignment horizontal="center"/>
    </xf>
    <xf borderId="3" fillId="0" fontId="6" numFmtId="164" xfId="0" applyAlignment="1" applyBorder="1" applyFont="1" applyNumberFormat="1">
      <alignment horizontal="center"/>
    </xf>
    <xf borderId="3" fillId="0" fontId="3" numFmtId="3" xfId="0" applyAlignment="1" applyBorder="1" applyFont="1" applyNumberFormat="1">
      <alignment shrinkToFit="0" wrapText="1"/>
    </xf>
    <xf borderId="3" fillId="0" fontId="3" numFmtId="3" xfId="0" applyAlignment="1" applyBorder="1" applyFont="1" applyNumberFormat="1">
      <alignment horizontal="center" readingOrder="0" shrinkToFit="0" wrapText="1"/>
    </xf>
    <xf borderId="3" fillId="0" fontId="1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/>
    </xf>
    <xf borderId="3" fillId="4" fontId="5" numFmtId="0" xfId="0" applyBorder="1" applyFill="1" applyFont="1"/>
    <xf borderId="3" fillId="0" fontId="3" numFmtId="9" xfId="0" applyAlignment="1" applyBorder="1" applyFont="1" applyNumberFormat="1">
      <alignment horizontal="center" shrinkToFit="0" wrapText="1"/>
    </xf>
    <xf borderId="0" fillId="0" fontId="3" numFmtId="164" xfId="0" applyAlignment="1" applyFont="1" applyNumberFormat="1">
      <alignment horizontal="center"/>
    </xf>
    <xf borderId="3" fillId="0" fontId="3" numFmtId="37" xfId="0" applyAlignment="1" applyBorder="1" applyFont="1" applyNumberFormat="1">
      <alignment horizontal="center" shrinkToFit="0" wrapText="1"/>
    </xf>
    <xf borderId="3" fillId="0" fontId="5" numFmtId="4" xfId="0" applyBorder="1" applyFont="1" applyNumberFormat="1"/>
    <xf borderId="3" fillId="0" fontId="3" numFmtId="4" xfId="0" applyAlignment="1" applyBorder="1" applyFont="1" applyNumberFormat="1">
      <alignment shrinkToFit="0" wrapText="1"/>
    </xf>
    <xf borderId="3" fillId="0" fontId="3" numFmtId="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1" t="s">
        <v>17</v>
      </c>
      <c r="S1" s="12" t="s">
        <v>18</v>
      </c>
      <c r="T1" s="13" t="s">
        <v>19</v>
      </c>
    </row>
    <row r="2">
      <c r="A2" s="14" t="s">
        <v>20</v>
      </c>
      <c r="B2" s="15" t="s">
        <v>21</v>
      </c>
      <c r="C2" s="15" t="s">
        <v>22</v>
      </c>
      <c r="D2" s="16">
        <v>27.9</v>
      </c>
      <c r="E2" s="16">
        <v>30.1</v>
      </c>
      <c r="F2" s="17">
        <v>27.9</v>
      </c>
      <c r="G2" s="18">
        <f t="shared" ref="G2:G13" si="2">F2/E2</f>
        <v>0.926910299</v>
      </c>
      <c r="H2" s="18">
        <v>0.0</v>
      </c>
      <c r="I2" s="15" t="str">
        <f t="shared" ref="I2:J2" si="1">IF(G2&gt;=1, "COMPLETED", IF(G2&gt;=0.75, "GOOD", IF(G2&gt;=0.5, "SATISFACTORY", "LOW")))
</f>
        <v>GOOD</v>
      </c>
      <c r="J2" s="15" t="str">
        <f t="shared" si="1"/>
        <v>LOW</v>
      </c>
      <c r="K2" s="15" t="s">
        <v>23</v>
      </c>
      <c r="L2" s="15" t="s">
        <v>24</v>
      </c>
      <c r="M2" s="15" t="s">
        <v>25</v>
      </c>
      <c r="N2" s="15">
        <v>27.9</v>
      </c>
      <c r="O2" s="19" t="s">
        <v>26</v>
      </c>
      <c r="P2" s="19" t="s">
        <v>26</v>
      </c>
      <c r="Q2" s="16">
        <v>36.9</v>
      </c>
      <c r="R2" s="16">
        <v>39.2</v>
      </c>
      <c r="S2" s="15" t="s">
        <v>27</v>
      </c>
      <c r="T2" s="15" t="s">
        <v>28</v>
      </c>
    </row>
    <row r="3">
      <c r="A3" s="14" t="s">
        <v>20</v>
      </c>
      <c r="B3" s="15" t="s">
        <v>29</v>
      </c>
      <c r="C3" s="20" t="s">
        <v>30</v>
      </c>
      <c r="D3" s="16" t="s">
        <v>23</v>
      </c>
      <c r="E3" s="21">
        <v>1.0</v>
      </c>
      <c r="F3" s="16">
        <v>3.0</v>
      </c>
      <c r="G3" s="18">
        <f t="shared" si="2"/>
        <v>3</v>
      </c>
      <c r="H3" s="18">
        <f t="shared" ref="H3:H4" si="4">F3/P3</f>
        <v>0.375</v>
      </c>
      <c r="I3" s="15" t="str">
        <f t="shared" ref="I3:J3" si="3">IF(G3&gt;=1, "COMPLETED", IF(G3&gt;=0.75, "GOOD", IF(G3&gt;=0.5, "SATISFACTORY", "LOW")))
</f>
        <v>COMPLETED</v>
      </c>
      <c r="J3" s="15" t="str">
        <f t="shared" si="3"/>
        <v>LOW</v>
      </c>
      <c r="K3" s="15" t="s">
        <v>31</v>
      </c>
      <c r="L3" s="22"/>
      <c r="M3" s="22"/>
      <c r="N3" s="16">
        <v>7.0</v>
      </c>
      <c r="O3" s="21">
        <v>7.0</v>
      </c>
      <c r="P3" s="16">
        <v>8.0</v>
      </c>
      <c r="Q3" s="16">
        <v>10.0</v>
      </c>
      <c r="R3" s="16">
        <v>12.0</v>
      </c>
      <c r="S3" s="15" t="s">
        <v>32</v>
      </c>
      <c r="T3" s="15" t="s">
        <v>33</v>
      </c>
    </row>
    <row r="4">
      <c r="A4" s="14" t="s">
        <v>20</v>
      </c>
      <c r="B4" s="15" t="s">
        <v>34</v>
      </c>
      <c r="C4" s="15" t="s">
        <v>22</v>
      </c>
      <c r="D4" s="17">
        <v>19.8</v>
      </c>
      <c r="E4" s="17">
        <v>21.8</v>
      </c>
      <c r="F4" s="17">
        <v>19.8</v>
      </c>
      <c r="G4" s="18">
        <f t="shared" si="2"/>
        <v>0.9082568807</v>
      </c>
      <c r="H4" s="18">
        <f t="shared" si="4"/>
        <v>0.7644787645</v>
      </c>
      <c r="I4" s="15" t="str">
        <f t="shared" ref="I4:J4" si="5">IF(G4&gt;=1, "COMPLETED", IF(G4&gt;=0.75, "GOOD", IF(G4&gt;=0.5, "SATISFACTORY", "LOW")))
</f>
        <v>GOOD</v>
      </c>
      <c r="J4" s="15" t="str">
        <f t="shared" si="5"/>
        <v>GOOD</v>
      </c>
      <c r="K4" s="15" t="s">
        <v>23</v>
      </c>
      <c r="L4" s="15" t="s">
        <v>35</v>
      </c>
      <c r="M4" s="22"/>
      <c r="N4" s="23">
        <v>0.239</v>
      </c>
      <c r="O4" s="21">
        <v>23.9</v>
      </c>
      <c r="P4" s="16">
        <v>25.9</v>
      </c>
      <c r="Q4" s="16">
        <v>28.0</v>
      </c>
      <c r="R4" s="16">
        <v>30.0</v>
      </c>
      <c r="S4" s="15" t="s">
        <v>36</v>
      </c>
      <c r="T4" s="15" t="s">
        <v>37</v>
      </c>
    </row>
    <row r="5">
      <c r="A5" s="24" t="s">
        <v>38</v>
      </c>
      <c r="B5" s="15" t="s">
        <v>39</v>
      </c>
      <c r="C5" s="15" t="s">
        <v>22</v>
      </c>
      <c r="D5" s="17">
        <v>65.4</v>
      </c>
      <c r="E5" s="17">
        <v>68.5</v>
      </c>
      <c r="F5" s="17">
        <v>67.9</v>
      </c>
      <c r="G5" s="18">
        <f t="shared" si="2"/>
        <v>0.9912408759</v>
      </c>
      <c r="H5" s="18"/>
      <c r="I5" s="15" t="str">
        <f t="shared" ref="I5:I20" si="6">IF(G5&gt;=1, "COMPLETED", IF(G5&gt;=0.75, "GOOD", IF(G5&gt;=0.5, "SATISFACTORY", "LOW")))
</f>
        <v>GOOD</v>
      </c>
      <c r="J5" s="25" t="s">
        <v>23</v>
      </c>
      <c r="K5" s="15" t="s">
        <v>40</v>
      </c>
      <c r="L5" s="15" t="s">
        <v>41</v>
      </c>
      <c r="M5" s="15" t="s">
        <v>25</v>
      </c>
      <c r="N5" s="16" t="s">
        <v>42</v>
      </c>
      <c r="O5" s="19" t="s">
        <v>26</v>
      </c>
      <c r="P5" s="19"/>
      <c r="Q5" s="16">
        <v>77.9</v>
      </c>
      <c r="R5" s="16">
        <v>81.1</v>
      </c>
      <c r="S5" s="15" t="s">
        <v>43</v>
      </c>
      <c r="T5" s="15" t="s">
        <v>28</v>
      </c>
    </row>
    <row r="6">
      <c r="A6" s="24" t="s">
        <v>38</v>
      </c>
      <c r="B6" s="15" t="s">
        <v>44</v>
      </c>
      <c r="C6" s="15" t="s">
        <v>22</v>
      </c>
      <c r="D6" s="17">
        <v>60.0</v>
      </c>
      <c r="E6" s="17">
        <v>58.5</v>
      </c>
      <c r="F6" s="17">
        <v>60.0</v>
      </c>
      <c r="G6" s="18">
        <f t="shared" si="2"/>
        <v>1.025641026</v>
      </c>
      <c r="H6" s="18"/>
      <c r="I6" s="15" t="str">
        <f t="shared" si="6"/>
        <v>COMPLETED</v>
      </c>
      <c r="J6" s="25" t="s">
        <v>23</v>
      </c>
      <c r="K6" s="16" t="s">
        <v>23</v>
      </c>
      <c r="L6" s="15" t="s">
        <v>41</v>
      </c>
      <c r="M6" s="15" t="s">
        <v>25</v>
      </c>
      <c r="N6" s="16" t="s">
        <v>42</v>
      </c>
      <c r="O6" s="19" t="s">
        <v>26</v>
      </c>
      <c r="P6" s="19" t="s">
        <v>26</v>
      </c>
      <c r="Q6" s="16">
        <v>54.2</v>
      </c>
      <c r="R6" s="16">
        <v>52.7</v>
      </c>
      <c r="S6" s="15" t="s">
        <v>45</v>
      </c>
      <c r="T6" s="15" t="s">
        <v>28</v>
      </c>
    </row>
    <row r="7">
      <c r="A7" s="24" t="s">
        <v>38</v>
      </c>
      <c r="B7" s="15" t="s">
        <v>46</v>
      </c>
      <c r="C7" s="20" t="s">
        <v>30</v>
      </c>
      <c r="D7" s="26">
        <v>7884.0</v>
      </c>
      <c r="E7" s="21">
        <v>8689.0</v>
      </c>
      <c r="F7" s="26">
        <f>D7+423</f>
        <v>8307</v>
      </c>
      <c r="G7" s="18">
        <f t="shared" si="2"/>
        <v>0.9560363678</v>
      </c>
      <c r="H7" s="18"/>
      <c r="I7" s="15" t="str">
        <f t="shared" si="6"/>
        <v>GOOD</v>
      </c>
      <c r="J7" s="25" t="s">
        <v>23</v>
      </c>
      <c r="K7" s="16" t="s">
        <v>23</v>
      </c>
      <c r="L7" s="15" t="s">
        <v>47</v>
      </c>
      <c r="M7" s="15" t="s">
        <v>48</v>
      </c>
      <c r="N7" s="21">
        <f>O7</f>
        <v>9289</v>
      </c>
      <c r="O7" s="21">
        <v>9289.0</v>
      </c>
      <c r="P7" s="16" t="s">
        <v>26</v>
      </c>
      <c r="Q7" s="16" t="s">
        <v>26</v>
      </c>
      <c r="R7" s="16" t="s">
        <v>26</v>
      </c>
      <c r="S7" s="15" t="s">
        <v>49</v>
      </c>
      <c r="T7" s="15" t="s">
        <v>50</v>
      </c>
    </row>
    <row r="8">
      <c r="A8" s="24" t="s">
        <v>38</v>
      </c>
      <c r="B8" s="15" t="s">
        <v>51</v>
      </c>
      <c r="C8" s="25" t="s">
        <v>52</v>
      </c>
      <c r="D8" s="16">
        <v>111.0</v>
      </c>
      <c r="E8" s="27">
        <v>495.5</v>
      </c>
      <c r="F8" s="21">
        <v>285.0</v>
      </c>
      <c r="G8" s="18">
        <f t="shared" si="2"/>
        <v>0.5751765893</v>
      </c>
      <c r="H8" s="18">
        <f t="shared" ref="H8:H19" si="7">F8/P8</f>
        <v>0.2820385948</v>
      </c>
      <c r="I8" s="15" t="str">
        <f t="shared" si="6"/>
        <v>SATISFACTORY</v>
      </c>
      <c r="J8" s="15" t="str">
        <f t="shared" ref="J8:J19" si="8">IF(H8&gt;=1, "COMPLETED", IF(H8&gt;=0.75, "GOOD", IF(H8&gt;=0.5, "SATISFACTORY", "LOW")))
</f>
        <v>LOW</v>
      </c>
      <c r="K8" s="16" t="s">
        <v>23</v>
      </c>
      <c r="L8" s="15" t="s">
        <v>53</v>
      </c>
      <c r="M8" s="15" t="s">
        <v>54</v>
      </c>
      <c r="N8" s="15" t="s">
        <v>55</v>
      </c>
      <c r="O8" s="27">
        <v>1010.5</v>
      </c>
      <c r="P8" s="28">
        <v>1010.5</v>
      </c>
      <c r="Q8" s="28">
        <v>1010.5</v>
      </c>
      <c r="R8" s="28">
        <v>1271.3</v>
      </c>
      <c r="S8" s="15" t="s">
        <v>56</v>
      </c>
      <c r="T8" s="15" t="s">
        <v>57</v>
      </c>
    </row>
    <row r="9">
      <c r="A9" s="24" t="s">
        <v>38</v>
      </c>
      <c r="B9" s="15" t="s">
        <v>58</v>
      </c>
      <c r="C9" s="20" t="s">
        <v>30</v>
      </c>
      <c r="D9" s="29">
        <v>20643.0</v>
      </c>
      <c r="E9" s="30">
        <v>20643.0</v>
      </c>
      <c r="F9" s="26">
        <f>E9+157</f>
        <v>20800</v>
      </c>
      <c r="G9" s="18">
        <f t="shared" si="2"/>
        <v>1.007605484</v>
      </c>
      <c r="H9" s="18">
        <f t="shared" si="7"/>
        <v>0.8781187993</v>
      </c>
      <c r="I9" s="15" t="str">
        <f t="shared" si="6"/>
        <v>COMPLETED</v>
      </c>
      <c r="J9" s="15" t="str">
        <f t="shared" si="8"/>
        <v>GOOD</v>
      </c>
      <c r="K9" s="26" t="s">
        <v>59</v>
      </c>
      <c r="L9" s="31" t="s">
        <v>60</v>
      </c>
      <c r="M9" s="31" t="s">
        <v>61</v>
      </c>
      <c r="N9" s="26" t="str">
        <f>#REF!+1522</f>
        <v>#REF!</v>
      </c>
      <c r="O9" s="27">
        <v>22165.0</v>
      </c>
      <c r="P9" s="29">
        <v>23687.0</v>
      </c>
      <c r="Q9" s="29">
        <v>25209.0</v>
      </c>
      <c r="R9" s="29">
        <v>26732.0</v>
      </c>
      <c r="S9" s="15" t="s">
        <v>62</v>
      </c>
      <c r="T9" s="15" t="s">
        <v>63</v>
      </c>
    </row>
    <row r="10">
      <c r="A10" s="24" t="s">
        <v>38</v>
      </c>
      <c r="B10" s="15" t="s">
        <v>64</v>
      </c>
      <c r="C10" s="25" t="s">
        <v>52</v>
      </c>
      <c r="D10" s="16">
        <v>0.0</v>
      </c>
      <c r="E10" s="21">
        <v>927.0</v>
      </c>
      <c r="F10" s="16">
        <v>90.0</v>
      </c>
      <c r="G10" s="18">
        <f t="shared" si="2"/>
        <v>0.09708737864</v>
      </c>
      <c r="H10" s="18">
        <f t="shared" si="7"/>
        <v>0.02447647539</v>
      </c>
      <c r="I10" s="15" t="str">
        <f t="shared" si="6"/>
        <v>LOW</v>
      </c>
      <c r="J10" s="15" t="str">
        <f t="shared" si="8"/>
        <v>LOW</v>
      </c>
      <c r="K10" s="16" t="s">
        <v>23</v>
      </c>
      <c r="L10" s="15" t="s">
        <v>65</v>
      </c>
      <c r="M10" s="15" t="s">
        <v>66</v>
      </c>
      <c r="N10" s="16">
        <v>0.0</v>
      </c>
      <c r="O10" s="21" t="s">
        <v>67</v>
      </c>
      <c r="P10" s="32">
        <v>3677.0</v>
      </c>
      <c r="Q10" s="16" t="s">
        <v>68</v>
      </c>
      <c r="R10" s="16" t="s">
        <v>69</v>
      </c>
      <c r="S10" s="15" t="s">
        <v>70</v>
      </c>
      <c r="T10" s="15" t="s">
        <v>71</v>
      </c>
    </row>
    <row r="11">
      <c r="A11" s="24" t="s">
        <v>38</v>
      </c>
      <c r="B11" s="15" t="s">
        <v>72</v>
      </c>
      <c r="C11" s="20" t="s">
        <v>30</v>
      </c>
      <c r="D11" s="21">
        <v>101.0</v>
      </c>
      <c r="E11" s="21">
        <v>789.0</v>
      </c>
      <c r="F11" s="21">
        <v>433.0</v>
      </c>
      <c r="G11" s="18">
        <f t="shared" si="2"/>
        <v>0.5487959442</v>
      </c>
      <c r="H11" s="18">
        <f t="shared" si="7"/>
        <v>0.2001849283</v>
      </c>
      <c r="I11" s="15" t="str">
        <f t="shared" si="6"/>
        <v>SATISFACTORY</v>
      </c>
      <c r="J11" s="15" t="str">
        <f t="shared" si="8"/>
        <v>LOW</v>
      </c>
      <c r="K11" s="33" t="s">
        <v>23</v>
      </c>
      <c r="L11" s="16" t="s">
        <v>73</v>
      </c>
      <c r="M11" s="16" t="s">
        <v>74</v>
      </c>
      <c r="N11" s="16">
        <v>1639.0</v>
      </c>
      <c r="O11" s="27">
        <v>1476.0</v>
      </c>
      <c r="P11" s="29">
        <v>2163.0</v>
      </c>
      <c r="Q11" s="29">
        <v>2850.0</v>
      </c>
      <c r="R11" s="29">
        <v>3537.0</v>
      </c>
      <c r="S11" s="15" t="s">
        <v>75</v>
      </c>
      <c r="T11" s="22"/>
    </row>
    <row r="12">
      <c r="A12" s="24" t="s">
        <v>38</v>
      </c>
      <c r="B12" s="15" t="s">
        <v>76</v>
      </c>
      <c r="C12" s="20" t="s">
        <v>30</v>
      </c>
      <c r="D12" s="21">
        <v>0.0</v>
      </c>
      <c r="E12" s="21">
        <v>548.0</v>
      </c>
      <c r="F12" s="21">
        <v>897.0</v>
      </c>
      <c r="G12" s="18">
        <f t="shared" si="2"/>
        <v>1.636861314</v>
      </c>
      <c r="H12" s="18">
        <f t="shared" si="7"/>
        <v>0.9728850325</v>
      </c>
      <c r="I12" s="15" t="str">
        <f t="shared" si="6"/>
        <v>COMPLETED</v>
      </c>
      <c r="J12" s="15" t="str">
        <f t="shared" si="8"/>
        <v>GOOD</v>
      </c>
      <c r="K12" s="15" t="s">
        <v>77</v>
      </c>
      <c r="L12" s="22"/>
      <c r="M12" s="22"/>
      <c r="N12" s="16">
        <v>0.0</v>
      </c>
      <c r="O12" s="27">
        <v>735.0</v>
      </c>
      <c r="P12" s="34">
        <v>922.0</v>
      </c>
      <c r="Q12" s="29">
        <v>1109.0</v>
      </c>
      <c r="R12" s="29">
        <v>1296.0</v>
      </c>
      <c r="S12" s="15" t="s">
        <v>78</v>
      </c>
      <c r="T12" s="35"/>
    </row>
    <row r="13">
      <c r="A13" s="24" t="s">
        <v>38</v>
      </c>
      <c r="B13" s="15" t="s">
        <v>79</v>
      </c>
      <c r="C13" s="20" t="s">
        <v>30</v>
      </c>
      <c r="D13" s="21">
        <v>144628.0</v>
      </c>
      <c r="E13" s="21">
        <v>144628.0</v>
      </c>
      <c r="F13" s="21">
        <v>144959.0</v>
      </c>
      <c r="G13" s="18">
        <f t="shared" si="2"/>
        <v>1.00228863</v>
      </c>
      <c r="H13" s="18">
        <f t="shared" si="7"/>
        <v>2.390957973</v>
      </c>
      <c r="I13" s="15" t="str">
        <f t="shared" si="6"/>
        <v>COMPLETED</v>
      </c>
      <c r="J13" s="15" t="str">
        <f t="shared" si="8"/>
        <v>COMPLETED</v>
      </c>
      <c r="K13" s="31" t="s">
        <v>59</v>
      </c>
      <c r="L13" s="31" t="s">
        <v>65</v>
      </c>
      <c r="M13" s="31" t="s">
        <v>80</v>
      </c>
      <c r="N13" s="26">
        <v>0.0</v>
      </c>
      <c r="O13" s="27">
        <v>152628.0</v>
      </c>
      <c r="P13" s="29">
        <v>60628.0</v>
      </c>
      <c r="Q13" s="29">
        <v>168628.0</v>
      </c>
      <c r="R13" s="29">
        <v>176628.0</v>
      </c>
      <c r="S13" s="15" t="s">
        <v>81</v>
      </c>
      <c r="T13" s="15" t="s">
        <v>82</v>
      </c>
    </row>
    <row r="14">
      <c r="A14" s="24" t="s">
        <v>83</v>
      </c>
      <c r="B14" s="15" t="s">
        <v>84</v>
      </c>
      <c r="C14" s="15" t="s">
        <v>22</v>
      </c>
      <c r="D14" s="21" t="s">
        <v>23</v>
      </c>
      <c r="E14" s="21">
        <v>0.0</v>
      </c>
      <c r="F14" s="21">
        <v>0.0</v>
      </c>
      <c r="G14" s="18">
        <v>1.0</v>
      </c>
      <c r="H14" s="18">
        <f t="shared" si="7"/>
        <v>0</v>
      </c>
      <c r="I14" s="15" t="str">
        <f t="shared" si="6"/>
        <v>COMPLETED</v>
      </c>
      <c r="J14" s="15" t="str">
        <f t="shared" si="8"/>
        <v>LOW</v>
      </c>
      <c r="K14" s="15" t="s">
        <v>42</v>
      </c>
      <c r="L14" s="22"/>
      <c r="M14" s="22"/>
      <c r="N14" s="36">
        <v>1.0</v>
      </c>
      <c r="O14" s="21">
        <v>100.0</v>
      </c>
      <c r="P14" s="16">
        <v>100.0</v>
      </c>
      <c r="Q14" s="16">
        <v>100.0</v>
      </c>
      <c r="R14" s="16">
        <v>100.0</v>
      </c>
      <c r="S14" s="15" t="s">
        <v>85</v>
      </c>
      <c r="T14" s="15" t="s">
        <v>86</v>
      </c>
    </row>
    <row r="15">
      <c r="A15" s="24" t="s">
        <v>83</v>
      </c>
      <c r="B15" s="15" t="s">
        <v>87</v>
      </c>
      <c r="C15" s="20" t="s">
        <v>30</v>
      </c>
      <c r="D15" s="16">
        <v>5.0</v>
      </c>
      <c r="E15" s="21">
        <v>5.0</v>
      </c>
      <c r="F15" s="16">
        <v>5.0</v>
      </c>
      <c r="G15" s="18">
        <f t="shared" ref="G15:G18" si="9">F15/E15</f>
        <v>1</v>
      </c>
      <c r="H15" s="18">
        <f t="shared" si="7"/>
        <v>0.4545454545</v>
      </c>
      <c r="I15" s="15" t="str">
        <f t="shared" si="6"/>
        <v>COMPLETED</v>
      </c>
      <c r="J15" s="15" t="str">
        <f t="shared" si="8"/>
        <v>LOW</v>
      </c>
      <c r="K15" s="15" t="s">
        <v>88</v>
      </c>
      <c r="L15" s="15" t="s">
        <v>89</v>
      </c>
      <c r="M15" s="15" t="s">
        <v>90</v>
      </c>
      <c r="N15" s="16">
        <v>11.0</v>
      </c>
      <c r="O15" s="21">
        <v>11.0</v>
      </c>
      <c r="P15" s="16">
        <v>11.0</v>
      </c>
      <c r="Q15" s="16">
        <v>19.0</v>
      </c>
      <c r="R15" s="16">
        <v>27.0</v>
      </c>
      <c r="S15" s="15" t="s">
        <v>91</v>
      </c>
      <c r="T15" s="15" t="s">
        <v>86</v>
      </c>
    </row>
    <row r="16">
      <c r="A16" s="24" t="s">
        <v>83</v>
      </c>
      <c r="B16" s="15" t="s">
        <v>92</v>
      </c>
      <c r="C16" s="20" t="s">
        <v>30</v>
      </c>
      <c r="D16" s="16">
        <v>28.0</v>
      </c>
      <c r="E16" s="21">
        <v>14.0</v>
      </c>
      <c r="F16" s="16">
        <v>28.0</v>
      </c>
      <c r="G16" s="18">
        <f t="shared" si="9"/>
        <v>2</v>
      </c>
      <c r="H16" s="18">
        <f t="shared" si="7"/>
        <v>2</v>
      </c>
      <c r="I16" s="15" t="str">
        <f t="shared" si="6"/>
        <v>COMPLETED</v>
      </c>
      <c r="J16" s="15" t="str">
        <f t="shared" si="8"/>
        <v>COMPLETED</v>
      </c>
      <c r="K16" s="15" t="s">
        <v>93</v>
      </c>
      <c r="L16" s="22"/>
      <c r="M16" s="22"/>
      <c r="N16" s="16">
        <v>14.0</v>
      </c>
      <c r="O16" s="21">
        <v>14.0</v>
      </c>
      <c r="P16" s="16">
        <v>14.0</v>
      </c>
      <c r="Q16" s="16">
        <v>14.0</v>
      </c>
      <c r="R16" s="16">
        <v>14.0</v>
      </c>
      <c r="S16" s="15" t="s">
        <v>94</v>
      </c>
      <c r="T16" s="35"/>
    </row>
    <row r="17">
      <c r="A17" s="24" t="s">
        <v>83</v>
      </c>
      <c r="B17" s="15" t="s">
        <v>95</v>
      </c>
      <c r="C17" s="20" t="s">
        <v>30</v>
      </c>
      <c r="D17" s="16">
        <v>1.0</v>
      </c>
      <c r="E17" s="21">
        <v>1.0</v>
      </c>
      <c r="F17" s="16">
        <v>1.0</v>
      </c>
      <c r="G17" s="18">
        <f t="shared" si="9"/>
        <v>1</v>
      </c>
      <c r="H17" s="18">
        <f t="shared" si="7"/>
        <v>0.1428571429</v>
      </c>
      <c r="I17" s="15" t="str">
        <f t="shared" si="6"/>
        <v>COMPLETED</v>
      </c>
      <c r="J17" s="15" t="str">
        <f t="shared" si="8"/>
        <v>LOW</v>
      </c>
      <c r="K17" s="22"/>
      <c r="L17" s="15" t="s">
        <v>96</v>
      </c>
      <c r="M17" s="15" t="s">
        <v>97</v>
      </c>
      <c r="N17" s="16">
        <v>1.0</v>
      </c>
      <c r="O17" s="21">
        <v>1.0</v>
      </c>
      <c r="P17" s="16">
        <v>7.0</v>
      </c>
      <c r="Q17" s="16">
        <v>7.0</v>
      </c>
      <c r="R17" s="16">
        <v>12.0</v>
      </c>
      <c r="S17" s="15" t="s">
        <v>98</v>
      </c>
      <c r="T17" s="15" t="s">
        <v>99</v>
      </c>
    </row>
    <row r="18">
      <c r="A18" s="24" t="s">
        <v>100</v>
      </c>
      <c r="B18" s="15" t="s">
        <v>101</v>
      </c>
      <c r="C18" s="25" t="s">
        <v>102</v>
      </c>
      <c r="D18" s="26">
        <v>117476.0</v>
      </c>
      <c r="E18" s="37">
        <v>118976.0</v>
      </c>
      <c r="F18" s="26">
        <f>D18+11611</f>
        <v>129087</v>
      </c>
      <c r="G18" s="18">
        <f t="shared" si="9"/>
        <v>1.084983526</v>
      </c>
      <c r="H18" s="18">
        <f t="shared" si="7"/>
        <v>1.032894316</v>
      </c>
      <c r="I18" s="15" t="str">
        <f t="shared" si="6"/>
        <v>COMPLETED</v>
      </c>
      <c r="J18" s="15" t="str">
        <f t="shared" si="8"/>
        <v>COMPLETED</v>
      </c>
      <c r="K18" s="31" t="s">
        <v>103</v>
      </c>
      <c r="L18" s="31" t="s">
        <v>42</v>
      </c>
      <c r="M18" s="31" t="s">
        <v>42</v>
      </c>
      <c r="N18" s="26">
        <v>0.0</v>
      </c>
      <c r="O18" s="27">
        <v>124976.0</v>
      </c>
      <c r="P18" s="29">
        <v>124976.0</v>
      </c>
      <c r="Q18" s="29">
        <v>138976.0</v>
      </c>
      <c r="R18" s="29">
        <v>138976.0</v>
      </c>
      <c r="S18" s="15" t="s">
        <v>104</v>
      </c>
      <c r="T18" s="15" t="s">
        <v>105</v>
      </c>
    </row>
    <row r="19">
      <c r="A19" s="24" t="s">
        <v>100</v>
      </c>
      <c r="B19" s="15" t="s">
        <v>106</v>
      </c>
      <c r="C19" s="15" t="s">
        <v>22</v>
      </c>
      <c r="D19" s="16">
        <v>0.0</v>
      </c>
      <c r="E19" s="38">
        <v>0.0</v>
      </c>
      <c r="F19" s="16">
        <v>21.0</v>
      </c>
      <c r="G19" s="18">
        <v>1.0</v>
      </c>
      <c r="H19" s="18">
        <f t="shared" si="7"/>
        <v>0.03874538745</v>
      </c>
      <c r="I19" s="15" t="str">
        <f t="shared" si="6"/>
        <v>COMPLETED</v>
      </c>
      <c r="J19" s="15" t="str">
        <f t="shared" si="8"/>
        <v>LOW</v>
      </c>
      <c r="K19" s="22"/>
      <c r="L19" s="15" t="s">
        <v>107</v>
      </c>
      <c r="M19" s="15" t="s">
        <v>108</v>
      </c>
      <c r="N19" s="16">
        <v>0.0</v>
      </c>
      <c r="O19" s="21">
        <v>271.0</v>
      </c>
      <c r="P19" s="34">
        <v>542.0</v>
      </c>
      <c r="Q19" s="34">
        <v>813.0</v>
      </c>
      <c r="R19" s="29">
        <v>1086.0</v>
      </c>
      <c r="S19" s="15" t="s">
        <v>104</v>
      </c>
      <c r="T19" s="15" t="s">
        <v>105</v>
      </c>
    </row>
    <row r="20">
      <c r="A20" s="15" t="s">
        <v>100</v>
      </c>
      <c r="B20" s="15" t="s">
        <v>109</v>
      </c>
      <c r="C20" s="25" t="s">
        <v>102</v>
      </c>
      <c r="D20" s="16">
        <v>1416580.0</v>
      </c>
      <c r="E20" s="16">
        <v>1556813.0</v>
      </c>
      <c r="F20" s="16">
        <v>1474285.0</v>
      </c>
      <c r="G20" s="18">
        <f>(F20-D20)/(E20-D20)</f>
        <v>0.4114937283</v>
      </c>
      <c r="H20" s="18"/>
      <c r="I20" s="15" t="str">
        <f t="shared" si="6"/>
        <v>LOW</v>
      </c>
      <c r="J20" s="25" t="s">
        <v>23</v>
      </c>
      <c r="K20" s="39"/>
      <c r="L20" s="40" t="s">
        <v>65</v>
      </c>
      <c r="M20" s="40" t="s">
        <v>110</v>
      </c>
      <c r="N20" s="41">
        <v>140232.8</v>
      </c>
      <c r="O20" s="27">
        <v>1692089.4</v>
      </c>
      <c r="P20" s="16" t="s">
        <v>26</v>
      </c>
      <c r="Q20" s="16" t="s">
        <v>26</v>
      </c>
      <c r="R20" s="16" t="s">
        <v>26</v>
      </c>
      <c r="S20" s="15" t="s">
        <v>78</v>
      </c>
      <c r="T20" s="15" t="s">
        <v>111</v>
      </c>
    </row>
  </sheetData>
  <drawing r:id="rId1"/>
</worksheet>
</file>