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san" sheetId="1" r:id="rId4"/>
  </sheets>
  <definedNames/>
  <calcPr/>
</workbook>
</file>

<file path=xl/sharedStrings.xml><?xml version="1.0" encoding="utf-8"?>
<sst xmlns="http://schemas.openxmlformats.org/spreadsheetml/2006/main" count="145" uniqueCount="96">
  <si>
    <t>Outcome</t>
  </si>
  <si>
    <t>Indicators</t>
  </si>
  <si>
    <t>Units</t>
  </si>
  <si>
    <t>Baseline</t>
  </si>
  <si>
    <t>2024/25 Target</t>
  </si>
  <si>
    <t xml:space="preserve">2024/25 Actual Target (according to allocated budget) </t>
  </si>
  <si>
    <t>Current progress</t>
  </si>
  <si>
    <t>Percentage Progress based on 2024/25 Target</t>
  </si>
  <si>
    <t>Percentage Progress based on 2026/27 Target</t>
  </si>
  <si>
    <t>Status based on 2024/25 Target</t>
  </si>
  <si>
    <t>Status based on NST2 Midterm target</t>
  </si>
  <si>
    <t>Major drivers of performance</t>
  </si>
  <si>
    <t>Challenges</t>
  </si>
  <si>
    <t>Catch up Plans</t>
  </si>
  <si>
    <t>2025/26 Actual Target (according to available budget)</t>
  </si>
  <si>
    <t>Current progress (2024/25) detailed</t>
  </si>
  <si>
    <t>Annual Targets (2025/2026)</t>
  </si>
  <si>
    <t>2026/27 Target</t>
  </si>
  <si>
    <t>Annual Targets
(2027/2028)</t>
  </si>
  <si>
    <t>Annual Targets
(2028/2029)</t>
  </si>
  <si>
    <t>Responsibility for reporting</t>
  </si>
  <si>
    <t>Data Source (e.g. Report)</t>
  </si>
  <si>
    <t>Increased access to drinking water</t>
  </si>
  <si>
    <t>Percentage of villages with access to improved drinking water</t>
  </si>
  <si>
    <t>Percent</t>
  </si>
  <si>
    <r>
      <rPr>
        <rFont val="Calibri"/>
        <color theme="1"/>
        <sz val="11.0"/>
      </rPr>
      <t xml:space="preserve">231 villages have been served from completed projects : 
</t>
    </r>
    <r>
      <rPr>
        <rFont val="Calibri"/>
        <b/>
        <color theme="1"/>
        <sz val="11.0"/>
      </rPr>
      <t xml:space="preserve">1. </t>
    </r>
    <r>
      <rPr>
        <rFont val="Calibri"/>
        <color theme="1"/>
        <sz val="11.0"/>
      </rPr>
      <t>Rubavu : 12 villages  (Volcano Belt phase1 WSS)
2. Muhanga : 42 Villages (From WSS Extensions) 
3. Huye : 25 Villages  (WSS Extensions,Ongoing SPRP) 
4. Rusizi : 50 Villages (WSS Extensions,On-going SPRP)
5. Nyagatare : 21 Villages (WSS Extensions) 
6. Musanze : 5 Villages  (Volcano Belt)
7. Kigali : 23 Villages (Kigali network WSS)
8. Ngororero :45 Villages  (Ngororero WSS)
9. Ngoma (Sake): 08 villages (Sake WSS )</t>
    </r>
  </si>
  <si>
    <t>MININFRA, MINALOC, WASAC, WASH PARTNERS</t>
  </si>
  <si>
    <t>NISR, Sector reports</t>
  </si>
  <si>
    <t>Daily water production capacity increased</t>
  </si>
  <si>
    <t>m3/day</t>
  </si>
  <si>
    <r>
      <rPr>
        <rFont val="Calibri"/>
        <b/>
        <color theme="1"/>
        <sz val="11.0"/>
      </rPr>
      <t>343,736</t>
    </r>
    <r>
      <rPr>
        <rFont val="Calibri"/>
        <color theme="1"/>
        <sz val="11.0"/>
      </rPr>
      <t xml:space="preserve"> 
</t>
    </r>
  </si>
  <si>
    <t>New WTP constructed (Sake: 11,000 m3 and Ngororero: 3,084m3)</t>
  </si>
  <si>
    <t>2 projects (25,000m3/day) not completed due to  delays experienced  in procuring electromechanical equipment and materials such as pumps (muhazi with12,000m3/d and  Kivu belt of 13,00m3/d )</t>
  </si>
  <si>
    <t xml:space="preserve">Speed up  the cmpletion of on-going projects  (Muhazi is at 82.78% and kivu belt at 83.72%) ongoing projects </t>
  </si>
  <si>
    <r>
      <rPr>
        <rFont val="Times New Roman"/>
        <b/>
        <color theme="1"/>
        <sz val="11.0"/>
      </rPr>
      <t>343,736</t>
    </r>
    <r>
      <rPr>
        <rFont val="Times New Roman"/>
        <color theme="1"/>
        <sz val="11.0"/>
      </rPr>
      <t xml:space="preserve"> 
(Muhazi is at 78% and kivu belt at 81%) ongoing projects </t>
    </r>
  </si>
  <si>
    <t>MININFRA, WASAC, WASH PARTNERS</t>
  </si>
  <si>
    <t>Sector reports</t>
  </si>
  <si>
    <t>Percentage of HHs with access to improved water source (SSP Indicator)</t>
  </si>
  <si>
    <t>1. piped on premises 21.2%
2. Public taps 33.4%
3. Protected springs 31.2
Boreholes 2.8%
4. Protected wells and rain water around 1%</t>
  </si>
  <si>
    <t>89.7% (EICV7 )</t>
  </si>
  <si>
    <t>Percentage of HHs with access with improved water sources within 500 m in rural</t>
  </si>
  <si>
    <t xml:space="preserve">Water infrastructures are  still limited in rural areas </t>
  </si>
  <si>
    <t xml:space="preserve"> Increasing Water infrastructures  targetting planned settlement ,</t>
  </si>
  <si>
    <t>42.5% (EICV7 Report)</t>
  </si>
  <si>
    <t>Percentage of HHs with access with improved water sources within 200 m in urban</t>
  </si>
  <si>
    <t xml:space="preserve">  </t>
  </si>
  <si>
    <t>Water infrastructures are  still limited in Urban  areas compared to population growth</t>
  </si>
  <si>
    <t xml:space="preserve">Increasing Water infrastructures  targetting planned settlement </t>
  </si>
  <si>
    <t>59.8% (EICV7)</t>
  </si>
  <si>
    <t>Percentage of HHs with access with improved water sources within the dwelling yard. (SSP Indicator)</t>
  </si>
  <si>
    <t>1. Piped water Into dwellings 4%
2. Piped water Into compound , yard 12.1%
3.Piped to neighbor(immediate vicinity):5.1%</t>
  </si>
  <si>
    <t>21% (EICV7)</t>
  </si>
  <si>
    <t>Nonfunctional water supply systems rehabilitated</t>
  </si>
  <si>
    <t>'</t>
  </si>
  <si>
    <t xml:space="preserve">1. 10  Propoor project  completed </t>
  </si>
  <si>
    <t xml:space="preserve">there were some appeals during procurement process  which Delayed the projects to start as planned </t>
  </si>
  <si>
    <t>Close follow-up of on-going nonfunctional water supply systems under rehabilitation 
(1. 10 Pro-poor WSS are ongoing 
2. SPRP : 55 NFWSS are ongoing  at 58%)</t>
  </si>
  <si>
    <t>-</t>
  </si>
  <si>
    <t xml:space="preserve">Non-revenue water reduced </t>
  </si>
  <si>
    <t xml:space="preserve">1. Implementation of Kazein project and Scale project  
2. Provide require staff, materials and transport in projects areas 
3. Isolation and monitoring inflow volume  </t>
  </si>
  <si>
    <t xml:space="preserve">Interim progress may mislead </t>
  </si>
  <si>
    <t>update the annual progress by June 2025</t>
  </si>
  <si>
    <t>Number of km of water supply network constructed</t>
  </si>
  <si>
    <t xml:space="preserve">1. Extension of 455 km on development project (Karongi WASH, Gisagara WASH, Sake and Ngororero)
2. Extension of 82.1 km from Branches </t>
  </si>
  <si>
    <t xml:space="preserve">Baseline was revised as  GIS report closing the year 2023-2024 (35,001km) </t>
  </si>
  <si>
    <t>Number of km of water supply network upgraded and rehabilitated</t>
  </si>
  <si>
    <t>Km</t>
  </si>
  <si>
    <t xml:space="preserve">Realized from Rehabilitation of Mutete-Zoko WSS  </t>
  </si>
  <si>
    <t>Budget allocation is limited compared to planned network to be rehabiliitaed.</t>
  </si>
  <si>
    <t xml:space="preserve">Prioritize the project into FY 2025-2026 </t>
  </si>
  <si>
    <t>100km</t>
  </si>
  <si>
    <t xml:space="preserve">31.8km </t>
  </si>
  <si>
    <t>Increased access to sanitation services</t>
  </si>
  <si>
    <t>Percentage of households with access to improved sanitation facilities</t>
  </si>
  <si>
    <t xml:space="preserve">1. Pit latrine with solid slab 91% (urban 87.4% and rural 92.5%)
2. Flush toilets 3.3% (urban 10.4% and rural 0.2%) </t>
  </si>
  <si>
    <t>None</t>
  </si>
  <si>
    <t>94.3% (EICV7 )</t>
  </si>
  <si>
    <t>MININFRA, MINISANTE, MINALOC</t>
  </si>
  <si>
    <t>Percentage of population with basic sanitation services</t>
  </si>
  <si>
    <t xml:space="preserve">79.6% unshared toilets in rural 
55% unshared toilets in urban </t>
  </si>
  <si>
    <t xml:space="preserve"> Limited commitment of community to address  sanitation fissues  </t>
  </si>
  <si>
    <t xml:space="preserve"> To enhance  commuty-based awareness compaigns on sanitation services</t>
  </si>
  <si>
    <t>72% (EICV7 )</t>
  </si>
  <si>
    <t>Sewerage treatment capacity increased</t>
  </si>
  <si>
    <t>Masaka quick fix was supposed to  add capacity of 100 m3/day but is not yet completed  due to delay of project equipments.</t>
  </si>
  <si>
    <t xml:space="preserve"> The project equipment  to be delivered at the beginning of next fiscal year 2025-2026 as per shipping schedule proposed by KAMPS. </t>
  </si>
  <si>
    <t>8330 (Masaka quick fix is ongoing at 80%)</t>
  </si>
  <si>
    <t>MININFRA, MINALOC, WASAC, CoK</t>
  </si>
  <si>
    <t>Solid waste management facilities constructed</t>
  </si>
  <si>
    <t>No project was planned to be completed for this FY</t>
  </si>
  <si>
    <t xml:space="preserve"> There are 2 ongoing  projects Musanze and Nduba modern landfills)</t>
  </si>
  <si>
    <t>3 (there are 2 ongoing  projects Musanze and Nduba modern landfills)</t>
  </si>
  <si>
    <t>Fecal sludge treatment plants constructed</t>
  </si>
  <si>
    <t>Masaka quick fix was supposed to be added but is not yet completed due to delay of project equipments.</t>
  </si>
  <si>
    <t>There are 2 ongoing  projects Masaka at 80% and Musanze FSTP at 32%</t>
  </si>
  <si>
    <t>3 (there are 2 ongoing  projects Masaka at 80% and musanze FSTP at 32%)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</si>
</sst>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5.0"/>
      <color theme="1"/>
      <name val="Play"/>
    </font>
    <font>
      <b/>
      <sz val="11.0"/>
      <color theme="1"/>
      <name val="Times New Roman"/>
    </font>
    <font>
      <sz val="11.0"/>
      <color theme="1"/>
      <name val="Calibri"/>
    </font>
    <font>
      <sz val="11.0"/>
      <color theme="1"/>
      <name val="Times New Roman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shrinkToFit="0" vertical="bottom" wrapText="1"/>
    </xf>
    <xf borderId="2" fillId="3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ont="1">
      <alignment readingOrder="0" shrinkToFit="0" vertical="bottom" wrapText="1"/>
    </xf>
    <xf borderId="3" fillId="3" fontId="2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shrinkToFit="0" vertical="top" wrapText="1"/>
    </xf>
    <xf borderId="1" fillId="0" fontId="5" numFmtId="9" xfId="0" applyAlignment="1" applyBorder="1" applyFont="1" applyNumberForma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vertical="top"/>
    </xf>
    <xf borderId="0" fillId="0" fontId="5" numFmtId="9" xfId="0" applyAlignment="1" applyFont="1" applyNumberFormat="1">
      <alignment horizontal="center" shrinkToFit="0" wrapText="1"/>
    </xf>
    <xf borderId="1" fillId="0" fontId="5" numFmtId="9" xfId="0" applyBorder="1" applyFont="1" applyNumberForma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vertical="top"/>
    </xf>
    <xf borderId="1" fillId="0" fontId="4" numFmtId="3" xfId="0" applyAlignment="1" applyBorder="1" applyFont="1" applyNumberFormat="1">
      <alignment horizontal="center" vertical="top"/>
    </xf>
    <xf borderId="1" fillId="0" fontId="4" numFmtId="3" xfId="0" applyAlignment="1" applyBorder="1" applyFont="1" applyNumberFormat="1">
      <alignment shrinkToFit="0" vertical="top" wrapText="1"/>
    </xf>
    <xf borderId="1" fillId="0" fontId="5" numFmtId="3" xfId="0" applyAlignment="1" applyBorder="1" applyFont="1" applyNumberFormat="1">
      <alignment horizontal="center" shrinkToFit="0" wrapText="1"/>
    </xf>
    <xf borderId="1" fillId="0" fontId="5" numFmtId="3" xfId="0" applyAlignment="1" applyBorder="1" applyFont="1" applyNumberFormat="1">
      <alignment shrinkToFit="0" wrapText="1"/>
    </xf>
    <xf borderId="1" fillId="0" fontId="5" numFmtId="3" xfId="0" applyBorder="1" applyFont="1" applyNumberFormat="1"/>
    <xf borderId="1" fillId="0" fontId="4" numFmtId="10" xfId="0" applyAlignment="1" applyBorder="1" applyFont="1" applyNumberFormat="1">
      <alignment shrinkToFit="0" vertical="top" wrapText="1"/>
    </xf>
    <xf borderId="1" fillId="4" fontId="6" numFmtId="0" xfId="0" applyAlignment="1" applyBorder="1" applyFill="1" applyFont="1">
      <alignment vertical="top"/>
    </xf>
    <xf borderId="1" fillId="0" fontId="6" numFmtId="10" xfId="0" applyAlignment="1" applyBorder="1" applyFont="1" applyNumberFormat="1">
      <alignment vertical="top"/>
    </xf>
    <xf borderId="1" fillId="0" fontId="5" numFmtId="10" xfId="0" applyAlignment="1" applyBorder="1" applyFont="1" applyNumberFormat="1">
      <alignment horizontal="center" shrinkToFit="0" wrapText="1"/>
    </xf>
    <xf borderId="1" fillId="0" fontId="5" numFmtId="0" xfId="0" applyBorder="1" applyFont="1"/>
    <xf borderId="1" fillId="4" fontId="6" numFmtId="10" xfId="0" applyAlignment="1" applyBorder="1" applyFont="1" applyNumberFormat="1">
      <alignment vertical="top"/>
    </xf>
    <xf borderId="1" fillId="4" fontId="4" numFmtId="0" xfId="0" applyAlignment="1" applyBorder="1" applyFont="1">
      <alignment shrinkToFit="0" vertical="top" wrapText="1"/>
    </xf>
    <xf borderId="1" fillId="5" fontId="6" numFmtId="10" xfId="0" applyBorder="1" applyFill="1" applyFont="1" applyNumberFormat="1"/>
    <xf borderId="1" fillId="0" fontId="5" numFmtId="10" xfId="0" applyBorder="1" applyFont="1" applyNumberFormat="1"/>
    <xf borderId="1" fillId="5" fontId="6" numFmtId="0" xfId="0" applyBorder="1" applyFont="1"/>
    <xf borderId="1" fillId="0" fontId="4" numFmtId="9" xfId="0" applyAlignment="1" applyBorder="1" applyFont="1" applyNumberFormat="1">
      <alignment shrinkToFit="0" vertical="top" wrapText="1"/>
    </xf>
    <xf borderId="1" fillId="0" fontId="6" numFmtId="9" xfId="0" applyAlignment="1" applyBorder="1" applyFont="1" applyNumberFormat="1">
      <alignment vertical="top"/>
    </xf>
    <xf quotePrefix="1"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right"/>
    </xf>
    <xf borderId="1" fillId="0" fontId="4" numFmtId="3" xfId="0" applyAlignment="1" applyBorder="1" applyFont="1" applyNumberFormat="1">
      <alignment horizontal="center" shrinkToFit="0" vertical="top" wrapText="1"/>
    </xf>
    <xf borderId="1" fillId="0" fontId="6" numFmtId="3" xfId="0" applyAlignment="1" applyBorder="1" applyFont="1" applyNumberFormat="1">
      <alignment vertical="top"/>
    </xf>
    <xf borderId="3" fillId="0" fontId="5" numFmtId="3" xfId="0" applyAlignment="1" applyBorder="1" applyFont="1" applyNumberFormat="1">
      <alignment horizontal="center" shrinkToFit="0" wrapText="1"/>
    </xf>
    <xf borderId="3" fillId="0" fontId="5" numFmtId="3" xfId="0" applyBorder="1" applyFont="1" applyNumberFormat="1"/>
    <xf borderId="3" fillId="0" fontId="5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right" shrinkToFit="0" vertical="top" wrapText="1"/>
    </xf>
    <xf borderId="4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55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>
      <c r="A2" s="10" t="s">
        <v>22</v>
      </c>
      <c r="B2" s="11" t="s">
        <v>23</v>
      </c>
      <c r="C2" s="12" t="s">
        <v>24</v>
      </c>
      <c r="D2" s="12">
        <v>80.0</v>
      </c>
      <c r="E2" s="12">
        <v>82.0</v>
      </c>
      <c r="F2" s="12">
        <v>82.0</v>
      </c>
      <c r="G2" s="13">
        <v>82.0</v>
      </c>
      <c r="H2" s="14">
        <f t="shared" ref="H2:H8" si="2">G2/E2</f>
        <v>1</v>
      </c>
      <c r="I2" s="14">
        <f t="shared" ref="I2:I8" si="3">G2/R2</f>
        <v>0.9111111111</v>
      </c>
      <c r="J2" s="15" t="str">
        <f t="shared" ref="J2:K2" si="1">IF(H2&gt;=1, "COMPLETED", IF(H2&gt;=0.75, "GOOD", IF(H2&gt;=0.5, "SATISFACTORY", "LOW")))
</f>
        <v>COMPLETED</v>
      </c>
      <c r="K2" s="14" t="str">
        <f t="shared" si="1"/>
        <v>GOOD</v>
      </c>
      <c r="L2" s="11" t="s">
        <v>25</v>
      </c>
      <c r="M2" s="16"/>
      <c r="N2" s="16"/>
      <c r="O2" s="17">
        <v>0.84</v>
      </c>
      <c r="P2" s="14">
        <v>0.82</v>
      </c>
      <c r="Q2" s="18">
        <v>0.85</v>
      </c>
      <c r="R2" s="19">
        <v>90.0</v>
      </c>
      <c r="S2" s="18">
        <v>0.95</v>
      </c>
      <c r="T2" s="18">
        <v>1.0</v>
      </c>
      <c r="U2" s="20" t="s">
        <v>26</v>
      </c>
      <c r="V2" s="20" t="s">
        <v>27</v>
      </c>
    </row>
    <row r="3">
      <c r="A3" s="10" t="s">
        <v>22</v>
      </c>
      <c r="B3" s="11" t="s">
        <v>28</v>
      </c>
      <c r="C3" s="21" t="s">
        <v>29</v>
      </c>
      <c r="D3" s="22">
        <v>329652.0</v>
      </c>
      <c r="E3" s="22">
        <v>368736.0</v>
      </c>
      <c r="F3" s="22">
        <v>368736.0</v>
      </c>
      <c r="G3" s="22" t="s">
        <v>30</v>
      </c>
      <c r="H3" s="14">
        <f t="shared" si="2"/>
        <v>0.9322008158</v>
      </c>
      <c r="I3" s="14">
        <f t="shared" si="3"/>
        <v>0.6765977214</v>
      </c>
      <c r="J3" s="15" t="str">
        <f t="shared" ref="J3:K3" si="4">IF(H3&gt;=1, "COMPLETED", IF(H3&gt;=0.75, "GOOD", IF(H3&gt;=0.5, "SATISFACTORY", "LOW")))
</f>
        <v>GOOD</v>
      </c>
      <c r="K3" s="14" t="str">
        <f t="shared" si="4"/>
        <v>SATISFACTORY</v>
      </c>
      <c r="L3" s="23" t="s">
        <v>31</v>
      </c>
      <c r="M3" s="23" t="s">
        <v>32</v>
      </c>
      <c r="N3" s="23" t="s">
        <v>33</v>
      </c>
      <c r="O3" s="24">
        <v>411736.0</v>
      </c>
      <c r="P3" s="25" t="s">
        <v>34</v>
      </c>
      <c r="Q3" s="26">
        <v>472036.0</v>
      </c>
      <c r="R3" s="26">
        <v>508036.0</v>
      </c>
      <c r="S3" s="26">
        <v>544036.0</v>
      </c>
      <c r="T3" s="26">
        <v>688686.0</v>
      </c>
      <c r="U3" s="20" t="s">
        <v>35</v>
      </c>
      <c r="V3" s="20" t="s">
        <v>36</v>
      </c>
    </row>
    <row r="4">
      <c r="A4" s="10" t="s">
        <v>22</v>
      </c>
      <c r="B4" s="11" t="s">
        <v>37</v>
      </c>
      <c r="C4" s="12" t="s">
        <v>24</v>
      </c>
      <c r="D4" s="12">
        <v>82.3</v>
      </c>
      <c r="E4" s="12">
        <v>85.0</v>
      </c>
      <c r="F4" s="12">
        <v>85.0</v>
      </c>
      <c r="G4" s="13">
        <v>89.7</v>
      </c>
      <c r="H4" s="14">
        <f t="shared" si="2"/>
        <v>1.055294118</v>
      </c>
      <c r="I4" s="14">
        <f t="shared" si="3"/>
        <v>0.9966666667</v>
      </c>
      <c r="J4" s="15" t="str">
        <f t="shared" ref="J4:K4" si="5">IF(H4&gt;=1, "COMPLETED", IF(H4&gt;=0.75, "GOOD", IF(H4&gt;=0.5, "SATISFACTORY", "LOW")))
</f>
        <v>COMPLETED</v>
      </c>
      <c r="K4" s="14" t="str">
        <f t="shared" si="5"/>
        <v>GOOD</v>
      </c>
      <c r="L4" s="27" t="s">
        <v>38</v>
      </c>
      <c r="M4" s="28"/>
      <c r="N4" s="29"/>
      <c r="O4" s="14">
        <v>0.92</v>
      </c>
      <c r="P4" s="30" t="s">
        <v>39</v>
      </c>
      <c r="Q4" s="18">
        <v>0.88</v>
      </c>
      <c r="R4" s="19">
        <v>90.0</v>
      </c>
      <c r="S4" s="18">
        <v>0.95</v>
      </c>
      <c r="T4" s="18">
        <v>1.0</v>
      </c>
      <c r="U4" s="31" t="s">
        <v>26</v>
      </c>
      <c r="V4" s="20" t="s">
        <v>27</v>
      </c>
    </row>
    <row r="5">
      <c r="A5" s="10" t="s">
        <v>22</v>
      </c>
      <c r="B5" s="11" t="s">
        <v>40</v>
      </c>
      <c r="C5" s="12" t="s">
        <v>24</v>
      </c>
      <c r="D5" s="12">
        <v>56.8</v>
      </c>
      <c r="E5" s="12">
        <v>59.0</v>
      </c>
      <c r="F5" s="12">
        <v>59.0</v>
      </c>
      <c r="G5" s="13">
        <v>42.5</v>
      </c>
      <c r="H5" s="14">
        <f t="shared" si="2"/>
        <v>0.7203389831</v>
      </c>
      <c r="I5" s="14">
        <f t="shared" si="3"/>
        <v>0.6692913386</v>
      </c>
      <c r="J5" s="15" t="str">
        <f t="shared" ref="J5:K5" si="6">IF(H5&gt;=1, "COMPLETED", IF(H5&gt;=0.75, "GOOD", IF(H5&gt;=0.5, "SATISFACTORY", "LOW")))
</f>
        <v>SATISFACTORY</v>
      </c>
      <c r="K5" s="14" t="str">
        <f t="shared" si="6"/>
        <v>SATISFACTORY</v>
      </c>
      <c r="L5" s="32"/>
      <c r="M5" s="33" t="s">
        <v>41</v>
      </c>
      <c r="N5" s="33" t="s">
        <v>42</v>
      </c>
      <c r="O5" s="34"/>
      <c r="P5" s="30" t="s">
        <v>43</v>
      </c>
      <c r="Q5" s="35">
        <v>0.612</v>
      </c>
      <c r="R5" s="19">
        <v>63.5</v>
      </c>
      <c r="S5" s="35">
        <v>0.657</v>
      </c>
      <c r="T5" s="18">
        <v>0.68</v>
      </c>
      <c r="U5" s="20" t="s">
        <v>35</v>
      </c>
      <c r="V5" s="20" t="s">
        <v>27</v>
      </c>
    </row>
    <row r="6">
      <c r="A6" s="10" t="s">
        <v>22</v>
      </c>
      <c r="B6" s="11" t="s">
        <v>44</v>
      </c>
      <c r="C6" s="12" t="s">
        <v>24</v>
      </c>
      <c r="D6" s="12">
        <v>72.4</v>
      </c>
      <c r="E6" s="12">
        <v>74.9</v>
      </c>
      <c r="F6" s="12">
        <v>74.9</v>
      </c>
      <c r="G6" s="13">
        <v>59.8</v>
      </c>
      <c r="H6" s="14">
        <f t="shared" si="2"/>
        <v>0.7983978638</v>
      </c>
      <c r="I6" s="14">
        <f t="shared" si="3"/>
        <v>0.7484355444</v>
      </c>
      <c r="J6" s="15" t="str">
        <f t="shared" ref="J6:K6" si="7">IF(H6&gt;=1, "COMPLETED", IF(H6&gt;=0.75, "GOOD", IF(H6&gt;=0.5, "SATISFACTORY", "LOW")))
</f>
        <v>GOOD</v>
      </c>
      <c r="K6" s="14" t="str">
        <f t="shared" si="7"/>
        <v>SATISFACTORY</v>
      </c>
      <c r="L6" s="33" t="s">
        <v>45</v>
      </c>
      <c r="M6" s="33" t="s">
        <v>46</v>
      </c>
      <c r="N6" s="33" t="s">
        <v>47</v>
      </c>
      <c r="O6" s="36"/>
      <c r="P6" s="30" t="s">
        <v>48</v>
      </c>
      <c r="Q6" s="35">
        <v>0.774</v>
      </c>
      <c r="R6" s="19">
        <v>79.9</v>
      </c>
      <c r="S6" s="35">
        <v>0.824</v>
      </c>
      <c r="T6" s="18">
        <v>0.85</v>
      </c>
      <c r="U6" s="20" t="s">
        <v>35</v>
      </c>
      <c r="V6" s="20" t="s">
        <v>27</v>
      </c>
    </row>
    <row r="7">
      <c r="A7" s="10" t="s">
        <v>22</v>
      </c>
      <c r="B7" s="11" t="s">
        <v>49</v>
      </c>
      <c r="C7" s="12" t="s">
        <v>24</v>
      </c>
      <c r="D7" s="12">
        <v>18.0</v>
      </c>
      <c r="E7" s="12">
        <v>21.0</v>
      </c>
      <c r="F7" s="12">
        <v>21.0</v>
      </c>
      <c r="G7" s="13">
        <v>21.0</v>
      </c>
      <c r="H7" s="14">
        <f t="shared" si="2"/>
        <v>1</v>
      </c>
      <c r="I7" s="14">
        <f t="shared" si="3"/>
        <v>0.65625</v>
      </c>
      <c r="J7" s="15" t="str">
        <f t="shared" ref="J7:K7" si="8">IF(H7&gt;=1, "COMPLETED", IF(H7&gt;=0.75, "GOOD", IF(H7&gt;=0.5, "SATISFACTORY", "LOW")))
</f>
        <v>COMPLETED</v>
      </c>
      <c r="K7" s="14" t="str">
        <f t="shared" si="8"/>
        <v>SATISFACTORY</v>
      </c>
      <c r="L7" s="37" t="s">
        <v>50</v>
      </c>
      <c r="M7" s="38"/>
      <c r="N7" s="38"/>
      <c r="O7" s="14">
        <v>0.25</v>
      </c>
      <c r="P7" s="14" t="s">
        <v>51</v>
      </c>
      <c r="Q7" s="18">
        <v>0.27</v>
      </c>
      <c r="R7" s="19">
        <v>32.0</v>
      </c>
      <c r="S7" s="18">
        <v>0.4</v>
      </c>
      <c r="T7" s="18">
        <v>0.5</v>
      </c>
      <c r="U7" s="20" t="s">
        <v>26</v>
      </c>
      <c r="V7" s="20" t="s">
        <v>27</v>
      </c>
    </row>
    <row r="8">
      <c r="A8" s="10" t="s">
        <v>22</v>
      </c>
      <c r="B8" s="11" t="s">
        <v>52</v>
      </c>
      <c r="C8" s="39" t="s">
        <v>53</v>
      </c>
      <c r="D8" s="40">
        <v>432.0</v>
      </c>
      <c r="E8" s="21">
        <v>73.0</v>
      </c>
      <c r="F8" s="21">
        <v>73.0</v>
      </c>
      <c r="G8" s="40">
        <v>10.0</v>
      </c>
      <c r="H8" s="14">
        <f t="shared" si="2"/>
        <v>0.1369863014</v>
      </c>
      <c r="I8" s="14">
        <f t="shared" si="3"/>
        <v>0.02314814815</v>
      </c>
      <c r="J8" s="15" t="str">
        <f t="shared" ref="J8:K8" si="9">IF(H8&gt;=1, "COMPLETED", IF(H8&gt;=0.75, "GOOD", IF(H8&gt;=0.5, "SATISFACTORY", "LOW")))
</f>
        <v>LOW</v>
      </c>
      <c r="K8" s="14" t="str">
        <f t="shared" si="9"/>
        <v>LOW</v>
      </c>
      <c r="L8" s="37" t="s">
        <v>54</v>
      </c>
      <c r="M8" s="37" t="s">
        <v>55</v>
      </c>
      <c r="N8" s="37" t="s">
        <v>56</v>
      </c>
      <c r="O8" s="41">
        <v>122.0</v>
      </c>
      <c r="P8" s="15">
        <v>10.0</v>
      </c>
      <c r="Q8" s="41">
        <v>223.0</v>
      </c>
      <c r="R8" s="41">
        <v>432.0</v>
      </c>
      <c r="S8" s="31" t="s">
        <v>57</v>
      </c>
      <c r="T8" s="31" t="s">
        <v>57</v>
      </c>
      <c r="U8" s="20" t="s">
        <v>35</v>
      </c>
      <c r="V8" s="20" t="s">
        <v>36</v>
      </c>
    </row>
    <row r="9">
      <c r="A9" s="10" t="s">
        <v>22</v>
      </c>
      <c r="B9" s="11" t="s">
        <v>58</v>
      </c>
      <c r="C9" s="12" t="s">
        <v>24</v>
      </c>
      <c r="D9" s="12">
        <v>39.5</v>
      </c>
      <c r="E9" s="12">
        <v>38.0</v>
      </c>
      <c r="F9" s="12">
        <v>38.0</v>
      </c>
      <c r="G9" s="13">
        <v>37.0</v>
      </c>
      <c r="H9" s="14">
        <f>(D9-G9)/(D9-E9)</f>
        <v>1.666666667</v>
      </c>
      <c r="I9" s="14">
        <f>(D9-G9)/(D9-R9)</f>
        <v>0.2941176471</v>
      </c>
      <c r="J9" s="15" t="str">
        <f t="shared" ref="J9:K9" si="10">IF(H9&gt;=1, "COMPLETED", IF(H9&gt;=0.75, "GOOD", IF(H9&gt;=0.5, "SATISFACTORY", "LOW")))
</f>
        <v>COMPLETED</v>
      </c>
      <c r="K9" s="14" t="str">
        <f t="shared" si="10"/>
        <v>LOW</v>
      </c>
      <c r="L9" s="37" t="s">
        <v>59</v>
      </c>
      <c r="M9" s="37" t="s">
        <v>60</v>
      </c>
      <c r="N9" s="37" t="s">
        <v>61</v>
      </c>
      <c r="O9" s="14">
        <v>0.35</v>
      </c>
      <c r="P9" s="14">
        <v>0.37</v>
      </c>
      <c r="Q9" s="18">
        <v>0.35</v>
      </c>
      <c r="R9" s="19">
        <v>31.0</v>
      </c>
      <c r="S9" s="18">
        <v>0.28</v>
      </c>
      <c r="T9" s="35">
        <v>0.25</v>
      </c>
      <c r="U9" s="20" t="s">
        <v>35</v>
      </c>
      <c r="V9" s="20" t="s">
        <v>36</v>
      </c>
    </row>
    <row r="10">
      <c r="A10" s="10" t="s">
        <v>22</v>
      </c>
      <c r="B10" s="11" t="s">
        <v>62</v>
      </c>
      <c r="C10" s="39" t="s">
        <v>53</v>
      </c>
      <c r="D10" s="22">
        <v>33476.0</v>
      </c>
      <c r="E10" s="22">
        <v>34655.0</v>
      </c>
      <c r="F10" s="22">
        <v>34655.0</v>
      </c>
      <c r="G10" s="42">
        <v>35538.1</v>
      </c>
      <c r="H10" s="30">
        <f>(G10-D10)/(E10-D10)</f>
        <v>1.749024597</v>
      </c>
      <c r="I10" s="14">
        <f>(G10-D10)/(R10-D10)</f>
        <v>0.6472379159</v>
      </c>
      <c r="J10" s="15" t="str">
        <f t="shared" ref="J10:K10" si="11">IF(H10&gt;=1, "COMPLETED", IF(H10&gt;=0.75, "GOOD", IF(H10&gt;=0.5, "SATISFACTORY", "LOW")))
</f>
        <v>COMPLETED</v>
      </c>
      <c r="K10" s="14" t="str">
        <f t="shared" si="11"/>
        <v>SATISFACTORY</v>
      </c>
      <c r="L10" s="37" t="s">
        <v>63</v>
      </c>
      <c r="M10" s="37" t="s">
        <v>64</v>
      </c>
      <c r="N10" s="38"/>
      <c r="O10" s="26">
        <v>36000.0</v>
      </c>
      <c r="P10" s="24">
        <v>35538.1</v>
      </c>
      <c r="Q10" s="26">
        <v>35308.0</v>
      </c>
      <c r="R10" s="26">
        <v>36662.0</v>
      </c>
      <c r="S10" s="26">
        <v>37377.0</v>
      </c>
      <c r="T10" s="26">
        <v>38113.0</v>
      </c>
      <c r="U10" s="20" t="s">
        <v>35</v>
      </c>
      <c r="V10" s="20" t="s">
        <v>36</v>
      </c>
    </row>
    <row r="11">
      <c r="A11" s="10" t="s">
        <v>22</v>
      </c>
      <c r="B11" s="11" t="s">
        <v>65</v>
      </c>
      <c r="C11" s="21" t="s">
        <v>66</v>
      </c>
      <c r="D11" s="40">
        <v>1785.8</v>
      </c>
      <c r="E11" s="21">
        <v>406.3</v>
      </c>
      <c r="F11" s="21">
        <v>406.3</v>
      </c>
      <c r="G11" s="40">
        <v>31.8</v>
      </c>
      <c r="H11" s="14">
        <f t="shared" ref="H11:H16" si="13">G11/E11</f>
        <v>0.07826729018</v>
      </c>
      <c r="I11" s="14">
        <f t="shared" ref="I11:I16" si="14">G11/R11</f>
        <v>0.0256845166</v>
      </c>
      <c r="J11" s="15" t="str">
        <f t="shared" ref="J11:K11" si="12">IF(H11&gt;=1, "COMPLETED", IF(H11&gt;=0.75, "GOOD", IF(H11&gt;=0.5, "SATISFACTORY", "LOW")))
</f>
        <v>LOW</v>
      </c>
      <c r="K11" s="14" t="str">
        <f t="shared" si="12"/>
        <v>LOW</v>
      </c>
      <c r="L11" s="37" t="s">
        <v>67</v>
      </c>
      <c r="M11" s="37" t="s">
        <v>68</v>
      </c>
      <c r="N11" s="37" t="s">
        <v>69</v>
      </c>
      <c r="O11" s="14" t="s">
        <v>70</v>
      </c>
      <c r="P11" s="15" t="s">
        <v>71</v>
      </c>
      <c r="Q11" s="31">
        <v>825.4</v>
      </c>
      <c r="R11" s="31">
        <v>1238.1</v>
      </c>
      <c r="S11" s="31">
        <v>1568.7</v>
      </c>
      <c r="T11" s="31">
        <v>1785.8</v>
      </c>
      <c r="U11" s="20" t="s">
        <v>35</v>
      </c>
      <c r="V11" s="20" t="s">
        <v>36</v>
      </c>
    </row>
    <row r="12">
      <c r="A12" s="10" t="s">
        <v>72</v>
      </c>
      <c r="B12" s="11" t="s">
        <v>73</v>
      </c>
      <c r="C12" s="12" t="s">
        <v>24</v>
      </c>
      <c r="D12" s="12">
        <v>92.0</v>
      </c>
      <c r="E12" s="12">
        <v>94.0</v>
      </c>
      <c r="F12" s="12">
        <v>94.0</v>
      </c>
      <c r="G12" s="13">
        <v>94.3</v>
      </c>
      <c r="H12" s="14">
        <f t="shared" si="13"/>
        <v>1.003191489</v>
      </c>
      <c r="I12" s="14">
        <f t="shared" si="14"/>
        <v>0.9721649485</v>
      </c>
      <c r="J12" s="15" t="str">
        <f t="shared" ref="J12:K12" si="15">IF(H12&gt;=1, "COMPLETED", IF(H12&gt;=0.75, "GOOD", IF(H12&gt;=0.5, "SATISFACTORY", "LOW")))
</f>
        <v>COMPLETED</v>
      </c>
      <c r="K12" s="14" t="str">
        <f t="shared" si="15"/>
        <v>GOOD</v>
      </c>
      <c r="L12" s="37" t="s">
        <v>74</v>
      </c>
      <c r="M12" s="37" t="s">
        <v>75</v>
      </c>
      <c r="N12" s="38"/>
      <c r="O12" s="14">
        <v>0.95</v>
      </c>
      <c r="P12" s="30" t="s">
        <v>76</v>
      </c>
      <c r="Q12" s="18">
        <v>0.95</v>
      </c>
      <c r="R12" s="19">
        <v>97.0</v>
      </c>
      <c r="S12" s="18">
        <v>0.98</v>
      </c>
      <c r="T12" s="18">
        <v>1.0</v>
      </c>
      <c r="U12" s="20" t="s">
        <v>77</v>
      </c>
      <c r="V12" s="20" t="s">
        <v>27</v>
      </c>
    </row>
    <row r="13">
      <c r="A13" s="10" t="s">
        <v>72</v>
      </c>
      <c r="B13" s="11" t="s">
        <v>78</v>
      </c>
      <c r="C13" s="12" t="s">
        <v>24</v>
      </c>
      <c r="D13" s="12">
        <v>72.1</v>
      </c>
      <c r="E13" s="12">
        <v>73.0</v>
      </c>
      <c r="F13" s="12">
        <v>73.0</v>
      </c>
      <c r="G13" s="12">
        <v>72.0</v>
      </c>
      <c r="H13" s="14">
        <f t="shared" si="13"/>
        <v>0.9863013699</v>
      </c>
      <c r="I13" s="14">
        <f t="shared" si="14"/>
        <v>0.96</v>
      </c>
      <c r="J13" s="15" t="str">
        <f t="shared" ref="J13:K13" si="16">IF(H13&gt;=1, "COMPLETED", IF(H13&gt;=0.75, "GOOD", IF(H13&gt;=0.5, "SATISFACTORY", "LOW")))
</f>
        <v>GOOD</v>
      </c>
      <c r="K13" s="14" t="str">
        <f t="shared" si="16"/>
        <v>GOOD</v>
      </c>
      <c r="L13" s="27" t="s">
        <v>79</v>
      </c>
      <c r="M13" s="27" t="s">
        <v>80</v>
      </c>
      <c r="N13" s="27" t="s">
        <v>81</v>
      </c>
      <c r="O13" s="14">
        <v>0.73</v>
      </c>
      <c r="P13" s="30" t="s">
        <v>82</v>
      </c>
      <c r="Q13" s="18">
        <v>0.74</v>
      </c>
      <c r="R13" s="19">
        <v>75.0</v>
      </c>
      <c r="S13" s="18">
        <v>0.76</v>
      </c>
      <c r="T13" s="18">
        <v>0.77</v>
      </c>
      <c r="U13" s="20" t="s">
        <v>77</v>
      </c>
      <c r="V13" s="20" t="s">
        <v>27</v>
      </c>
    </row>
    <row r="14">
      <c r="A14" s="10" t="s">
        <v>72</v>
      </c>
      <c r="B14" s="11" t="s">
        <v>83</v>
      </c>
      <c r="C14" s="21" t="s">
        <v>29</v>
      </c>
      <c r="D14" s="22">
        <v>8330.0</v>
      </c>
      <c r="E14" s="22">
        <v>8430.0</v>
      </c>
      <c r="F14" s="22">
        <v>8430.0</v>
      </c>
      <c r="G14" s="43"/>
      <c r="H14" s="14">
        <f t="shared" si="13"/>
        <v>0</v>
      </c>
      <c r="I14" s="14">
        <f t="shared" si="14"/>
        <v>0</v>
      </c>
      <c r="J14" s="15" t="str">
        <f t="shared" ref="J14:K14" si="17">IF(H14&gt;=1, "COMPLETED", IF(H14&gt;=0.75, "GOOD", IF(H14&gt;=0.5, "SATISFACTORY", "LOW")))
</f>
        <v>LOW</v>
      </c>
      <c r="K14" s="14" t="str">
        <f t="shared" si="17"/>
        <v>LOW</v>
      </c>
      <c r="L14" s="16"/>
      <c r="M14" s="23" t="s">
        <v>84</v>
      </c>
      <c r="N14" s="23" t="s">
        <v>85</v>
      </c>
      <c r="O14" s="44">
        <v>8430.0</v>
      </c>
      <c r="P14" s="25" t="s">
        <v>86</v>
      </c>
      <c r="Q14" s="45">
        <v>8492.0</v>
      </c>
      <c r="R14" s="45">
        <v>8534.0</v>
      </c>
      <c r="S14" s="45">
        <v>8723.0</v>
      </c>
      <c r="T14" s="45">
        <v>21223.0</v>
      </c>
      <c r="U14" s="46" t="s">
        <v>87</v>
      </c>
      <c r="V14" s="20" t="s">
        <v>36</v>
      </c>
    </row>
    <row r="15">
      <c r="A15" s="10" t="s">
        <v>72</v>
      </c>
      <c r="B15" s="11" t="s">
        <v>88</v>
      </c>
      <c r="C15" s="39" t="s">
        <v>53</v>
      </c>
      <c r="D15" s="47">
        <v>3.0</v>
      </c>
      <c r="E15" s="47">
        <v>3.0</v>
      </c>
      <c r="F15" s="47">
        <v>3.0</v>
      </c>
      <c r="G15" s="48">
        <v>3.0</v>
      </c>
      <c r="H15" s="14">
        <f t="shared" si="13"/>
        <v>1</v>
      </c>
      <c r="I15" s="14">
        <f t="shared" si="14"/>
        <v>0.5</v>
      </c>
      <c r="J15" s="15" t="str">
        <f t="shared" ref="J15:K15" si="18">IF(H15&gt;=1, "COMPLETED", IF(H15&gt;=0.75, "GOOD", IF(H15&gt;=0.5, "SATISFACTORY", "LOW")))
</f>
        <v>COMPLETED</v>
      </c>
      <c r="K15" s="14" t="str">
        <f t="shared" si="18"/>
        <v>SATISFACTORY</v>
      </c>
      <c r="L15" s="16"/>
      <c r="M15" s="11" t="s">
        <v>89</v>
      </c>
      <c r="N15" s="11" t="s">
        <v>90</v>
      </c>
      <c r="O15" s="15">
        <v>4.0</v>
      </c>
      <c r="P15" s="49" t="s">
        <v>91</v>
      </c>
      <c r="Q15" s="31">
        <v>4.0</v>
      </c>
      <c r="R15" s="31">
        <v>6.0</v>
      </c>
      <c r="S15" s="31">
        <v>7.0</v>
      </c>
      <c r="T15" s="31">
        <v>8.0</v>
      </c>
      <c r="U15" s="20" t="s">
        <v>87</v>
      </c>
      <c r="V15" s="50" t="s">
        <v>36</v>
      </c>
    </row>
    <row r="16">
      <c r="A16" s="10" t="s">
        <v>72</v>
      </c>
      <c r="B16" s="11" t="s">
        <v>92</v>
      </c>
      <c r="C16" s="39" t="s">
        <v>53</v>
      </c>
      <c r="D16" s="21">
        <v>3.0</v>
      </c>
      <c r="E16" s="21">
        <v>4.0</v>
      </c>
      <c r="F16" s="21">
        <v>4.0</v>
      </c>
      <c r="G16" s="48">
        <v>3.0</v>
      </c>
      <c r="H16" s="14">
        <f t="shared" si="13"/>
        <v>0.75</v>
      </c>
      <c r="I16" s="14">
        <f t="shared" si="14"/>
        <v>0.4285714286</v>
      </c>
      <c r="J16" s="15" t="str">
        <f t="shared" ref="J16:K16" si="19">IF(H16&gt;=1, "COMPLETED", IF(H16&gt;=0.75, "GOOD", IF(H16&gt;=0.5, "SATISFACTORY", "LOW")))
</f>
        <v>GOOD</v>
      </c>
      <c r="K16" s="14" t="str">
        <f t="shared" si="19"/>
        <v>LOW</v>
      </c>
      <c r="L16" s="16"/>
      <c r="M16" s="11" t="s">
        <v>93</v>
      </c>
      <c r="N16" s="11" t="s">
        <v>94</v>
      </c>
      <c r="O16" s="15">
        <v>5.0</v>
      </c>
      <c r="P16" s="49" t="s">
        <v>95</v>
      </c>
      <c r="Q16" s="31">
        <v>6.0</v>
      </c>
      <c r="R16" s="31">
        <v>7.0</v>
      </c>
      <c r="S16" s="31">
        <v>7.0</v>
      </c>
      <c r="T16" s="31">
        <v>8.0</v>
      </c>
      <c r="U16" s="20" t="s">
        <v>87</v>
      </c>
      <c r="V16" s="50" t="s">
        <v>36</v>
      </c>
    </row>
  </sheetData>
  <drawing r:id="rId1"/>
</worksheet>
</file>