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o" sheetId="1" r:id="rId4"/>
    <sheet state="visible" name="Fontes" sheetId="2" r:id="rId5"/>
    <sheet state="visible" name="Amostra" sheetId="3" r:id="rId6"/>
    <sheet state="visible" name="Redes" sheetId="4" r:id="rId7"/>
    <sheet state="visible" name="Estatisticas" sheetId="5" r:id="rId8"/>
    <sheet state="visible" name="Visualizacao" sheetId="6" r:id="rId9"/>
    <sheet state="visible" name="Conceitos" sheetId="7" r:id="rId10"/>
    <sheet state="visible" name="Hipoteses" sheetId="8" r:id="rId11"/>
    <sheet state="visible" name="Mecanismos" sheetId="9" r:id="rId12"/>
    <sheet state="visible" name="Controle" sheetId="10" r:id="rId13"/>
    <sheet state="visible" name="Variaveis" sheetId="11" r:id="rId14"/>
    <sheet state="visible" name="Modelos" sheetId="12" r:id="rId15"/>
    <sheet state="visible" name="Graficos" sheetId="13" r:id="rId16"/>
    <sheet state="visible" name="Resultados" sheetId="14" r:id="rId17"/>
    <sheet state="visible" name="Recortes" sheetId="15" r:id="rId18"/>
    <sheet state="visible" name="Tabela" sheetId="16" r:id="rId19"/>
    <sheet state="visible" name="Retorno" sheetId="17"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
      <text>
        <t xml:space="preserve">Fala Hashi! Esquecemos de atualizar isso daqui. Você poderia dar uma olhada se está adequado?
	-Gabriel Onishi
Amostragem para qual quantidade?
	-Marcelo Hashimoto
corrigido
	-Pedro Mahfuz
Dá para chegar em mil, pelo menos?
	-Marcelo Hashimoto
por limitação computacional, temos problemas em criar grafos com mais de 400 vértice, porém mesmo com esse número estamos com mais de 60mil arestas.
	-Sarah Pimenta
Acho que conversamos sobre isso, tem algo estranho. O computador deveria engasgar com centenas de milhares de arestas. Mas se não tem jeito, acho que está ok.
	-Marcelo Hashimoto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7">
      <text>
        <t xml:space="preserve">Muito vago. Vocês vão precisar de uma explicação específica para cada cluster.
	-Marcelo Hashimoto
ok
	-Sarah Pimenta
Comecem a ver quem está em um dos centros (provavelmente é óbvio: quem acertou as questões) e quem está no outro centro (quais são as características socioeconômicas).
	-Marcelo Hashimoto
ok
	-Pedro Mahfuz
Não sei o quanto esse texto está atualizado, mas acho que o centro não era quem acertava mais, não?
	-Marcelo Hashimoto
vamos manter isso pois foi o que pensamos originalmente
	-Sarah Pimenta</t>
      </text>
    </comment>
  </commentList>
</comments>
</file>

<file path=xl/comments3.xml><?xml version="1.0" encoding="utf-8"?>
<comments xmlns:r="http://schemas.openxmlformats.org/officeDocument/2006/relationships" xmlns="http://schemas.openxmlformats.org/spreadsheetml/2006/main">
  <authors>
    <author/>
  </authors>
  <commentList>
    <comment authorId="0" ref="E4">
      <text>
        <t xml:space="preserve">Podem me mostrar os gráficos separados hoje?
	-Marcelo Hashimoto</t>
      </text>
    </comment>
    <comment authorId="0" ref="D4">
      <text>
        <t xml:space="preserve">Correr aqui.
	-Marcelo Hashimoto
feito
	-Sarah Pimenta</t>
      </text>
    </comment>
  </commentList>
</comments>
</file>

<file path=xl/comments4.xml><?xml version="1.0" encoding="utf-8"?>
<comments xmlns:r="http://schemas.openxmlformats.org/officeDocument/2006/relationships" xmlns="http://schemas.openxmlformats.org/spreadsheetml/2006/main">
  <authors>
    <author/>
  </authors>
  <commentList>
    <comment authorId="0" ref="D4">
      <text>
        <t xml:space="preserve">Correr aqui.
	-Marcelo Hashimoto</t>
      </text>
    </comment>
  </commentList>
</comments>
</file>

<file path=xl/comments5.xml><?xml version="1.0" encoding="utf-8"?>
<comments xmlns:r="http://schemas.openxmlformats.org/officeDocument/2006/relationships" xmlns="http://schemas.openxmlformats.org/spreadsheetml/2006/main">
  <authors>
    <author/>
  </authors>
  <commentList>
    <comment authorId="0" ref="K2">
      <text>
        <t xml:space="preserve">Se aparecer um erro sobre "repetição do par...", pode ignorar.
	-Marcelo Hashimoto</t>
      </text>
    </comment>
  </commentList>
</comments>
</file>

<file path=xl/sharedStrings.xml><?xml version="1.0" encoding="utf-8"?>
<sst xmlns="http://schemas.openxmlformats.org/spreadsheetml/2006/main" count="329" uniqueCount="157">
  <si>
    <t>Vou usar estas colunas apenas se o sistema de comentários não funcionar. Por enquanto, ignore e deixe elas escondidas.</t>
  </si>
  <si>
    <r>
      <rPr>
        <rFont val="Arial"/>
        <i/>
        <color theme="1"/>
      </rPr>
      <t xml:space="preserve">Que mudanças você fez
em resposta ao feedback?
</t>
    </r>
    <r>
      <rPr>
        <rFont val="Arial"/>
        <b/>
        <i/>
        <color rgb="FFFF0000"/>
      </rPr>
      <t>Cuidado! Se uma mudança
não for indicada aqui, há risco
de ser ignorada na correção.</t>
    </r>
  </si>
  <si>
    <t>Lembre-se: contexto não é todas as informações possíveis que estejam relacionadas ao assunto. Uma informação faz parte do contexto se e somente se é relevante para o mecanismo. Se o mecanismo depende de alguma restrição (época, local, etc.) que não está no contexto, o contexto está incompleto. Se alguma informação do contexto não é necessária para estabelecer o mecanismo, então ela não deveria ter sido incluída.</t>
  </si>
  <si>
    <t>Feedback (deixe esta coluna para o professor mexer)</t>
  </si>
  <si>
    <t>Mudanças</t>
  </si>
  <si>
    <t>Descrição</t>
  </si>
  <si>
    <t>Resultados do Exame Nacional do Ensino Médio (ENEM) de 2021, questão por questão</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</si>
  <si>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</si>
  <si>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theme="1"/>
      </rPr>
      <t xml:space="preserve">Dê um nome curto e fácil de entender para cada fonte de dados, pois ela
será referenciada por esse nome nas outras planilhas. Inclua referências.
</t>
    </r>
    <r>
      <rPr>
        <rFont val="Arial"/>
        <b/>
        <i/>
        <color rgb="FFFF0000"/>
      </rPr>
      <t>Exemplo de cobertura:</t>
    </r>
    <r>
      <rPr>
        <rFont val="Arial"/>
        <i/>
        <color theme="1"/>
      </rPr>
      <t xml:space="preserve"> se o contexto é "usuários do Stack Overflow",
mas a fonte só tem usuários americanos, ela não cobre todo o contexto.
</t>
    </r>
    <r>
      <rPr>
        <rFont val="Arial"/>
        <b/>
        <i/>
        <color rgb="FFFF0000"/>
      </rPr>
      <t>Exemplo de completude:</t>
    </r>
    <r>
      <rPr>
        <rFont val="Arial"/>
        <i/>
        <color theme="1"/>
      </rPr>
      <t xml:space="preserve"> se o contexto é "usuários brasileiros do GitHub",
mas a fonte não tem todos os usuários brasileiros, ela não está completa.</t>
    </r>
  </si>
  <si>
    <t>Nome</t>
  </si>
  <si>
    <t>Descrição (inclua link)</t>
  </si>
  <si>
    <t>Cobre todo
o contexto?</t>
  </si>
  <si>
    <t>Se NÃO cobre todo o contexto, justifique
porque é uma representação aceitável dele.</t>
  </si>
  <si>
    <t>Dados estão
completos?</t>
  </si>
  <si>
    <t>Se os dados NÃO estão completos, dê uma
evidência de que a amostragem não tem viés.</t>
  </si>
  <si>
    <t>Planilha INEP</t>
  </si>
  <si>
    <r>
      <rPr>
        <sz val="10.0"/>
      </rPr>
      <t>O INEP, instituto governamental responsável pela organização do ENEM, dispõe arquivos com as informações de cada edição da prova. Dispostas em planilhas, as informações descrevem detalhadamente o candidato, com dados do participante, dados de sua escola, dados do local de aplicação da prova, dados de todas as partes da prova (objetiva e redação) e dados socioeconômicos dos alunos.</t>
    </r>
    <r>
      <rPr>
        <color rgb="FF000000"/>
        <sz val="10.0"/>
      </rPr>
      <t xml:space="preserve">
</t>
    </r>
    <r>
      <rPr>
        <color rgb="FF1155CC"/>
        <sz val="10.0"/>
        <u/>
      </rPr>
      <t>https://www.gov.br/inep/pt-br/acesso-a-informacao/dados-abertos/microdados/enem</t>
    </r>
  </si>
  <si>
    <t>Sim</t>
  </si>
  <si>
    <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</si>
  <si>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</si>
  <si>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theme="1"/>
      </rPr>
      <t xml:space="preserve">Se você precisou fazer amostragem de uma fonte, descreva
essa amostragem e explique porque você precisou dela.
</t>
    </r>
    <r>
      <rPr>
        <rFont val="Arial"/>
        <b/>
        <i/>
        <color rgb="FFFF0000"/>
      </rPr>
      <t>Se pretende usar a fonte inteira, não precisa escrever nada.</t>
    </r>
  </si>
  <si>
    <t>Fonte</t>
  </si>
  <si>
    <t>Descrição e justificativa</t>
  </si>
  <si>
    <t>Os dados são muito grandes e a capacidade computacional é limitada. Mesmo fazendo uma amostragem com a cor do caderno, a quantidade de dados ainda era grande demais. Para resolver esse problema, realizou-se uma amostragem através do método `sample` do pandas (amostragem para 400 candidatos).</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</si>
  <si>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</si>
  <si>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theme="1"/>
      </rPr>
      <t xml:space="preserve">Dê um nome curto e fácil de entender para cada rede, pois ela será referenciada por esse nome nas outras planilhas.
Descreva quais são as fontes necessárias para construí-la, o que os vértices representam e o que as arestas representam.
</t>
    </r>
    <r>
      <rPr>
        <rFont val="Arial"/>
        <b/>
        <i/>
        <color rgb="FFFF0000"/>
      </rPr>
      <t>Não se sinta obrigado a ter múltiplas redes. Uma rede bem pensada é melhor que várias mal pensadas.</t>
    </r>
  </si>
  <si>
    <t>Fonte(s) necessárias
para construir a rede
(separadas por vírgula)</t>
  </si>
  <si>
    <t>Conceito dos vértices</t>
  </si>
  <si>
    <t>Conceito das arestas</t>
  </si>
  <si>
    <t>Operacionalização dos vértices</t>
  </si>
  <si>
    <t>Operacionalização das arestas</t>
  </si>
  <si>
    <t>Correlação Notas Enem</t>
  </si>
  <si>
    <t>Participantes do Enem 2021</t>
  </si>
  <si>
    <r>
      <rPr>
        <rFont val="Arial"/>
        <color theme="1"/>
        <sz val="10.0"/>
      </rPr>
      <t xml:space="preserve">Existe aresta se os participantes tiverem respondido às questões </t>
    </r>
    <r>
      <rPr>
        <rFont val="Arial"/>
        <color theme="1"/>
        <sz val="10.0"/>
        <u/>
      </rPr>
      <t>não específicas</t>
    </r>
    <r>
      <rPr>
        <rFont val="Arial"/>
        <color theme="1"/>
        <sz val="10.0"/>
      </rPr>
      <t xml:space="preserve"> da prova de forma semelhante</t>
    </r>
  </si>
  <si>
    <t>Os vértices são baseados na amostragem realizada dos alunos do ENEM 2021</t>
  </si>
  <si>
    <t>Primeiro, analisou-se toda a prova de 2021 a fim de identificar as questões que necessitam de conhecimento específico e aquelas que podem ser respondidas com conhecimentos gerais (que não envolvem necessariamente o aprendizado na escola). Então, comparou-se as alternativas assinaladas pelos participantes uma a uma. Uma aresta é atribuida a dois vértices, quando esses dois alunos assinalaram a mesma alternativa em mais de 25 questões.</t>
  </si>
  <si>
    <t>Correlação Questionário Socioeconômico</t>
  </si>
  <si>
    <r>
      <rPr>
        <rFont val="Arial"/>
        <color theme="1"/>
        <sz val="10.0"/>
      </rPr>
      <t xml:space="preserve">Existe aresta se os participantes tiverem respondido as questões com </t>
    </r>
    <r>
      <rPr>
        <rFont val="Arial"/>
        <color theme="1"/>
        <sz val="10.0"/>
        <u/>
      </rPr>
      <t>possibilidades ordinais</t>
    </r>
    <r>
      <rPr>
        <rFont val="Arial"/>
        <color theme="1"/>
        <sz val="10.0"/>
      </rPr>
      <t xml:space="preserve"> do questionário socioeconômico fornecido pelo ENEM de forma semelhante</t>
    </r>
  </si>
  <si>
    <t>Comparou-se as alternativas assinaladas pelos participantes uma a uma. Se a correlação entre elas for maior que um threshold, existe aresta.</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</si>
  <si>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</si>
  <si>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theme="1"/>
      </rPr>
      <t xml:space="preserve">Para a visualização, use um algoritmo de force-directed graph drawing.
</t>
    </r>
    <r>
      <rPr>
        <rFont val="Arial"/>
        <b/>
        <i/>
        <color rgb="FFFF0000"/>
      </rPr>
      <t>Se a rede estiver muito despedaçada, isole a maior componente.</t>
    </r>
  </si>
  <si>
    <t>Número de vértices</t>
  </si>
  <si>
    <t>Número de arestas</t>
  </si>
  <si>
    <t>Densidade</t>
  </si>
  <si>
    <t>Describe dos degrees</t>
  </si>
  <si>
    <t>400</t>
  </si>
  <si>
    <t>41100</t>
  </si>
  <si>
    <t>0.5150375939849624</t>
  </si>
  <si>
    <t>count    400.000000
mean     205.500000
std       89.773371
min        4.000000
25%      136.750000
50%      240.000000
75%      279.000000
max      321.000000</t>
  </si>
  <si>
    <t>399</t>
  </si>
  <si>
    <t>42915</t>
  </si>
  <si>
    <t>0.5404843767710734</t>
  </si>
  <si>
    <t>count    399.000000
mean     215.112782
std       68.542360
min        4.000000
25%      181.500000
50%      231.000000
75%      263.000000
max      331.000000</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</si>
  <si>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</si>
  <si>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theme="1"/>
      </rPr>
      <t xml:space="preserve">Para a visualização, use um algoritmo de force-directed graph drawing.
</t>
    </r>
    <r>
      <rPr>
        <rFont val="Arial"/>
        <b/>
        <i/>
        <color rgb="FFFF0000"/>
      </rPr>
      <t>Se a rede estiver muito despedaçada, isole a maior componente.</t>
    </r>
  </si>
  <si>
    <t>Visualização da rede</t>
  </si>
  <si>
    <t>Histograma dos degrees</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</si>
  <si>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</si>
  <si>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theme="1"/>
      </rPr>
      <t xml:space="preserve">Dê um nome curto e fácil de entender para cada conceito, pois ele será
referenciado por esse nome nas outras planilhas. Não é obrigatório
que todo conceito seja de rede, mas pelo menos um deve ser.
</t>
    </r>
    <r>
      <rPr>
        <rFont val="Arial"/>
        <b/>
        <i/>
        <color rgb="FFFF0000"/>
      </rPr>
      <t xml:space="preserve">Não se sinta obrigado a ter muitos conceitos. Poucos conceitos
bem pensados são melhores que muitos mal pensados.
</t>
    </r>
    <r>
      <rPr>
        <rFont val="Arial"/>
        <b/>
        <i/>
        <color rgb="FFFF0000"/>
        <sz val="12.0"/>
      </rPr>
      <t>ATENÇÃO: UM CONCEITO REPRESENTADO POR
DEGREE NÃO É CONSIDERADO DE REDE.</t>
    </r>
  </si>
  <si>
    <t>Rede (se
for de rede)</t>
  </si>
  <si>
    <t>Tipo de pensamento</t>
  </si>
  <si>
    <t>Admite-se que pessoas que possuem um raciocínio parecido assinalarão alternativas parecidas na escala da prova completa</t>
  </si>
  <si>
    <t>Criação</t>
  </si>
  <si>
    <t>Baseado nas respostas que o aluno deu a respeito de como é o seu ambiente de criação, ou seja, a partir de uma segunda rede, montada com dados socioeconomicos dos candidatos</t>
  </si>
  <si>
    <t>Idade</t>
  </si>
  <si>
    <t>Idade do participante</t>
  </si>
  <si>
    <t>Gênero</t>
  </si>
  <si>
    <t>Gênero do participante</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</si>
  <si>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</si>
  <si>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rgb="FF000000"/>
      </rPr>
      <t xml:space="preserve">Não precisa preencher o número, pois ele será preenchido automaticamente. O conceito esquerdo é o da
variável independente (quem influencia) e o conceito direito é o da variável dependente (quem é influenciado).
Na descrição, você deve explicar qual exatamente é relação (maior leva a maior, maior leva a menor, etc.).
</t>
    </r>
    <r>
      <rPr>
        <rFont val="Arial"/>
        <b/>
        <i/>
        <color rgb="FFFF0000"/>
      </rPr>
      <t>Não se sinta obrigado a ter muitas hipóteses. Uma hipótese bem pensada é melhor que várias mal pensadas.</t>
    </r>
  </si>
  <si>
    <t>Número
da hipótese</t>
  </si>
  <si>
    <t>Conceito</t>
  </si>
  <si>
    <t>Descrição da relação</t>
  </si>
  <si>
    <t>Pessoas com uma criação similar (no centro da rede com dados de criação fornecidos pela base) tendem a ter uma maior similaridade de pensamento</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</si>
  <si>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</si>
  <si>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rgb="FF000000"/>
      </rPr>
      <t xml:space="preserve">Para cada hipótese proposta, redija um mecanismo que a justifique e que seja coerente com o contexto.
Você pode redigir um segundo mecanismo para atingir A no MP1, </t>
    </r>
    <r>
      <rPr>
        <rFont val="Arial"/>
        <b/>
        <i/>
        <color rgb="FFFF0000"/>
      </rPr>
      <t>mas faça isso apenas se todo o resto
que você precisa entregar estiver bom. Não perca tempo nisso se ainda há feedbacks a endereçar.</t>
    </r>
  </si>
  <si>
    <t>Segue abaixo um lembrete do seu contexto.
Para todo mecanismo, as respostas para as
duas perguntas ao lado devem ser sim.</t>
  </si>
  <si>
    <r>
      <rPr>
        <rFont val="Arial"/>
        <b/>
        <i/>
        <color rgb="FFFF0000"/>
      </rPr>
      <t xml:space="preserve">O mecanismo cobre o contexto?
</t>
    </r>
    <r>
      <rPr>
        <rFont val="Arial"/>
        <i/>
        <color rgb="FF000000"/>
      </rPr>
      <t>Se o contexto, por exemplo, considera alunos de ensino médio em geral, mas o mecanismo usa premissas que só fazem sentido para alunos de baixa renda, a resposta é não. Reduza o contexto ou amplie o mecanismo.</t>
    </r>
  </si>
  <si>
    <r>
      <rPr>
        <rFont val="Arial"/>
        <b/>
        <i/>
        <color rgb="FFFF0000"/>
      </rPr>
      <t>O contexto cobre o mecanismo?</t>
    </r>
    <r>
      <rPr>
        <rFont val="Arial"/>
        <i/>
        <color rgb="FF000000"/>
      </rPr>
      <t xml:space="preserve">
Se o mecanismo, por exemplo, é plausível para qualquer aluno de engenharia, mas o contexto considera apenas alunos de engenharia de computação, a resposta é não. Amplie o contexto ou reduza o mecanismo.</t>
    </r>
  </si>
  <si>
    <t>Hipótese</t>
  </si>
  <si>
    <t>Mecanismo</t>
  </si>
  <si>
    <t>Mecanismo alternativo (opcional)</t>
  </si>
  <si>
    <t>A experiência de vida e o ambiente em que uma pessoa é criada têm um impacto significativo em suas crenças, valores e perspectivas. Isso inclui a forma como uma pessoa percebe o mundo, como ela se relaciona com os outros e como toma decisões. Quando duas pessoas foram criadas de forma semelhante, elas podem ter sido expostas às mesmas informações e conceitos desde cedo. Como resultado, elas podem ter uma compreensão similar sobre determinados tópicos e conceitos, e isso influencia suas respostas a perguntas relacionadas a esses tópicos.
No entanto, é importante lembrar que as experiências de vida e o ambiente também mudam ao longo do tempo. O ano de 2021, por exemplo, é um momento significativo para análise, pois as pessoas em todo o mundo estão experimentando mudanças significativas em suas vidas devido à pandemia global. Essas mudanças podem ter um impacto duradouro em suas crenças, valores e perspectivas, mesmo após a pandemia ter passado.
No contexto da rede de questões do Enem, as pessoas que se encontram no centro dessa rede, são aquelas que têm mais probabilidade de acertar um maior número de questões. Já na rede de características socioeconômicas dos participantes do Enem, é possível observar que aqueles que ocupam uma posição central nessa rede tendem a ter uma renda familiar mais baixa. Isso ocorre devido à predominância de participantes provenientes de contextos socioeconômicos menos privilegiados que realizam a prova.</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</si>
  <si>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</si>
  <si>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rgb="FF000000"/>
      </rPr>
      <t xml:space="preserve">Variáveis de controle representam conceitos que você não está interessado em testar porque a influência
sobre a variável dependente já está clara, mas que precisam ser incluídas nos modelos para evitar viés.
</t>
    </r>
    <r>
      <rPr>
        <rFont val="Arial"/>
        <b/>
        <i/>
        <color rgb="FFFF0000"/>
      </rPr>
      <t>Você não é obrigado a incluir variáveis de controle, mas, na prática, é estranho nenhuma existir.</t>
    </r>
  </si>
  <si>
    <t xml:space="preserve">A idade pode interferir no tipo de pensamento de uma pessoa devido ao desenvolvimento cognitivo, acumulação de experiência de vida, maturidade emocional, flexibilidade cognitiva e mudanças neurobiológicas associadas ao envelhecimento. Esses fatores influenciam como uma pessoa pensa, processa informações e lida com diferentes situações ao longo do tempo. </t>
  </si>
  <si>
    <t>tem relação com</t>
  </si>
  <si>
    <t>A relação entre gênero e tipo de pensamento é influenciada por fatores biológicos, socioculturais e individuais. Diferenças biológicas e hormonais podem influenciar o pensamento médio de homens e mulheres, mas influências socioculturais como a socialização de gênero e experiências individuais também desempenham um papel significativo na formação do pensamento.</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</si>
  <si>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</si>
  <si>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rgb="FF000000"/>
      </rPr>
      <t xml:space="preserve">Dê uma sigla curta e fácil de entender para cada variável, pois
ela será referenciada por esse nome nas outras planilhas.
Se a variável for simplesmente copiada da fonte, indique, por exemplo, tabela e coluna.
Se é necessário alguma normalização, fórmula ou algoritmo, dê detalhes sobre isso.
</t>
    </r>
    <r>
      <rPr>
        <rFont val="Arial"/>
        <b/>
        <i/>
        <color rgb="FFFF0000"/>
      </rPr>
      <t>O objetivo deve ser permitir que um terceiro reproduza seus resultados.</t>
    </r>
  </si>
  <si>
    <t>Sigla</t>
  </si>
  <si>
    <t>Fonte(s) necessárias para
operacionalizar a variável
(separadas por vírgula)</t>
  </si>
  <si>
    <t>Detalhes da operacionalização</t>
  </si>
  <si>
    <t>CORE_P</t>
  </si>
  <si>
    <t>Utilização do algoritmo de Rombach de detecção de centro periferia (método cp.Rombach) na rede de prova</t>
  </si>
  <si>
    <t>CORE_Q</t>
  </si>
  <si>
    <t>Utilização do algoritmo de Rombach de detecção de centro periferia (método cp.Rombach) na rede do questionário</t>
  </si>
  <si>
    <t>AGE</t>
  </si>
  <si>
    <t xml:space="preserve">Categorizar por faixas </t>
  </si>
  <si>
    <t>SEX</t>
  </si>
  <si>
    <t>Pegar as respostas individuais na planilha</t>
  </si>
  <si>
    <r>
      <rPr>
        <rFont val="Arial"/>
        <i/>
        <color theme="1"/>
      </rPr>
      <t xml:space="preserve">Que mudanças você fez
em resposta ao feedback?
</t>
    </r>
    <r>
      <rPr>
        <rFont val="Arial"/>
        <b/>
        <i/>
        <color rgb="FFFF0000"/>
      </rPr>
      <t>Cuidado! Se uma mudança
não for indicada aqui, há risco
de ser ignorada na correção.</t>
    </r>
  </si>
  <si>
    <t>A segunda coluna é a única que precisa ser preenchida.
As outras quatro são preenchidas automaticamente.</t>
  </si>
  <si>
    <t>Letra
do modelo</t>
  </si>
  <si>
    <t>Tipo</t>
  </si>
  <si>
    <t>Variáveis independentes</t>
  </si>
  <si>
    <t>Variável dependente</t>
  </si>
  <si>
    <t>Hipóteses testadas</t>
  </si>
  <si>
    <t>Regressão linear</t>
  </si>
  <si>
    <t>1</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</si>
  <si>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</si>
  <si>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rgb="FF000000"/>
      </rPr>
      <t xml:space="preserve">Para cada modelo, insira a imagem do gráfico de resíduos.
</t>
    </r>
    <r>
      <rPr>
        <rFont val="Arial"/>
        <b/>
        <i/>
        <color rgb="FFFF0000"/>
      </rPr>
      <t>Não é necessário incluir gráficos por variável dependente.</t>
    </r>
  </si>
  <si>
    <t>Modelo</t>
  </si>
  <si>
    <t>Gráfico de resíduos (apenas em
relação aos valores estimados)</t>
  </si>
  <si>
    <r>
      <rPr>
        <rFont val="Arial"/>
        <i/>
        <color theme="1"/>
      </rPr>
      <t xml:space="preserve">Que mudanças você fez
em resposta ao feedback?
</t>
    </r>
    <r>
      <rPr>
        <rFont val="Arial"/>
        <b/>
        <i/>
        <color rgb="FFFF0000"/>
      </rPr>
      <t>Cuidado! Se uma mudança
não for indicada aqui, há risco
de ser ignorada na correção.</t>
    </r>
  </si>
  <si>
    <r>
      <rPr>
        <rFont val="Arial"/>
        <i/>
        <color rgb="FF000000"/>
      </rPr>
      <t xml:space="preserve">Escreva o resultado de forma resumida: apenas o
coeficiente e asteriscos representando o nível do p-valor:
* se p &lt; 0.1
** se p &lt; 0.05
*** se p &lt; 0.01
</t>
    </r>
    <r>
      <rPr>
        <rFont val="Arial"/>
        <b/>
        <i/>
        <color rgb="FFFF0000"/>
      </rPr>
      <t xml:space="preserve">Use uma fonte monoespaçada (ex: Oxygen Mono) e tente deixar todos os resultados alinhados
verticalmente em relação ao sinal e aos decimais, arredondando para poucas casas. Por exemplo:
</t>
    </r>
    <r>
      <rPr>
        <rFont val="Oxygen Mono"/>
        <b/>
        <i val="0"/>
        <color rgb="FFFF0000"/>
      </rPr>
      <t>-0.492 *</t>
    </r>
    <r>
      <rPr>
        <rFont val="Oxygen Mono"/>
        <b/>
        <i val="0"/>
        <color rgb="FFFFF2CC"/>
      </rPr>
      <t>**</t>
    </r>
    <r>
      <rPr>
        <rFont val="Oxygen Mono"/>
        <b/>
        <i val="0"/>
        <color rgb="FFFF0000"/>
      </rPr>
      <t xml:space="preserve">
</t>
    </r>
    <r>
      <rPr>
        <rFont val="Oxygen Mono"/>
        <b/>
        <i val="0"/>
        <color rgb="FFFFF2CC"/>
      </rPr>
      <t>-</t>
    </r>
    <r>
      <rPr>
        <rFont val="Oxygen Mono"/>
        <b/>
        <i val="0"/>
        <color rgb="FFFF0000"/>
      </rPr>
      <t xml:space="preserve">0.034 </t>
    </r>
    <r>
      <rPr>
        <rFont val="Oxygen Mono"/>
        <b/>
        <i val="0"/>
        <color rgb="FFFFF2CC"/>
      </rPr>
      <t>***</t>
    </r>
    <r>
      <rPr>
        <rFont val="Oxygen Mono"/>
        <b/>
        <i val="0"/>
        <color rgb="FFFF0000"/>
      </rPr>
      <t xml:space="preserve">
-0.002 ***</t>
    </r>
  </si>
  <si>
    <t>Independente</t>
  </si>
  <si>
    <t>Dependente</t>
  </si>
  <si>
    <t>Expectativa</t>
  </si>
  <si>
    <t>Resultado
(leia acima)</t>
  </si>
  <si>
    <t>Conclusão</t>
  </si>
  <si>
    <t>Justificativa (exceto se
corroborou sem inverter)</t>
  </si>
  <si>
    <t>Criação (CORE_Q)</t>
  </si>
  <si>
    <t>Tipo de pensamento (CORE_P)</t>
  </si>
  <si>
    <t>Univariado (A)</t>
  </si>
  <si>
    <t>Coeficiente negativo (quanto mais de centro na rede de criação, menos de centro na rede de tipo de pensamento)</t>
  </si>
  <si>
    <t>0.945058 ***</t>
  </si>
  <si>
    <t>Corroborou inversa</t>
  </si>
  <si>
    <t>Os centros das redes montadas não era o que se esperava. Para a rede de questões de prova, esperava-se que o perfil dos candidatos centrais fosse os que mais acertassem, o que não se demonstrou verdadeiro. De forma semelhante, para a rede de respostas ao questionário socioeconômico, esperava-se que os candidatos centrais fossem aqules com menor condição socioeconômica, mas um perfil que diferenciasse centro de periferia não pode ser traçado.</t>
  </si>
  <si>
    <r>
      <rPr>
        <rFont val="Arial"/>
        <i/>
        <color theme="1"/>
      </rPr>
      <t xml:space="preserve">Que mudanças você fez
em resposta ao feedback?
</t>
    </r>
    <r>
      <rPr>
        <rFont val="Arial"/>
        <b/>
        <i/>
        <color rgb="FFFF0000"/>
      </rPr>
      <t>Cuidado! Se uma mudança
não for indicada aqui, há risco
de ser ignorada na correção.</t>
    </r>
  </si>
  <si>
    <t>Qual subconjunto dos dados você acredita que mudaria algum dos resultados obtidos? Mais importante, por que?</t>
  </si>
  <si>
    <t>Novo</t>
  </si>
  <si>
    <t>Hipótese
impactada</t>
  </si>
  <si>
    <t>Modelo
impactado</t>
  </si>
  <si>
    <t>Resultado original</t>
  </si>
  <si>
    <t>Novo resultado esperado
por causa do recorte</t>
  </si>
  <si>
    <t>Justificativa</t>
  </si>
  <si>
    <t>Ser treineiro</t>
  </si>
  <si>
    <t>A</t>
  </si>
  <si>
    <t>Vai corroborar</t>
  </si>
  <si>
    <t>A presença de treineiros na base de dados faz com que a nota geral diminua, já que: 1) eles não estão prestando o vestibular "para valer".; e 2) eles não possuem todo o conhecimento do ensino médio. Removendo os treineiros da base, espera-se enxergar uma melhora na diferenciação dos perfis centro-periferia da rede de prova.</t>
  </si>
  <si>
    <t>Ter internet em casa</t>
  </si>
  <si>
    <t>Considerando que a prova foi feita em um ano de pandemia, ter internet em casa é especialmente importante para a quantidade e qualidade de informações consumidas. A limitação de não ter fácil acesso a materiais de estudo online podem ter efeito significativo na nota média do vestibular, então a remoção desses candidatos pode fazer com que o centro da rede de prova se torne mais parecida com o que esperávamos no começo</t>
  </si>
  <si>
    <r>
      <rPr>
        <rFont val="Arial"/>
        <i/>
        <color theme="1"/>
      </rPr>
      <t xml:space="preserve">Que mudanças você fez
em resposta ao feedback?
</t>
    </r>
    <r>
      <rPr>
        <rFont val="Arial"/>
        <b/>
        <i/>
        <color rgb="FFFF0000"/>
      </rPr>
      <t>Cuidado! Se uma mudança
não for indicada aqui, há risco
de ser ignorada na correção.</t>
    </r>
  </si>
  <si>
    <t>Todas as diferenças em relação às expectativas abaixo devem ser explicadas na apresentação final.</t>
  </si>
  <si>
    <t>SOMENTE Ser treineiro</t>
  </si>
  <si>
    <t>TUDO EXCETO Ser treineiro</t>
  </si>
  <si>
    <t>TUDO</t>
  </si>
  <si>
    <t>SOMENTE Ter internet em casa</t>
  </si>
  <si>
    <t>h1mA: Vai corroborar</t>
  </si>
  <si>
    <t>TUDO EXCETO Ter internet em casa</t>
  </si>
  <si>
    <t>h1mA: Vai corroborar inversa</t>
  </si>
  <si>
    <t>h1mA: Corroborou inversa</t>
  </si>
  <si>
    <r>
      <rPr>
        <rFont val="Arial"/>
        <i/>
        <color theme="1"/>
      </rPr>
      <t xml:space="preserve">Que mudanças você fez
em resposta ao feedback?
</t>
    </r>
    <r>
      <rPr>
        <rFont val="Arial"/>
        <b/>
        <i/>
        <color rgb="FFFF0000"/>
      </rPr>
      <t>Cuidado! Se uma mudança
não for indicada aqui, há risco
de ser ignorada na correção.</t>
    </r>
  </si>
  <si>
    <t>A partir dos resultados obtidos, você deve escolher uma das hipóteses e propor uma nova iteração de pesquisa.
A direção específica dessa proposta depende de qual foi o resultado original da combinação escolhida abaixo.</t>
  </si>
  <si>
    <t>Direção</t>
  </si>
  <si>
    <t>Propor uma hipótese alternativa que dialogue com os resultados obtidos.</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</si>
</sst>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color rgb="FF0000FF"/>
      <name val="Arial"/>
      <scheme val="minor"/>
    </font>
    <font>
      <i/>
      <color theme="1"/>
      <name val="Arial"/>
      <scheme val="minor"/>
    </font>
    <font>
      <color theme="1"/>
      <name val="Arial"/>
      <scheme val="minor"/>
    </font>
    <font/>
    <font>
      <b/>
      <color rgb="FFFFFFFF"/>
      <name val="Arial"/>
      <scheme val="minor"/>
    </font>
    <font>
      <sz val="10.0"/>
      <color theme="1"/>
      <name val="Arial"/>
    </font>
    <font>
      <sz val="10.0"/>
      <color theme="1"/>
      <name val="Arial"/>
      <scheme val="minor"/>
    </font>
    <font>
      <u/>
      <sz val="10.0"/>
      <color rgb="FF0000FF"/>
    </font>
    <font>
      <sz val="10.0"/>
      <color rgb="FF000000"/>
      <name val="Arial"/>
    </font>
    <font>
      <color theme="1"/>
      <name val="Oxygen Mono"/>
    </font>
    <font>
      <i/>
      <color rgb="FF000000"/>
      <name val="Arial"/>
      <scheme val="minor"/>
    </font>
    <font>
      <color rgb="FFFFFFFF"/>
      <name val="Arial"/>
      <scheme val="minor"/>
    </font>
    <font>
      <sz val="8.0"/>
      <color theme="1"/>
      <name val="Arial"/>
      <scheme val="minor"/>
    </font>
    <font>
      <color rgb="FF000000"/>
      <name val="Arial"/>
      <scheme val="minor"/>
    </font>
    <font>
      <sz val="9.0"/>
      <color rgb="FF000000"/>
      <name val="Oxygen Mono"/>
    </font>
    <font>
      <sz val="10.0"/>
      <color theme="1"/>
      <name val="Oxygen Mono"/>
    </font>
    <font>
      <b/>
      <sz val="10.0"/>
      <color rgb="FFFFFFFF"/>
      <name val="Arial"/>
      <scheme val="minor"/>
    </font>
  </fonts>
  <fills count="7">
    <fill>
      <patternFill patternType="none"/>
    </fill>
    <fill>
      <patternFill patternType="lightGray"/>
    </fill>
    <fill>
      <patternFill patternType="solid">
        <fgColor rgb="FFFFF2CC"/>
        <bgColor rgb="FFFFF2CC"/>
      </patternFill>
    </fill>
    <fill>
      <patternFill patternType="solid">
        <fgColor rgb="FF000000"/>
        <bgColor rgb="FF000000"/>
      </patternFill>
    </fill>
    <fill>
      <patternFill patternType="solid">
        <fgColor rgb="FFFFFFFF"/>
        <bgColor rgb="FFFFFFFF"/>
      </patternFill>
    </fill>
    <fill>
      <patternFill patternType="solid">
        <fgColor rgb="FFF5F5F5"/>
        <bgColor rgb="FFF5F5F5"/>
      </patternFill>
    </fill>
    <fill>
      <patternFill patternType="solid">
        <fgColor rgb="FFEFEFEF"/>
        <bgColor rgb="FFEFEFEF"/>
      </patternFill>
    </fill>
  </fills>
  <borders count="35">
    <border/>
    <border>
      <bottom style="thin">
        <color rgb="FFFFFFF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bottom style="thin">
        <color rgb="FF000000"/>
      </bottom>
    </border>
    <border>
      <right style="thin">
        <color rgb="FFFFFFFF"/>
      </right>
      <bottom style="thin">
        <color rgb="FF000000"/>
      </bottom>
    </border>
    <border>
      <left style="thin">
        <color rgb="FFFFFFFF"/>
      </left>
      <right style="thin">
        <color rgb="FFFFFFFF"/>
      </right>
      <bottom style="thin">
        <color rgb="FF000000"/>
      </bottom>
    </border>
    <border>
      <left style="thin">
        <color rgb="FF000000"/>
      </left>
      <right style="thin">
        <color rgb="FFFFFFFF"/>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FFFFFF"/>
      </left>
      <bottom style="thin">
        <color rgb="FF000000"/>
      </bottom>
    </border>
    <border>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FFFFFF"/>
      </left>
      <top style="thin">
        <color rgb="FF000000"/>
      </top>
      <bottom style="thin">
        <color rgb="FF000000"/>
      </bottom>
    </border>
    <border>
      <right style="thin">
        <color rgb="FFFFFFFF"/>
      </right>
      <top style="thin">
        <color rgb="FFFFFFFF"/>
      </top>
    </border>
    <border>
      <right style="thin">
        <color rgb="FFFFFFFF"/>
      </right>
    </border>
    <border>
      <left style="thin">
        <color rgb="FFFFFFFF"/>
      </left>
      <right style="thin">
        <color rgb="FFFFFFFF"/>
      </right>
    </border>
    <border>
      <left style="thin">
        <color rgb="FFFFFFFF"/>
      </left>
      <right style="thin">
        <color rgb="FFFFFFFF"/>
      </right>
      <bottom style="thin">
        <color rgb="FFFFFFFF"/>
      </bottom>
    </border>
    <border>
      <right style="thin">
        <color rgb="FFFFFFFF"/>
      </right>
      <bottom style="thin">
        <color rgb="FFFFFFFF"/>
      </bottom>
    </border>
    <border>
      <left style="thin">
        <color rgb="FFFFFFFF"/>
      </left>
    </border>
    <border>
      <left style="thin">
        <color rgb="FFFFFFFF"/>
      </left>
      <top style="thin">
        <color rgb="FFFFFFFF"/>
      </top>
    </border>
    <border>
      <left style="thin">
        <color rgb="FFFFFFFF"/>
      </left>
      <top style="thin">
        <color rgb="FFFFFFFF"/>
      </top>
      <bottom style="thin">
        <color rgb="FF000000"/>
      </bottom>
    </border>
    <border>
      <left style="thin">
        <color rgb="FF000000"/>
      </left>
      <right style="thin">
        <color rgb="FF000000"/>
      </right>
      <top style="thin">
        <color rgb="FF000000"/>
      </top>
    </border>
    <border>
      <left style="thin">
        <color rgb="FFFFFFFF"/>
      </left>
      <bottom style="thin">
        <color rgb="FFFFFFFF"/>
      </bottom>
    </border>
    <border>
      <left style="thin">
        <color rgb="FF000000"/>
      </left>
      <right style="thin">
        <color rgb="FF000000"/>
      </right>
      <bottom style="thin">
        <color rgb="FF000000"/>
      </bottom>
    </border>
    <border>
      <left style="thin">
        <color rgb="FF000000"/>
      </left>
      <right style="thin">
        <color rgb="FFFFFFFF"/>
      </right>
      <top style="thin">
        <color rgb="FF000000"/>
      </top>
    </border>
    <border>
      <left style="thin">
        <color rgb="FFFFFFFF"/>
      </left>
      <right style="thin">
        <color rgb="FFFFFFFF"/>
      </right>
      <top style="thin">
        <color rgb="FF000000"/>
      </top>
    </border>
    <border>
      <left style="thin">
        <color rgb="FFFFFFFF"/>
      </left>
      <right style="thin">
        <color rgb="FF000000"/>
      </right>
      <top style="thin">
        <color rgb="FF000000"/>
      </top>
    </border>
    <border>
      <left style="thin">
        <color rgb="FFFFFFFF"/>
      </left>
      <top style="thin">
        <color rgb="FF000000"/>
      </top>
    </border>
    <border>
      <right style="thin">
        <color rgb="FFFFFFFF"/>
      </right>
      <top style="thin">
        <color rgb="FF000000"/>
      </top>
    </border>
    <border>
      <left style="thin">
        <color rgb="FF000000"/>
      </left>
      <right style="thin">
        <color rgb="FF000000"/>
      </right>
      <top style="thin">
        <color rgb="FF000000"/>
      </top>
      <bottom style="thin">
        <color rgb="FFFFFFFF"/>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FFFFFF"/>
      </top>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2" fontId="2" numFmtId="0" xfId="0" applyAlignment="1" applyBorder="1" applyFill="1" applyFont="1">
      <alignment horizontal="center" readingOrder="0" shrinkToFit="0" vertical="center" wrapText="1"/>
    </xf>
    <xf borderId="0" fillId="0" fontId="3" numFmtId="0" xfId="0" applyAlignment="1" applyFont="1">
      <alignment horizontal="left" readingOrder="0" shrinkToFit="0" vertical="center" wrapText="1"/>
    </xf>
    <xf borderId="3" fillId="0" fontId="3" numFmtId="0" xfId="0" applyAlignment="1" applyBorder="1" applyFont="1">
      <alignment horizontal="left" readingOrder="0" shrinkToFit="0" vertical="center" wrapText="1"/>
    </xf>
    <xf borderId="4" fillId="0" fontId="3" numFmtId="0" xfId="0" applyAlignment="1" applyBorder="1" applyFont="1">
      <alignment horizontal="left" readingOrder="0" shrinkToFit="0" vertical="center" wrapText="1"/>
    </xf>
    <xf borderId="5" fillId="0" fontId="4" numFmtId="0" xfId="0" applyBorder="1" applyFont="1"/>
    <xf borderId="6" fillId="0" fontId="3" numFmtId="0" xfId="0" applyAlignment="1" applyBorder="1" applyFont="1">
      <alignment horizontal="left" readingOrder="0" shrinkToFit="0" vertical="center" wrapText="1"/>
    </xf>
    <xf borderId="7" fillId="3" fontId="5" numFmtId="0" xfId="0" applyAlignment="1" applyBorder="1" applyFill="1" applyFont="1">
      <alignment horizontal="left" readingOrder="0" shrinkToFit="0" vertical="center" wrapText="1"/>
    </xf>
    <xf borderId="8" fillId="3" fontId="5" numFmtId="0" xfId="0" applyAlignment="1" applyBorder="1" applyFont="1">
      <alignment horizontal="left" readingOrder="0" shrinkToFit="0" vertical="center" wrapText="1"/>
    </xf>
    <xf borderId="2" fillId="3" fontId="5" numFmtId="0" xfId="0" applyAlignment="1" applyBorder="1" applyFont="1">
      <alignment horizontal="left" readingOrder="0" shrinkToFit="0" vertical="center" wrapText="1"/>
    </xf>
    <xf borderId="2" fillId="0" fontId="6" numFmtId="49" xfId="0" applyAlignment="1" applyBorder="1" applyFont="1" applyNumberFormat="1">
      <alignment horizontal="left" readingOrder="0" shrinkToFit="0" vertical="center" wrapText="1"/>
    </xf>
    <xf borderId="2" fillId="0" fontId="3" numFmtId="49" xfId="0" applyAlignment="1" applyBorder="1" applyFont="1" applyNumberFormat="1">
      <alignment horizontal="left" readingOrder="0" shrinkToFit="0" vertical="center" wrapText="1"/>
    </xf>
    <xf borderId="1" fillId="0" fontId="4" numFmtId="0" xfId="0" applyBorder="1" applyFont="1"/>
    <xf borderId="2" fillId="0" fontId="7" numFmtId="49" xfId="0" applyAlignment="1" applyBorder="1" applyFont="1" applyNumberFormat="1">
      <alignment horizontal="left" readingOrder="0" shrinkToFit="0" vertical="center" wrapText="1"/>
    </xf>
    <xf borderId="3" fillId="0" fontId="7" numFmtId="0" xfId="0" applyAlignment="1" applyBorder="1" applyFont="1">
      <alignment horizontal="left" readingOrder="0" shrinkToFit="0" vertical="center" wrapText="1"/>
    </xf>
    <xf borderId="9" fillId="2" fontId="2" numFmtId="0" xfId="0" applyAlignment="1" applyBorder="1" applyFont="1">
      <alignment horizontal="center" readingOrder="0" shrinkToFit="0" vertical="center" wrapText="1"/>
    </xf>
    <xf borderId="10" fillId="0" fontId="4" numFmtId="0" xfId="0" applyBorder="1" applyFont="1"/>
    <xf borderId="11" fillId="0" fontId="4" numFmtId="0" xfId="0" applyBorder="1" applyFont="1"/>
    <xf borderId="12" fillId="0" fontId="3" numFmtId="0" xfId="0" applyAlignment="1" applyBorder="1" applyFont="1">
      <alignment horizontal="left" readingOrder="0" shrinkToFit="0" vertical="center" wrapText="1"/>
    </xf>
    <xf borderId="4" fillId="0" fontId="4" numFmtId="0" xfId="0" applyBorder="1" applyFont="1"/>
    <xf borderId="13" fillId="3" fontId="5" numFmtId="0" xfId="0" applyAlignment="1" applyBorder="1" applyFont="1">
      <alignment horizontal="left" readingOrder="0" shrinkToFit="0" vertical="center" wrapText="1"/>
    </xf>
    <xf borderId="14" fillId="3" fontId="5" numFmtId="0" xfId="0" applyAlignment="1" applyBorder="1" applyFont="1">
      <alignment horizontal="left" readingOrder="0" shrinkToFit="0" vertical="center" wrapText="1"/>
    </xf>
    <xf borderId="15" fillId="3" fontId="5" numFmtId="0" xfId="0" applyAlignment="1" applyBorder="1" applyFont="1">
      <alignment horizontal="left" readingOrder="0" shrinkToFit="0" vertical="center" wrapText="1"/>
    </xf>
    <xf borderId="2" fillId="0" fontId="8" numFmtId="49" xfId="0" applyAlignment="1" applyBorder="1" applyFont="1" applyNumberFormat="1">
      <alignment horizontal="left" readingOrder="0" shrinkToFit="0" vertical="center" wrapText="1"/>
    </xf>
    <xf borderId="2" fillId="0" fontId="7" numFmtId="49" xfId="0" applyAlignment="1" applyBorder="1" applyFont="1" applyNumberFormat="1">
      <alignment horizontal="left" readingOrder="0" shrinkToFit="0" vertical="center" wrapText="1"/>
    </xf>
    <xf borderId="2" fillId="0" fontId="3" numFmtId="49" xfId="0" applyAlignment="1" applyBorder="1" applyFont="1" applyNumberFormat="1">
      <alignment horizontal="left" readingOrder="0" shrinkToFit="0" vertical="center" wrapText="1"/>
    </xf>
    <xf borderId="2" fillId="4" fontId="9" numFmtId="49" xfId="0" applyAlignment="1" applyBorder="1" applyFill="1" applyFont="1" applyNumberFormat="1">
      <alignment horizontal="left" readingOrder="0" shrinkToFit="0" vertical="center" wrapText="1"/>
    </xf>
    <xf borderId="2" fillId="0" fontId="10" numFmtId="49" xfId="0" applyAlignment="1" applyBorder="1" applyFont="1" applyNumberFormat="1">
      <alignment horizontal="left" readingOrder="0" shrinkToFit="0" vertical="center" wrapText="1"/>
    </xf>
    <xf borderId="2" fillId="0" fontId="3" numFmtId="49" xfId="0" applyAlignment="1" applyBorder="1" applyFont="1" applyNumberFormat="1">
      <alignment horizontal="center" readingOrder="0" shrinkToFit="0" vertical="center" wrapText="1"/>
    </xf>
    <xf borderId="10" fillId="3" fontId="5" numFmtId="0" xfId="0" applyAlignment="1" applyBorder="1" applyFont="1">
      <alignment horizontal="left" readingOrder="0" shrinkToFit="0" vertical="center" wrapText="1"/>
    </xf>
    <xf borderId="0" fillId="0" fontId="11" numFmtId="0" xfId="0" applyAlignment="1" applyFont="1">
      <alignment horizontal="left" readingOrder="0" shrinkToFit="0" vertical="center" wrapText="1"/>
    </xf>
    <xf borderId="9" fillId="2" fontId="11" numFmtId="0" xfId="0" applyAlignment="1" applyBorder="1" applyFont="1">
      <alignment horizontal="center" readingOrder="0" shrinkToFit="0" vertical="center" wrapText="1"/>
    </xf>
    <xf borderId="16" fillId="0" fontId="12" numFmtId="0" xfId="0" applyAlignment="1" applyBorder="1" applyFont="1">
      <alignment horizontal="left" readingOrder="0" shrinkToFit="0" vertical="center" wrapText="1"/>
    </xf>
    <xf borderId="3" fillId="0" fontId="12" numFmtId="0" xfId="0" applyAlignment="1" applyBorder="1" applyFont="1">
      <alignment horizontal="left" readingOrder="0" shrinkToFit="0" vertical="center" wrapText="1"/>
    </xf>
    <xf borderId="0" fillId="0" fontId="12" numFmtId="0" xfId="0" applyAlignment="1" applyFont="1">
      <alignment horizontal="left" readingOrder="0" shrinkToFit="0" vertical="center" wrapText="1"/>
    </xf>
    <xf borderId="17" fillId="0" fontId="4" numFmtId="0" xfId="0" applyBorder="1" applyFont="1"/>
    <xf borderId="12" fillId="0" fontId="12" numFmtId="0" xfId="0" applyAlignment="1" applyBorder="1" applyFont="1">
      <alignment horizontal="left" readingOrder="0" shrinkToFit="0" vertical="center" wrapText="1"/>
    </xf>
    <xf borderId="18" fillId="0" fontId="12" numFmtId="0" xfId="0" applyAlignment="1" applyBorder="1" applyFont="1">
      <alignment horizontal="left" readingOrder="0" shrinkToFit="0" vertical="center" wrapText="1"/>
    </xf>
    <xf borderId="4" fillId="0" fontId="12" numFmtId="0" xfId="0" applyAlignment="1" applyBorder="1" applyFont="1">
      <alignment horizontal="left" readingOrder="0" shrinkToFit="0" vertical="center" wrapText="1"/>
    </xf>
    <xf borderId="7" fillId="3" fontId="5" numFmtId="0" xfId="0" applyAlignment="1" applyBorder="1" applyFont="1">
      <alignment horizontal="center" readingOrder="0" shrinkToFit="0" vertical="center" wrapText="1"/>
    </xf>
    <xf borderId="19" fillId="0" fontId="4" numFmtId="0" xfId="0" applyBorder="1" applyFont="1"/>
    <xf borderId="2" fillId="0" fontId="13" numFmtId="49" xfId="0" applyAlignment="1" applyBorder="1" applyFont="1" applyNumberFormat="1">
      <alignment horizontal="center" readingOrder="0" shrinkToFit="0" vertical="center" wrapText="1"/>
    </xf>
    <xf borderId="2" fillId="0" fontId="6" numFmtId="49" xfId="0" applyAlignment="1" applyBorder="1" applyFont="1" applyNumberFormat="1">
      <alignment readingOrder="0" shrinkToFit="0" vertical="center" wrapText="1"/>
    </xf>
    <xf borderId="20" fillId="0" fontId="4" numFmtId="0" xfId="0" applyBorder="1" applyFont="1"/>
    <xf borderId="0" fillId="0" fontId="14" numFmtId="0" xfId="0" applyAlignment="1" applyFont="1">
      <alignment horizontal="center" readingOrder="0" shrinkToFit="0" vertical="center" wrapText="1"/>
    </xf>
    <xf borderId="0" fillId="0" fontId="14" numFmtId="0" xfId="0" applyAlignment="1" applyFont="1">
      <alignment horizontal="left" readingOrder="0" shrinkToFit="0" vertical="center" wrapText="1"/>
    </xf>
    <xf borderId="3" fillId="0" fontId="14" numFmtId="0" xfId="0" applyAlignment="1" applyBorder="1" applyFont="1">
      <alignment horizontal="left" readingOrder="0" shrinkToFit="0" vertical="center" wrapText="1"/>
    </xf>
    <xf borderId="0" fillId="0" fontId="1" numFmtId="0" xfId="0" applyAlignment="1" applyFont="1">
      <alignment horizontal="left" readingOrder="0" shrinkToFit="0" vertical="center" wrapText="1"/>
    </xf>
    <xf borderId="21" fillId="0" fontId="11" numFmtId="0" xfId="0" applyAlignment="1" applyBorder="1" applyFont="1">
      <alignment horizontal="center" readingOrder="0" shrinkToFit="0" vertical="center" wrapText="1"/>
    </xf>
    <xf borderId="22" fillId="0" fontId="11" numFmtId="0" xfId="0" applyAlignment="1" applyBorder="1" applyFont="1">
      <alignment horizontal="center" readingOrder="0" shrinkToFit="0" vertical="center" wrapText="1"/>
    </xf>
    <xf borderId="23" fillId="0" fontId="3" numFmtId="0" xfId="0" applyAlignment="1" applyBorder="1" applyFont="1">
      <alignment horizontal="center" readingOrder="0" shrinkToFit="0" vertical="center" wrapText="1"/>
    </xf>
    <xf borderId="24" fillId="2" fontId="11" numFmtId="0" xfId="0" applyAlignment="1" applyBorder="1" applyFont="1">
      <alignment horizontal="center" readingOrder="0" shrinkToFit="0" vertical="center" wrapText="1"/>
    </xf>
    <xf borderId="25" fillId="0" fontId="4" numFmtId="0" xfId="0" applyBorder="1" applyFont="1"/>
    <xf borderId="26" fillId="0" fontId="3" numFmtId="49" xfId="0" applyAlignment="1" applyBorder="1" applyFont="1" applyNumberFormat="1">
      <alignment horizontal="center" readingOrder="0" shrinkToFit="0" vertical="center" wrapText="1"/>
    </xf>
    <xf borderId="2" fillId="2" fontId="11" numFmtId="0" xfId="0" applyAlignment="1" applyBorder="1" applyFont="1">
      <alignment horizontal="center" readingOrder="0" shrinkToFit="0" vertical="center" wrapText="1"/>
    </xf>
    <xf borderId="27" fillId="3" fontId="5" numFmtId="0" xfId="0" applyAlignment="1" applyBorder="1" applyFont="1">
      <alignment horizontal="center" readingOrder="0" shrinkToFit="0" vertical="center" wrapText="1"/>
    </xf>
    <xf borderId="28" fillId="3" fontId="5" numFmtId="0" xfId="0" applyAlignment="1" applyBorder="1" applyFont="1">
      <alignment horizontal="left" readingOrder="0" shrinkToFit="0" vertical="center" wrapText="1"/>
    </xf>
    <xf borderId="29" fillId="3" fontId="5" numFmtId="0" xfId="0" applyAlignment="1" applyBorder="1" applyFont="1">
      <alignment horizontal="left" readingOrder="0" shrinkToFit="0" vertical="center" wrapText="1"/>
    </xf>
    <xf borderId="2" fillId="0" fontId="3" numFmtId="49" xfId="0" applyAlignment="1" applyBorder="1" applyFont="1" applyNumberFormat="1">
      <alignment horizontal="center" shrinkToFit="0" vertical="center" wrapText="1"/>
    </xf>
    <xf borderId="2" fillId="0" fontId="3" numFmtId="49" xfId="0" applyAlignment="1" applyBorder="1" applyFont="1" applyNumberFormat="1">
      <alignment horizontal="left" shrinkToFit="0" vertical="center" wrapText="1"/>
    </xf>
    <xf borderId="30" fillId="3" fontId="5" numFmtId="0" xfId="0" applyAlignment="1" applyBorder="1" applyFont="1">
      <alignment horizontal="left" readingOrder="0" shrinkToFit="0" vertical="center" wrapText="1"/>
    </xf>
    <xf borderId="2" fillId="0" fontId="3" numFmtId="0" xfId="0" applyAlignment="1" applyBorder="1" applyFont="1">
      <alignment horizontal="center" readingOrder="0" shrinkToFit="0" vertical="center" wrapText="1"/>
    </xf>
    <xf borderId="2" fillId="0" fontId="3" numFmtId="0" xfId="0" applyAlignment="1" applyBorder="1" applyFont="1">
      <alignment readingOrder="0" shrinkToFit="0" vertical="center" wrapText="1"/>
    </xf>
    <xf borderId="2" fillId="0" fontId="7" numFmtId="49" xfId="0" applyAlignment="1" applyBorder="1" applyFont="1" applyNumberFormat="1">
      <alignment horizontal="left" shrinkToFit="0" vertical="center" wrapText="1"/>
    </xf>
    <xf borderId="2" fillId="0" fontId="3" numFmtId="49" xfId="0" applyAlignment="1" applyBorder="1" applyFont="1" applyNumberFormat="1">
      <alignment horizontal="center" readingOrder="0" shrinkToFit="0" vertical="center" wrapText="1"/>
    </xf>
    <xf borderId="31" fillId="3" fontId="5" numFmtId="0" xfId="0" applyAlignment="1" applyBorder="1" applyFont="1">
      <alignment horizontal="center" readingOrder="0" shrinkToFit="0" vertical="center" wrapText="1"/>
    </xf>
    <xf borderId="31" fillId="3" fontId="5" numFmtId="0" xfId="0" applyAlignment="1" applyBorder="1" applyFont="1">
      <alignment horizontal="left" readingOrder="0" shrinkToFit="0" vertical="center" wrapText="1"/>
    </xf>
    <xf borderId="2" fillId="0" fontId="7" numFmtId="49" xfId="0" applyAlignment="1" applyBorder="1" applyFont="1" applyNumberFormat="1">
      <alignment horizontal="center" readingOrder="0" shrinkToFit="0" vertical="center" wrapText="1"/>
    </xf>
    <xf borderId="0" fillId="5" fontId="15" numFmtId="49" xfId="0" applyAlignment="1" applyFill="1" applyFont="1" applyNumberFormat="1">
      <alignment horizontal="right" readingOrder="0"/>
    </xf>
    <xf borderId="2" fillId="0" fontId="16" numFmtId="49" xfId="0" applyAlignment="1" applyBorder="1" applyFont="1" applyNumberFormat="1">
      <alignment horizontal="left" readingOrder="0" shrinkToFit="0" vertical="center" wrapText="1"/>
    </xf>
    <xf borderId="2" fillId="0" fontId="7" numFmtId="49" xfId="0" applyAlignment="1" applyBorder="1" applyFont="1" applyNumberFormat="1">
      <alignment horizontal="center" shrinkToFit="0" vertical="center" wrapText="1"/>
    </xf>
    <xf borderId="21" fillId="0" fontId="12" numFmtId="0" xfId="0" applyAlignment="1" applyBorder="1" applyFont="1">
      <alignment horizontal="left" readingOrder="0" shrinkToFit="0" vertical="center" wrapText="1"/>
    </xf>
    <xf borderId="22" fillId="0" fontId="3" numFmtId="0" xfId="0" applyAlignment="1" applyBorder="1" applyFont="1">
      <alignment horizontal="left" readingOrder="0" shrinkToFit="0" vertical="center" wrapText="1"/>
    </xf>
    <xf borderId="27" fillId="3" fontId="5" numFmtId="0" xfId="0" applyAlignment="1" applyBorder="1" applyFont="1">
      <alignment horizontal="left" readingOrder="0" shrinkToFit="0" vertical="center" wrapText="1"/>
    </xf>
    <xf borderId="32" fillId="3" fontId="17" numFmtId="49" xfId="0" applyAlignment="1" applyBorder="1" applyFont="1" applyNumberFormat="1">
      <alignment horizontal="left" readingOrder="0" shrinkToFit="0" vertical="center" wrapText="1"/>
    </xf>
    <xf borderId="33" fillId="3" fontId="17" numFmtId="49" xfId="0" applyAlignment="1" applyBorder="1" applyFont="1" applyNumberFormat="1">
      <alignment horizontal="left" readingOrder="0" shrinkToFit="0" vertical="center" wrapText="1"/>
    </xf>
    <xf borderId="34" fillId="3" fontId="17" numFmtId="49" xfId="0" applyAlignment="1" applyBorder="1" applyFont="1" applyNumberFormat="1">
      <alignment horizontal="left" readingOrder="0" shrinkToFit="0" vertical="center" wrapText="1"/>
    </xf>
    <xf borderId="2" fillId="6" fontId="7" numFmtId="49" xfId="0" applyAlignment="1" applyBorder="1" applyFill="1" applyFont="1" applyNumberFormat="1">
      <alignment horizontal="left" readingOrder="0" shrinkToFit="0" vertical="center" wrapText="1"/>
    </xf>
  </cellXfs>
  <cellStyles count="1">
    <cellStyle xfId="0" name="Normal" builtinId="0"/>
  </cellStyles>
  <dxfs count="5">
    <dxf>
      <font/>
      <fill>
        <patternFill patternType="solid">
          <fgColor rgb="FFEFEFEF"/>
          <bgColor rgb="FFEFEFEF"/>
        </patternFill>
      </fill>
      <border/>
    </dxf>
    <dxf>
      <font/>
      <fill>
        <patternFill patternType="solid">
          <fgColor rgb="FFF4C7C3"/>
          <bgColor rgb="FFF4C7C3"/>
        </patternFill>
      </fill>
      <border/>
    </dxf>
    <dxf>
      <font/>
      <fill>
        <patternFill patternType="solid">
          <fgColor rgb="FFF4CCCC"/>
          <bgColor rgb="FFF4CCCC"/>
        </patternFill>
      </fill>
      <border/>
    </dxf>
    <dxf>
      <font/>
      <fill>
        <patternFill patternType="solid">
          <fgColor rgb="FFB7E1CD"/>
          <bgColor rgb="FFB7E1CD"/>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3</xdr:row>
      <xdr:rowOff>0</xdr:rowOff>
    </xdr:from>
    <xdr:ext cx="3819525" cy="15716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3</xdr:row>
      <xdr:rowOff>0</xdr:rowOff>
    </xdr:from>
    <xdr:ext cx="9382125" cy="53244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3</xdr:row>
      <xdr:rowOff>0</xdr:rowOff>
    </xdr:from>
    <xdr:ext cx="5010150" cy="38100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4</xdr:row>
      <xdr:rowOff>0</xdr:rowOff>
    </xdr:from>
    <xdr:ext cx="5724525" cy="323850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4</xdr:row>
      <xdr:rowOff>0</xdr:rowOff>
    </xdr:from>
    <xdr:ext cx="4933950" cy="381000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3.xml"/><Relationship Id="rId3"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4.xml"/><Relationship Id="rId3"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5.xml"/><Relationship Id="rId3"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v.br/inep/pt-br/acesso-a-informacao/dados-abertos/microdados/ene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50.13"/>
    <col customWidth="1" min="5" max="5" width="3.25"/>
    <col customWidth="1" min="6" max="6" width="50.13"/>
  </cols>
  <sheetData>
    <row r="1">
      <c r="A1" s="1" t="s">
        <v>0</v>
      </c>
      <c r="B1" s="2" t="s">
        <v>1</v>
      </c>
      <c r="C1" s="3"/>
      <c r="D1" s="2" t="s">
        <v>2</v>
      </c>
      <c r="E1" s="3"/>
      <c r="F1" s="4"/>
    </row>
    <row r="2">
      <c r="A2" s="5"/>
      <c r="B2" s="6"/>
      <c r="D2" s="7"/>
      <c r="F2" s="4"/>
    </row>
    <row r="3">
      <c r="A3" s="8" t="s">
        <v>3</v>
      </c>
      <c r="B3" s="9" t="s">
        <v>4</v>
      </c>
      <c r="D3" s="10" t="s">
        <v>5</v>
      </c>
      <c r="F3" s="4"/>
    </row>
    <row r="4">
      <c r="A4" s="11"/>
      <c r="B4" s="12"/>
      <c r="C4" s="13"/>
      <c r="D4" s="14" t="s">
        <v>6</v>
      </c>
      <c r="E4" s="13"/>
      <c r="F4" s="15" t="str">
        <f>checkContext(D4)</f>
        <v/>
      </c>
    </row>
  </sheetData>
  <mergeCells count="3">
    <mergeCell ref="C1:C4"/>
    <mergeCell ref="E1:E4"/>
    <mergeCell ref="A2:B2"/>
  </mergeCells>
  <conditionalFormatting sqref="A4:B4 D4">
    <cfRule type="containsBlanks" dxfId="0" priority="1">
      <formula>LEN(TRIM(A4))=0</formula>
    </cfRule>
  </conditionalFormatting>
  <conditionalFormatting sqref="F2 F4">
    <cfRule type="notContainsBlanks" dxfId="1" priority="2">
      <formula>LEN(TRIM(F2))&gt;0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8.88"/>
    <col customWidth="1" min="5" max="5" width="12.63"/>
    <col customWidth="1" min="6" max="6" width="18.88"/>
    <col customWidth="1" min="7" max="7" width="37.63"/>
    <col customWidth="1" min="8" max="8" width="3.25"/>
    <col customWidth="1" min="9" max="9" width="50.13"/>
  </cols>
  <sheetData>
    <row r="1">
      <c r="A1" s="1" t="s">
        <v>0</v>
      </c>
      <c r="B1" s="2" t="s">
        <v>83</v>
      </c>
      <c r="C1" s="31"/>
      <c r="D1" s="32" t="s">
        <v>84</v>
      </c>
      <c r="E1" s="17"/>
      <c r="F1" s="17"/>
      <c r="G1" s="18"/>
      <c r="H1" s="33"/>
      <c r="I1" s="34"/>
    </row>
    <row r="2">
      <c r="A2" s="35"/>
      <c r="B2" s="36"/>
      <c r="D2" s="37"/>
      <c r="E2" s="38"/>
      <c r="F2" s="39"/>
      <c r="G2" s="6"/>
      <c r="H2" s="36"/>
      <c r="I2" s="4" t="str">
        <f>checkControls(D4:D9, F4:G9, Hipoteses!D4:E6, Hipoteses!G4:G6)</f>
        <v/>
      </c>
    </row>
    <row r="3">
      <c r="A3" s="8" t="s">
        <v>3</v>
      </c>
      <c r="B3" s="9" t="s">
        <v>4</v>
      </c>
      <c r="D3" s="10" t="s">
        <v>71</v>
      </c>
      <c r="E3" s="41"/>
      <c r="F3" s="8" t="s">
        <v>71</v>
      </c>
      <c r="G3" s="9" t="s">
        <v>72</v>
      </c>
      <c r="H3" s="36"/>
      <c r="I3" s="34"/>
    </row>
    <row r="4">
      <c r="A4" s="12"/>
      <c r="B4" s="12"/>
      <c r="D4" s="12" t="s">
        <v>64</v>
      </c>
      <c r="E4" s="42" t="str">
        <f>controlRelation(D4:D9, F4:G9)</f>
        <v>tem relação com</v>
      </c>
      <c r="F4" s="12" t="s">
        <v>60</v>
      </c>
      <c r="G4" s="25" t="s">
        <v>85</v>
      </c>
      <c r="H4" s="36"/>
      <c r="I4" s="15" t="str">
        <f>checkControl(D4:D9, F4:G9)</f>
        <v/>
      </c>
    </row>
    <row r="5">
      <c r="A5" s="12"/>
      <c r="B5" s="12"/>
      <c r="D5" s="12" t="s">
        <v>66</v>
      </c>
      <c r="E5" s="42" t="s">
        <v>86</v>
      </c>
      <c r="F5" s="12" t="s">
        <v>60</v>
      </c>
      <c r="G5" s="25" t="s">
        <v>87</v>
      </c>
      <c r="H5" s="36"/>
      <c r="I5" s="15" t="s">
        <v>18</v>
      </c>
    </row>
    <row r="6">
      <c r="A6" s="12"/>
      <c r="B6" s="12"/>
      <c r="D6" s="12"/>
      <c r="E6" s="42" t="s">
        <v>18</v>
      </c>
      <c r="F6" s="12"/>
      <c r="G6" s="25"/>
      <c r="H6" s="36"/>
      <c r="I6" s="15" t="s">
        <v>18</v>
      </c>
    </row>
    <row r="7">
      <c r="A7" s="12"/>
      <c r="B7" s="12"/>
      <c r="D7" s="12"/>
      <c r="E7" s="42" t="s">
        <v>18</v>
      </c>
      <c r="F7" s="12"/>
      <c r="G7" s="25"/>
      <c r="H7" s="36"/>
      <c r="I7" s="15" t="s">
        <v>18</v>
      </c>
    </row>
    <row r="8">
      <c r="A8" s="12"/>
      <c r="B8" s="12"/>
      <c r="D8" s="12"/>
      <c r="E8" s="42" t="s">
        <v>18</v>
      </c>
      <c r="F8" s="12"/>
      <c r="G8" s="25"/>
      <c r="H8" s="36"/>
      <c r="I8" s="15" t="s">
        <v>18</v>
      </c>
    </row>
    <row r="9">
      <c r="A9" s="60"/>
      <c r="B9" s="60"/>
      <c r="C9" s="13"/>
      <c r="D9" s="12"/>
      <c r="E9" s="42" t="s">
        <v>18</v>
      </c>
      <c r="F9" s="60"/>
      <c r="G9" s="25"/>
      <c r="H9" s="44"/>
      <c r="I9" s="15" t="s">
        <v>18</v>
      </c>
    </row>
  </sheetData>
  <mergeCells count="6">
    <mergeCell ref="C1:C9"/>
    <mergeCell ref="D1:G1"/>
    <mergeCell ref="H1:H9"/>
    <mergeCell ref="A2:B2"/>
    <mergeCell ref="E2:E3"/>
    <mergeCell ref="F2:G2"/>
  </mergeCells>
  <conditionalFormatting sqref="I2 I4:I9">
    <cfRule type="notContainsBlanks" dxfId="2" priority="1">
      <formula>LEN(TRIM(I2))&gt;0</formula>
    </cfRule>
  </conditionalFormatting>
  <conditionalFormatting sqref="A4:B9 D4:G9">
    <cfRule type="containsBlanks" dxfId="0" priority="2">
      <formula>LEN(TRIM(A4))=0</formula>
    </cfRule>
  </conditionalFormatting>
  <dataValidations>
    <dataValidation type="list" allowBlank="1" showErrorMessage="1" sqref="D4:D9">
      <formula1>Conceitos!$D$4:$D$9</formula1>
    </dataValidation>
    <dataValidation type="list" allowBlank="1" showErrorMessage="1" sqref="F4:F9">
      <formula1>Hipoteses!$G$4:$G$6</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2.63"/>
    <col customWidth="1" min="5" max="5" width="18.88"/>
    <col customWidth="1" min="6" max="6" width="25.13"/>
    <col customWidth="1" min="7" max="7" width="37.63"/>
    <col customWidth="1" min="8" max="8" width="3.25"/>
    <col customWidth="1" min="9" max="9" width="50.13"/>
  </cols>
  <sheetData>
    <row r="1">
      <c r="A1" s="1" t="s">
        <v>0</v>
      </c>
      <c r="B1" s="2" t="s">
        <v>88</v>
      </c>
      <c r="C1" s="45"/>
      <c r="D1" s="32" t="s">
        <v>89</v>
      </c>
      <c r="E1" s="17"/>
      <c r="F1" s="17"/>
      <c r="G1" s="18"/>
      <c r="H1" s="46"/>
      <c r="I1" s="47"/>
    </row>
    <row r="2">
      <c r="A2" s="39"/>
      <c r="B2" s="6"/>
      <c r="D2" s="37"/>
      <c r="E2" s="20"/>
      <c r="F2" s="20"/>
      <c r="G2" s="6"/>
      <c r="I2" s="4" t="str">
        <f>checkVariables(D4:G9)</f>
        <v/>
      </c>
    </row>
    <row r="3">
      <c r="A3" s="8" t="s">
        <v>3</v>
      </c>
      <c r="B3" s="9" t="s">
        <v>4</v>
      </c>
      <c r="D3" s="56" t="s">
        <v>90</v>
      </c>
      <c r="E3" s="57" t="s">
        <v>71</v>
      </c>
      <c r="F3" s="61" t="s">
        <v>91</v>
      </c>
      <c r="G3" s="61" t="s">
        <v>92</v>
      </c>
      <c r="I3" s="34"/>
    </row>
    <row r="4">
      <c r="A4" s="43"/>
      <c r="B4" s="11"/>
      <c r="D4" s="62" t="s">
        <v>93</v>
      </c>
      <c r="E4" s="25" t="str">
        <f>copy(Conceitos!D4:D9)</f>
        <v>Tipo de pensamento</v>
      </c>
      <c r="F4" s="63" t="s">
        <v>15</v>
      </c>
      <c r="G4" s="63" t="s">
        <v>94</v>
      </c>
      <c r="I4" s="15" t="str">
        <f>checkVariable(D4:G9, Fontes!D$4:D$6)</f>
        <v/>
      </c>
    </row>
    <row r="5">
      <c r="A5" s="43"/>
      <c r="B5" s="11"/>
      <c r="D5" s="29" t="s">
        <v>95</v>
      </c>
      <c r="E5" s="25" t="s">
        <v>62</v>
      </c>
      <c r="F5" s="25" t="s">
        <v>15</v>
      </c>
      <c r="G5" s="63" t="s">
        <v>96</v>
      </c>
      <c r="I5" s="15" t="s">
        <v>18</v>
      </c>
    </row>
    <row r="6">
      <c r="A6" s="43"/>
      <c r="B6" s="11"/>
      <c r="D6" s="29" t="s">
        <v>97</v>
      </c>
      <c r="E6" s="25" t="s">
        <v>64</v>
      </c>
      <c r="F6" s="25" t="s">
        <v>15</v>
      </c>
      <c r="G6" s="25" t="s">
        <v>98</v>
      </c>
      <c r="I6" s="15" t="s">
        <v>18</v>
      </c>
    </row>
    <row r="7">
      <c r="A7" s="43"/>
      <c r="B7" s="11"/>
      <c r="D7" s="29" t="s">
        <v>99</v>
      </c>
      <c r="E7" s="25" t="s">
        <v>66</v>
      </c>
      <c r="F7" s="25" t="s">
        <v>15</v>
      </c>
      <c r="G7" s="25" t="s">
        <v>100</v>
      </c>
      <c r="I7" s="15" t="s">
        <v>18</v>
      </c>
    </row>
    <row r="8">
      <c r="A8" s="43"/>
      <c r="B8" s="11"/>
      <c r="D8" s="29"/>
      <c r="E8" s="64" t="s">
        <v>18</v>
      </c>
      <c r="F8" s="25"/>
      <c r="G8" s="25"/>
      <c r="I8" s="15" t="s">
        <v>18</v>
      </c>
    </row>
    <row r="9">
      <c r="A9" s="43"/>
      <c r="B9" s="11"/>
      <c r="C9" s="13"/>
      <c r="D9" s="29"/>
      <c r="E9" s="64" t="s">
        <v>18</v>
      </c>
      <c r="F9" s="25"/>
      <c r="G9" s="25"/>
      <c r="H9" s="13"/>
      <c r="I9" s="15" t="s">
        <v>18</v>
      </c>
    </row>
  </sheetData>
  <mergeCells count="5">
    <mergeCell ref="C1:C9"/>
    <mergeCell ref="D1:G1"/>
    <mergeCell ref="H1:H9"/>
    <mergeCell ref="A2:B2"/>
    <mergeCell ref="D2:G2"/>
  </mergeCells>
  <conditionalFormatting sqref="I2 I4:I9">
    <cfRule type="notContainsBlanks" dxfId="1" priority="1">
      <formula>LEN(TRIM(I2))&gt;0</formula>
    </cfRule>
  </conditionalFormatting>
  <conditionalFormatting sqref="A4:B9 D4:G9">
    <cfRule type="containsBlanks" dxfId="0" priority="2">
      <formula>LEN(TRIM(A4))=0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2.63"/>
    <col customWidth="1" min="5" max="5" width="18.88"/>
    <col customWidth="1" min="6" max="8" width="25.13"/>
    <col customWidth="1" min="9" max="9" width="3.25"/>
    <col customWidth="1" min="10" max="10" width="50.13"/>
  </cols>
  <sheetData>
    <row r="1">
      <c r="A1" s="1" t="s">
        <v>0</v>
      </c>
      <c r="B1" s="2" t="s">
        <v>101</v>
      </c>
      <c r="C1" s="45"/>
      <c r="D1" s="32" t="s">
        <v>102</v>
      </c>
      <c r="E1" s="17"/>
      <c r="F1" s="17"/>
      <c r="G1" s="17"/>
      <c r="H1" s="18"/>
      <c r="I1" s="46"/>
      <c r="J1" s="47"/>
    </row>
    <row r="2">
      <c r="A2" s="39"/>
      <c r="B2" s="6"/>
      <c r="D2" s="37"/>
      <c r="E2" s="20"/>
      <c r="F2" s="20"/>
      <c r="G2" s="20"/>
      <c r="H2" s="6"/>
      <c r="J2" s="4"/>
    </row>
    <row r="3">
      <c r="A3" s="8" t="s">
        <v>3</v>
      </c>
      <c r="B3" s="9" t="s">
        <v>4</v>
      </c>
      <c r="D3" s="56" t="s">
        <v>103</v>
      </c>
      <c r="E3" s="57" t="s">
        <v>104</v>
      </c>
      <c r="F3" s="57" t="s">
        <v>105</v>
      </c>
      <c r="G3" s="61" t="s">
        <v>106</v>
      </c>
      <c r="H3" s="58" t="s">
        <v>107</v>
      </c>
      <c r="J3" s="34"/>
    </row>
    <row r="4">
      <c r="A4" s="12"/>
      <c r="B4" s="12"/>
      <c r="D4" s="29" t="str">
        <f>checkModelChar(F4:H9)</f>
        <v>A</v>
      </c>
      <c r="E4" s="12" t="s">
        <v>108</v>
      </c>
      <c r="F4" s="25" t="str">
        <f>buildModels(Hipoteses!D4:E6, Hipoteses!G4:G6, Controle!D4:D9, Controle!F4:F9, Variaveis!D4:E9)</f>
        <v>CORE_Q, AGE, SEX</v>
      </c>
      <c r="G4" s="25" t="s">
        <v>93</v>
      </c>
      <c r="H4" s="25" t="s">
        <v>109</v>
      </c>
      <c r="J4" s="15" t="str">
        <f>checkModel(E4:H9)</f>
        <v/>
      </c>
    </row>
    <row r="5">
      <c r="A5" s="60"/>
      <c r="B5" s="60"/>
      <c r="D5" s="29" t="s">
        <v>18</v>
      </c>
      <c r="E5" s="12"/>
      <c r="F5" s="25"/>
      <c r="G5" s="25"/>
      <c r="H5" s="25"/>
      <c r="J5" s="15" t="s">
        <v>18</v>
      </c>
    </row>
    <row r="6">
      <c r="A6" s="60"/>
      <c r="B6" s="60"/>
      <c r="D6" s="29" t="s">
        <v>18</v>
      </c>
      <c r="E6" s="12"/>
      <c r="F6" s="25"/>
      <c r="G6" s="25"/>
      <c r="H6" s="25"/>
      <c r="J6" s="15" t="s">
        <v>18</v>
      </c>
    </row>
    <row r="7">
      <c r="A7" s="60"/>
      <c r="B7" s="60"/>
      <c r="D7" s="29" t="s">
        <v>18</v>
      </c>
      <c r="E7" s="12"/>
      <c r="F7" s="25"/>
      <c r="G7" s="25"/>
      <c r="H7" s="25"/>
      <c r="J7" s="15" t="s">
        <v>18</v>
      </c>
    </row>
    <row r="8">
      <c r="A8" s="60"/>
      <c r="B8" s="60"/>
      <c r="D8" s="29" t="s">
        <v>18</v>
      </c>
      <c r="E8" s="12"/>
      <c r="F8" s="64"/>
      <c r="G8" s="25"/>
      <c r="H8" s="25"/>
      <c r="J8" s="15" t="s">
        <v>18</v>
      </c>
    </row>
    <row r="9">
      <c r="A9" s="60"/>
      <c r="B9" s="60"/>
      <c r="C9" s="13"/>
      <c r="D9" s="29" t="s">
        <v>18</v>
      </c>
      <c r="E9" s="12"/>
      <c r="F9" s="64"/>
      <c r="G9" s="64"/>
      <c r="H9" s="64"/>
      <c r="I9" s="13"/>
      <c r="J9" s="15" t="s">
        <v>18</v>
      </c>
    </row>
  </sheetData>
  <mergeCells count="5">
    <mergeCell ref="C1:C9"/>
    <mergeCell ref="D1:H1"/>
    <mergeCell ref="I1:I9"/>
    <mergeCell ref="A2:B2"/>
    <mergeCell ref="D2:H2"/>
  </mergeCells>
  <conditionalFormatting sqref="J2 J4:J9">
    <cfRule type="notContainsBlanks" dxfId="1" priority="1">
      <formula>LEN(TRIM(J2))&gt;0</formula>
    </cfRule>
  </conditionalFormatting>
  <conditionalFormatting sqref="A4:B9 D4:H9">
    <cfRule type="containsBlanks" dxfId="0" priority="2">
      <formula>LEN(TRIM(A4))=0</formula>
    </cfRule>
  </conditionalFormatting>
  <dataValidations>
    <dataValidation type="list" allowBlank="1" showErrorMessage="1" sqref="E4:E9">
      <formula1>"Regressão linear,Regressão logística"</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2.63"/>
    <col customWidth="1" min="5" max="5" width="50.13"/>
    <col customWidth="1" min="6" max="6" width="3.25"/>
    <col customWidth="1" min="7" max="7" width="50.13"/>
  </cols>
  <sheetData>
    <row r="1">
      <c r="A1" s="1" t="s">
        <v>0</v>
      </c>
      <c r="B1" s="2" t="s">
        <v>110</v>
      </c>
      <c r="C1" s="45"/>
      <c r="D1" s="32" t="s">
        <v>111</v>
      </c>
      <c r="E1" s="18"/>
      <c r="F1" s="46"/>
      <c r="G1" s="47"/>
    </row>
    <row r="2">
      <c r="A2" s="39"/>
      <c r="B2" s="6"/>
      <c r="D2" s="37"/>
      <c r="E2" s="6"/>
      <c r="G2" s="4"/>
    </row>
    <row r="3">
      <c r="A3" s="8" t="s">
        <v>3</v>
      </c>
      <c r="B3" s="9" t="s">
        <v>4</v>
      </c>
      <c r="D3" s="56" t="s">
        <v>112</v>
      </c>
      <c r="E3" s="58" t="s">
        <v>113</v>
      </c>
      <c r="G3" s="34"/>
    </row>
    <row r="4" ht="225.0" customHeight="1">
      <c r="A4" s="12"/>
      <c r="B4" s="12"/>
      <c r="D4" s="65" t="str">
        <f>copy(Modelos!D4:D9)</f>
        <v>A</v>
      </c>
      <c r="E4" s="26"/>
      <c r="G4" s="15" t="str">
        <f>checkResidual(D4:E9)</f>
        <v/>
      </c>
    </row>
    <row r="5" ht="225.0" customHeight="1">
      <c r="A5" s="12"/>
      <c r="B5" s="12"/>
      <c r="D5" s="65" t="s">
        <v>18</v>
      </c>
      <c r="E5" s="26"/>
      <c r="G5" s="15" t="s">
        <v>18</v>
      </c>
    </row>
    <row r="6" ht="225.0" customHeight="1">
      <c r="A6" s="12"/>
      <c r="B6" s="12"/>
      <c r="D6" s="65" t="s">
        <v>18</v>
      </c>
      <c r="E6" s="26"/>
      <c r="G6" s="15" t="s">
        <v>18</v>
      </c>
    </row>
    <row r="7" ht="225.0" customHeight="1">
      <c r="A7" s="12"/>
      <c r="B7" s="12"/>
      <c r="D7" s="65" t="s">
        <v>18</v>
      </c>
      <c r="E7" s="26"/>
      <c r="G7" s="15" t="s">
        <v>18</v>
      </c>
    </row>
    <row r="8" ht="225.0" customHeight="1">
      <c r="A8" s="12"/>
      <c r="B8" s="12"/>
      <c r="D8" s="65" t="s">
        <v>18</v>
      </c>
      <c r="E8" s="26"/>
      <c r="G8" s="15" t="s">
        <v>18</v>
      </c>
    </row>
    <row r="9" ht="225.0" customHeight="1">
      <c r="A9" s="12"/>
      <c r="B9" s="12"/>
      <c r="C9" s="13"/>
      <c r="D9" s="65" t="s">
        <v>18</v>
      </c>
      <c r="E9" s="26"/>
      <c r="F9" s="13"/>
      <c r="G9" s="15" t="s">
        <v>18</v>
      </c>
    </row>
  </sheetData>
  <mergeCells count="5">
    <mergeCell ref="C1:C9"/>
    <mergeCell ref="D1:E1"/>
    <mergeCell ref="F1:F9"/>
    <mergeCell ref="A2:B2"/>
    <mergeCell ref="D2:E2"/>
  </mergeCells>
  <conditionalFormatting sqref="G2 G4:G9">
    <cfRule type="notContainsBlanks" dxfId="1" priority="1">
      <formula>LEN(TRIM(G2))&gt;0</formula>
    </cfRule>
  </conditionalFormatting>
  <conditionalFormatting sqref="A4:B9 D4:E9">
    <cfRule type="containsBlanks" dxfId="0" priority="2">
      <formula>LEN(TRIM(A4))=0</formula>
    </cfRule>
  </conditionalFormatting>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2.63"/>
    <col customWidth="1" min="5" max="7" width="18.88"/>
    <col customWidth="1" min="8" max="10" width="25.13"/>
    <col customWidth="1" min="11" max="11" width="37.63"/>
    <col customWidth="1" min="12" max="12" width="3.25"/>
    <col customWidth="1" min="13" max="13" width="50.13"/>
  </cols>
  <sheetData>
    <row r="1">
      <c r="A1" s="1" t="s">
        <v>0</v>
      </c>
      <c r="B1" s="2" t="s">
        <v>114</v>
      </c>
      <c r="C1" s="45"/>
      <c r="D1" s="32" t="s">
        <v>115</v>
      </c>
      <c r="E1" s="17"/>
      <c r="F1" s="17"/>
      <c r="G1" s="17"/>
      <c r="H1" s="17"/>
      <c r="I1" s="17"/>
      <c r="J1" s="17"/>
      <c r="K1" s="18"/>
      <c r="L1" s="46"/>
      <c r="M1" s="47"/>
    </row>
    <row r="2">
      <c r="A2" s="39"/>
      <c r="B2" s="6"/>
      <c r="D2" s="37"/>
      <c r="E2" s="20"/>
      <c r="F2" s="20"/>
      <c r="G2" s="20"/>
      <c r="H2" s="20"/>
      <c r="I2" s="20"/>
      <c r="J2" s="20"/>
      <c r="K2" s="6"/>
      <c r="M2" s="4"/>
    </row>
    <row r="3">
      <c r="A3" s="8" t="s">
        <v>3</v>
      </c>
      <c r="B3" s="9" t="s">
        <v>4</v>
      </c>
      <c r="D3" s="66" t="s">
        <v>79</v>
      </c>
      <c r="E3" s="67" t="s">
        <v>116</v>
      </c>
      <c r="F3" s="67" t="s">
        <v>117</v>
      </c>
      <c r="G3" s="57" t="s">
        <v>112</v>
      </c>
      <c r="H3" s="61" t="s">
        <v>118</v>
      </c>
      <c r="I3" s="61" t="s">
        <v>119</v>
      </c>
      <c r="J3" s="61" t="s">
        <v>120</v>
      </c>
      <c r="K3" s="58" t="s">
        <v>121</v>
      </c>
      <c r="M3" s="34"/>
    </row>
    <row r="4">
      <c r="A4" s="60"/>
      <c r="B4" s="60"/>
      <c r="D4" s="68" t="str">
        <f>buildResults(Modelos!D4:D9, Modelos!F4:H9, Variaveis!D4:E9)</f>
        <v>1</v>
      </c>
      <c r="E4" s="25" t="s">
        <v>122</v>
      </c>
      <c r="F4" s="25" t="s">
        <v>123</v>
      </c>
      <c r="G4" s="25" t="s">
        <v>124</v>
      </c>
      <c r="H4" s="25" t="s">
        <v>125</v>
      </c>
      <c r="I4" s="69" t="s">
        <v>126</v>
      </c>
      <c r="J4" s="25" t="s">
        <v>127</v>
      </c>
      <c r="K4" s="25" t="s">
        <v>128</v>
      </c>
      <c r="M4" s="15" t="str">
        <f>checkResult(D4:K9)</f>
        <v/>
      </c>
    </row>
    <row r="5">
      <c r="A5" s="60"/>
      <c r="B5" s="60"/>
      <c r="D5" s="68"/>
      <c r="E5" s="25"/>
      <c r="F5" s="25"/>
      <c r="G5" s="25"/>
      <c r="H5" s="25"/>
      <c r="I5" s="70"/>
      <c r="J5" s="25"/>
      <c r="K5" s="25"/>
      <c r="M5" s="15" t="s">
        <v>18</v>
      </c>
    </row>
    <row r="6">
      <c r="A6" s="60"/>
      <c r="B6" s="60"/>
      <c r="D6" s="68"/>
      <c r="E6" s="25"/>
      <c r="F6" s="25"/>
      <c r="G6" s="25"/>
      <c r="H6" s="25"/>
      <c r="I6" s="70"/>
      <c r="J6" s="25"/>
      <c r="K6" s="25"/>
      <c r="M6" s="15" t="s">
        <v>18</v>
      </c>
    </row>
    <row r="7">
      <c r="A7" s="60"/>
      <c r="B7" s="60"/>
      <c r="D7" s="71"/>
      <c r="E7" s="64"/>
      <c r="F7" s="64"/>
      <c r="G7" s="64"/>
      <c r="H7" s="25"/>
      <c r="I7" s="70"/>
      <c r="J7" s="25"/>
      <c r="K7" s="25"/>
      <c r="M7" s="15" t="s">
        <v>18</v>
      </c>
    </row>
    <row r="8">
      <c r="A8" s="60"/>
      <c r="B8" s="60"/>
      <c r="D8" s="71"/>
      <c r="E8" s="64"/>
      <c r="F8" s="64"/>
      <c r="G8" s="64"/>
      <c r="H8" s="25"/>
      <c r="I8" s="70"/>
      <c r="J8" s="25"/>
      <c r="K8" s="25"/>
      <c r="M8" s="15" t="s">
        <v>18</v>
      </c>
    </row>
    <row r="9">
      <c r="A9" s="60"/>
      <c r="B9" s="60"/>
      <c r="C9" s="13"/>
      <c r="D9" s="71"/>
      <c r="E9" s="64"/>
      <c r="F9" s="64"/>
      <c r="G9" s="64"/>
      <c r="H9" s="25"/>
      <c r="I9" s="70"/>
      <c r="J9" s="25"/>
      <c r="K9" s="25"/>
      <c r="L9" s="13"/>
      <c r="M9" s="15" t="s">
        <v>18</v>
      </c>
    </row>
  </sheetData>
  <mergeCells count="5">
    <mergeCell ref="C1:C9"/>
    <mergeCell ref="D1:K1"/>
    <mergeCell ref="L1:L9"/>
    <mergeCell ref="A2:B2"/>
    <mergeCell ref="D2:K2"/>
  </mergeCells>
  <conditionalFormatting sqref="M2 M4:M9">
    <cfRule type="notContainsBlanks" dxfId="1" priority="1">
      <formula>LEN(TRIM(M2))&gt;0</formula>
    </cfRule>
  </conditionalFormatting>
  <conditionalFormatting sqref="A4:B9 D4:K9">
    <cfRule type="containsBlanks" dxfId="0" priority="2">
      <formula>LEN(TRIM(A4))=0</formula>
    </cfRule>
  </conditionalFormatting>
  <dataValidations>
    <dataValidation type="list" allowBlank="1" showErrorMessage="1" sqref="J4:J9">
      <formula1>"Não corroborou,Corroborou,Corroborou inversa"</formula1>
    </dataValidation>
  </dataValidation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25.13"/>
    <col customWidth="1" min="5" max="6" width="12.63"/>
    <col customWidth="1" min="7" max="8" width="25.13"/>
    <col customWidth="1" min="9" max="9" width="37.63"/>
    <col customWidth="1" min="10" max="10" width="3.25"/>
    <col customWidth="1" min="11" max="11" width="50.13"/>
  </cols>
  <sheetData>
    <row r="1">
      <c r="A1" s="1" t="s">
        <v>0</v>
      </c>
      <c r="B1" s="2" t="s">
        <v>129</v>
      </c>
      <c r="C1" s="45"/>
      <c r="D1" s="32" t="s">
        <v>130</v>
      </c>
      <c r="E1" s="17"/>
      <c r="F1" s="17"/>
      <c r="G1" s="17"/>
      <c r="H1" s="17"/>
      <c r="I1" s="18"/>
      <c r="J1" s="46"/>
      <c r="K1" s="47"/>
    </row>
    <row r="2">
      <c r="A2" s="39"/>
      <c r="B2" s="6"/>
      <c r="D2" s="37" t="s">
        <v>131</v>
      </c>
      <c r="E2" s="20"/>
      <c r="F2" s="20"/>
      <c r="G2" s="20"/>
      <c r="H2" s="20"/>
      <c r="I2" s="6"/>
      <c r="K2" s="4" t="str">
        <f>checkCuts(E4:F5, Conceitos!D4:E9, Hipoteses!D4:E6, Hipoteses!G4:G6)</f>
        <v>Repetição do par '1', 'A'</v>
      </c>
    </row>
    <row r="3">
      <c r="A3" s="8" t="s">
        <v>3</v>
      </c>
      <c r="B3" s="9" t="s">
        <v>4</v>
      </c>
      <c r="D3" s="67" t="s">
        <v>5</v>
      </c>
      <c r="E3" s="67" t="s">
        <v>132</v>
      </c>
      <c r="F3" s="67" t="s">
        <v>133</v>
      </c>
      <c r="G3" s="61" t="s">
        <v>134</v>
      </c>
      <c r="H3" s="61" t="s">
        <v>135</v>
      </c>
      <c r="I3" s="58" t="s">
        <v>136</v>
      </c>
      <c r="K3" s="34"/>
    </row>
    <row r="4">
      <c r="A4" s="60"/>
      <c r="B4" s="60"/>
      <c r="D4" s="25" t="s">
        <v>137</v>
      </c>
      <c r="E4" s="25" t="s">
        <v>109</v>
      </c>
      <c r="F4" s="25" t="s">
        <v>138</v>
      </c>
      <c r="G4" s="25" t="str">
        <f>oldResults(E4:F5, Resultados!D4:D9, Resultados!G4:G9, Resultados!J4:J9)</f>
        <v>Corroborou inversa</v>
      </c>
      <c r="H4" s="25" t="s">
        <v>139</v>
      </c>
      <c r="I4" s="25" t="s">
        <v>140</v>
      </c>
      <c r="K4" s="15" t="str">
        <f>checkCut(D4:I5, Modelos!D4:D9, Modelos!H4:H9)</f>
        <v/>
      </c>
    </row>
    <row r="5">
      <c r="A5" s="60"/>
      <c r="B5" s="60"/>
      <c r="C5" s="13"/>
      <c r="D5" s="25" t="s">
        <v>141</v>
      </c>
      <c r="E5" s="25" t="s">
        <v>109</v>
      </c>
      <c r="F5" s="25" t="s">
        <v>138</v>
      </c>
      <c r="G5" s="25" t="s">
        <v>127</v>
      </c>
      <c r="H5" s="25" t="s">
        <v>139</v>
      </c>
      <c r="I5" s="25" t="s">
        <v>142</v>
      </c>
      <c r="J5" s="13"/>
      <c r="K5" s="15" t="s">
        <v>18</v>
      </c>
    </row>
  </sheetData>
  <mergeCells count="5">
    <mergeCell ref="C1:C5"/>
    <mergeCell ref="D1:I1"/>
    <mergeCell ref="J1:J5"/>
    <mergeCell ref="A2:B2"/>
    <mergeCell ref="D2:I2"/>
  </mergeCells>
  <conditionalFormatting sqref="K2 K4:K5">
    <cfRule type="notContainsBlanks" dxfId="1" priority="1">
      <formula>LEN(TRIM(K2))&gt;0</formula>
    </cfRule>
  </conditionalFormatting>
  <conditionalFormatting sqref="A4:B5 D4:I5">
    <cfRule type="containsBlanks" dxfId="0" priority="2">
      <formula>LEN(TRIM(A4))=0</formula>
    </cfRule>
  </conditionalFormatting>
  <conditionalFormatting sqref="G4:G5">
    <cfRule type="cellIs" dxfId="3" priority="3" operator="equal">
      <formula>"Corroborou"</formula>
    </cfRule>
  </conditionalFormatting>
  <conditionalFormatting sqref="G4:G5">
    <cfRule type="cellIs" dxfId="4" priority="4" operator="equal">
      <formula>"Não corroborou"</formula>
    </cfRule>
  </conditionalFormatting>
  <conditionalFormatting sqref="G4:G5">
    <cfRule type="cellIs" dxfId="2" priority="5" operator="equal">
      <formula>"Corroborou inversa"</formula>
    </cfRule>
  </conditionalFormatting>
  <dataValidations>
    <dataValidation type="list" allowBlank="1" showErrorMessage="1" sqref="E4:E5">
      <formula1>Resultados!$D$4:$D$9</formula1>
    </dataValidation>
    <dataValidation type="list" allowBlank="1" showErrorMessage="1" sqref="H4:H5">
      <formula1>"Não vai corroborar,Vai corroborar,Vai corroborar inversa"</formula1>
    </dataValidation>
    <dataValidation type="list" allowBlank="1" showErrorMessage="1" sqref="F4:F5">
      <formula1>Modelos!$D$4:$D$9</formula1>
    </dataValidation>
  </dataValidation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7" width="25.13"/>
    <col customWidth="1" min="8" max="8" width="3.25"/>
    <col customWidth="1" min="9" max="9" width="50.13"/>
  </cols>
  <sheetData>
    <row r="1">
      <c r="A1" s="1" t="s">
        <v>0</v>
      </c>
      <c r="B1" s="2" t="s">
        <v>143</v>
      </c>
      <c r="C1" s="45"/>
      <c r="D1" s="32" t="s">
        <v>144</v>
      </c>
      <c r="E1" s="17"/>
      <c r="F1" s="17"/>
      <c r="G1" s="18"/>
      <c r="H1" s="46"/>
      <c r="I1" s="47"/>
    </row>
    <row r="2">
      <c r="A2" s="39"/>
      <c r="B2" s="6"/>
      <c r="D2" s="72" t="s">
        <v>131</v>
      </c>
      <c r="G2" s="36"/>
      <c r="I2" s="4"/>
    </row>
    <row r="3">
      <c r="A3" s="8" t="s">
        <v>3</v>
      </c>
      <c r="B3" s="9" t="s">
        <v>4</v>
      </c>
      <c r="D3" s="73" t="str">
        <f>buildTable(Resultados!D4:D9, Resultados!G4:G9, Resultados!J4:J9, Recortes!D4:H5)</f>
        <v/>
      </c>
      <c r="E3" s="74" t="s">
        <v>145</v>
      </c>
      <c r="F3" s="67" t="s">
        <v>146</v>
      </c>
      <c r="G3" s="61" t="s">
        <v>147</v>
      </c>
      <c r="I3" s="34"/>
    </row>
    <row r="4">
      <c r="A4" s="60"/>
      <c r="B4" s="60"/>
      <c r="D4" s="75" t="s">
        <v>148</v>
      </c>
      <c r="E4" s="25" t="s">
        <v>149</v>
      </c>
      <c r="F4" s="25" t="s">
        <v>149</v>
      </c>
      <c r="G4" s="25" t="s">
        <v>149</v>
      </c>
      <c r="I4" s="15"/>
    </row>
    <row r="5">
      <c r="A5" s="60"/>
      <c r="B5" s="60"/>
      <c r="D5" s="76" t="s">
        <v>150</v>
      </c>
      <c r="E5" s="25" t="s">
        <v>149</v>
      </c>
      <c r="F5" s="25" t="s">
        <v>151</v>
      </c>
      <c r="G5" s="25" t="s">
        <v>151</v>
      </c>
      <c r="H5" s="13"/>
      <c r="I5" s="15"/>
    </row>
    <row r="6">
      <c r="A6" s="60"/>
      <c r="B6" s="60"/>
      <c r="C6" s="13"/>
      <c r="D6" s="77" t="s">
        <v>147</v>
      </c>
      <c r="E6" s="25" t="s">
        <v>149</v>
      </c>
      <c r="F6" s="25" t="s">
        <v>151</v>
      </c>
      <c r="G6" s="78" t="s">
        <v>152</v>
      </c>
      <c r="I6" s="15" t="s">
        <v>18</v>
      </c>
    </row>
  </sheetData>
  <mergeCells count="5">
    <mergeCell ref="C1:C6"/>
    <mergeCell ref="D1:G1"/>
    <mergeCell ref="H1:H5"/>
    <mergeCell ref="A2:B2"/>
    <mergeCell ref="D2:G2"/>
  </mergeCells>
  <conditionalFormatting sqref="I2 I4:I6">
    <cfRule type="notContainsBlanks" dxfId="1" priority="1">
      <formula>LEN(TRIM(I2))&gt;0</formula>
    </cfRule>
  </conditionalFormatting>
  <conditionalFormatting sqref="A4:B6 E4:G6">
    <cfRule type="containsBlanks" dxfId="0" priority="2">
      <formula>LEN(TRIM(A4))=0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5" width="12.63"/>
    <col customWidth="1" min="6" max="6" width="25.13"/>
    <col customWidth="1" min="7" max="7" width="37.63"/>
    <col customWidth="1" min="8" max="8" width="3.25"/>
    <col customWidth="1" min="9" max="9" width="50.13"/>
  </cols>
  <sheetData>
    <row r="1">
      <c r="A1" s="1" t="s">
        <v>0</v>
      </c>
      <c r="B1" s="2" t="s">
        <v>153</v>
      </c>
      <c r="C1" s="45"/>
      <c r="D1" s="32" t="s">
        <v>154</v>
      </c>
      <c r="E1" s="17"/>
      <c r="F1" s="17"/>
      <c r="G1" s="18"/>
      <c r="H1" s="46"/>
      <c r="I1" s="47"/>
    </row>
    <row r="2">
      <c r="A2" s="39"/>
      <c r="B2" s="6"/>
      <c r="D2" s="37"/>
      <c r="E2" s="20"/>
      <c r="F2" s="20"/>
      <c r="G2" s="6"/>
      <c r="I2" s="4"/>
    </row>
    <row r="3">
      <c r="A3" s="8" t="s">
        <v>3</v>
      </c>
      <c r="B3" s="9" t="s">
        <v>4</v>
      </c>
      <c r="D3" s="67" t="s">
        <v>79</v>
      </c>
      <c r="E3" s="67" t="s">
        <v>112</v>
      </c>
      <c r="F3" s="61" t="s">
        <v>134</v>
      </c>
      <c r="G3" s="58" t="s">
        <v>155</v>
      </c>
      <c r="I3" s="34"/>
    </row>
    <row r="4">
      <c r="A4" s="60"/>
      <c r="B4" s="60"/>
      <c r="C4" s="13"/>
      <c r="D4" s="25" t="s">
        <v>109</v>
      </c>
      <c r="E4" s="25" t="s">
        <v>138</v>
      </c>
      <c r="F4" s="25" t="str">
        <f>buildTask(D4:E4, Recortes!E4:G5)</f>
        <v>Corroborou inversa</v>
      </c>
      <c r="G4" s="25" t="s">
        <v>156</v>
      </c>
      <c r="H4" s="13"/>
      <c r="I4" s="15" t="str">
        <f>checkReturn(D4:E4, Recortes!E4:F5, Conceitos!D4:E9, Hipoteses!D4:E6, Hipoteses!G4:G6)</f>
        <v/>
      </c>
    </row>
  </sheetData>
  <mergeCells count="5">
    <mergeCell ref="C1:C4"/>
    <mergeCell ref="D1:G1"/>
    <mergeCell ref="H1:H4"/>
    <mergeCell ref="A2:B2"/>
    <mergeCell ref="D2:G2"/>
  </mergeCells>
  <conditionalFormatting sqref="I2 I4">
    <cfRule type="notContainsBlanks" dxfId="1" priority="1">
      <formula>LEN(TRIM(I2))&gt;0</formula>
    </cfRule>
  </conditionalFormatting>
  <conditionalFormatting sqref="A4:B4 D4:G4">
    <cfRule type="containsBlanks" dxfId="0" priority="2">
      <formula>LEN(TRIM(A4))=0</formula>
    </cfRule>
  </conditionalFormatting>
  <conditionalFormatting sqref="F4">
    <cfRule type="cellIs" dxfId="3" priority="3" operator="equal">
      <formula>"Corroborou"</formula>
    </cfRule>
  </conditionalFormatting>
  <conditionalFormatting sqref="F4">
    <cfRule type="cellIs" dxfId="4" priority="4" operator="equal">
      <formula>"Não corroborou"</formula>
    </cfRule>
  </conditionalFormatting>
  <conditionalFormatting sqref="F4">
    <cfRule type="cellIs" dxfId="2" priority="5" operator="equal">
      <formula>"Corroborou inversa"</formula>
    </cfRule>
  </conditionalFormatting>
  <dataValidations>
    <dataValidation type="list" allowBlank="1" showErrorMessage="1" sqref="E4">
      <formula1>Recortes!$F$4:$F$5</formula1>
    </dataValidation>
    <dataValidation type="list" allowBlank="1" showErrorMessage="1" sqref="D4">
      <formula1>Recortes!$E$4:$E$5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2.63"/>
    <col customWidth="1" min="5" max="5" width="37.63"/>
    <col customWidth="1" min="6" max="6" width="12.63"/>
    <col customWidth="1" min="7" max="7" width="37.63"/>
    <col customWidth="1" min="8" max="8" width="12.63"/>
    <col customWidth="1" min="9" max="9" width="37.63"/>
    <col customWidth="1" min="10" max="10" width="3.25"/>
    <col customWidth="1" min="11" max="11" width="50.13"/>
  </cols>
  <sheetData>
    <row r="1">
      <c r="A1" s="1" t="s">
        <v>0</v>
      </c>
      <c r="B1" s="2" t="s">
        <v>7</v>
      </c>
      <c r="C1" s="3"/>
      <c r="D1" s="16" t="s">
        <v>8</v>
      </c>
      <c r="E1" s="17"/>
      <c r="F1" s="17"/>
      <c r="G1" s="17"/>
      <c r="H1" s="17"/>
      <c r="I1" s="18"/>
      <c r="J1" s="3"/>
      <c r="K1" s="4"/>
    </row>
    <row r="2">
      <c r="A2" s="5"/>
      <c r="B2" s="6"/>
      <c r="D2" s="19"/>
      <c r="E2" s="20"/>
      <c r="F2" s="20"/>
      <c r="G2" s="20"/>
      <c r="H2" s="20"/>
      <c r="I2" s="6"/>
      <c r="K2" s="4" t="str">
        <f>checkSources(D4:I6, Variaveis!F$4:F$9)</f>
        <v/>
      </c>
    </row>
    <row r="3">
      <c r="A3" s="8" t="s">
        <v>3</v>
      </c>
      <c r="B3" s="9" t="s">
        <v>4</v>
      </c>
      <c r="D3" s="8" t="s">
        <v>9</v>
      </c>
      <c r="E3" s="21" t="s">
        <v>10</v>
      </c>
      <c r="F3" s="22" t="s">
        <v>11</v>
      </c>
      <c r="G3" s="23" t="s">
        <v>12</v>
      </c>
      <c r="H3" s="23" t="s">
        <v>13</v>
      </c>
      <c r="I3" s="9" t="s">
        <v>14</v>
      </c>
      <c r="K3" s="4"/>
    </row>
    <row r="4">
      <c r="A4" s="12"/>
      <c r="B4" s="12"/>
      <c r="D4" s="12" t="s">
        <v>15</v>
      </c>
      <c r="E4" s="24" t="s">
        <v>16</v>
      </c>
      <c r="F4" s="14" t="s">
        <v>17</v>
      </c>
      <c r="G4" s="14"/>
      <c r="H4" s="14" t="s">
        <v>17</v>
      </c>
      <c r="I4" s="14"/>
      <c r="K4" s="15" t="str">
        <f>checkSource(D4:I6)</f>
        <v/>
      </c>
    </row>
    <row r="5">
      <c r="A5" s="12"/>
      <c r="B5" s="12"/>
      <c r="D5" s="12"/>
      <c r="E5" s="14"/>
      <c r="F5" s="14"/>
      <c r="G5" s="14"/>
      <c r="H5" s="14"/>
      <c r="I5" s="14"/>
      <c r="K5" s="15" t="s">
        <v>18</v>
      </c>
    </row>
    <row r="6">
      <c r="A6" s="12"/>
      <c r="B6" s="12"/>
      <c r="C6" s="13"/>
      <c r="D6" s="12"/>
      <c r="E6" s="14"/>
      <c r="F6" s="14"/>
      <c r="G6" s="14"/>
      <c r="H6" s="14"/>
      <c r="I6" s="14"/>
      <c r="J6" s="13"/>
      <c r="K6" s="15" t="s">
        <v>18</v>
      </c>
    </row>
  </sheetData>
  <mergeCells count="5">
    <mergeCell ref="C1:C6"/>
    <mergeCell ref="D1:I1"/>
    <mergeCell ref="J1:J6"/>
    <mergeCell ref="A2:B2"/>
    <mergeCell ref="D2:I2"/>
  </mergeCells>
  <conditionalFormatting sqref="A4:B6 D4:I6">
    <cfRule type="containsBlanks" dxfId="0" priority="1">
      <formula>LEN(TRIM(A4))=0</formula>
    </cfRule>
  </conditionalFormatting>
  <conditionalFormatting sqref="K2 K4:K6">
    <cfRule type="notContainsBlanks" dxfId="1" priority="2">
      <formula>LEN(TRIM(K2))&gt;0</formula>
    </cfRule>
  </conditionalFormatting>
  <dataValidations>
    <dataValidation type="list" allowBlank="1" showErrorMessage="1" sqref="F4:F6 H4:H6">
      <formula1>"Sim,Não"</formula1>
    </dataValidation>
  </dataValidations>
  <hyperlinks>
    <hyperlink r:id="rId1" ref="E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2.63"/>
    <col customWidth="1" min="5" max="5" width="50.13"/>
    <col customWidth="1" min="6" max="6" width="3.25"/>
    <col customWidth="1" min="7" max="7" width="50.13"/>
  </cols>
  <sheetData>
    <row r="1">
      <c r="A1" s="1" t="s">
        <v>0</v>
      </c>
      <c r="B1" s="2" t="s">
        <v>19</v>
      </c>
      <c r="C1" s="3"/>
      <c r="D1" s="16" t="s">
        <v>20</v>
      </c>
      <c r="E1" s="18"/>
      <c r="F1" s="3"/>
      <c r="G1" s="4"/>
    </row>
    <row r="2">
      <c r="A2" s="5"/>
      <c r="B2" s="6"/>
      <c r="D2" s="19"/>
      <c r="E2" s="6"/>
      <c r="G2" s="4" t="str">
        <f>checkSamples(D4:E6)</f>
        <v/>
      </c>
    </row>
    <row r="3">
      <c r="A3" s="8" t="s">
        <v>3</v>
      </c>
      <c r="B3" s="9" t="s">
        <v>4</v>
      </c>
      <c r="D3" s="8" t="s">
        <v>21</v>
      </c>
      <c r="E3" s="9" t="s">
        <v>22</v>
      </c>
      <c r="G3" s="4"/>
    </row>
    <row r="4">
      <c r="A4" s="12"/>
      <c r="B4" s="12"/>
      <c r="D4" s="12" t="s">
        <v>15</v>
      </c>
      <c r="E4" s="25" t="s">
        <v>23</v>
      </c>
      <c r="G4" s="15" t="str">
        <f>checkSample(D4:E6)</f>
        <v/>
      </c>
    </row>
    <row r="5">
      <c r="A5" s="12"/>
      <c r="B5" s="12"/>
      <c r="D5" s="12"/>
      <c r="E5" s="25"/>
      <c r="G5" s="15" t="s">
        <v>18</v>
      </c>
    </row>
    <row r="6">
      <c r="A6" s="12"/>
      <c r="B6" s="12"/>
      <c r="C6" s="13"/>
      <c r="D6" s="12"/>
      <c r="E6" s="25"/>
      <c r="F6" s="13"/>
      <c r="G6" s="15" t="s">
        <v>18</v>
      </c>
    </row>
  </sheetData>
  <mergeCells count="5">
    <mergeCell ref="C1:C6"/>
    <mergeCell ref="D1:E1"/>
    <mergeCell ref="F1:F6"/>
    <mergeCell ref="A2:B2"/>
    <mergeCell ref="D2:E2"/>
  </mergeCells>
  <conditionalFormatting sqref="A4:B6 D4:E6">
    <cfRule type="containsBlanks" dxfId="0" priority="1">
      <formula>LEN(TRIM(A4))=0</formula>
    </cfRule>
  </conditionalFormatting>
  <conditionalFormatting sqref="G2 G4:G6">
    <cfRule type="notContainsBlanks" dxfId="1" priority="2">
      <formula>LEN(TRIM(G2))&gt;0</formula>
    </cfRule>
  </conditionalFormatting>
  <dataValidations>
    <dataValidation type="list" allowBlank="1" showErrorMessage="1" sqref="D4:D6">
      <formula1>Fontes!$D$4:$D$6</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2.63"/>
    <col customWidth="1" min="5" max="7" width="25.13"/>
    <col customWidth="1" min="8" max="9" width="37.63"/>
    <col customWidth="1" min="10" max="10" width="3.25"/>
    <col customWidth="1" min="11" max="11" width="50.13"/>
  </cols>
  <sheetData>
    <row r="1">
      <c r="A1" s="1" t="s">
        <v>0</v>
      </c>
      <c r="B1" s="2" t="s">
        <v>24</v>
      </c>
      <c r="C1" s="3"/>
      <c r="D1" s="16" t="s">
        <v>25</v>
      </c>
      <c r="E1" s="17"/>
      <c r="F1" s="17"/>
      <c r="G1" s="17"/>
      <c r="H1" s="17"/>
      <c r="I1" s="18"/>
      <c r="J1" s="3"/>
      <c r="K1" s="4"/>
    </row>
    <row r="2">
      <c r="A2" s="5"/>
      <c r="B2" s="6"/>
      <c r="D2" s="19"/>
      <c r="E2" s="20"/>
      <c r="F2" s="20"/>
      <c r="G2" s="20"/>
      <c r="H2" s="20"/>
      <c r="I2" s="6"/>
      <c r="K2" s="4" t="str">
        <f>checkNetworks(D4:I6)</f>
        <v/>
      </c>
    </row>
    <row r="3">
      <c r="A3" s="8" t="s">
        <v>3</v>
      </c>
      <c r="B3" s="9" t="s">
        <v>4</v>
      </c>
      <c r="D3" s="8" t="s">
        <v>9</v>
      </c>
      <c r="E3" s="22" t="s">
        <v>26</v>
      </c>
      <c r="F3" s="22" t="s">
        <v>27</v>
      </c>
      <c r="G3" s="22" t="s">
        <v>28</v>
      </c>
      <c r="H3" s="22" t="s">
        <v>29</v>
      </c>
      <c r="I3" s="9" t="s">
        <v>30</v>
      </c>
      <c r="K3" s="4"/>
    </row>
    <row r="4">
      <c r="A4" s="26"/>
      <c r="B4" s="26"/>
      <c r="D4" s="12" t="s">
        <v>31</v>
      </c>
      <c r="E4" s="12" t="s">
        <v>15</v>
      </c>
      <c r="F4" s="25" t="s">
        <v>32</v>
      </c>
      <c r="G4" s="25" t="s">
        <v>33</v>
      </c>
      <c r="H4" s="25" t="s">
        <v>34</v>
      </c>
      <c r="I4" s="25" t="s">
        <v>35</v>
      </c>
      <c r="K4" s="15" t="str">
        <f>checkNetwork(D4:I6, Fontes!D$4:D$6)</f>
        <v/>
      </c>
    </row>
    <row r="5">
      <c r="A5" s="26"/>
      <c r="B5" s="26"/>
      <c r="D5" s="12" t="s">
        <v>36</v>
      </c>
      <c r="E5" s="12" t="s">
        <v>15</v>
      </c>
      <c r="F5" s="25" t="s">
        <v>32</v>
      </c>
      <c r="G5" s="25" t="s">
        <v>37</v>
      </c>
      <c r="H5" s="25" t="s">
        <v>34</v>
      </c>
      <c r="I5" s="25" t="s">
        <v>38</v>
      </c>
      <c r="K5" s="15" t="s">
        <v>18</v>
      </c>
    </row>
    <row r="6">
      <c r="A6" s="26"/>
      <c r="B6" s="26"/>
      <c r="C6" s="13"/>
      <c r="D6" s="12"/>
      <c r="E6" s="12"/>
      <c r="F6" s="25"/>
      <c r="G6" s="25"/>
      <c r="H6" s="25"/>
      <c r="I6" s="25"/>
      <c r="J6" s="13"/>
      <c r="K6" s="15" t="s">
        <v>18</v>
      </c>
    </row>
  </sheetData>
  <mergeCells count="5">
    <mergeCell ref="C1:C6"/>
    <mergeCell ref="D1:I1"/>
    <mergeCell ref="J1:J6"/>
    <mergeCell ref="A2:B2"/>
    <mergeCell ref="D2:I2"/>
  </mergeCells>
  <conditionalFormatting sqref="K2 K4:K6">
    <cfRule type="notContainsBlanks" dxfId="1" priority="1">
      <formula>LEN(TRIM(K2))&gt;0</formula>
    </cfRule>
  </conditionalFormatting>
  <conditionalFormatting sqref="A4:B6 D4:I6">
    <cfRule type="containsBlanks" dxfId="0" priority="2">
      <formula>LEN(TRIM(A4))=0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2.63"/>
    <col customWidth="1" min="5" max="7" width="25.13"/>
    <col customWidth="1" min="8" max="8" width="31.38"/>
    <col customWidth="1" min="9" max="9" width="3.25"/>
    <col customWidth="1" min="10" max="10" width="50.13"/>
  </cols>
  <sheetData>
    <row r="1">
      <c r="A1" s="1" t="s">
        <v>0</v>
      </c>
      <c r="B1" s="2" t="s">
        <v>39</v>
      </c>
      <c r="C1" s="3"/>
      <c r="D1" s="16" t="s">
        <v>40</v>
      </c>
      <c r="E1" s="17"/>
      <c r="F1" s="17"/>
      <c r="G1" s="17"/>
      <c r="H1" s="18"/>
      <c r="I1" s="3"/>
      <c r="J1" s="4"/>
    </row>
    <row r="2">
      <c r="A2" s="5"/>
      <c r="B2" s="6"/>
      <c r="D2" s="19"/>
      <c r="E2" s="20"/>
      <c r="F2" s="20"/>
      <c r="G2" s="20"/>
      <c r="H2" s="6"/>
      <c r="J2" s="4"/>
    </row>
    <row r="3">
      <c r="A3" s="8" t="s">
        <v>3</v>
      </c>
      <c r="B3" s="9" t="s">
        <v>4</v>
      </c>
      <c r="D3" s="8" t="s">
        <v>9</v>
      </c>
      <c r="E3" s="22" t="s">
        <v>41</v>
      </c>
      <c r="F3" s="23" t="s">
        <v>42</v>
      </c>
      <c r="G3" s="23" t="s">
        <v>43</v>
      </c>
      <c r="H3" s="9" t="s">
        <v>44</v>
      </c>
      <c r="J3" s="4"/>
    </row>
    <row r="4">
      <c r="A4" s="12"/>
      <c r="B4" s="12"/>
      <c r="D4" s="12" t="str">
        <f>copy(Redes!D4:D6)</f>
        <v>Correlação Notas Enem</v>
      </c>
      <c r="E4" s="27" t="s">
        <v>45</v>
      </c>
      <c r="F4" s="27" t="s">
        <v>46</v>
      </c>
      <c r="G4" s="27" t="s">
        <v>47</v>
      </c>
      <c r="H4" s="25" t="s">
        <v>48</v>
      </c>
      <c r="J4" s="15" t="str">
        <f>checkStats(D4:H6)</f>
        <v/>
      </c>
    </row>
    <row r="5">
      <c r="A5" s="12"/>
      <c r="B5" s="12"/>
      <c r="D5" s="12" t="s">
        <v>36</v>
      </c>
      <c r="E5" s="11" t="s">
        <v>49</v>
      </c>
      <c r="F5" s="27" t="s">
        <v>50</v>
      </c>
      <c r="G5" s="27" t="s">
        <v>51</v>
      </c>
      <c r="H5" s="25" t="s">
        <v>52</v>
      </c>
      <c r="J5" s="15" t="s">
        <v>18</v>
      </c>
    </row>
    <row r="6">
      <c r="A6" s="12"/>
      <c r="B6" s="12"/>
      <c r="C6" s="13"/>
      <c r="D6" s="12" t="s">
        <v>18</v>
      </c>
      <c r="E6" s="12"/>
      <c r="F6" s="12"/>
      <c r="G6" s="12"/>
      <c r="H6" s="28"/>
      <c r="I6" s="13"/>
      <c r="J6" s="15" t="s">
        <v>18</v>
      </c>
    </row>
  </sheetData>
  <mergeCells count="5">
    <mergeCell ref="C1:C6"/>
    <mergeCell ref="D1:H1"/>
    <mergeCell ref="I1:I6"/>
    <mergeCell ref="A2:B2"/>
    <mergeCell ref="D2:H2"/>
  </mergeCells>
  <conditionalFormatting sqref="J2 J4:J6">
    <cfRule type="notContainsBlanks" dxfId="1" priority="1">
      <formula>LEN(TRIM(J2))&gt;0</formula>
    </cfRule>
  </conditionalFormatting>
  <conditionalFormatting sqref="A4:B6 D4:H6">
    <cfRule type="containsBlanks" dxfId="0" priority="2">
      <formula>LEN(TRIM(A4))=0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2.63"/>
    <col customWidth="1" min="5" max="6" width="75.13"/>
    <col customWidth="1" min="7" max="7" width="3.25"/>
    <col customWidth="1" min="8" max="8" width="50.13"/>
  </cols>
  <sheetData>
    <row r="1">
      <c r="A1" s="1" t="s">
        <v>0</v>
      </c>
      <c r="B1" s="2" t="s">
        <v>53</v>
      </c>
      <c r="C1" s="3"/>
      <c r="D1" s="16" t="s">
        <v>54</v>
      </c>
      <c r="E1" s="17"/>
      <c r="F1" s="18"/>
      <c r="G1" s="3"/>
      <c r="H1" s="4"/>
    </row>
    <row r="2">
      <c r="A2" s="5"/>
      <c r="B2" s="6"/>
      <c r="D2" s="19"/>
      <c r="E2" s="20"/>
      <c r="F2" s="6"/>
      <c r="H2" s="4"/>
    </row>
    <row r="3">
      <c r="A3" s="8" t="s">
        <v>3</v>
      </c>
      <c r="B3" s="9" t="s">
        <v>4</v>
      </c>
      <c r="D3" s="8" t="s">
        <v>9</v>
      </c>
      <c r="E3" s="22" t="s">
        <v>55</v>
      </c>
      <c r="F3" s="9" t="s">
        <v>56</v>
      </c>
      <c r="H3" s="4"/>
    </row>
    <row r="4" ht="300.0" customHeight="1">
      <c r="A4" s="12"/>
      <c r="B4" s="12"/>
      <c r="D4" s="12" t="str">
        <f>copy(Redes!D4:D6)</f>
        <v>Correlação Notas Enem</v>
      </c>
      <c r="E4" s="29"/>
      <c r="F4" s="29"/>
      <c r="H4" s="15" t="str">
        <f>checkView(D4:F6)</f>
        <v>Não escreva nada, apenas selecione Inserir -&gt; Imagem -&gt; Inserir imagem na célula. Você precisa estar logado no Google.</v>
      </c>
    </row>
    <row r="5" ht="300.0" customHeight="1">
      <c r="A5" s="12"/>
      <c r="B5" s="12"/>
      <c r="D5" s="12" t="s">
        <v>36</v>
      </c>
      <c r="E5" s="29"/>
      <c r="F5" s="29"/>
      <c r="H5" s="15" t="s">
        <v>18</v>
      </c>
    </row>
    <row r="6" ht="300.0" customHeight="1">
      <c r="A6" s="12"/>
      <c r="B6" s="12"/>
      <c r="C6" s="13"/>
      <c r="D6" s="12" t="s">
        <v>18</v>
      </c>
      <c r="E6" s="29"/>
      <c r="F6" s="29"/>
      <c r="G6" s="13"/>
      <c r="H6" s="15" t="s">
        <v>18</v>
      </c>
    </row>
  </sheetData>
  <mergeCells count="5">
    <mergeCell ref="C1:C6"/>
    <mergeCell ref="D1:F1"/>
    <mergeCell ref="G1:G6"/>
    <mergeCell ref="A2:B2"/>
    <mergeCell ref="D2:F2"/>
  </mergeCells>
  <conditionalFormatting sqref="H2 H4:H6">
    <cfRule type="notContainsBlanks" dxfId="1" priority="1">
      <formula>LEN(TRIM(H2))&gt;0</formula>
    </cfRule>
  </conditionalFormatting>
  <conditionalFormatting sqref="A4:B6 D4:F6">
    <cfRule type="containsBlanks" dxfId="0" priority="2">
      <formula>LEN(TRIM(A4))=0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8.88"/>
    <col customWidth="1" min="5" max="5" width="12.63"/>
    <col customWidth="1" min="6" max="6" width="37.63"/>
    <col customWidth="1" min="7" max="7" width="3.25"/>
    <col customWidth="1" min="8" max="8" width="50.13"/>
  </cols>
  <sheetData>
    <row r="1">
      <c r="A1" s="1" t="s">
        <v>0</v>
      </c>
      <c r="B1" s="2" t="s">
        <v>57</v>
      </c>
      <c r="C1" s="3"/>
      <c r="D1" s="16" t="s">
        <v>58</v>
      </c>
      <c r="E1" s="17"/>
      <c r="F1" s="18"/>
      <c r="G1" s="3"/>
      <c r="H1" s="4"/>
    </row>
    <row r="2">
      <c r="A2" s="5"/>
      <c r="B2" s="6"/>
      <c r="D2" s="19"/>
      <c r="E2" s="20"/>
      <c r="F2" s="6"/>
      <c r="H2" s="4" t="str">
        <f>checkConcepts(D4:F9, Hipoteses!E4:E6, Hipoteses!G4:G6, Controle!D4:D9)</f>
        <v/>
      </c>
    </row>
    <row r="3">
      <c r="A3" s="8" t="s">
        <v>3</v>
      </c>
      <c r="B3" s="9" t="s">
        <v>4</v>
      </c>
      <c r="D3" s="8" t="s">
        <v>9</v>
      </c>
      <c r="E3" s="30" t="s">
        <v>59</v>
      </c>
      <c r="F3" s="9" t="s">
        <v>5</v>
      </c>
      <c r="H3" s="4"/>
    </row>
    <row r="4">
      <c r="A4" s="12"/>
      <c r="B4" s="12"/>
      <c r="D4" s="12" t="s">
        <v>60</v>
      </c>
      <c r="E4" s="25" t="s">
        <v>31</v>
      </c>
      <c r="F4" s="25" t="s">
        <v>61</v>
      </c>
      <c r="H4" s="15" t="str">
        <f>checkConcept(D4:F9)</f>
        <v/>
      </c>
    </row>
    <row r="5">
      <c r="A5" s="12"/>
      <c r="B5" s="12"/>
      <c r="D5" s="12" t="s">
        <v>62</v>
      </c>
      <c r="E5" s="25" t="s">
        <v>36</v>
      </c>
      <c r="F5" s="25" t="s">
        <v>63</v>
      </c>
      <c r="H5" s="15" t="s">
        <v>18</v>
      </c>
    </row>
    <row r="6">
      <c r="A6" s="12"/>
      <c r="B6" s="12"/>
      <c r="D6" s="12" t="s">
        <v>64</v>
      </c>
      <c r="E6" s="25"/>
      <c r="F6" s="25" t="s">
        <v>65</v>
      </c>
      <c r="H6" s="15" t="s">
        <v>18</v>
      </c>
    </row>
    <row r="7">
      <c r="A7" s="12"/>
      <c r="B7" s="12"/>
      <c r="D7" s="25" t="s">
        <v>66</v>
      </c>
      <c r="E7" s="25"/>
      <c r="F7" s="25" t="s">
        <v>67</v>
      </c>
      <c r="H7" s="15" t="s">
        <v>18</v>
      </c>
    </row>
    <row r="8">
      <c r="A8" s="12"/>
      <c r="B8" s="12"/>
      <c r="D8" s="12"/>
      <c r="E8" s="25"/>
      <c r="F8" s="25"/>
      <c r="H8" s="15" t="s">
        <v>18</v>
      </c>
    </row>
    <row r="9">
      <c r="A9" s="12"/>
      <c r="B9" s="12"/>
      <c r="C9" s="13"/>
      <c r="D9" s="12"/>
      <c r="E9" s="25"/>
      <c r="F9" s="25"/>
      <c r="G9" s="13"/>
      <c r="H9" s="15" t="s">
        <v>18</v>
      </c>
    </row>
  </sheetData>
  <mergeCells count="5">
    <mergeCell ref="C1:C9"/>
    <mergeCell ref="D1:F1"/>
    <mergeCell ref="G1:G9"/>
    <mergeCell ref="A2:B2"/>
    <mergeCell ref="D2:F2"/>
  </mergeCells>
  <conditionalFormatting sqref="A4:B9 D4:F9">
    <cfRule type="containsBlanks" dxfId="0" priority="1">
      <formula>LEN(TRIM(A4))=0</formula>
    </cfRule>
  </conditionalFormatting>
  <conditionalFormatting sqref="H2 H4:H9">
    <cfRule type="notContainsBlanks" dxfId="1" priority="2">
      <formula>LEN(TRIM(H2))&gt;0</formula>
    </cfRule>
  </conditionalFormatting>
  <dataValidations>
    <dataValidation type="list" allowBlank="1" showErrorMessage="1" sqref="E4">
      <formula1>Redes!$D$4:$D$6</formula1>
    </dataValidation>
    <dataValidation type="list" allowBlank="1" showErrorMessage="1" sqref="E5:E9">
      <formula1>Redes!$D$4:$D$6</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2.63"/>
    <col customWidth="1" min="5" max="5" width="18.88"/>
    <col customWidth="1" min="6" max="6" width="12.63"/>
    <col customWidth="1" min="7" max="7" width="18.88"/>
    <col customWidth="1" min="8" max="8" width="37.63"/>
    <col customWidth="1" min="9" max="9" width="3.25"/>
    <col customWidth="1" min="10" max="10" width="50.13"/>
  </cols>
  <sheetData>
    <row r="1">
      <c r="A1" s="1" t="s">
        <v>0</v>
      </c>
      <c r="B1" s="2" t="s">
        <v>68</v>
      </c>
      <c r="C1" s="31"/>
      <c r="D1" s="32" t="s">
        <v>69</v>
      </c>
      <c r="E1" s="17"/>
      <c r="F1" s="17"/>
      <c r="G1" s="17"/>
      <c r="H1" s="18"/>
      <c r="I1" s="33"/>
      <c r="J1" s="34"/>
    </row>
    <row r="2">
      <c r="A2" s="35"/>
      <c r="B2" s="36"/>
      <c r="D2" s="37"/>
      <c r="E2" s="20"/>
      <c r="F2" s="38"/>
      <c r="G2" s="39"/>
      <c r="H2" s="6"/>
      <c r="I2" s="36"/>
      <c r="J2" s="4" t="str">
        <f>checkHypotheses(D4:E6, G4:H6)</f>
        <v/>
      </c>
    </row>
    <row r="3">
      <c r="A3" s="8" t="s">
        <v>3</v>
      </c>
      <c r="B3" s="9" t="s">
        <v>4</v>
      </c>
      <c r="D3" s="40" t="s">
        <v>70</v>
      </c>
      <c r="E3" s="9" t="s">
        <v>71</v>
      </c>
      <c r="F3" s="41"/>
      <c r="G3" s="8" t="s">
        <v>71</v>
      </c>
      <c r="H3" s="9" t="s">
        <v>72</v>
      </c>
      <c r="I3" s="36"/>
      <c r="J3" s="34"/>
    </row>
    <row r="4">
      <c r="A4" s="11"/>
      <c r="B4" s="11"/>
      <c r="D4" s="29" t="str">
        <f>hypothesisNumber(E4:E6, G4:H6)</f>
        <v>1</v>
      </c>
      <c r="E4" s="12" t="s">
        <v>62</v>
      </c>
      <c r="F4" s="42" t="str">
        <f>hypothesisRelation(D4:D6, G4:H6)</f>
        <v>tem relação com</v>
      </c>
      <c r="G4" s="12" t="s">
        <v>60</v>
      </c>
      <c r="H4" s="25" t="s">
        <v>73</v>
      </c>
      <c r="I4" s="36"/>
      <c r="J4" s="15" t="str">
        <f>checkHypothesis(E4:E6, G4:H6)</f>
        <v/>
      </c>
    </row>
    <row r="5">
      <c r="A5" s="43"/>
      <c r="B5" s="11"/>
      <c r="D5" s="29" t="s">
        <v>18</v>
      </c>
      <c r="E5" s="12"/>
      <c r="F5" s="42" t="s">
        <v>18</v>
      </c>
      <c r="G5" s="12"/>
      <c r="H5" s="25"/>
      <c r="I5" s="36"/>
      <c r="J5" s="15" t="s">
        <v>18</v>
      </c>
    </row>
    <row r="6">
      <c r="A6" s="11"/>
      <c r="B6" s="11"/>
      <c r="C6" s="13"/>
      <c r="D6" s="29" t="s">
        <v>18</v>
      </c>
      <c r="E6" s="12"/>
      <c r="F6" s="42" t="s">
        <v>18</v>
      </c>
      <c r="G6" s="12"/>
      <c r="H6" s="25"/>
      <c r="I6" s="44"/>
      <c r="J6" s="15" t="s">
        <v>18</v>
      </c>
    </row>
  </sheetData>
  <mergeCells count="7">
    <mergeCell ref="C1:C6"/>
    <mergeCell ref="D1:H1"/>
    <mergeCell ref="I1:I6"/>
    <mergeCell ref="A2:B2"/>
    <mergeCell ref="D2:E2"/>
    <mergeCell ref="F2:F3"/>
    <mergeCell ref="G2:H2"/>
  </mergeCells>
  <conditionalFormatting sqref="J2 J4:J6">
    <cfRule type="notContainsBlanks" dxfId="2" priority="1">
      <formula>LEN(TRIM(J2))&gt;0</formula>
    </cfRule>
  </conditionalFormatting>
  <conditionalFormatting sqref="A4:B6 D4:H6">
    <cfRule type="containsBlanks" dxfId="0" priority="2">
      <formula>LEN(TRIM(A4))=0</formula>
    </cfRule>
  </conditionalFormatting>
  <dataValidations>
    <dataValidation type="list" allowBlank="1" showErrorMessage="1" sqref="E4:E6 G4:G6">
      <formula1>Conceitos!$D$4:$D$9</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2" width="25.13"/>
    <col customWidth="1" min="3" max="3" width="3.25"/>
    <col customWidth="1" min="4" max="4" width="12.63"/>
    <col customWidth="1" min="5" max="6" width="37.63"/>
    <col customWidth="1" min="7" max="7" width="3.25"/>
    <col customWidth="1" min="8" max="8" width="50.13"/>
  </cols>
  <sheetData>
    <row r="1">
      <c r="A1" s="1" t="s">
        <v>0</v>
      </c>
      <c r="B1" s="2" t="s">
        <v>74</v>
      </c>
      <c r="C1" s="45"/>
      <c r="D1" s="32" t="s">
        <v>75</v>
      </c>
      <c r="E1" s="17"/>
      <c r="F1" s="18"/>
      <c r="G1" s="46"/>
      <c r="H1" s="47"/>
    </row>
    <row r="2">
      <c r="A2" s="48"/>
      <c r="B2" s="36"/>
      <c r="D2" s="49"/>
      <c r="F2" s="36"/>
      <c r="H2" s="47"/>
    </row>
    <row r="3">
      <c r="B3" s="36"/>
      <c r="D3" s="50"/>
      <c r="E3" s="51" t="s">
        <v>76</v>
      </c>
      <c r="F3" s="52" t="s">
        <v>77</v>
      </c>
      <c r="H3" s="47"/>
    </row>
    <row r="4">
      <c r="B4" s="36"/>
      <c r="D4" s="53"/>
      <c r="E4" s="54" t="str">
        <f>Contexto!D4</f>
        <v>Resultados do Exame Nacional do Ensino Médio (ENEM) de 2021, questão por questão</v>
      </c>
      <c r="F4" s="55" t="s">
        <v>78</v>
      </c>
      <c r="H4" s="47"/>
    </row>
    <row r="5">
      <c r="A5" s="20"/>
      <c r="B5" s="6"/>
      <c r="D5" s="37"/>
      <c r="E5" s="20"/>
      <c r="F5" s="6"/>
      <c r="H5" s="34"/>
    </row>
    <row r="6">
      <c r="A6" s="8" t="s">
        <v>3</v>
      </c>
      <c r="B6" s="9" t="s">
        <v>4</v>
      </c>
      <c r="D6" s="56" t="s">
        <v>79</v>
      </c>
      <c r="E6" s="57" t="s">
        <v>80</v>
      </c>
      <c r="F6" s="58" t="s">
        <v>81</v>
      </c>
      <c r="H6" s="34"/>
    </row>
    <row r="7">
      <c r="A7" s="12"/>
      <c r="B7" s="12"/>
      <c r="D7" s="29" t="str">
        <f>copy(Hipoteses!D4:D6)</f>
        <v>1</v>
      </c>
      <c r="E7" s="25" t="s">
        <v>82</v>
      </c>
      <c r="F7" s="25"/>
      <c r="H7" s="15" t="str">
        <f>checkMechanism(D7:F9)</f>
        <v/>
      </c>
    </row>
    <row r="8">
      <c r="A8" s="12"/>
      <c r="B8" s="12"/>
      <c r="D8" s="59" t="s">
        <v>18</v>
      </c>
      <c r="E8" s="25"/>
      <c r="F8" s="25"/>
      <c r="H8" s="15" t="s">
        <v>18</v>
      </c>
    </row>
    <row r="9">
      <c r="A9" s="12"/>
      <c r="B9" s="12"/>
      <c r="C9" s="13"/>
      <c r="D9" s="59" t="s">
        <v>18</v>
      </c>
      <c r="E9" s="25"/>
      <c r="F9" s="25"/>
      <c r="G9" s="13"/>
      <c r="H9" s="15" t="s">
        <v>18</v>
      </c>
    </row>
  </sheetData>
  <mergeCells count="7">
    <mergeCell ref="C1:C9"/>
    <mergeCell ref="D1:F1"/>
    <mergeCell ref="G1:G9"/>
    <mergeCell ref="A2:B5"/>
    <mergeCell ref="D2:F2"/>
    <mergeCell ref="D3:D4"/>
    <mergeCell ref="D5:F5"/>
  </mergeCells>
  <conditionalFormatting sqref="H5 H7:H9">
    <cfRule type="notContainsBlanks" dxfId="1" priority="1">
      <formula>LEN(TRIM(H5))&gt;0</formula>
    </cfRule>
  </conditionalFormatting>
  <conditionalFormatting sqref="A7:B9 D7:F9">
    <cfRule type="containsBlanks" dxfId="0" priority="2">
      <formula>LEN(TRIM(A7))=0</formula>
    </cfRule>
  </conditionalFormatting>
  <drawing r:id="rId2"/>
  <legacyDrawing r:id="rId3"/>
</worksheet>
</file>