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CD96FA57-988C-489E-84B6-01E2CF6F912B}" xr6:coauthVersionLast="47" xr6:coauthVersionMax="47" xr10:uidLastSave="{00000000-0000-0000-0000-000000000000}"/>
  <bookViews>
    <workbookView xWindow="-120" yWindow="-120" windowWidth="20730" windowHeight="11160" activeTab="1" xr2:uid="{3CFC146C-AAF8-4203-992D-5A2F5A886BC4}"/>
  </bookViews>
  <sheets>
    <sheet name="BP_WEGE3" sheetId="1" r:id="rId1"/>
    <sheet name="DRE_WEGE3" sheetId="2" r:id="rId2"/>
    <sheet name="FC_WEGE3" sheetId="4" r:id="rId3"/>
    <sheet name="VAR_RLO" sheetId="9" r:id="rId4"/>
    <sheet name="Projecao_FC" sheetId="8" state="hidden" r:id="rId5"/>
    <sheet name="NA_WEGE3" sheetId="3" r:id="rId6"/>
    <sheet name="Dado_Macro" sheetId="5" r:id="rId7"/>
    <sheet name="Retornos" sheetId="6" r:id="rId8"/>
    <sheet name="FCO_WEGE3" sheetId="7" state="hidden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C6" i="8"/>
  <c r="D8" i="8"/>
  <c r="D9" i="8"/>
  <c r="D10" i="8"/>
  <c r="D11" i="8"/>
  <c r="D7" i="8"/>
  <c r="C11" i="8"/>
  <c r="C10" i="8"/>
  <c r="C9" i="8"/>
  <c r="C8" i="8"/>
  <c r="C7" i="8"/>
  <c r="G4" i="7"/>
  <c r="G3" i="7"/>
  <c r="C4" i="7"/>
  <c r="C5" i="7"/>
  <c r="C6" i="7"/>
  <c r="C7" i="7"/>
  <c r="C8" i="7"/>
  <c r="C9" i="7"/>
  <c r="C10" i="7"/>
  <c r="C11" i="7"/>
  <c r="C3" i="7"/>
  <c r="H4" i="7" l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H3" i="7"/>
  <c r="F4" i="7"/>
  <c r="F5" i="7"/>
  <c r="F6" i="7"/>
  <c r="F7" i="7"/>
  <c r="F8" i="7"/>
  <c r="F9" i="7"/>
  <c r="F10" i="7"/>
  <c r="F11" i="7"/>
  <c r="F3" i="7"/>
  <c r="E2" i="7"/>
  <c r="E3" i="7"/>
  <c r="E4" i="7"/>
  <c r="E5" i="7"/>
  <c r="E6" i="7"/>
  <c r="E7" i="7"/>
  <c r="E8" i="7"/>
  <c r="E9" i="7"/>
  <c r="E10" i="7"/>
  <c r="E11" i="7"/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<sst xmlns="http://schemas.openxmlformats.org/spreadsheetml/2006/main" count="216" uniqueCount="154">
  <si>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</si>
  <si>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</si>
  <si>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</si>
  <si>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</si>
  <si>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</si>
  <si>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</si>
  <si>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Outros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</si>
  <si>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</si>
  <si>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</si>
  <si>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</si>
  <si>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</si>
  <si>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</si>
  <si>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</si>
  <si>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</si>
  <si>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</si>
  <si>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</si>
  <si>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</si>
  <si>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</si>
  <si>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</si>
  <si>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</si>
  <si>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</si>
  <si>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</si>
  <si>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</si>
  <si>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</si>
  <si>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</si>
  <si>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</si>
  <si>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</si>
  <si>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</si>
  <si>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</si>
  <si>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</si>
  <si>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</si>
  <si>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</si>
  <si>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</si>
  <si>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</si>
  <si>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</si>
  <si>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</si>
  <si>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</si>
  <si>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</si>
  <si>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</si>
  <si>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</si>
  <si>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</si>
  <si>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</si>
  <si>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</si>
  <si>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</si>
  <si>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</si>
  <si>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</si>
  <si>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</si>
  <si>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</si>
  <si>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</si>
  <si>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</si>
  <si>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</si>
  <si>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</si>
  <si>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</si>
  <si>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</si>
  <si>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</si>
  <si>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</si>
  <si>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</si>
  <si>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</si>
  <si>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</si>
  <si>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</si>
  <si>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</si>
  <si>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</si>
  <si>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</si>
  <si>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</si>
  <si>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</si>
  <si>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</si>
  <si>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</si>
  <si>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</si>
  <si>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</si>
  <si>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</si>
  <si>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</si>
  <si>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</si>
  <si>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</si>
  <si>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</si>
  <si>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</si>
  <si>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</si>
  <si>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</si>
  <si>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</si>
  <si>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</si>
  <si>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</si>
  <si>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</si>
  <si>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</si>
  <si>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</si>
  <si>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</si>
  <si>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</si>
  <si>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</si>
  <si>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</si>
  <si>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</si>
  <si>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</si>
  <si>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</si>
  <si>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</si>
  <si>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</si>
  <si>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</si>
  <si>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</si>
  <si>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</si>
  <si>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</si>
  <si>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</si>
  <si>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</si>
  <si>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</si>
  <si>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</si>
  <si>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</si>
  <si>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</si>
  <si>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</si>
  <si>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</si>
  <si>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</si>
  <si>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</si>
  <si>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</si>
  <si>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</si>
  <si>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</si>
  <si>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</si>
  <si>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</si>
  <si>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</si>
  <si>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</si>
  <si>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</si>
  <si>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</si>
  <si>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</si>
  <si>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</si>
  <si>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</si>
  <si>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</si>
  <si>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</si>
  <si>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</si>
  <si>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</si>
  <si>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</si>
  <si>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</si>
  <si>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</si>
  <si>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</si>
  <si>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</si>
  <si>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SELIC</t>
  </si>
  <si>
    <t>IPCA</t>
  </si>
  <si>
    <t>ERP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</si>
  <si>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</si>
  <si>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</si>
  <si>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</si>
  <si>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</si>
  <si>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</si>
  <si>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</si>
  <si>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</si>
  <si>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</si>
  <si>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</si>
  <si>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</si>
  <si>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</si>
  <si>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</si>
  <si>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</si>
  <si>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</si>
  <si>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</si>
  <si>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</si>
  <si>
    <t>ROI (lucro operacional/investimento)</t>
  </si>
  <si>
    <t>EBIT - Lucro operacional</t>
  </si>
  <si>
    <t>I (t-1)</t>
  </si>
  <si>
    <t>média dos periodos</t>
  </si>
  <si>
    <t>Taxa de Crescimento do Lucro Operacional</t>
  </si>
  <si>
    <t>taxa de crescimento</t>
  </si>
  <si>
    <t>media geometrica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</si>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</sst>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0"/>
    <numFmt numFmtId="166" formatCode="#,##0.0000"/>
    <numFmt numFmtId="167" formatCode="#,##0.000000"/>
    <numFmt numFmtId="17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lef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left" vertical="center" shrinkToFit="1"/>
    </xf>
    <xf numFmtId="167" fontId="3" fillId="0" borderId="1" xfId="0" applyNumberFormat="1" applyFont="1" applyBorder="1" applyAlignment="1">
      <alignment horizontal="right" vertical="center" shrinkToFit="1"/>
    </xf>
    <xf numFmtId="167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2" fontId="3" fillId="2" borderId="1" xfId="2" applyNumberFormat="1" applyFont="1" applyFill="1" applyBorder="1" applyAlignment="1">
      <alignment horizontal="right" vertical="center" shrinkToFit="1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167" fontId="3" fillId="2" borderId="1" xfId="0" applyNumberFormat="1" applyFont="1" applyFill="1" applyBorder="1" applyAlignment="1">
      <alignment horizontal="right" vertical="center" shrinkToFi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74" fontId="0" fillId="0" borderId="0" xfId="2" applyNumberFormat="1" applyFont="1"/>
  </cellXfs>
  <cellStyles count="3">
    <cellStyle name="Normal" xfId="0" builtinId="0"/>
    <cellStyle name="Po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ografia/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 refreshError="1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CA11"/>
  <sheetViews>
    <sheetView workbookViewId="0">
      <selection activeCell="BE7" sqref="A7:XFD7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20.7109375" bestFit="1" customWidth="1"/>
    <col min="8" max="8" width="14.85546875" bestFit="1" customWidth="1"/>
    <col min="9" max="9" width="11.5703125" bestFit="1" customWidth="1"/>
    <col min="10" max="10" width="22" bestFit="1" customWidth="1"/>
    <col min="11" max="11" width="24.42578125" bestFit="1" customWidth="1"/>
    <col min="12" max="12" width="22.7109375" bestFit="1" customWidth="1"/>
    <col min="13" max="13" width="15.7109375" bestFit="1" customWidth="1"/>
    <col min="14" max="14" width="18" bestFit="1" customWidth="1"/>
    <col min="15" max="15" width="14.7109375" bestFit="1" customWidth="1"/>
    <col min="16" max="16" width="41.42578125" bestFit="1" customWidth="1"/>
    <col min="17" max="17" width="63" bestFit="1" customWidth="1"/>
    <col min="18" max="18" width="36.28515625" bestFit="1" customWidth="1"/>
    <col min="19" max="19" width="20.5703125" bestFit="1" customWidth="1"/>
    <col min="20" max="20" width="23.42578125" bestFit="1" customWidth="1"/>
    <col min="21" max="21" width="24" bestFit="1" customWidth="1"/>
    <col min="22" max="22" width="11.85546875" bestFit="1" customWidth="1"/>
    <col min="23" max="23" width="15.140625" bestFit="1" customWidth="1"/>
    <col min="24" max="24" width="23.5703125" bestFit="1" customWidth="1"/>
    <col min="25" max="25" width="24.7109375" bestFit="1" customWidth="1"/>
    <col min="26" max="26" width="26.42578125" bestFit="1" customWidth="1"/>
    <col min="27" max="27" width="25.28515625" bestFit="1" customWidth="1"/>
    <col min="28" max="28" width="13.140625" bestFit="1" customWidth="1"/>
    <col min="29" max="29" width="16" bestFit="1" customWidth="1"/>
    <col min="30" max="30" width="13.5703125" bestFit="1" customWidth="1"/>
    <col min="31" max="31" width="18.42578125" bestFit="1" customWidth="1"/>
    <col min="32" max="32" width="13.85546875" bestFit="1" customWidth="1"/>
    <col min="33" max="33" width="11.85546875" bestFit="1" customWidth="1"/>
    <col min="34" max="34" width="12.140625" bestFit="1" customWidth="1"/>
    <col min="35" max="35" width="20.5703125" bestFit="1" customWidth="1"/>
    <col min="36" max="36" width="17.7109375" bestFit="1" customWidth="1"/>
    <col min="37" max="37" width="22.140625" bestFit="1" customWidth="1"/>
    <col min="38" max="38" width="20.85546875" bestFit="1" customWidth="1"/>
    <col min="39" max="40" width="18.140625" bestFit="1" customWidth="1"/>
    <col min="41" max="41" width="12.28515625" bestFit="1" customWidth="1"/>
    <col min="42" max="42" width="24.85546875" bestFit="1" customWidth="1"/>
    <col min="43" max="43" width="11.85546875" bestFit="1" customWidth="1"/>
    <col min="44" max="44" width="24.28515625" bestFit="1" customWidth="1"/>
    <col min="45" max="45" width="20.140625" bestFit="1" customWidth="1"/>
    <col min="46" max="46" width="27" bestFit="1" customWidth="1"/>
    <col min="47" max="47" width="25.7109375" bestFit="1" customWidth="1"/>
    <col min="48" max="48" width="21.85546875" bestFit="1" customWidth="1"/>
    <col min="49" max="49" width="13.5703125" bestFit="1" customWidth="1"/>
    <col min="50" max="50" width="25.28515625" bestFit="1" customWidth="1"/>
    <col min="51" max="51" width="11.85546875" bestFit="1" customWidth="1"/>
    <col min="52" max="52" width="20.7109375" bestFit="1" customWidth="1"/>
    <col min="53" max="53" width="24" bestFit="1" customWidth="1"/>
    <col min="54" max="54" width="19.85546875" bestFit="1" customWidth="1"/>
    <col min="55" max="55" width="26.7109375" bestFit="1" customWidth="1"/>
    <col min="56" max="56" width="25.28515625" bestFit="1" customWidth="1"/>
    <col min="57" max="57" width="18.85546875" bestFit="1" customWidth="1"/>
    <col min="58" max="58" width="13.28515625" bestFit="1" customWidth="1"/>
    <col min="59" max="59" width="11.85546875" bestFit="1" customWidth="1"/>
    <col min="60" max="60" width="22" bestFit="1" customWidth="1"/>
    <col min="61" max="61" width="22.5703125" bestFit="1" customWidth="1"/>
    <col min="62" max="62" width="14.5703125" bestFit="1" customWidth="1"/>
    <col min="63" max="63" width="20.5703125" bestFit="1" customWidth="1"/>
    <col min="64" max="64" width="22" bestFit="1" customWidth="1"/>
    <col min="65" max="65" width="18.5703125" bestFit="1" customWidth="1"/>
    <col min="66" max="66" width="16.140625" bestFit="1" customWidth="1"/>
    <col min="67" max="67" width="21.7109375" bestFit="1" customWidth="1"/>
    <col min="68" max="68" width="22.5703125" bestFit="1" customWidth="1"/>
    <col min="69" max="69" width="26.85546875" bestFit="1" customWidth="1"/>
    <col min="70" max="70" width="11.85546875" bestFit="1" customWidth="1"/>
    <col min="71" max="71" width="26" bestFit="1" customWidth="1"/>
    <col min="72" max="72" width="20.42578125" bestFit="1" customWidth="1"/>
    <col min="73" max="73" width="18.28515625" bestFit="1" customWidth="1"/>
    <col min="74" max="74" width="22.42578125" bestFit="1" customWidth="1"/>
    <col min="75" max="75" width="26.5703125" bestFit="1" customWidth="1"/>
    <col min="76" max="76" width="26.28515625" bestFit="1" customWidth="1"/>
    <col min="77" max="77" width="25" bestFit="1" customWidth="1"/>
    <col min="78" max="78" width="26" bestFit="1" customWidth="1"/>
    <col min="79" max="79" width="24.28515625" bestFit="1" customWidth="1"/>
  </cols>
  <sheetData>
    <row r="1" spans="1:79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4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4" t="s">
        <v>13</v>
      </c>
      <c r="N1" s="2" t="s">
        <v>14</v>
      </c>
      <c r="O1" s="3" t="s">
        <v>15</v>
      </c>
      <c r="P1" s="4" t="s">
        <v>16</v>
      </c>
      <c r="Q1" s="5" t="s">
        <v>17</v>
      </c>
      <c r="R1" s="6" t="s">
        <v>18</v>
      </c>
      <c r="S1" s="4" t="s">
        <v>19</v>
      </c>
      <c r="T1" s="5" t="s">
        <v>20</v>
      </c>
      <c r="U1" s="4" t="s">
        <v>21</v>
      </c>
      <c r="V1" s="5" t="s">
        <v>6</v>
      </c>
      <c r="W1" s="3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5" t="s">
        <v>6</v>
      </c>
      <c r="AH1" s="4" t="s">
        <v>32</v>
      </c>
      <c r="AI1" s="1" t="s">
        <v>33</v>
      </c>
      <c r="AJ1" s="2" t="s">
        <v>34</v>
      </c>
      <c r="AK1" s="3" t="s">
        <v>35</v>
      </c>
      <c r="AL1" s="4" t="s">
        <v>36</v>
      </c>
      <c r="AM1" s="3" t="s">
        <v>37</v>
      </c>
      <c r="AN1" s="3" t="s">
        <v>38</v>
      </c>
      <c r="AO1" s="4" t="s">
        <v>39</v>
      </c>
      <c r="AP1" s="5" t="s">
        <v>40</v>
      </c>
      <c r="AQ1" s="5" t="s">
        <v>6</v>
      </c>
      <c r="AR1" s="3" t="s">
        <v>41</v>
      </c>
      <c r="AS1" s="4" t="s">
        <v>42</v>
      </c>
      <c r="AT1" s="5" t="s">
        <v>43</v>
      </c>
      <c r="AU1" s="5" t="s">
        <v>44</v>
      </c>
      <c r="AV1" s="3" t="s">
        <v>45</v>
      </c>
      <c r="AW1" s="4" t="s">
        <v>46</v>
      </c>
      <c r="AX1" s="5" t="s">
        <v>47</v>
      </c>
      <c r="AY1" s="5" t="s">
        <v>6</v>
      </c>
      <c r="AZ1" s="2" t="s">
        <v>48</v>
      </c>
      <c r="BA1" s="3" t="s">
        <v>49</v>
      </c>
      <c r="BB1" s="4" t="s">
        <v>50</v>
      </c>
      <c r="BC1" s="5" t="s">
        <v>51</v>
      </c>
      <c r="BD1" s="5" t="s">
        <v>52</v>
      </c>
      <c r="BE1" s="3" t="s">
        <v>53</v>
      </c>
      <c r="BF1" s="4" t="s">
        <v>54</v>
      </c>
      <c r="BG1" s="5" t="s">
        <v>6</v>
      </c>
      <c r="BH1" s="3" t="s">
        <v>55</v>
      </c>
      <c r="BI1" s="4" t="s">
        <v>56</v>
      </c>
      <c r="BJ1" s="3" t="s">
        <v>57</v>
      </c>
      <c r="BK1" s="2" t="s">
        <v>58</v>
      </c>
      <c r="BL1" s="3" t="s">
        <v>59</v>
      </c>
      <c r="BM1" s="3" t="s">
        <v>60</v>
      </c>
      <c r="BN1" s="4" t="s">
        <v>61</v>
      </c>
      <c r="BO1" s="4" t="s">
        <v>62</v>
      </c>
      <c r="BP1" s="5" t="s">
        <v>63</v>
      </c>
      <c r="BQ1" s="5" t="s">
        <v>64</v>
      </c>
      <c r="BR1" s="5" t="s">
        <v>6</v>
      </c>
      <c r="BS1" s="4" t="s">
        <v>65</v>
      </c>
      <c r="BT1" s="4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4" t="s">
        <v>71</v>
      </c>
      <c r="BZ1" s="4" t="s">
        <v>72</v>
      </c>
      <c r="CA1" s="4" t="s">
        <v>73</v>
      </c>
    </row>
    <row r="2" spans="1:79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9">
        <v>1472839</v>
      </c>
      <c r="H2" s="8">
        <v>1472839</v>
      </c>
      <c r="I2" s="9">
        <v>1306273</v>
      </c>
      <c r="J2" s="9">
        <v>183627</v>
      </c>
      <c r="K2" s="8">
        <v>183627</v>
      </c>
      <c r="L2" s="9">
        <v>183778</v>
      </c>
      <c r="M2" s="8">
        <v>183778</v>
      </c>
      <c r="N2" s="8">
        <v>3163533</v>
      </c>
      <c r="O2" s="9">
        <v>88833</v>
      </c>
      <c r="P2" s="8">
        <v>2032</v>
      </c>
      <c r="Q2" s="10" t="s">
        <v>74</v>
      </c>
      <c r="R2" s="11" t="s">
        <v>74</v>
      </c>
      <c r="S2" s="8">
        <v>36891</v>
      </c>
      <c r="T2" s="7">
        <v>36891</v>
      </c>
      <c r="U2" s="8">
        <v>49910</v>
      </c>
      <c r="V2" s="7">
        <v>49910</v>
      </c>
      <c r="W2" s="9">
        <v>7622</v>
      </c>
      <c r="X2" s="8">
        <v>349</v>
      </c>
      <c r="Y2" s="7">
        <v>0</v>
      </c>
      <c r="Z2" s="7">
        <v>349</v>
      </c>
      <c r="AA2" s="8">
        <v>7273</v>
      </c>
      <c r="AB2" s="9">
        <v>2537094</v>
      </c>
      <c r="AC2" s="8">
        <v>2537094</v>
      </c>
      <c r="AD2" s="8">
        <v>0</v>
      </c>
      <c r="AE2" s="9">
        <v>529984</v>
      </c>
      <c r="AF2" s="8">
        <v>31215</v>
      </c>
      <c r="AG2" s="7">
        <v>31215</v>
      </c>
      <c r="AH2" s="8">
        <v>498769</v>
      </c>
      <c r="AI2" s="7">
        <v>8873550</v>
      </c>
      <c r="AJ2" s="8">
        <v>3012824</v>
      </c>
      <c r="AK2" s="9">
        <v>168831</v>
      </c>
      <c r="AL2" s="8">
        <v>168831</v>
      </c>
      <c r="AM2" s="9">
        <v>331037</v>
      </c>
      <c r="AN2" s="9">
        <v>126655</v>
      </c>
      <c r="AO2" s="8">
        <v>126655</v>
      </c>
      <c r="AP2" s="7">
        <v>72927</v>
      </c>
      <c r="AQ2" s="7">
        <v>53728</v>
      </c>
      <c r="AR2" s="9">
        <v>1645772</v>
      </c>
      <c r="AS2" s="8">
        <v>1645772</v>
      </c>
      <c r="AT2" s="10" t="s">
        <v>74</v>
      </c>
      <c r="AU2" s="10" t="s">
        <v>74</v>
      </c>
      <c r="AV2" s="9">
        <v>740529</v>
      </c>
      <c r="AW2" s="8">
        <v>740529</v>
      </c>
      <c r="AX2" s="7">
        <v>79381</v>
      </c>
      <c r="AY2" s="7">
        <v>661148</v>
      </c>
      <c r="AZ2" s="8">
        <v>1709100</v>
      </c>
      <c r="BA2" s="9">
        <v>1044068</v>
      </c>
      <c r="BB2" s="8">
        <v>1044068</v>
      </c>
      <c r="BC2" s="10" t="s">
        <v>74</v>
      </c>
      <c r="BD2" s="10" t="s">
        <v>74</v>
      </c>
      <c r="BE2" s="9">
        <v>137916</v>
      </c>
      <c r="BF2" s="8">
        <v>137916</v>
      </c>
      <c r="BG2" s="7">
        <v>137916</v>
      </c>
      <c r="BH2" s="9">
        <v>320503</v>
      </c>
      <c r="BI2" s="8">
        <v>320503</v>
      </c>
      <c r="BJ2" s="9">
        <v>206613</v>
      </c>
      <c r="BK2" s="8">
        <v>4151626</v>
      </c>
      <c r="BL2" s="9">
        <v>91277</v>
      </c>
      <c r="BM2" s="9">
        <v>4060349</v>
      </c>
      <c r="BN2" s="8">
        <v>2718440</v>
      </c>
      <c r="BO2" s="8">
        <v>-53319</v>
      </c>
      <c r="BP2" s="7">
        <v>758</v>
      </c>
      <c r="BQ2" s="7">
        <v>0</v>
      </c>
      <c r="BR2" s="7">
        <v>-54077</v>
      </c>
      <c r="BS2" s="8">
        <v>3784</v>
      </c>
      <c r="BT2" s="8">
        <v>687792</v>
      </c>
      <c r="BU2" s="7">
        <v>32799</v>
      </c>
      <c r="BV2" s="7">
        <v>537245</v>
      </c>
      <c r="BW2" s="7">
        <v>127803</v>
      </c>
      <c r="BX2" s="7">
        <v>-10055</v>
      </c>
      <c r="BY2" s="8">
        <v>656646</v>
      </c>
      <c r="BZ2" s="8">
        <v>47006</v>
      </c>
      <c r="CA2" s="8">
        <v>0</v>
      </c>
    </row>
    <row r="3" spans="1:79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9">
        <v>1658806</v>
      </c>
      <c r="H3" s="8">
        <v>1658806</v>
      </c>
      <c r="I3" s="9">
        <v>1445927</v>
      </c>
      <c r="J3" s="9">
        <v>166384</v>
      </c>
      <c r="K3" s="8">
        <v>166384</v>
      </c>
      <c r="L3" s="9">
        <v>206871</v>
      </c>
      <c r="M3" s="8">
        <v>206871</v>
      </c>
      <c r="N3" s="8">
        <v>3289506</v>
      </c>
      <c r="O3" s="9">
        <v>123866</v>
      </c>
      <c r="P3" s="8">
        <v>2230</v>
      </c>
      <c r="Q3" s="10" t="s">
        <v>74</v>
      </c>
      <c r="R3" s="11" t="s">
        <v>74</v>
      </c>
      <c r="S3" s="8">
        <v>60376</v>
      </c>
      <c r="T3" s="7">
        <v>60376</v>
      </c>
      <c r="U3" s="8">
        <v>61260</v>
      </c>
      <c r="V3" s="7">
        <v>61260</v>
      </c>
      <c r="W3" s="9">
        <v>7264</v>
      </c>
      <c r="X3" s="8">
        <v>44</v>
      </c>
      <c r="Y3" s="10" t="s">
        <v>74</v>
      </c>
      <c r="Z3" s="10" t="s">
        <v>74</v>
      </c>
      <c r="AA3" s="8">
        <v>7220</v>
      </c>
      <c r="AB3" s="9">
        <v>2614556</v>
      </c>
      <c r="AC3" s="8">
        <v>2614556</v>
      </c>
      <c r="AD3" s="8">
        <v>0</v>
      </c>
      <c r="AE3" s="9">
        <v>543820</v>
      </c>
      <c r="AF3" s="8">
        <v>40772</v>
      </c>
      <c r="AG3" s="7">
        <v>40772</v>
      </c>
      <c r="AH3" s="8">
        <v>503048</v>
      </c>
      <c r="AI3" s="7">
        <v>10141293</v>
      </c>
      <c r="AJ3" s="8">
        <v>2578048</v>
      </c>
      <c r="AK3" s="9">
        <v>216553</v>
      </c>
      <c r="AL3" s="8">
        <v>216553</v>
      </c>
      <c r="AM3" s="9">
        <v>420250</v>
      </c>
      <c r="AN3" s="9">
        <v>139570</v>
      </c>
      <c r="AO3" s="8">
        <v>139570</v>
      </c>
      <c r="AP3" s="7">
        <v>83771</v>
      </c>
      <c r="AQ3" s="7">
        <v>55799</v>
      </c>
      <c r="AR3" s="9">
        <v>912796</v>
      </c>
      <c r="AS3" s="8">
        <v>912796</v>
      </c>
      <c r="AT3" s="10" t="s">
        <v>74</v>
      </c>
      <c r="AU3" s="10" t="s">
        <v>74</v>
      </c>
      <c r="AV3" s="9">
        <v>888879</v>
      </c>
      <c r="AW3" s="8">
        <v>888879</v>
      </c>
      <c r="AX3" s="7">
        <v>87723</v>
      </c>
      <c r="AY3" s="7">
        <v>801156</v>
      </c>
      <c r="AZ3" s="8">
        <v>2920978</v>
      </c>
      <c r="BA3" s="9">
        <v>2296208</v>
      </c>
      <c r="BB3" s="8">
        <v>2296208</v>
      </c>
      <c r="BC3" s="10" t="s">
        <v>74</v>
      </c>
      <c r="BD3" s="10" t="s">
        <v>74</v>
      </c>
      <c r="BE3" s="9">
        <v>95031</v>
      </c>
      <c r="BF3" s="8">
        <v>95031</v>
      </c>
      <c r="BG3" s="7">
        <v>95031</v>
      </c>
      <c r="BH3" s="9">
        <v>294405</v>
      </c>
      <c r="BI3" s="8">
        <v>294405</v>
      </c>
      <c r="BJ3" s="9">
        <v>235334</v>
      </c>
      <c r="BK3" s="8">
        <v>4642267</v>
      </c>
      <c r="BL3" s="9">
        <v>84495</v>
      </c>
      <c r="BM3" s="9">
        <v>4557772</v>
      </c>
      <c r="BN3" s="8">
        <v>2718440</v>
      </c>
      <c r="BO3" s="8">
        <v>-57724</v>
      </c>
      <c r="BP3" s="7">
        <v>1325</v>
      </c>
      <c r="BQ3" s="7">
        <v>0</v>
      </c>
      <c r="BR3" s="7">
        <v>-59049</v>
      </c>
      <c r="BS3" s="8">
        <v>3712</v>
      </c>
      <c r="BT3" s="8">
        <v>1169077</v>
      </c>
      <c r="BU3" s="7">
        <v>74972</v>
      </c>
      <c r="BV3" s="7">
        <v>940453</v>
      </c>
      <c r="BW3" s="7">
        <v>163174</v>
      </c>
      <c r="BX3" s="7">
        <v>-9522</v>
      </c>
      <c r="BY3" s="8">
        <v>593500</v>
      </c>
      <c r="BZ3" s="8">
        <v>130767</v>
      </c>
      <c r="CA3" s="8">
        <v>0</v>
      </c>
    </row>
    <row r="4" spans="1:79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9">
        <v>1867864</v>
      </c>
      <c r="H4" s="8">
        <v>1867864</v>
      </c>
      <c r="I4" s="9">
        <v>1704919</v>
      </c>
      <c r="J4" s="9">
        <v>159446</v>
      </c>
      <c r="K4" s="8">
        <v>159446</v>
      </c>
      <c r="L4" s="9">
        <v>172781</v>
      </c>
      <c r="M4" s="8">
        <v>172781</v>
      </c>
      <c r="N4" s="8">
        <v>3684443</v>
      </c>
      <c r="O4" s="9">
        <v>126670</v>
      </c>
      <c r="P4" s="8">
        <v>1047</v>
      </c>
      <c r="Q4" s="10" t="s">
        <v>74</v>
      </c>
      <c r="R4" s="11" t="s">
        <v>74</v>
      </c>
      <c r="S4" s="8">
        <v>55864</v>
      </c>
      <c r="T4" s="7">
        <v>55864</v>
      </c>
      <c r="U4" s="8">
        <v>69759</v>
      </c>
      <c r="V4" s="7">
        <v>69759</v>
      </c>
      <c r="W4" s="9">
        <v>8224</v>
      </c>
      <c r="X4" s="8">
        <v>1004</v>
      </c>
      <c r="Y4" s="7">
        <v>0</v>
      </c>
      <c r="Z4" s="7">
        <v>1004</v>
      </c>
      <c r="AA4" s="8">
        <v>7220</v>
      </c>
      <c r="AB4" s="9">
        <v>2877942</v>
      </c>
      <c r="AC4" s="8">
        <v>2877942</v>
      </c>
      <c r="AD4" s="8">
        <v>0</v>
      </c>
      <c r="AE4" s="9">
        <v>671607</v>
      </c>
      <c r="AF4" s="8">
        <v>81317</v>
      </c>
      <c r="AG4" s="7">
        <v>81317</v>
      </c>
      <c r="AH4" s="8">
        <v>590290</v>
      </c>
      <c r="AI4" s="7">
        <v>11782630</v>
      </c>
      <c r="AJ4" s="8">
        <v>3380815</v>
      </c>
      <c r="AK4" s="9">
        <v>173382</v>
      </c>
      <c r="AL4" s="8">
        <v>173382</v>
      </c>
      <c r="AM4" s="9">
        <v>445577</v>
      </c>
      <c r="AN4" s="9">
        <v>148335</v>
      </c>
      <c r="AO4" s="8">
        <v>148335</v>
      </c>
      <c r="AP4" s="7">
        <v>84714</v>
      </c>
      <c r="AQ4" s="7">
        <v>63621</v>
      </c>
      <c r="AR4" s="9">
        <v>1466752</v>
      </c>
      <c r="AS4" s="8">
        <v>1466752</v>
      </c>
      <c r="AT4" s="10" t="s">
        <v>74</v>
      </c>
      <c r="AU4" s="10" t="s">
        <v>74</v>
      </c>
      <c r="AV4" s="9">
        <v>1146769</v>
      </c>
      <c r="AW4" s="8">
        <v>1146769</v>
      </c>
      <c r="AX4" s="7">
        <v>111707</v>
      </c>
      <c r="AY4" s="7">
        <v>1035062</v>
      </c>
      <c r="AZ4" s="8">
        <v>3262552</v>
      </c>
      <c r="BA4" s="9">
        <v>2625398</v>
      </c>
      <c r="BB4" s="8">
        <v>2625398</v>
      </c>
      <c r="BC4" s="10" t="s">
        <v>74</v>
      </c>
      <c r="BD4" s="10" t="s">
        <v>74</v>
      </c>
      <c r="BE4" s="9">
        <v>95316</v>
      </c>
      <c r="BF4" s="8">
        <v>95316</v>
      </c>
      <c r="BG4" s="7">
        <v>95316</v>
      </c>
      <c r="BH4" s="9">
        <v>282989</v>
      </c>
      <c r="BI4" s="8">
        <v>282989</v>
      </c>
      <c r="BJ4" s="9">
        <v>258849</v>
      </c>
      <c r="BK4" s="8">
        <v>5139263</v>
      </c>
      <c r="BL4" s="9">
        <v>82878</v>
      </c>
      <c r="BM4" s="9">
        <v>5056385</v>
      </c>
      <c r="BN4" s="8">
        <v>3533973</v>
      </c>
      <c r="BO4" s="8">
        <v>-59139</v>
      </c>
      <c r="BP4" s="7">
        <v>1817</v>
      </c>
      <c r="BQ4" s="7">
        <v>0</v>
      </c>
      <c r="BR4" s="7">
        <v>-60956</v>
      </c>
      <c r="BS4" s="8">
        <v>3658</v>
      </c>
      <c r="BT4" s="8">
        <v>837741</v>
      </c>
      <c r="BU4" s="7">
        <v>47736</v>
      </c>
      <c r="BV4" s="7">
        <v>630929</v>
      </c>
      <c r="BW4" s="7">
        <v>167494</v>
      </c>
      <c r="BX4" s="7">
        <v>-8418</v>
      </c>
      <c r="BY4" s="8">
        <v>548750</v>
      </c>
      <c r="BZ4" s="8">
        <v>191402</v>
      </c>
      <c r="CA4" s="8">
        <v>0</v>
      </c>
    </row>
    <row r="5" spans="1:79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74</v>
      </c>
      <c r="G5" s="9">
        <v>2545927</v>
      </c>
      <c r="H5" s="8">
        <v>2545927</v>
      </c>
      <c r="I5" s="9">
        <v>2009254</v>
      </c>
      <c r="J5" s="9">
        <v>266944</v>
      </c>
      <c r="K5" s="8">
        <v>266944</v>
      </c>
      <c r="L5" s="9">
        <v>332460</v>
      </c>
      <c r="M5" s="8">
        <v>332460</v>
      </c>
      <c r="N5" s="8">
        <v>4672197</v>
      </c>
      <c r="O5" s="9">
        <v>619206</v>
      </c>
      <c r="P5" s="8">
        <v>214</v>
      </c>
      <c r="Q5" s="10" t="s">
        <v>74</v>
      </c>
      <c r="R5" s="11" t="s">
        <v>74</v>
      </c>
      <c r="S5" s="8">
        <v>131327</v>
      </c>
      <c r="T5" s="7">
        <v>131327</v>
      </c>
      <c r="U5" s="8">
        <v>487665</v>
      </c>
      <c r="V5" s="7">
        <v>487665</v>
      </c>
      <c r="W5" s="9">
        <v>1379</v>
      </c>
      <c r="X5" s="8">
        <v>1379</v>
      </c>
      <c r="Y5" s="7">
        <v>0</v>
      </c>
      <c r="Z5" s="7">
        <v>1379</v>
      </c>
      <c r="AA5" s="8">
        <v>0</v>
      </c>
      <c r="AB5" s="9">
        <v>3264898</v>
      </c>
      <c r="AC5" s="8">
        <v>3264898</v>
      </c>
      <c r="AD5" s="8">
        <v>0</v>
      </c>
      <c r="AE5" s="9">
        <v>786714</v>
      </c>
      <c r="AF5" s="8">
        <v>117394</v>
      </c>
      <c r="AG5" s="7">
        <v>117394</v>
      </c>
      <c r="AH5" s="8">
        <v>669320</v>
      </c>
      <c r="AI5" s="7">
        <v>14261541</v>
      </c>
      <c r="AJ5" s="8">
        <v>3494850</v>
      </c>
      <c r="AK5" s="9">
        <v>191077</v>
      </c>
      <c r="AL5" s="8">
        <v>191077</v>
      </c>
      <c r="AM5" s="9">
        <v>566769</v>
      </c>
      <c r="AN5" s="9">
        <v>121461</v>
      </c>
      <c r="AO5" s="8">
        <v>121461</v>
      </c>
      <c r="AP5" s="7">
        <v>28160</v>
      </c>
      <c r="AQ5" s="7">
        <v>93301</v>
      </c>
      <c r="AR5" s="9">
        <v>1284633</v>
      </c>
      <c r="AS5" s="8">
        <v>1284633</v>
      </c>
      <c r="AT5" s="10" t="s">
        <v>74</v>
      </c>
      <c r="AU5" s="10" t="s">
        <v>74</v>
      </c>
      <c r="AV5" s="9">
        <v>1330910</v>
      </c>
      <c r="AW5" s="8">
        <v>1330910</v>
      </c>
      <c r="AX5" s="7">
        <v>172484</v>
      </c>
      <c r="AY5" s="7">
        <v>1158426</v>
      </c>
      <c r="AZ5" s="8">
        <v>4610631</v>
      </c>
      <c r="BA5" s="9">
        <v>3868335</v>
      </c>
      <c r="BB5" s="8">
        <v>3868335</v>
      </c>
      <c r="BC5" s="10" t="s">
        <v>74</v>
      </c>
      <c r="BD5" s="10" t="s">
        <v>74</v>
      </c>
      <c r="BE5" s="9">
        <v>159632</v>
      </c>
      <c r="BF5" s="8">
        <v>159632</v>
      </c>
      <c r="BG5" s="7">
        <v>159632</v>
      </c>
      <c r="BH5" s="9">
        <v>242696</v>
      </c>
      <c r="BI5" s="8">
        <v>242696</v>
      </c>
      <c r="BJ5" s="9">
        <v>339968</v>
      </c>
      <c r="BK5" s="8">
        <v>6156060</v>
      </c>
      <c r="BL5" s="9">
        <v>126680</v>
      </c>
      <c r="BM5" s="9">
        <v>6029380</v>
      </c>
      <c r="BN5" s="8">
        <v>3533973</v>
      </c>
      <c r="BO5" s="8">
        <v>-57044</v>
      </c>
      <c r="BP5" s="7">
        <v>2474</v>
      </c>
      <c r="BQ5" s="7">
        <v>0</v>
      </c>
      <c r="BR5" s="7">
        <v>-59518</v>
      </c>
      <c r="BS5" s="8">
        <v>3630</v>
      </c>
      <c r="BT5" s="8">
        <v>1413353</v>
      </c>
      <c r="BU5" s="7">
        <v>105539</v>
      </c>
      <c r="BV5" s="7">
        <v>1194329</v>
      </c>
      <c r="BW5" s="7">
        <v>130554</v>
      </c>
      <c r="BX5" s="7">
        <v>-17069</v>
      </c>
      <c r="BY5" s="8">
        <v>493106</v>
      </c>
      <c r="BZ5" s="8">
        <v>0</v>
      </c>
      <c r="CA5" s="8">
        <v>642362</v>
      </c>
    </row>
    <row r="6" spans="1:79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74</v>
      </c>
      <c r="G6" s="9">
        <v>2251922</v>
      </c>
      <c r="H6" s="8">
        <v>2251922</v>
      </c>
      <c r="I6" s="9">
        <v>1575055</v>
      </c>
      <c r="J6" s="9">
        <v>269626</v>
      </c>
      <c r="K6" s="8">
        <v>269626</v>
      </c>
      <c r="L6" s="9">
        <v>266931</v>
      </c>
      <c r="M6" s="8">
        <v>266931</v>
      </c>
      <c r="N6" s="8">
        <v>4381848</v>
      </c>
      <c r="O6" s="9">
        <v>397383</v>
      </c>
      <c r="P6" s="8">
        <v>0</v>
      </c>
      <c r="Q6" s="10" t="s">
        <v>74</v>
      </c>
      <c r="R6" s="11" t="s">
        <v>74</v>
      </c>
      <c r="S6" s="8">
        <v>130291</v>
      </c>
      <c r="T6" s="7">
        <v>130291</v>
      </c>
      <c r="U6" s="8">
        <v>267092</v>
      </c>
      <c r="V6" s="7">
        <v>267092</v>
      </c>
      <c r="W6" s="9">
        <v>223</v>
      </c>
      <c r="X6" s="8">
        <v>223</v>
      </c>
      <c r="Y6" s="7">
        <v>0</v>
      </c>
      <c r="Z6" s="7">
        <v>223</v>
      </c>
      <c r="AA6" s="8">
        <v>0</v>
      </c>
      <c r="AB6" s="9">
        <v>3032716</v>
      </c>
      <c r="AC6" s="8">
        <v>3032716</v>
      </c>
      <c r="AD6" s="8">
        <v>0</v>
      </c>
      <c r="AE6" s="9">
        <v>951526</v>
      </c>
      <c r="AF6" s="8">
        <v>161200</v>
      </c>
      <c r="AG6" s="7">
        <v>161200</v>
      </c>
      <c r="AH6" s="8">
        <v>790326</v>
      </c>
      <c r="AI6" s="7">
        <v>13509331</v>
      </c>
      <c r="AJ6" s="8">
        <v>3278855</v>
      </c>
      <c r="AK6" s="9">
        <v>199543</v>
      </c>
      <c r="AL6" s="8">
        <v>199543</v>
      </c>
      <c r="AM6" s="9">
        <v>562851</v>
      </c>
      <c r="AN6" s="9">
        <v>125062</v>
      </c>
      <c r="AO6" s="8">
        <v>125062</v>
      </c>
      <c r="AP6" s="7">
        <v>29241</v>
      </c>
      <c r="AQ6" s="7">
        <v>95821</v>
      </c>
      <c r="AR6" s="9">
        <v>991433</v>
      </c>
      <c r="AS6" s="8">
        <v>991433</v>
      </c>
      <c r="AT6" s="7">
        <v>642413</v>
      </c>
      <c r="AU6" s="7">
        <v>349020</v>
      </c>
      <c r="AV6" s="9">
        <v>1399966</v>
      </c>
      <c r="AW6" s="8">
        <v>1399966</v>
      </c>
      <c r="AX6" s="7">
        <v>191365</v>
      </c>
      <c r="AY6" s="7">
        <v>1208601</v>
      </c>
      <c r="AZ6" s="8">
        <v>4159644</v>
      </c>
      <c r="BA6" s="9">
        <v>3408892</v>
      </c>
      <c r="BB6" s="8">
        <v>3408892</v>
      </c>
      <c r="BC6" s="7">
        <v>1887571</v>
      </c>
      <c r="BD6" s="7">
        <v>1521321</v>
      </c>
      <c r="BE6" s="9">
        <v>157147</v>
      </c>
      <c r="BF6" s="8">
        <v>157147</v>
      </c>
      <c r="BG6" s="7">
        <v>157147</v>
      </c>
      <c r="BH6" s="9">
        <v>159203</v>
      </c>
      <c r="BI6" s="8">
        <v>159203</v>
      </c>
      <c r="BJ6" s="9">
        <v>434402</v>
      </c>
      <c r="BK6" s="8">
        <v>6070832</v>
      </c>
      <c r="BL6" s="9">
        <v>107958</v>
      </c>
      <c r="BM6" s="9">
        <v>5962874</v>
      </c>
      <c r="BN6" s="8">
        <v>3533973</v>
      </c>
      <c r="BO6" s="8">
        <v>-68092</v>
      </c>
      <c r="BP6" s="7">
        <v>1971</v>
      </c>
      <c r="BQ6" s="7">
        <v>-11924</v>
      </c>
      <c r="BR6" s="7">
        <v>-58139</v>
      </c>
      <c r="BS6" s="8">
        <v>3630</v>
      </c>
      <c r="BT6" s="8">
        <v>1993631</v>
      </c>
      <c r="BU6" s="7">
        <v>161420</v>
      </c>
      <c r="BV6" s="7">
        <v>1729461</v>
      </c>
      <c r="BW6" s="7">
        <v>102750</v>
      </c>
      <c r="BX6" s="7">
        <v>0</v>
      </c>
      <c r="BY6" s="8">
        <v>442032</v>
      </c>
      <c r="BZ6" s="8">
        <v>0</v>
      </c>
      <c r="CA6" s="8">
        <v>57700</v>
      </c>
    </row>
    <row r="7" spans="1:79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74</v>
      </c>
      <c r="G7" s="9">
        <v>2242613</v>
      </c>
      <c r="H7" s="8">
        <v>2242613</v>
      </c>
      <c r="I7" s="9">
        <v>1852266</v>
      </c>
      <c r="J7" s="9">
        <v>419845</v>
      </c>
      <c r="K7" s="8">
        <v>419845</v>
      </c>
      <c r="L7" s="9">
        <v>327212</v>
      </c>
      <c r="M7" s="8">
        <v>327212</v>
      </c>
      <c r="N7" s="8">
        <v>4570320</v>
      </c>
      <c r="O7" s="9">
        <v>443844</v>
      </c>
      <c r="P7" s="8">
        <v>0</v>
      </c>
      <c r="Q7" s="10" t="s">
        <v>74</v>
      </c>
      <c r="R7" s="11" t="s">
        <v>74</v>
      </c>
      <c r="S7" s="8">
        <v>148284</v>
      </c>
      <c r="T7" s="7">
        <v>148284</v>
      </c>
      <c r="U7" s="8">
        <v>295560</v>
      </c>
      <c r="V7" s="7">
        <v>295560</v>
      </c>
      <c r="W7" s="9">
        <v>268</v>
      </c>
      <c r="X7" s="8">
        <v>268</v>
      </c>
      <c r="Y7" s="7">
        <v>0</v>
      </c>
      <c r="Z7" s="7">
        <v>268</v>
      </c>
      <c r="AA7" s="8">
        <v>0</v>
      </c>
      <c r="AB7" s="9">
        <v>3160111</v>
      </c>
      <c r="AC7" s="8">
        <v>3160111</v>
      </c>
      <c r="AD7" s="8">
        <v>0</v>
      </c>
      <c r="AE7" s="9">
        <v>966097</v>
      </c>
      <c r="AF7" s="8">
        <v>142682</v>
      </c>
      <c r="AG7" s="7">
        <v>142682</v>
      </c>
      <c r="AH7" s="8">
        <v>823415</v>
      </c>
      <c r="AI7" s="7">
        <v>13985987</v>
      </c>
      <c r="AJ7" s="8">
        <v>4326788</v>
      </c>
      <c r="AK7" s="9">
        <v>211062</v>
      </c>
      <c r="AL7" s="8">
        <v>211062</v>
      </c>
      <c r="AM7" s="9">
        <v>750533</v>
      </c>
      <c r="AN7" s="9">
        <v>102944</v>
      </c>
      <c r="AO7" s="8">
        <v>102944</v>
      </c>
      <c r="AP7" s="7">
        <v>29672</v>
      </c>
      <c r="AQ7" s="7">
        <v>73272</v>
      </c>
      <c r="AR7" s="9">
        <v>2014530</v>
      </c>
      <c r="AS7" s="8">
        <v>2014530</v>
      </c>
      <c r="AT7" s="7">
        <v>1300232</v>
      </c>
      <c r="AU7" s="7">
        <v>714298</v>
      </c>
      <c r="AV7" s="9">
        <v>1247719</v>
      </c>
      <c r="AW7" s="8">
        <v>1247719</v>
      </c>
      <c r="AX7" s="7">
        <v>160892</v>
      </c>
      <c r="AY7" s="7">
        <v>1086827</v>
      </c>
      <c r="AZ7" s="8">
        <v>2815892</v>
      </c>
      <c r="BA7" s="9">
        <v>2041912</v>
      </c>
      <c r="BB7" s="8">
        <v>2041912</v>
      </c>
      <c r="BC7" s="7">
        <v>457386</v>
      </c>
      <c r="BD7" s="7">
        <v>1584526</v>
      </c>
      <c r="BE7" s="9">
        <v>150390</v>
      </c>
      <c r="BF7" s="8">
        <v>150390</v>
      </c>
      <c r="BG7" s="7">
        <v>150390</v>
      </c>
      <c r="BH7" s="9">
        <v>116629</v>
      </c>
      <c r="BI7" s="8">
        <v>116629</v>
      </c>
      <c r="BJ7" s="9">
        <v>506961</v>
      </c>
      <c r="BK7" s="8">
        <v>6843307</v>
      </c>
      <c r="BL7" s="9">
        <v>122381</v>
      </c>
      <c r="BM7" s="9">
        <v>6720926</v>
      </c>
      <c r="BN7" s="8">
        <v>3533973</v>
      </c>
      <c r="BO7" s="8">
        <v>-91997</v>
      </c>
      <c r="BP7" s="7">
        <v>4437</v>
      </c>
      <c r="BQ7" s="7">
        <v>-17392</v>
      </c>
      <c r="BR7" s="7">
        <v>-79042</v>
      </c>
      <c r="BS7" s="8">
        <v>3630</v>
      </c>
      <c r="BT7" s="8">
        <v>2595610</v>
      </c>
      <c r="BU7" s="7">
        <v>218528</v>
      </c>
      <c r="BV7" s="7">
        <v>2244627</v>
      </c>
      <c r="BW7" s="7">
        <v>132455</v>
      </c>
      <c r="BX7" s="7">
        <v>0</v>
      </c>
      <c r="BY7" s="8">
        <v>406240</v>
      </c>
      <c r="BZ7" s="8">
        <v>0</v>
      </c>
      <c r="CA7" s="8">
        <v>273470</v>
      </c>
    </row>
    <row r="8" spans="1:79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74</v>
      </c>
      <c r="G8" s="9">
        <v>2440844</v>
      </c>
      <c r="H8" s="8">
        <v>2440844</v>
      </c>
      <c r="I8" s="9">
        <v>2458410</v>
      </c>
      <c r="J8" s="9">
        <v>421938</v>
      </c>
      <c r="K8" s="8">
        <v>421938</v>
      </c>
      <c r="L8" s="9">
        <v>587501</v>
      </c>
      <c r="M8" s="8">
        <v>587501</v>
      </c>
      <c r="N8" s="8">
        <v>5961269</v>
      </c>
      <c r="O8" s="9">
        <v>1178926</v>
      </c>
      <c r="P8" s="8">
        <v>562782</v>
      </c>
      <c r="Q8" s="7">
        <v>562782</v>
      </c>
      <c r="R8" s="8">
        <v>562782</v>
      </c>
      <c r="S8" s="8">
        <v>142669</v>
      </c>
      <c r="T8" s="7">
        <v>142669</v>
      </c>
      <c r="U8" s="8">
        <v>473475</v>
      </c>
      <c r="V8" s="7">
        <v>473475</v>
      </c>
      <c r="W8" s="9">
        <v>20362</v>
      </c>
      <c r="X8" s="8">
        <v>20362</v>
      </c>
      <c r="Y8" s="7">
        <v>19981</v>
      </c>
      <c r="Z8" s="7">
        <v>381</v>
      </c>
      <c r="AA8" s="8">
        <v>0</v>
      </c>
      <c r="AB8" s="9">
        <v>3541954</v>
      </c>
      <c r="AC8" s="8">
        <v>3541954</v>
      </c>
      <c r="AD8" s="8">
        <v>0</v>
      </c>
      <c r="AE8" s="9">
        <v>1220027</v>
      </c>
      <c r="AF8" s="8">
        <v>225160</v>
      </c>
      <c r="AG8" s="7">
        <v>225160</v>
      </c>
      <c r="AH8" s="8">
        <v>994867</v>
      </c>
      <c r="AI8" s="7">
        <v>15399850</v>
      </c>
      <c r="AJ8" s="8">
        <v>5034004</v>
      </c>
      <c r="AK8" s="9">
        <v>240346</v>
      </c>
      <c r="AL8" s="8">
        <v>240346</v>
      </c>
      <c r="AM8" s="9">
        <v>842957</v>
      </c>
      <c r="AN8" s="9">
        <v>88183</v>
      </c>
      <c r="AO8" s="8">
        <v>88183</v>
      </c>
      <c r="AP8" s="7">
        <v>24968</v>
      </c>
      <c r="AQ8" s="7">
        <v>63215</v>
      </c>
      <c r="AR8" s="9">
        <v>2049093</v>
      </c>
      <c r="AS8" s="8">
        <v>2049093</v>
      </c>
      <c r="AT8" s="7">
        <v>175475</v>
      </c>
      <c r="AU8" s="7">
        <v>1873618</v>
      </c>
      <c r="AV8" s="9">
        <v>1813425</v>
      </c>
      <c r="AW8" s="8">
        <v>1813425</v>
      </c>
      <c r="AX8" s="7">
        <v>165441</v>
      </c>
      <c r="AY8" s="7">
        <v>1647984</v>
      </c>
      <c r="AZ8" s="8">
        <v>2512589</v>
      </c>
      <c r="BA8" s="9">
        <v>1723021</v>
      </c>
      <c r="BB8" s="8">
        <v>1723021</v>
      </c>
      <c r="BC8" s="7">
        <v>315291</v>
      </c>
      <c r="BD8" s="7">
        <v>1407730</v>
      </c>
      <c r="BE8" s="9">
        <v>155394</v>
      </c>
      <c r="BF8" s="8">
        <v>155394</v>
      </c>
      <c r="BG8" s="7">
        <v>155394</v>
      </c>
      <c r="BH8" s="9">
        <v>86537</v>
      </c>
      <c r="BI8" s="8">
        <v>86537</v>
      </c>
      <c r="BJ8" s="9">
        <v>547637</v>
      </c>
      <c r="BK8" s="8">
        <v>7853257</v>
      </c>
      <c r="BL8" s="9">
        <v>138983</v>
      </c>
      <c r="BM8" s="9">
        <v>7714274</v>
      </c>
      <c r="BN8" s="8">
        <v>5504517</v>
      </c>
      <c r="BO8" s="8">
        <v>-87102</v>
      </c>
      <c r="BP8" s="7">
        <v>9615</v>
      </c>
      <c r="BQ8" s="7">
        <v>-15261</v>
      </c>
      <c r="BR8" s="7">
        <v>-81456</v>
      </c>
      <c r="BS8" s="8">
        <v>3630</v>
      </c>
      <c r="BT8" s="8">
        <v>1133122</v>
      </c>
      <c r="BU8" s="7">
        <v>66916</v>
      </c>
      <c r="BV8" s="7">
        <v>892339</v>
      </c>
      <c r="BW8" s="7">
        <v>173867</v>
      </c>
      <c r="BX8" s="7">
        <v>0</v>
      </c>
      <c r="BY8" s="8">
        <v>380781</v>
      </c>
      <c r="BZ8" s="8">
        <v>0</v>
      </c>
      <c r="CA8" s="8">
        <v>779326</v>
      </c>
    </row>
    <row r="9" spans="1:79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74</v>
      </c>
      <c r="G9" s="9">
        <v>2747084</v>
      </c>
      <c r="H9" s="8">
        <v>2747084</v>
      </c>
      <c r="I9" s="9">
        <v>2817129</v>
      </c>
      <c r="J9" s="9">
        <v>394839</v>
      </c>
      <c r="K9" s="8">
        <v>394839</v>
      </c>
      <c r="L9" s="9">
        <v>411579</v>
      </c>
      <c r="M9" s="8">
        <v>411579</v>
      </c>
      <c r="N9" s="8">
        <v>5926739</v>
      </c>
      <c r="O9" s="9">
        <v>597797</v>
      </c>
      <c r="P9" s="8">
        <v>0</v>
      </c>
      <c r="Q9" s="7">
        <v>0</v>
      </c>
      <c r="R9" s="8">
        <v>0</v>
      </c>
      <c r="S9" s="8">
        <v>182042</v>
      </c>
      <c r="T9" s="7">
        <v>182042</v>
      </c>
      <c r="U9" s="8">
        <v>415755</v>
      </c>
      <c r="V9" s="7">
        <v>415755</v>
      </c>
      <c r="W9" s="9">
        <v>28012</v>
      </c>
      <c r="X9" s="8">
        <v>28012</v>
      </c>
      <c r="Y9" s="7">
        <v>28007</v>
      </c>
      <c r="Z9" s="7">
        <v>5</v>
      </c>
      <c r="AA9" s="8">
        <v>0</v>
      </c>
      <c r="AB9" s="9">
        <v>3981184</v>
      </c>
      <c r="AC9" s="8">
        <v>3776561</v>
      </c>
      <c r="AD9" s="8">
        <v>204623</v>
      </c>
      <c r="AE9" s="9">
        <v>1319746</v>
      </c>
      <c r="AF9" s="8">
        <v>201431</v>
      </c>
      <c r="AG9" s="7">
        <v>201431</v>
      </c>
      <c r="AH9" s="8">
        <v>1118315</v>
      </c>
      <c r="AI9" s="7">
        <v>15687641</v>
      </c>
      <c r="AJ9" s="8">
        <v>4491021</v>
      </c>
      <c r="AK9" s="9">
        <v>287187</v>
      </c>
      <c r="AL9" s="8">
        <v>287187</v>
      </c>
      <c r="AM9" s="9">
        <v>839879</v>
      </c>
      <c r="AN9" s="9">
        <v>134510</v>
      </c>
      <c r="AO9" s="8">
        <v>134510</v>
      </c>
      <c r="AP9" s="7">
        <v>31578</v>
      </c>
      <c r="AQ9" s="7">
        <v>102932</v>
      </c>
      <c r="AR9" s="9">
        <v>936370</v>
      </c>
      <c r="AS9" s="8">
        <v>936370</v>
      </c>
      <c r="AT9" s="7">
        <v>87566</v>
      </c>
      <c r="AU9" s="7">
        <v>848804</v>
      </c>
      <c r="AV9" s="9">
        <v>2293075</v>
      </c>
      <c r="AW9" s="8">
        <v>2293075</v>
      </c>
      <c r="AX9" s="7">
        <v>145376</v>
      </c>
      <c r="AY9" s="7">
        <v>2147699</v>
      </c>
      <c r="AZ9" s="8">
        <v>2266630</v>
      </c>
      <c r="BA9" s="9">
        <v>1348599</v>
      </c>
      <c r="BB9" s="8">
        <v>1348599</v>
      </c>
      <c r="BC9" s="7">
        <v>107930</v>
      </c>
      <c r="BD9" s="7">
        <v>1240669</v>
      </c>
      <c r="BE9" s="9">
        <v>291310</v>
      </c>
      <c r="BF9" s="8">
        <v>291310</v>
      </c>
      <c r="BG9" s="7">
        <v>291310</v>
      </c>
      <c r="BH9" s="9">
        <v>75143</v>
      </c>
      <c r="BI9" s="8">
        <v>75143</v>
      </c>
      <c r="BJ9" s="9">
        <v>551578</v>
      </c>
      <c r="BK9" s="8">
        <v>8929990</v>
      </c>
      <c r="BL9" s="9">
        <v>212743</v>
      </c>
      <c r="BM9" s="9">
        <v>8717247</v>
      </c>
      <c r="BN9" s="8">
        <v>5504517</v>
      </c>
      <c r="BO9" s="8">
        <v>-103868</v>
      </c>
      <c r="BP9" s="7">
        <v>12857</v>
      </c>
      <c r="BQ9" s="7">
        <v>-11419</v>
      </c>
      <c r="BR9" s="7">
        <v>-105306</v>
      </c>
      <c r="BS9" s="8">
        <v>3630</v>
      </c>
      <c r="BT9" s="8">
        <v>2059144</v>
      </c>
      <c r="BU9" s="7">
        <v>147645</v>
      </c>
      <c r="BV9" s="7">
        <v>1559607</v>
      </c>
      <c r="BW9" s="7">
        <v>351892</v>
      </c>
      <c r="BX9" s="7">
        <v>0</v>
      </c>
      <c r="BY9" s="8">
        <v>359298</v>
      </c>
      <c r="BZ9" s="8">
        <v>0</v>
      </c>
      <c r="CA9" s="8">
        <v>894526</v>
      </c>
    </row>
    <row r="10" spans="1:79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74</v>
      </c>
      <c r="G10" s="9">
        <v>3417251</v>
      </c>
      <c r="H10" s="8">
        <v>3417251</v>
      </c>
      <c r="I10" s="9">
        <v>3737529</v>
      </c>
      <c r="J10" s="9">
        <v>339283</v>
      </c>
      <c r="K10" s="8">
        <v>339283</v>
      </c>
      <c r="L10" s="9">
        <v>577146</v>
      </c>
      <c r="M10" s="8">
        <v>577146</v>
      </c>
      <c r="N10" s="8">
        <v>7371753</v>
      </c>
      <c r="O10" s="9">
        <v>898045</v>
      </c>
      <c r="P10" s="8">
        <v>0</v>
      </c>
      <c r="Q10" s="7">
        <v>0</v>
      </c>
      <c r="R10" s="8">
        <v>0</v>
      </c>
      <c r="S10" s="8">
        <v>360390</v>
      </c>
      <c r="T10" s="7">
        <v>360390</v>
      </c>
      <c r="U10" s="8">
        <v>537655</v>
      </c>
      <c r="V10" s="7">
        <v>537655</v>
      </c>
      <c r="W10" s="9">
        <v>1023</v>
      </c>
      <c r="X10" s="8">
        <v>1023</v>
      </c>
      <c r="Y10" s="7">
        <v>0</v>
      </c>
      <c r="Z10" s="7">
        <v>1023</v>
      </c>
      <c r="AA10" s="8">
        <v>0</v>
      </c>
      <c r="AB10" s="9">
        <v>4877210</v>
      </c>
      <c r="AC10" s="8">
        <v>4598730</v>
      </c>
      <c r="AD10" s="8">
        <v>278480</v>
      </c>
      <c r="AE10" s="9">
        <v>1595475</v>
      </c>
      <c r="AF10" s="8">
        <v>276765</v>
      </c>
      <c r="AG10" s="7">
        <v>276765</v>
      </c>
      <c r="AH10" s="8">
        <v>1318710</v>
      </c>
      <c r="AI10" s="7">
        <v>19927896</v>
      </c>
      <c r="AJ10" s="8">
        <v>5882044</v>
      </c>
      <c r="AK10" s="9">
        <v>366790</v>
      </c>
      <c r="AL10" s="8">
        <v>366790</v>
      </c>
      <c r="AM10" s="9">
        <v>1249368</v>
      </c>
      <c r="AN10" s="9">
        <v>240467</v>
      </c>
      <c r="AO10" s="8">
        <v>240467</v>
      </c>
      <c r="AP10" s="7">
        <v>111072</v>
      </c>
      <c r="AQ10" s="7">
        <v>129395</v>
      </c>
      <c r="AR10" s="9">
        <v>642284</v>
      </c>
      <c r="AS10" s="8">
        <v>642284</v>
      </c>
      <c r="AT10" s="7">
        <v>12289</v>
      </c>
      <c r="AU10" s="7">
        <v>629995</v>
      </c>
      <c r="AV10" s="9">
        <v>3383135</v>
      </c>
      <c r="AW10" s="8">
        <v>3383135</v>
      </c>
      <c r="AX10" s="7">
        <v>136007</v>
      </c>
      <c r="AY10" s="7">
        <v>3247128</v>
      </c>
      <c r="AZ10" s="8">
        <v>2115554</v>
      </c>
      <c r="BA10" s="9">
        <v>1044296</v>
      </c>
      <c r="BB10" s="8">
        <v>1044296</v>
      </c>
      <c r="BC10" s="7">
        <v>48193</v>
      </c>
      <c r="BD10" s="7">
        <v>996103</v>
      </c>
      <c r="BE10" s="9">
        <v>388928</v>
      </c>
      <c r="BF10" s="8">
        <v>388928</v>
      </c>
      <c r="BG10" s="7">
        <v>388928</v>
      </c>
      <c r="BH10" s="9">
        <v>69625</v>
      </c>
      <c r="BI10" s="8">
        <v>69625</v>
      </c>
      <c r="BJ10" s="9">
        <v>612705</v>
      </c>
      <c r="BK10" s="8">
        <v>11930298</v>
      </c>
      <c r="BL10" s="9">
        <v>367133</v>
      </c>
      <c r="BM10" s="9">
        <v>11563165</v>
      </c>
      <c r="BN10" s="8">
        <v>5504517</v>
      </c>
      <c r="BO10" s="8">
        <v>-132242</v>
      </c>
      <c r="BP10" s="7">
        <v>11512</v>
      </c>
      <c r="BQ10" s="7">
        <v>-15779</v>
      </c>
      <c r="BR10" s="7">
        <v>-127975</v>
      </c>
      <c r="BS10" s="8">
        <v>3630</v>
      </c>
      <c r="BT10" s="8">
        <v>3512410</v>
      </c>
      <c r="BU10" s="7">
        <v>264689</v>
      </c>
      <c r="BV10" s="7">
        <v>2518254</v>
      </c>
      <c r="BW10" s="7">
        <v>729467</v>
      </c>
      <c r="BX10" s="7">
        <v>0</v>
      </c>
      <c r="BY10" s="8">
        <v>343843</v>
      </c>
      <c r="BZ10" s="8">
        <v>0</v>
      </c>
      <c r="CA10" s="8">
        <v>2331007</v>
      </c>
    </row>
    <row r="11" spans="1:79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74</v>
      </c>
      <c r="G11" s="9">
        <v>4317393</v>
      </c>
      <c r="H11" s="8">
        <v>4317393</v>
      </c>
      <c r="I11" s="9">
        <v>6497048</v>
      </c>
      <c r="J11" s="9">
        <v>890290</v>
      </c>
      <c r="K11" s="8">
        <v>890290</v>
      </c>
      <c r="L11" s="9">
        <v>1024080</v>
      </c>
      <c r="M11" s="8">
        <v>1024080</v>
      </c>
      <c r="N11" s="8">
        <v>7986841</v>
      </c>
      <c r="O11" s="9">
        <v>930416</v>
      </c>
      <c r="P11" s="8">
        <v>0</v>
      </c>
      <c r="Q11" s="7">
        <v>0</v>
      </c>
      <c r="R11" s="8">
        <v>0</v>
      </c>
      <c r="S11" s="8">
        <v>421900</v>
      </c>
      <c r="T11" s="7">
        <v>421900</v>
      </c>
      <c r="U11" s="8">
        <v>508516</v>
      </c>
      <c r="V11" s="7">
        <v>508516</v>
      </c>
      <c r="W11" s="9">
        <v>1265</v>
      </c>
      <c r="X11" s="8">
        <v>1265</v>
      </c>
      <c r="Y11" s="7">
        <v>0</v>
      </c>
      <c r="Z11" s="7">
        <v>1265</v>
      </c>
      <c r="AA11" s="8">
        <v>0</v>
      </c>
      <c r="AB11" s="9">
        <v>5504772</v>
      </c>
      <c r="AC11" s="8">
        <v>5101051</v>
      </c>
      <c r="AD11" s="8">
        <v>403721</v>
      </c>
      <c r="AE11" s="9">
        <v>1550388</v>
      </c>
      <c r="AF11" s="8">
        <v>188080</v>
      </c>
      <c r="AG11" s="7">
        <v>188080</v>
      </c>
      <c r="AH11" s="8">
        <v>1362308</v>
      </c>
      <c r="AI11" s="7">
        <v>23932787</v>
      </c>
      <c r="AJ11" s="8">
        <v>7927884</v>
      </c>
      <c r="AK11" s="9">
        <v>388190</v>
      </c>
      <c r="AL11" s="8">
        <v>388190</v>
      </c>
      <c r="AM11" s="9">
        <v>2120338</v>
      </c>
      <c r="AN11" s="9">
        <v>279271</v>
      </c>
      <c r="AO11" s="8">
        <v>279271</v>
      </c>
      <c r="AP11" s="7">
        <v>129609</v>
      </c>
      <c r="AQ11" s="7">
        <v>149662</v>
      </c>
      <c r="AR11" s="9">
        <v>1052044</v>
      </c>
      <c r="AS11" s="8">
        <v>1052044</v>
      </c>
      <c r="AT11" s="7">
        <v>7769</v>
      </c>
      <c r="AU11" s="7">
        <v>1044275</v>
      </c>
      <c r="AV11" s="9">
        <v>4088041</v>
      </c>
      <c r="AW11" s="8">
        <v>4088041</v>
      </c>
      <c r="AX11" s="7">
        <v>195272</v>
      </c>
      <c r="AY11" s="7">
        <v>3892769</v>
      </c>
      <c r="AZ11" s="8">
        <v>1994231</v>
      </c>
      <c r="BA11" s="9">
        <v>737071</v>
      </c>
      <c r="BB11" s="8">
        <v>737071</v>
      </c>
      <c r="BC11" s="7">
        <v>35818</v>
      </c>
      <c r="BD11" s="7">
        <v>701253</v>
      </c>
      <c r="BE11" s="9">
        <v>542097</v>
      </c>
      <c r="BF11" s="8">
        <v>542097</v>
      </c>
      <c r="BG11" s="7">
        <v>542097</v>
      </c>
      <c r="BH11" s="9">
        <v>71892</v>
      </c>
      <c r="BI11" s="8">
        <v>71892</v>
      </c>
      <c r="BJ11" s="9">
        <v>643171</v>
      </c>
      <c r="BK11" s="8">
        <v>14010672</v>
      </c>
      <c r="BL11" s="9">
        <v>405701</v>
      </c>
      <c r="BM11" s="9">
        <v>13604971</v>
      </c>
      <c r="BN11" s="8">
        <v>5504517</v>
      </c>
      <c r="BO11" s="8">
        <v>-120840</v>
      </c>
      <c r="BP11" s="7">
        <v>13567</v>
      </c>
      <c r="BQ11" s="7">
        <v>-11216</v>
      </c>
      <c r="BR11" s="7">
        <v>-123191</v>
      </c>
      <c r="BS11" s="8">
        <v>3631</v>
      </c>
      <c r="BT11" s="8">
        <v>5346602</v>
      </c>
      <c r="BU11" s="7">
        <v>443986</v>
      </c>
      <c r="BV11" s="7">
        <v>4041579</v>
      </c>
      <c r="BW11" s="7">
        <v>861037</v>
      </c>
      <c r="BX11" s="7">
        <v>0</v>
      </c>
      <c r="BY11" s="8">
        <v>322893</v>
      </c>
      <c r="BZ11" s="8">
        <v>0</v>
      </c>
      <c r="CA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X22"/>
  <sheetViews>
    <sheetView tabSelected="1" zoomScale="90" zoomScaleNormal="90" workbookViewId="0">
      <selection activeCell="B13" sqref="B13:C13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7" width="22.42578125" bestFit="1" customWidth="1"/>
    <col min="8" max="8" width="22.140625" bestFit="1" customWidth="1"/>
    <col min="9" max="9" width="23.85546875" bestFit="1" customWidth="1"/>
    <col min="10" max="10" width="21" bestFit="1" customWidth="1"/>
    <col min="11" max="12" width="21" customWidth="1"/>
    <col min="13" max="13" width="22.42578125" bestFit="1" customWidth="1"/>
    <col min="14" max="14" width="18.5703125" bestFit="1" customWidth="1"/>
    <col min="15" max="15" width="20.28515625" bestFit="1" customWidth="1"/>
    <col min="16" max="16" width="21.140625" bestFit="1" customWidth="1"/>
    <col min="17" max="17" width="8.85546875" bestFit="1" customWidth="1"/>
    <col min="18" max="18" width="20.28515625" bestFit="1" customWidth="1"/>
    <col min="19" max="19" width="22.28515625" bestFit="1" customWidth="1"/>
    <col min="20" max="20" width="11" bestFit="1" customWidth="1"/>
    <col min="21" max="21" width="20.85546875" bestFit="1" customWidth="1"/>
    <col min="22" max="22" width="17.28515625" bestFit="1" customWidth="1"/>
    <col min="23" max="23" width="18.42578125" bestFit="1" customWidth="1"/>
    <col min="24" max="24" width="12.140625" bestFit="1" customWidth="1"/>
  </cols>
  <sheetData>
    <row r="1" spans="1:24" x14ac:dyDescent="0.25">
      <c r="A1" s="12" t="s">
        <v>0</v>
      </c>
      <c r="B1" s="1" t="s">
        <v>142</v>
      </c>
      <c r="C1" s="1" t="s">
        <v>143</v>
      </c>
      <c r="D1" s="1" t="s">
        <v>75</v>
      </c>
      <c r="E1" s="1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94</v>
      </c>
      <c r="L1" s="3" t="s">
        <v>95</v>
      </c>
      <c r="M1" s="1" t="s">
        <v>82</v>
      </c>
      <c r="N1" s="1" t="s">
        <v>83</v>
      </c>
      <c r="O1" s="2" t="s">
        <v>84</v>
      </c>
      <c r="P1" s="2" t="s">
        <v>85</v>
      </c>
      <c r="Q1" s="1" t="s">
        <v>86</v>
      </c>
      <c r="R1" s="1" t="s">
        <v>87</v>
      </c>
      <c r="S1" s="2" t="s">
        <v>88</v>
      </c>
      <c r="T1" s="2" t="s">
        <v>89</v>
      </c>
      <c r="U1" s="1" t="s">
        <v>90</v>
      </c>
      <c r="V1" s="1" t="s">
        <v>91</v>
      </c>
      <c r="W1" s="1" t="s">
        <v>92</v>
      </c>
      <c r="X1" s="1" t="s">
        <v>93</v>
      </c>
    </row>
    <row r="2" spans="1:24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18593</v>
      </c>
      <c r="I2" s="8">
        <v>163856</v>
      </c>
      <c r="J2" s="8">
        <v>0</v>
      </c>
      <c r="K2" s="15">
        <v>1016748</v>
      </c>
      <c r="L2" s="9">
        <v>208337</v>
      </c>
      <c r="M2" s="7">
        <v>808411</v>
      </c>
      <c r="N2" s="7">
        <v>55691</v>
      </c>
      <c r="O2" s="8">
        <v>460420</v>
      </c>
      <c r="P2" s="8">
        <v>404729</v>
      </c>
      <c r="Q2" s="7">
        <v>864102</v>
      </c>
      <c r="R2" s="7">
        <v>199238</v>
      </c>
      <c r="S2" s="8">
        <v>228859</v>
      </c>
      <c r="T2" s="8">
        <v>-29621</v>
      </c>
      <c r="U2" s="7">
        <v>664864</v>
      </c>
      <c r="V2" s="7">
        <v>664864</v>
      </c>
      <c r="W2" s="7">
        <v>8885</v>
      </c>
      <c r="X2" s="7">
        <v>655979</v>
      </c>
    </row>
    <row r="3" spans="1:24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16431</v>
      </c>
      <c r="I3" s="8">
        <v>196223</v>
      </c>
      <c r="J3" s="8">
        <v>0</v>
      </c>
      <c r="K3" s="15">
        <v>1230032</v>
      </c>
      <c r="L3" s="9">
        <v>218279</v>
      </c>
      <c r="M3" s="7">
        <v>1011753</v>
      </c>
      <c r="N3" s="7">
        <v>73126</v>
      </c>
      <c r="O3" s="8">
        <v>599974</v>
      </c>
      <c r="P3" s="8">
        <v>526848</v>
      </c>
      <c r="Q3" s="7">
        <v>1084879</v>
      </c>
      <c r="R3" s="7">
        <v>239575</v>
      </c>
      <c r="S3" s="8">
        <v>274859</v>
      </c>
      <c r="T3" s="8">
        <v>-35284</v>
      </c>
      <c r="U3" s="7">
        <v>845304</v>
      </c>
      <c r="V3" s="7">
        <v>845304</v>
      </c>
      <c r="W3" s="7">
        <v>1837</v>
      </c>
      <c r="X3" s="7">
        <v>843467</v>
      </c>
    </row>
    <row r="4" spans="1:24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15902</v>
      </c>
      <c r="I4" s="8">
        <v>199464</v>
      </c>
      <c r="J4" s="8">
        <v>0</v>
      </c>
      <c r="K4" s="15">
        <v>1344829</v>
      </c>
      <c r="L4" s="9">
        <v>250477</v>
      </c>
      <c r="M4" s="7">
        <v>1094352</v>
      </c>
      <c r="N4" s="7">
        <v>133577</v>
      </c>
      <c r="O4" s="8">
        <v>785503</v>
      </c>
      <c r="P4" s="8">
        <v>651926</v>
      </c>
      <c r="Q4" s="7">
        <v>1227929</v>
      </c>
      <c r="R4" s="7">
        <v>265613</v>
      </c>
      <c r="S4" s="8">
        <v>271583</v>
      </c>
      <c r="T4" s="8">
        <v>-5970</v>
      </c>
      <c r="U4" s="7">
        <v>962316</v>
      </c>
      <c r="V4" s="7">
        <v>962316</v>
      </c>
      <c r="W4" s="7">
        <v>7590</v>
      </c>
      <c r="X4" s="7">
        <v>954726</v>
      </c>
    </row>
    <row r="5" spans="1:24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28351</v>
      </c>
      <c r="I5" s="8">
        <v>226489</v>
      </c>
      <c r="J5" s="8">
        <v>0</v>
      </c>
      <c r="K5" s="15">
        <v>1477603</v>
      </c>
      <c r="L5" s="9">
        <v>319358</v>
      </c>
      <c r="M5" s="7">
        <v>1158245</v>
      </c>
      <c r="N5" s="7">
        <v>145483</v>
      </c>
      <c r="O5" s="8">
        <v>1345633</v>
      </c>
      <c r="P5" s="8">
        <v>1200150</v>
      </c>
      <c r="Q5" s="7">
        <v>1303728</v>
      </c>
      <c r="R5" s="7">
        <v>137918</v>
      </c>
      <c r="S5" s="8">
        <v>234116</v>
      </c>
      <c r="T5" s="8">
        <v>-96198</v>
      </c>
      <c r="U5" s="7">
        <v>1165810</v>
      </c>
      <c r="V5" s="7">
        <v>1165810</v>
      </c>
      <c r="W5" s="7">
        <v>9745</v>
      </c>
      <c r="X5" s="7">
        <v>1156065</v>
      </c>
    </row>
    <row r="6" spans="1:24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15526</v>
      </c>
      <c r="I6" s="8">
        <v>197249</v>
      </c>
      <c r="J6" s="8">
        <v>0</v>
      </c>
      <c r="K6" s="15">
        <v>1406931</v>
      </c>
      <c r="L6" s="9">
        <v>343257</v>
      </c>
      <c r="M6" s="7">
        <v>1063674</v>
      </c>
      <c r="N6" s="7">
        <v>215840</v>
      </c>
      <c r="O6" s="8">
        <v>816087</v>
      </c>
      <c r="P6" s="8">
        <v>600247</v>
      </c>
      <c r="Q6" s="7">
        <v>1279514</v>
      </c>
      <c r="R6" s="7">
        <v>151682</v>
      </c>
      <c r="S6" s="8">
        <v>245415</v>
      </c>
      <c r="T6" s="8">
        <v>-93733</v>
      </c>
      <c r="U6" s="7">
        <v>1127832</v>
      </c>
      <c r="V6" s="7">
        <v>1127832</v>
      </c>
      <c r="W6" s="7">
        <v>10208</v>
      </c>
      <c r="X6" s="7">
        <v>1117624</v>
      </c>
    </row>
    <row r="7" spans="1:24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23205</v>
      </c>
      <c r="I7" s="8">
        <v>216206</v>
      </c>
      <c r="J7" s="8">
        <v>0</v>
      </c>
      <c r="K7" s="15">
        <v>1466287</v>
      </c>
      <c r="L7" s="9">
        <v>283875</v>
      </c>
      <c r="M7" s="7">
        <v>1182412</v>
      </c>
      <c r="N7" s="7">
        <v>58036</v>
      </c>
      <c r="O7" s="8">
        <v>851852</v>
      </c>
      <c r="P7" s="8">
        <v>793816</v>
      </c>
      <c r="Q7" s="7">
        <v>1240448</v>
      </c>
      <c r="R7" s="7">
        <v>99506</v>
      </c>
      <c r="S7" s="8">
        <v>167681</v>
      </c>
      <c r="T7" s="8">
        <v>-68175</v>
      </c>
      <c r="U7" s="7">
        <v>1140942</v>
      </c>
      <c r="V7" s="7">
        <v>1140942</v>
      </c>
      <c r="W7" s="7">
        <v>-1207</v>
      </c>
      <c r="X7" s="7">
        <v>1142149</v>
      </c>
    </row>
    <row r="8" spans="1:24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22656</v>
      </c>
      <c r="I8" s="8">
        <v>282284</v>
      </c>
      <c r="J8" s="8">
        <v>3429</v>
      </c>
      <c r="K8" s="15">
        <v>1824054</v>
      </c>
      <c r="L8" s="9">
        <v>317023</v>
      </c>
      <c r="M8" s="7">
        <v>1507031</v>
      </c>
      <c r="N8" s="7">
        <v>-9489</v>
      </c>
      <c r="O8" s="8">
        <v>877674</v>
      </c>
      <c r="P8" s="8">
        <v>887163</v>
      </c>
      <c r="Q8" s="7">
        <v>1497542</v>
      </c>
      <c r="R8" s="7">
        <v>153394</v>
      </c>
      <c r="S8" s="8">
        <v>188185</v>
      </c>
      <c r="T8" s="8">
        <v>-34791</v>
      </c>
      <c r="U8" s="7">
        <v>1344148</v>
      </c>
      <c r="V8" s="7">
        <v>1344148</v>
      </c>
      <c r="W8" s="7">
        <v>5829</v>
      </c>
      <c r="X8" s="7">
        <v>1338319</v>
      </c>
    </row>
    <row r="9" spans="1:24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30278</v>
      </c>
      <c r="I9" s="8">
        <v>344675</v>
      </c>
      <c r="J9" s="8">
        <v>10435</v>
      </c>
      <c r="K9" s="15">
        <v>2244517</v>
      </c>
      <c r="L9" s="9">
        <v>396783</v>
      </c>
      <c r="M9" s="7">
        <v>1847734</v>
      </c>
      <c r="N9" s="7">
        <v>-43283</v>
      </c>
      <c r="O9" s="8">
        <v>917382</v>
      </c>
      <c r="P9" s="8">
        <v>960665</v>
      </c>
      <c r="Q9" s="7">
        <v>1804451</v>
      </c>
      <c r="R9" s="7">
        <v>171996</v>
      </c>
      <c r="S9" s="8">
        <v>217098</v>
      </c>
      <c r="T9" s="8">
        <v>-45102</v>
      </c>
      <c r="U9" s="7">
        <v>1632455</v>
      </c>
      <c r="V9" s="7">
        <v>1632455</v>
      </c>
      <c r="W9" s="7">
        <v>17874</v>
      </c>
      <c r="X9" s="7">
        <v>1614581</v>
      </c>
    </row>
    <row r="10" spans="1:24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46369</v>
      </c>
      <c r="I10" s="8">
        <v>510136</v>
      </c>
      <c r="J10" s="8">
        <v>3870</v>
      </c>
      <c r="K10" s="15">
        <v>3267683</v>
      </c>
      <c r="L10" s="9">
        <v>451359</v>
      </c>
      <c r="M10" s="7">
        <v>2816324</v>
      </c>
      <c r="N10" s="7">
        <v>-69675</v>
      </c>
      <c r="O10" s="8">
        <v>1020426</v>
      </c>
      <c r="P10" s="8">
        <v>1090101</v>
      </c>
      <c r="Q10" s="7">
        <v>2746649</v>
      </c>
      <c r="R10" s="7">
        <v>350692</v>
      </c>
      <c r="S10" s="8">
        <v>500450</v>
      </c>
      <c r="T10" s="8">
        <v>-149758</v>
      </c>
      <c r="U10" s="7">
        <v>2395957</v>
      </c>
      <c r="V10" s="7">
        <v>2395957</v>
      </c>
      <c r="W10" s="7">
        <v>55084</v>
      </c>
      <c r="X10" s="7">
        <v>2340873</v>
      </c>
    </row>
    <row r="11" spans="1:24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422154</v>
      </c>
      <c r="I11" s="8">
        <v>615557</v>
      </c>
      <c r="J11" s="8">
        <v>0</v>
      </c>
      <c r="K11" s="15">
        <v>4678521</v>
      </c>
      <c r="L11" s="9">
        <v>520178</v>
      </c>
      <c r="M11" s="7">
        <v>4158343</v>
      </c>
      <c r="N11" s="7">
        <v>171693</v>
      </c>
      <c r="O11" s="8">
        <v>992739</v>
      </c>
      <c r="P11" s="8">
        <v>821046</v>
      </c>
      <c r="Q11" s="7">
        <v>4330036</v>
      </c>
      <c r="R11" s="7">
        <v>672556</v>
      </c>
      <c r="S11" s="8">
        <v>693854</v>
      </c>
      <c r="T11" s="8">
        <v>-21298</v>
      </c>
      <c r="U11" s="7">
        <v>3657480</v>
      </c>
      <c r="V11" s="7">
        <v>3657480</v>
      </c>
      <c r="W11" s="7">
        <v>71533</v>
      </c>
      <c r="X11" s="7">
        <v>3585947</v>
      </c>
    </row>
    <row r="13" spans="1:24" x14ac:dyDescent="0.25">
      <c r="B13" s="7"/>
      <c r="C13" s="7"/>
      <c r="G13" s="13"/>
    </row>
    <row r="14" spans="1:24" x14ac:dyDescent="0.25">
      <c r="C14" s="25"/>
      <c r="G14" s="13"/>
    </row>
    <row r="15" spans="1:24" x14ac:dyDescent="0.25">
      <c r="C15" s="25"/>
      <c r="G15" s="13"/>
    </row>
    <row r="16" spans="1:24" x14ac:dyDescent="0.25">
      <c r="C16" s="25"/>
      <c r="G16" s="13"/>
    </row>
    <row r="17" spans="3:7" x14ac:dyDescent="0.25">
      <c r="C17" s="25"/>
      <c r="G17" s="13"/>
    </row>
    <row r="18" spans="3:7" x14ac:dyDescent="0.25">
      <c r="C18" s="25"/>
      <c r="G18" s="13"/>
    </row>
    <row r="19" spans="3:7" x14ac:dyDescent="0.25">
      <c r="C19" s="25"/>
      <c r="G19" s="13"/>
    </row>
    <row r="20" spans="3:7" x14ac:dyDescent="0.25">
      <c r="G20" s="13"/>
    </row>
    <row r="21" spans="3:7" x14ac:dyDescent="0.25">
      <c r="G21" s="13"/>
    </row>
    <row r="22" spans="3:7" x14ac:dyDescent="0.25">
      <c r="G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I13"/>
  <sheetViews>
    <sheetView workbookViewId="0"/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23.140625" bestFit="1" customWidth="1"/>
    <col min="11" max="11" width="24" bestFit="1" customWidth="1"/>
    <col min="12" max="12" width="25.140625" bestFit="1" customWidth="1"/>
    <col min="13" max="13" width="21.140625" bestFit="1" customWidth="1"/>
    <col min="14" max="14" width="24" bestFit="1" customWidth="1"/>
    <col min="15" max="15" width="23.7109375" bestFit="1" customWidth="1"/>
    <col min="16" max="16" width="21.85546875" bestFit="1" customWidth="1"/>
    <col min="17" max="17" width="20.7109375" bestFit="1" customWidth="1"/>
    <col min="18" max="18" width="20.7109375" customWidth="1"/>
    <col min="19" max="19" width="22.85546875" bestFit="1" customWidth="1"/>
    <col min="20" max="20" width="24.85546875" bestFit="1" customWidth="1"/>
    <col min="21" max="21" width="21.5703125" bestFit="1" customWidth="1"/>
    <col min="22" max="22" width="24.85546875" bestFit="1" customWidth="1"/>
    <col min="23" max="23" width="20" bestFit="1" customWidth="1"/>
    <col min="24" max="24" width="21.42578125" bestFit="1" customWidth="1"/>
    <col min="25" max="25" width="20.85546875" bestFit="1" customWidth="1"/>
    <col min="26" max="26" width="22.42578125" bestFit="1" customWidth="1"/>
    <col min="27" max="27" width="23.42578125" bestFit="1" customWidth="1"/>
    <col min="28" max="28" width="22.5703125" bestFit="1" customWidth="1"/>
    <col min="29" max="29" width="20.28515625" bestFit="1" customWidth="1"/>
    <col min="30" max="30" width="19.28515625" bestFit="1" customWidth="1"/>
    <col min="31" max="31" width="19.42578125" bestFit="1" customWidth="1"/>
    <col min="32" max="32" width="17.28515625" bestFit="1" customWidth="1"/>
    <col min="33" max="33" width="21" bestFit="1" customWidth="1"/>
    <col min="34" max="34" width="13.7109375" bestFit="1" customWidth="1"/>
    <col min="35" max="35" width="19.7109375" bestFit="1" customWidth="1"/>
  </cols>
  <sheetData>
    <row r="1" spans="1:35" x14ac:dyDescent="0.25">
      <c r="A1" s="12" t="s">
        <v>0</v>
      </c>
      <c r="B1" s="1" t="s">
        <v>144</v>
      </c>
      <c r="C1" s="2" t="s">
        <v>96</v>
      </c>
      <c r="D1" s="3" t="s">
        <v>97</v>
      </c>
      <c r="E1" s="3" t="s">
        <v>95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2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2" t="s">
        <v>108</v>
      </c>
      <c r="Q1" s="1" t="s">
        <v>109</v>
      </c>
      <c r="R1" s="1" t="s">
        <v>145</v>
      </c>
      <c r="S1" s="2" t="s">
        <v>110</v>
      </c>
      <c r="T1" s="3" t="s">
        <v>111</v>
      </c>
      <c r="U1" s="3" t="s">
        <v>112</v>
      </c>
      <c r="V1" s="3" t="s">
        <v>113</v>
      </c>
      <c r="W1" s="2" t="s">
        <v>114</v>
      </c>
      <c r="X1" s="2" t="s">
        <v>115</v>
      </c>
      <c r="Y1" s="1" t="s">
        <v>116</v>
      </c>
      <c r="Z1" s="2" t="s">
        <v>117</v>
      </c>
      <c r="AA1" s="3" t="s">
        <v>118</v>
      </c>
      <c r="AB1" s="3" t="s">
        <v>119</v>
      </c>
      <c r="AC1" s="2" t="s">
        <v>120</v>
      </c>
      <c r="AD1" s="3" t="s">
        <v>121</v>
      </c>
      <c r="AE1" s="3" t="s">
        <v>122</v>
      </c>
      <c r="AF1" s="2" t="s">
        <v>123</v>
      </c>
      <c r="AG1" s="2" t="s">
        <v>124</v>
      </c>
      <c r="AH1" s="1" t="s">
        <v>125</v>
      </c>
      <c r="AI1" s="1" t="s">
        <v>126</v>
      </c>
    </row>
    <row r="2" spans="1:35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108985</v>
      </c>
      <c r="K2" s="8">
        <v>-354559</v>
      </c>
      <c r="L2" s="9">
        <v>-324344</v>
      </c>
      <c r="M2" s="9">
        <v>92326</v>
      </c>
      <c r="N2" s="9">
        <v>-310086</v>
      </c>
      <c r="O2" s="9">
        <v>187545</v>
      </c>
      <c r="P2" s="8">
        <v>66701</v>
      </c>
      <c r="Q2" s="7">
        <v>-381567</v>
      </c>
      <c r="R2" s="7">
        <v>-500274</v>
      </c>
      <c r="S2" s="8">
        <v>-477447</v>
      </c>
      <c r="T2" s="9">
        <v>-244453</v>
      </c>
      <c r="U2" s="9">
        <v>-255821</v>
      </c>
      <c r="V2" s="9">
        <v>22827</v>
      </c>
      <c r="W2" s="8">
        <v>17359</v>
      </c>
      <c r="X2" s="8">
        <v>78521</v>
      </c>
      <c r="Y2" s="7">
        <v>-1141358</v>
      </c>
      <c r="Z2" s="8">
        <v>-770846</v>
      </c>
      <c r="AA2" s="9">
        <v>982720</v>
      </c>
      <c r="AB2" s="9">
        <v>-1753566</v>
      </c>
      <c r="AC2" s="8">
        <v>0</v>
      </c>
      <c r="AD2" s="9">
        <v>0</v>
      </c>
      <c r="AE2" s="9">
        <v>0</v>
      </c>
      <c r="AF2" s="8">
        <v>-318422</v>
      </c>
      <c r="AG2" s="8">
        <v>-52090</v>
      </c>
      <c r="AH2" s="7">
        <v>0</v>
      </c>
      <c r="AI2" s="7">
        <v>-629359</v>
      </c>
    </row>
    <row r="3" spans="1:35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199823</v>
      </c>
      <c r="K3" s="8">
        <v>-655083</v>
      </c>
      <c r="L3" s="9">
        <v>-299506</v>
      </c>
      <c r="M3" s="9">
        <v>-146049</v>
      </c>
      <c r="N3" s="9">
        <v>-396937</v>
      </c>
      <c r="O3" s="9">
        <v>187409</v>
      </c>
      <c r="P3" s="8">
        <v>25920</v>
      </c>
      <c r="Q3" s="7">
        <v>54758</v>
      </c>
      <c r="R3" s="7">
        <v>-292079</v>
      </c>
      <c r="S3" s="8">
        <v>-290049</v>
      </c>
      <c r="T3" s="9">
        <v>-11437</v>
      </c>
      <c r="U3" s="9">
        <v>-280642</v>
      </c>
      <c r="V3" s="9">
        <v>2030</v>
      </c>
      <c r="W3" s="8">
        <v>261046</v>
      </c>
      <c r="X3" s="8">
        <v>83761</v>
      </c>
      <c r="Y3" s="7">
        <v>-10649</v>
      </c>
      <c r="Z3" s="8">
        <v>380600</v>
      </c>
      <c r="AA3" s="9">
        <v>1890267</v>
      </c>
      <c r="AB3" s="9">
        <v>-1509667</v>
      </c>
      <c r="AC3" s="8">
        <v>738</v>
      </c>
      <c r="AD3" s="9">
        <v>738</v>
      </c>
      <c r="AE3" s="9">
        <v>0</v>
      </c>
      <c r="AF3" s="8">
        <v>-391987</v>
      </c>
      <c r="AG3" s="8">
        <v>0</v>
      </c>
      <c r="AH3" s="7">
        <v>0</v>
      </c>
      <c r="AI3" s="7">
        <v>1071543</v>
      </c>
    </row>
    <row r="4" spans="1:35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233409</v>
      </c>
      <c r="K4" s="8">
        <v>-726524</v>
      </c>
      <c r="L4" s="9">
        <v>-199394</v>
      </c>
      <c r="M4" s="9">
        <v>-237825</v>
      </c>
      <c r="N4" s="9">
        <v>-445390</v>
      </c>
      <c r="O4" s="9">
        <v>156085</v>
      </c>
      <c r="P4" s="8">
        <v>13392</v>
      </c>
      <c r="Q4" s="7">
        <v>-1389830</v>
      </c>
      <c r="R4" s="7">
        <v>-613764</v>
      </c>
      <c r="S4" s="8">
        <v>-601409</v>
      </c>
      <c r="T4" s="9">
        <v>-145169</v>
      </c>
      <c r="U4" s="9">
        <v>-468595</v>
      </c>
      <c r="V4" s="9">
        <v>12355</v>
      </c>
      <c r="W4" s="8">
        <v>-849057</v>
      </c>
      <c r="X4" s="8">
        <v>60636</v>
      </c>
      <c r="Y4" s="7">
        <v>196526</v>
      </c>
      <c r="Z4" s="8">
        <v>654938</v>
      </c>
      <c r="AA4" s="9">
        <v>1517761</v>
      </c>
      <c r="AB4" s="9">
        <v>-862823</v>
      </c>
      <c r="AC4" s="8">
        <v>1104</v>
      </c>
      <c r="AD4" s="9">
        <v>1104</v>
      </c>
      <c r="AE4" s="9">
        <v>0</v>
      </c>
      <c r="AF4" s="8">
        <v>-459516</v>
      </c>
      <c r="AG4" s="8">
        <v>0</v>
      </c>
      <c r="AH4" s="7">
        <v>0</v>
      </c>
      <c r="AI4" s="7">
        <v>-45784</v>
      </c>
    </row>
    <row r="5" spans="1:35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361567</v>
      </c>
      <c r="K5" s="8">
        <v>-1202117</v>
      </c>
      <c r="L5" s="9">
        <v>-651516</v>
      </c>
      <c r="M5" s="9">
        <v>-67035</v>
      </c>
      <c r="N5" s="9">
        <v>-459869</v>
      </c>
      <c r="O5" s="9">
        <v>-23697</v>
      </c>
      <c r="P5" s="8">
        <v>44477</v>
      </c>
      <c r="Q5" s="7">
        <v>-903966</v>
      </c>
      <c r="R5" s="7">
        <v>-636746</v>
      </c>
      <c r="S5" s="8">
        <v>-618576</v>
      </c>
      <c r="T5" s="9">
        <v>-129678</v>
      </c>
      <c r="U5" s="9">
        <v>-507068</v>
      </c>
      <c r="V5" s="9">
        <v>18170</v>
      </c>
      <c r="W5" s="8">
        <v>-285390</v>
      </c>
      <c r="X5" s="8">
        <v>0</v>
      </c>
      <c r="Y5" s="7">
        <v>-157581</v>
      </c>
      <c r="Z5" s="8">
        <v>370965</v>
      </c>
      <c r="AA5" s="9">
        <v>2598115</v>
      </c>
      <c r="AB5" s="9">
        <v>-2227150</v>
      </c>
      <c r="AC5" s="8">
        <v>-8651</v>
      </c>
      <c r="AD5" s="9">
        <v>0</v>
      </c>
      <c r="AE5" s="9">
        <v>-8651</v>
      </c>
      <c r="AF5" s="8">
        <v>-519895</v>
      </c>
      <c r="AG5" s="8">
        <v>0</v>
      </c>
      <c r="AH5" s="7">
        <v>71945</v>
      </c>
      <c r="AI5" s="7">
        <v>-7160</v>
      </c>
    </row>
    <row r="6" spans="1:35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271507</v>
      </c>
      <c r="K6" s="8">
        <v>151470</v>
      </c>
      <c r="L6" s="9">
        <v>89449</v>
      </c>
      <c r="M6" s="9">
        <v>276537</v>
      </c>
      <c r="N6" s="9">
        <v>-434226</v>
      </c>
      <c r="O6" s="9">
        <v>219710</v>
      </c>
      <c r="P6" s="8">
        <v>-110036</v>
      </c>
      <c r="Q6" s="7">
        <v>-852730</v>
      </c>
      <c r="R6" s="7">
        <v>-654926</v>
      </c>
      <c r="S6" s="8">
        <v>-641315</v>
      </c>
      <c r="T6" s="9">
        <v>-292301</v>
      </c>
      <c r="U6" s="9">
        <v>-362625</v>
      </c>
      <c r="V6" s="9">
        <v>13611</v>
      </c>
      <c r="W6" s="8">
        <v>-215429</v>
      </c>
      <c r="X6" s="8">
        <v>4014</v>
      </c>
      <c r="Y6" s="7">
        <v>-1063919</v>
      </c>
      <c r="Z6" s="8">
        <v>-542334</v>
      </c>
      <c r="AA6" s="9">
        <v>1142860</v>
      </c>
      <c r="AB6" s="9">
        <v>-1685194</v>
      </c>
      <c r="AC6" s="8">
        <v>5145</v>
      </c>
      <c r="AD6" s="9">
        <v>5145</v>
      </c>
      <c r="AE6" s="9">
        <v>0</v>
      </c>
      <c r="AF6" s="8">
        <v>-526730</v>
      </c>
      <c r="AG6" s="8">
        <v>0</v>
      </c>
      <c r="AH6" s="7">
        <v>-100716</v>
      </c>
      <c r="AI6" s="7">
        <v>113547</v>
      </c>
    </row>
    <row r="7" spans="1:35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293453</v>
      </c>
      <c r="K7" s="8">
        <v>-739361</v>
      </c>
      <c r="L7" s="9">
        <v>-104890</v>
      </c>
      <c r="M7" s="9">
        <v>-172271</v>
      </c>
      <c r="N7" s="9">
        <v>-354430</v>
      </c>
      <c r="O7" s="9">
        <v>-107770</v>
      </c>
      <c r="P7" s="8">
        <v>0</v>
      </c>
      <c r="Q7" s="7">
        <v>-382756</v>
      </c>
      <c r="R7" s="7">
        <v>-361605</v>
      </c>
      <c r="S7" s="8">
        <v>-346151</v>
      </c>
      <c r="T7" s="9">
        <v>-95828</v>
      </c>
      <c r="U7" s="9">
        <v>-265777</v>
      </c>
      <c r="V7" s="9">
        <v>15454</v>
      </c>
      <c r="W7" s="8">
        <v>-37759</v>
      </c>
      <c r="X7" s="8">
        <v>1154</v>
      </c>
      <c r="Y7" s="7">
        <v>-1153007</v>
      </c>
      <c r="Z7" s="8">
        <v>-599037</v>
      </c>
      <c r="AA7" s="9">
        <v>1161890</v>
      </c>
      <c r="AB7" s="9">
        <v>-1760927</v>
      </c>
      <c r="AC7" s="8">
        <v>-5468</v>
      </c>
      <c r="AD7" s="9">
        <v>0</v>
      </c>
      <c r="AE7" s="9">
        <v>-5468</v>
      </c>
      <c r="AF7" s="8">
        <v>-548502</v>
      </c>
      <c r="AG7" s="8">
        <v>0</v>
      </c>
      <c r="AH7" s="7">
        <v>17650</v>
      </c>
      <c r="AI7" s="7">
        <v>-227977</v>
      </c>
    </row>
    <row r="8" spans="1:35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331651</v>
      </c>
      <c r="K8" s="8">
        <v>-758609</v>
      </c>
      <c r="L8" s="9">
        <v>-188969</v>
      </c>
      <c r="M8" s="9">
        <v>-441614</v>
      </c>
      <c r="N8" s="9">
        <v>-392051</v>
      </c>
      <c r="O8" s="9">
        <v>264025</v>
      </c>
      <c r="P8" s="8">
        <v>0</v>
      </c>
      <c r="Q8" s="7">
        <v>-833290</v>
      </c>
      <c r="R8" s="7">
        <v>-429403</v>
      </c>
      <c r="S8" s="8">
        <v>-418050</v>
      </c>
      <c r="T8" s="9">
        <v>0</v>
      </c>
      <c r="U8" s="9">
        <v>-429403</v>
      </c>
      <c r="V8" s="9">
        <v>11353</v>
      </c>
      <c r="W8" s="8">
        <v>-296983</v>
      </c>
      <c r="X8" s="8">
        <v>-118257</v>
      </c>
      <c r="Y8" s="7">
        <v>-1446435</v>
      </c>
      <c r="Z8" s="8">
        <v>-844609</v>
      </c>
      <c r="AA8" s="9">
        <v>1005626</v>
      </c>
      <c r="AB8" s="9">
        <v>-1850235</v>
      </c>
      <c r="AC8" s="8">
        <v>0</v>
      </c>
      <c r="AD8" s="9">
        <v>0</v>
      </c>
      <c r="AE8" s="9">
        <v>0</v>
      </c>
      <c r="AF8" s="8">
        <v>-603957</v>
      </c>
      <c r="AG8" s="8">
        <v>2131</v>
      </c>
      <c r="AH8" s="7">
        <v>23085</v>
      </c>
      <c r="AI8" s="7">
        <v>-956985</v>
      </c>
    </row>
    <row r="9" spans="1:35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312443</v>
      </c>
      <c r="K9" s="8">
        <v>-587804</v>
      </c>
      <c r="L9" s="9">
        <v>-150828</v>
      </c>
      <c r="M9" s="9">
        <v>-311532</v>
      </c>
      <c r="N9" s="9">
        <v>-446634</v>
      </c>
      <c r="O9" s="9">
        <v>321190</v>
      </c>
      <c r="P9" s="8">
        <v>0</v>
      </c>
      <c r="Q9" s="7">
        <v>-59748</v>
      </c>
      <c r="R9" s="7">
        <v>-524482</v>
      </c>
      <c r="S9" s="8">
        <v>-480627</v>
      </c>
      <c r="T9" s="9">
        <v>0</v>
      </c>
      <c r="U9" s="9">
        <v>-524482</v>
      </c>
      <c r="V9" s="9">
        <v>43855</v>
      </c>
      <c r="W9" s="8">
        <v>542709</v>
      </c>
      <c r="X9" s="8">
        <v>-121830</v>
      </c>
      <c r="Y9" s="7">
        <v>-2115441</v>
      </c>
      <c r="Z9" s="8">
        <v>-1438359</v>
      </c>
      <c r="AA9" s="9">
        <v>1407993</v>
      </c>
      <c r="AB9" s="9">
        <v>-2846352</v>
      </c>
      <c r="AC9" s="8">
        <v>0</v>
      </c>
      <c r="AD9" s="9">
        <v>0</v>
      </c>
      <c r="AE9" s="9">
        <v>0</v>
      </c>
      <c r="AF9" s="8">
        <v>-680924</v>
      </c>
      <c r="AG9" s="8">
        <v>3842</v>
      </c>
      <c r="AH9" s="7">
        <v>7680</v>
      </c>
      <c r="AI9" s="7">
        <v>-259656</v>
      </c>
    </row>
    <row r="10" spans="1:35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625303</v>
      </c>
      <c r="K10" s="8">
        <v>129876</v>
      </c>
      <c r="L10" s="9">
        <v>487751</v>
      </c>
      <c r="M10" s="9">
        <v>-439340</v>
      </c>
      <c r="N10" s="9">
        <v>-704073</v>
      </c>
      <c r="O10" s="9">
        <v>785538</v>
      </c>
      <c r="P10" s="8">
        <v>0</v>
      </c>
      <c r="Q10" s="7">
        <v>207375</v>
      </c>
      <c r="R10" s="7">
        <v>-558546</v>
      </c>
      <c r="S10" s="8">
        <v>-535146</v>
      </c>
      <c r="T10" s="9">
        <v>0</v>
      </c>
      <c r="U10" s="9">
        <v>-558546</v>
      </c>
      <c r="V10" s="9">
        <v>23400</v>
      </c>
      <c r="W10" s="8">
        <v>886856</v>
      </c>
      <c r="X10" s="8">
        <v>-144335</v>
      </c>
      <c r="Y10" s="7">
        <v>-2360601</v>
      </c>
      <c r="Z10" s="8">
        <v>-1474909</v>
      </c>
      <c r="AA10" s="9">
        <v>211487</v>
      </c>
      <c r="AB10" s="9">
        <v>-1686396</v>
      </c>
      <c r="AC10" s="8">
        <v>0</v>
      </c>
      <c r="AD10" s="9">
        <v>0</v>
      </c>
      <c r="AE10" s="9">
        <v>0</v>
      </c>
      <c r="AF10" s="8">
        <v>-881332</v>
      </c>
      <c r="AG10" s="8">
        <v>-4360</v>
      </c>
      <c r="AH10" s="7">
        <v>169290</v>
      </c>
      <c r="AI10" s="7">
        <v>1946096</v>
      </c>
    </row>
    <row r="11" spans="1:35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62968</v>
      </c>
      <c r="K11" s="8">
        <v>-3960418</v>
      </c>
      <c r="L11" s="9">
        <v>-1357761</v>
      </c>
      <c r="M11" s="9">
        <v>-2673253</v>
      </c>
      <c r="N11" s="9">
        <v>-1152552</v>
      </c>
      <c r="O11" s="9">
        <v>1223148</v>
      </c>
      <c r="P11" s="8">
        <v>0</v>
      </c>
      <c r="Q11" s="7">
        <v>-683870</v>
      </c>
      <c r="R11" s="7">
        <v>-847344</v>
      </c>
      <c r="S11" s="8">
        <v>-796985</v>
      </c>
      <c r="T11" s="9">
        <v>0</v>
      </c>
      <c r="U11" s="9">
        <v>-847344</v>
      </c>
      <c r="V11" s="9">
        <v>50359</v>
      </c>
      <c r="W11" s="8">
        <v>113115</v>
      </c>
      <c r="X11" s="8">
        <v>0</v>
      </c>
      <c r="Y11" s="7">
        <v>-1443405</v>
      </c>
      <c r="Z11" s="8">
        <v>209377</v>
      </c>
      <c r="AA11" s="9">
        <v>503206</v>
      </c>
      <c r="AB11" s="9">
        <v>-293829</v>
      </c>
      <c r="AC11" s="8">
        <v>0</v>
      </c>
      <c r="AD11" s="9">
        <v>0</v>
      </c>
      <c r="AE11" s="9">
        <v>0</v>
      </c>
      <c r="AF11" s="8">
        <v>-1657345</v>
      </c>
      <c r="AG11" s="8">
        <v>4563</v>
      </c>
      <c r="AH11" s="7">
        <v>10177</v>
      </c>
      <c r="AI11" s="7">
        <v>-1177713</v>
      </c>
    </row>
    <row r="13" spans="1:35" x14ac:dyDescent="0.25">
      <c r="B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718F-BE14-4162-8449-DCEB5FB86D1C}">
  <dimension ref="A1:D19"/>
  <sheetViews>
    <sheetView workbookViewId="0"/>
  </sheetViews>
  <sheetFormatPr defaultRowHeight="15" x14ac:dyDescent="0.25"/>
  <cols>
    <col min="2" max="4" width="22.85546875" bestFit="1" customWidth="1"/>
  </cols>
  <sheetData>
    <row r="1" spans="1:4" x14ac:dyDescent="0.25">
      <c r="A1" s="12" t="s">
        <v>0</v>
      </c>
      <c r="B1" s="1" t="s">
        <v>142</v>
      </c>
      <c r="C1" s="29"/>
      <c r="D1" s="29"/>
    </row>
    <row r="2" spans="1:4" x14ac:dyDescent="0.25">
      <c r="A2" s="12">
        <v>2012</v>
      </c>
      <c r="B2" s="7">
        <v>6173878</v>
      </c>
      <c r="C2" s="7"/>
      <c r="D2" s="7"/>
    </row>
    <row r="3" spans="1:4" x14ac:dyDescent="0.25">
      <c r="A3" s="12">
        <v>2013</v>
      </c>
      <c r="B3" s="7">
        <v>6828896</v>
      </c>
      <c r="C3" s="7"/>
      <c r="D3" s="7"/>
    </row>
    <row r="4" spans="1:4" x14ac:dyDescent="0.25">
      <c r="A4" s="12">
        <v>2014</v>
      </c>
      <c r="B4" s="7">
        <v>7840757</v>
      </c>
      <c r="C4" s="7"/>
      <c r="D4" s="7"/>
    </row>
    <row r="5" spans="1:4" x14ac:dyDescent="0.25">
      <c r="A5" s="12">
        <v>2015</v>
      </c>
      <c r="B5" s="7">
        <v>9760323</v>
      </c>
      <c r="C5" s="7"/>
      <c r="D5" s="7"/>
    </row>
    <row r="6" spans="1:4" x14ac:dyDescent="0.25">
      <c r="A6" s="12">
        <v>2016</v>
      </c>
      <c r="B6" s="7">
        <v>9367008</v>
      </c>
      <c r="C6" s="7"/>
      <c r="D6" s="41"/>
    </row>
    <row r="7" spans="1:4" x14ac:dyDescent="0.25">
      <c r="A7" s="12">
        <v>2017</v>
      </c>
      <c r="B7" s="7">
        <v>9523830</v>
      </c>
      <c r="C7" s="7"/>
      <c r="D7" s="41"/>
    </row>
    <row r="8" spans="1:4" x14ac:dyDescent="0.25">
      <c r="A8" s="12">
        <v>2018</v>
      </c>
      <c r="B8" s="7">
        <v>11970090</v>
      </c>
      <c r="C8" s="7"/>
      <c r="D8" s="41"/>
    </row>
    <row r="9" spans="1:4" x14ac:dyDescent="0.25">
      <c r="A9" s="12">
        <v>2019</v>
      </c>
      <c r="B9" s="7">
        <v>13347434</v>
      </c>
      <c r="C9" s="7"/>
      <c r="D9" s="41"/>
    </row>
    <row r="10" spans="1:4" x14ac:dyDescent="0.25">
      <c r="A10" s="12">
        <v>2020</v>
      </c>
      <c r="B10" s="7">
        <v>17469557</v>
      </c>
      <c r="C10" s="7"/>
      <c r="D10" s="41"/>
    </row>
    <row r="11" spans="1:4" x14ac:dyDescent="0.25">
      <c r="A11" s="12">
        <v>2021</v>
      </c>
      <c r="B11" s="7">
        <v>23563338</v>
      </c>
      <c r="C11" s="7"/>
      <c r="D11" s="41"/>
    </row>
    <row r="14" spans="1:4" x14ac:dyDescent="0.25">
      <c r="C14" s="7"/>
    </row>
    <row r="15" spans="1:4" x14ac:dyDescent="0.25">
      <c r="C15" s="7"/>
    </row>
    <row r="16" spans="1:4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36B-E3C5-499A-AEFF-B28F48C64E8D}">
  <dimension ref="A1:J18"/>
  <sheetViews>
    <sheetView workbookViewId="0">
      <selection activeCell="C6" sqref="C6"/>
    </sheetView>
  </sheetViews>
  <sheetFormatPr defaultColWidth="0" defaultRowHeight="15" zeroHeight="1" x14ac:dyDescent="0.25"/>
  <cols>
    <col min="1" max="1" width="9.140625" customWidth="1"/>
    <col min="2" max="2" width="20.5703125" bestFit="1" customWidth="1"/>
    <col min="3" max="3" width="14.85546875" customWidth="1"/>
    <col min="4" max="4" width="15.5703125" bestFit="1" customWidth="1"/>
    <col min="5" max="5" width="15.5703125" customWidth="1"/>
    <col min="6" max="6" width="22.5703125" customWidth="1"/>
    <col min="7" max="9" width="15.5703125" customWidth="1"/>
    <col min="10" max="10" width="9.140625" customWidth="1"/>
    <col min="11" max="16384" width="9.140625" hidden="1"/>
  </cols>
  <sheetData>
    <row r="1" spans="1:9" x14ac:dyDescent="0.25">
      <c r="A1" s="12" t="s">
        <v>0</v>
      </c>
      <c r="B1" s="29" t="s">
        <v>144</v>
      </c>
      <c r="C1" s="29" t="s">
        <v>152</v>
      </c>
      <c r="D1" s="29" t="s">
        <v>151</v>
      </c>
      <c r="E1" s="33"/>
      <c r="F1" s="33"/>
      <c r="G1" s="33"/>
      <c r="H1" s="33"/>
      <c r="I1" s="33"/>
    </row>
    <row r="2" spans="1:9" x14ac:dyDescent="0.25">
      <c r="A2" s="12">
        <v>2012</v>
      </c>
      <c r="B2" s="30">
        <v>893566</v>
      </c>
      <c r="C2" s="7">
        <v>0</v>
      </c>
      <c r="D2" s="7">
        <v>0</v>
      </c>
      <c r="E2" s="35"/>
      <c r="F2" s="35"/>
      <c r="G2" s="35"/>
      <c r="H2" s="35"/>
      <c r="I2" s="35"/>
    </row>
    <row r="3" spans="1:9" x14ac:dyDescent="0.25">
      <c r="A3" s="12">
        <v>2013</v>
      </c>
      <c r="B3" s="30">
        <v>1027434</v>
      </c>
      <c r="C3" s="7">
        <v>0</v>
      </c>
      <c r="D3" s="7">
        <v>0</v>
      </c>
      <c r="E3" s="35"/>
      <c r="F3" s="35"/>
      <c r="G3" s="35"/>
      <c r="H3" s="35"/>
      <c r="I3" s="35"/>
    </row>
    <row r="4" spans="1:9" x14ac:dyDescent="0.25">
      <c r="A4" s="12">
        <v>2014</v>
      </c>
      <c r="B4" s="30">
        <v>1147520</v>
      </c>
      <c r="C4" s="7">
        <v>0</v>
      </c>
      <c r="D4" s="7">
        <v>0</v>
      </c>
      <c r="E4" s="35"/>
      <c r="F4" s="35"/>
      <c r="G4" s="35"/>
      <c r="H4" s="35"/>
      <c r="I4" s="35"/>
    </row>
    <row r="5" spans="1:9" x14ac:dyDescent="0.25">
      <c r="A5" s="12">
        <v>2015</v>
      </c>
      <c r="B5" s="30">
        <v>982442</v>
      </c>
      <c r="C5" s="7">
        <v>0</v>
      </c>
      <c r="D5" s="7">
        <v>0</v>
      </c>
      <c r="E5" s="35"/>
      <c r="F5" s="35"/>
      <c r="G5" s="35"/>
      <c r="H5" s="35"/>
      <c r="I5" s="35"/>
    </row>
    <row r="6" spans="1:9" x14ac:dyDescent="0.25">
      <c r="A6" s="12">
        <v>2016</v>
      </c>
      <c r="B6" s="30">
        <v>2130912</v>
      </c>
      <c r="C6" s="30">
        <f>GEOMEAN(B2:B5)</f>
        <v>1008641.7444845194</v>
      </c>
      <c r="D6" s="34">
        <f>C6/B5-1</f>
        <v>2.6667980893039234E-2</v>
      </c>
      <c r="E6" s="35"/>
      <c r="F6" s="35"/>
      <c r="G6" s="35"/>
      <c r="H6" s="35"/>
      <c r="I6" s="35"/>
    </row>
    <row r="7" spans="1:9" x14ac:dyDescent="0.25">
      <c r="A7" s="12">
        <v>2017</v>
      </c>
      <c r="B7" s="30">
        <v>1290136</v>
      </c>
      <c r="C7" s="30">
        <f>GEOMEAN(B2:B6)</f>
        <v>1171393.0787139866</v>
      </c>
      <c r="D7" s="34">
        <f>C7/B6-1</f>
        <v>-0.45028556847303569</v>
      </c>
      <c r="E7" s="35"/>
      <c r="F7" s="35"/>
      <c r="G7" s="35"/>
      <c r="H7" s="35"/>
      <c r="I7" s="35"/>
    </row>
    <row r="8" spans="1:9" x14ac:dyDescent="0.25">
      <c r="A8" s="12">
        <v>2018</v>
      </c>
      <c r="B8" s="30">
        <v>1299655</v>
      </c>
      <c r="C8" s="30">
        <f>GEOMEAN(B3:B7)</f>
        <v>1260678.7293157117</v>
      </c>
      <c r="D8" s="34">
        <f t="shared" ref="D8:D11" si="0">C8/B7-1</f>
        <v>-2.2832686386775047E-2</v>
      </c>
      <c r="E8" s="35"/>
      <c r="F8" s="36"/>
      <c r="G8" s="35"/>
      <c r="H8" s="35"/>
      <c r="I8" s="35"/>
    </row>
    <row r="9" spans="1:9" x14ac:dyDescent="0.25">
      <c r="A9" s="12">
        <v>2019</v>
      </c>
      <c r="B9" s="30">
        <v>1907853</v>
      </c>
      <c r="C9" s="30">
        <f>GEOMEAN(B4:B8)</f>
        <v>1321354.2168646439</v>
      </c>
      <c r="D9" s="34">
        <f t="shared" si="0"/>
        <v>1.6696136178173226E-2</v>
      </c>
      <c r="E9" s="35"/>
      <c r="F9" s="36"/>
      <c r="G9" s="35"/>
      <c r="H9" s="35"/>
      <c r="I9" s="35"/>
    </row>
    <row r="10" spans="1:9" x14ac:dyDescent="0.25">
      <c r="A10" s="12">
        <v>2020</v>
      </c>
      <c r="B10" s="30">
        <v>3930032</v>
      </c>
      <c r="C10" s="30">
        <f>GEOMEAN(B5:B9)</f>
        <v>1462770.4694113766</v>
      </c>
      <c r="D10" s="34">
        <f t="shared" si="0"/>
        <v>-0.23328974013649029</v>
      </c>
      <c r="E10" s="35"/>
      <c r="F10" s="36"/>
      <c r="G10" s="35"/>
      <c r="H10" s="35"/>
      <c r="I10" s="35"/>
    </row>
    <row r="11" spans="1:9" x14ac:dyDescent="0.25">
      <c r="A11" s="12">
        <v>2021</v>
      </c>
      <c r="B11" s="30">
        <v>939385</v>
      </c>
      <c r="C11" s="30">
        <f>GEOMEAN(B6:B10)</f>
        <v>1930163.1384817332</v>
      </c>
      <c r="D11" s="34">
        <f t="shared" si="0"/>
        <v>-0.50886834038966267</v>
      </c>
      <c r="E11" s="35"/>
      <c r="F11" s="36"/>
      <c r="G11" s="35"/>
      <c r="H11" s="35"/>
      <c r="I11" s="35"/>
    </row>
    <row r="12" spans="1:9" x14ac:dyDescent="0.25">
      <c r="A12" s="12"/>
      <c r="B12" s="31"/>
      <c r="C12" s="35"/>
      <c r="D12" s="35"/>
      <c r="E12" s="35"/>
      <c r="F12" s="36"/>
      <c r="G12" s="35"/>
      <c r="H12" s="35"/>
      <c r="I12" s="35"/>
    </row>
    <row r="13" spans="1:9" x14ac:dyDescent="0.25">
      <c r="A13" s="12"/>
      <c r="B13" s="31"/>
      <c r="C13" s="35"/>
      <c r="D13" s="35"/>
      <c r="E13" s="35"/>
      <c r="F13" s="36"/>
      <c r="G13" s="35"/>
      <c r="H13" s="35"/>
      <c r="I13" s="35"/>
    </row>
    <row r="14" spans="1:9" x14ac:dyDescent="0.25">
      <c r="A14" s="12"/>
      <c r="B14" s="31"/>
      <c r="C14" s="35"/>
      <c r="D14" s="35"/>
      <c r="E14" s="35"/>
      <c r="F14" s="36"/>
      <c r="G14" s="35"/>
      <c r="H14" s="35"/>
      <c r="I14" s="35"/>
    </row>
    <row r="15" spans="1:9" x14ac:dyDescent="0.25">
      <c r="A15" s="12"/>
      <c r="B15" s="31"/>
      <c r="C15" s="35"/>
      <c r="D15" s="35"/>
      <c r="E15" s="35"/>
      <c r="F15" s="36"/>
      <c r="G15" s="35"/>
      <c r="H15" s="35"/>
      <c r="I15" s="35"/>
    </row>
    <row r="16" spans="1:9" x14ac:dyDescent="0.25">
      <c r="A16" s="12"/>
      <c r="B16" s="31"/>
      <c r="C16" s="35"/>
      <c r="D16" s="35"/>
      <c r="E16" s="35"/>
      <c r="F16" s="36"/>
      <c r="G16" s="35"/>
      <c r="H16" s="35"/>
      <c r="I16" s="35"/>
    </row>
    <row r="17" spans="1:9" x14ac:dyDescent="0.25">
      <c r="A17" s="12"/>
      <c r="B17" s="31"/>
      <c r="C17" s="35"/>
      <c r="D17" s="35"/>
      <c r="E17" s="35"/>
      <c r="F17" s="36"/>
      <c r="G17" s="35"/>
      <c r="H17" s="35"/>
      <c r="I17" s="35"/>
    </row>
    <row r="18" spans="1:9" x14ac:dyDescent="0.25"/>
  </sheetData>
  <pageMargins left="0.7" right="0.7" top="0.75" bottom="0.75" header="0.3" footer="0.3"/>
  <ignoredErrors>
    <ignoredError sqref="C6: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F2" sqref="F2"/>
    </sheetView>
  </sheetViews>
  <sheetFormatPr defaultRowHeight="15" x14ac:dyDescent="0.25"/>
  <sheetData>
    <row r="1" spans="1:10" x14ac:dyDescent="0.25">
      <c r="A1" t="s">
        <v>131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130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F8"/>
  <sheetViews>
    <sheetView workbookViewId="0">
      <selection activeCell="D6" sqref="D6"/>
    </sheetView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5" x14ac:dyDescent="0.25">
      <c r="A1" s="12" t="s">
        <v>0</v>
      </c>
      <c r="B1" s="12" t="s">
        <v>127</v>
      </c>
      <c r="C1" s="12" t="s">
        <v>128</v>
      </c>
      <c r="D1" s="12" t="s">
        <v>129</v>
      </c>
      <c r="E1" s="12" t="s">
        <v>153</v>
      </c>
    </row>
    <row r="2" spans="1:5" x14ac:dyDescent="0.25">
      <c r="A2" s="12">
        <v>2017</v>
      </c>
      <c r="B2" s="47">
        <v>6.9000000000000006E-2</v>
      </c>
      <c r="C2" s="47">
        <v>3.9E-2</v>
      </c>
      <c r="D2" s="47">
        <v>0.03</v>
      </c>
      <c r="E2" s="47">
        <v>1.6E-2</v>
      </c>
    </row>
    <row r="3" spans="1:5" x14ac:dyDescent="0.25">
      <c r="A3" s="12">
        <v>2018</v>
      </c>
      <c r="B3" s="47">
        <v>6.4000000000000001E-2</v>
      </c>
      <c r="C3" s="47">
        <v>3.6900000000000002E-2</v>
      </c>
      <c r="D3" s="47">
        <v>4.9000000000000002E-2</v>
      </c>
      <c r="E3" s="47">
        <v>2.9000000000000001E-2</v>
      </c>
    </row>
    <row r="4" spans="1:5" x14ac:dyDescent="0.25">
      <c r="A4" s="12">
        <v>2019</v>
      </c>
      <c r="B4" s="47">
        <v>4.3999999999999997E-2</v>
      </c>
      <c r="C4" s="47">
        <v>4.0399999999999998E-2</v>
      </c>
      <c r="D4" s="47">
        <v>3.9E-2</v>
      </c>
      <c r="E4" s="47">
        <v>8.9999999999999993E-3</v>
      </c>
    </row>
    <row r="5" spans="1:5" x14ac:dyDescent="0.25">
      <c r="A5" s="12">
        <v>2020</v>
      </c>
      <c r="B5" s="47">
        <v>1.9E-2</v>
      </c>
      <c r="C5" s="47">
        <v>4.3799999999999999E-2</v>
      </c>
      <c r="D5" s="47">
        <v>0.05</v>
      </c>
      <c r="E5" s="47">
        <v>3.4500000000000003E-2</v>
      </c>
    </row>
    <row r="6" spans="1:5" x14ac:dyDescent="0.25">
      <c r="A6" s="12">
        <v>2021</v>
      </c>
      <c r="B6" s="47">
        <v>9.1499999999999998E-2</v>
      </c>
      <c r="C6" s="47">
        <v>0.10009999999999999</v>
      </c>
      <c r="D6" s="47"/>
      <c r="E6" s="47"/>
    </row>
    <row r="7" spans="1:5" x14ac:dyDescent="0.25">
      <c r="B7" s="47"/>
    </row>
    <row r="8" spans="1: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22" workbookViewId="0">
      <selection activeCell="N19" sqref="N19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5" x14ac:dyDescent="0.25">
      <c r="B2" t="s">
        <v>132</v>
      </c>
      <c r="C2" s="16">
        <v>40906</v>
      </c>
    </row>
    <row r="3" spans="2:15" x14ac:dyDescent="0.25">
      <c r="B3" t="s">
        <v>133</v>
      </c>
      <c r="C3" s="16">
        <v>44560</v>
      </c>
      <c r="K3" s="38" t="s">
        <v>134</v>
      </c>
      <c r="L3" s="38"/>
    </row>
    <row r="4" spans="2:15" x14ac:dyDescent="0.25">
      <c r="B4" t="s">
        <v>135</v>
      </c>
      <c r="C4" s="12" t="s">
        <v>136</v>
      </c>
      <c r="D4" s="12" t="s">
        <v>137</v>
      </c>
      <c r="E4" s="12" t="s">
        <v>127</v>
      </c>
      <c r="K4" s="17" t="s">
        <v>136</v>
      </c>
      <c r="L4" s="17" t="s">
        <v>137</v>
      </c>
    </row>
    <row r="5" spans="2:15" x14ac:dyDescent="0.25">
      <c r="B5" s="18" t="s">
        <v>131</v>
      </c>
      <c r="C5" s="19" t="s">
        <v>138</v>
      </c>
      <c r="D5" s="19" t="s">
        <v>138</v>
      </c>
      <c r="E5" s="19" t="s">
        <v>138</v>
      </c>
      <c r="F5" s="39" t="s">
        <v>139</v>
      </c>
      <c r="G5" s="40"/>
      <c r="H5" s="40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5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127</v>
      </c>
      <c r="K6" s="25"/>
      <c r="L6" s="25"/>
    </row>
    <row r="7" spans="2:15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5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5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5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5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5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5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5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5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5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s="44" t="s">
        <v>141</v>
      </c>
      <c r="N16" s="45"/>
      <c r="O16" s="46"/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43" t="s">
        <v>136</v>
      </c>
      <c r="N17" s="43" t="s">
        <v>137</v>
      </c>
      <c r="O17" s="43" t="s">
        <v>127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 s="42">
        <f>(C18-C17)/C17</f>
        <v>6.0514319518390924E-2</v>
      </c>
      <c r="N18" s="42">
        <f>(D18-D17)/D17</f>
        <v>-6.6486612111025072E-3</v>
      </c>
      <c r="O18" s="42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131</v>
      </c>
      <c r="J35" s="20" t="s">
        <v>140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3">
    <mergeCell ref="K3:L3"/>
    <mergeCell ref="F5:H5"/>
    <mergeCell ref="M16:O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H25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35.85546875" bestFit="1" customWidth="1"/>
    <col min="4" max="4" width="25" customWidth="1"/>
    <col min="5" max="5" width="31.28515625" bestFit="1" customWidth="1"/>
    <col min="7" max="7" width="11.140625" bestFit="1" customWidth="1"/>
  </cols>
  <sheetData>
    <row r="1" spans="1:8" x14ac:dyDescent="0.25">
      <c r="A1" s="12" t="s">
        <v>0</v>
      </c>
      <c r="B1" s="1" t="s">
        <v>147</v>
      </c>
      <c r="C1" s="1" t="s">
        <v>150</v>
      </c>
      <c r="D1" s="1" t="s">
        <v>145</v>
      </c>
      <c r="E1" s="29" t="s">
        <v>146</v>
      </c>
      <c r="F1" s="29" t="s">
        <v>148</v>
      </c>
      <c r="G1" s="29" t="s">
        <v>149</v>
      </c>
      <c r="H1" s="29"/>
    </row>
    <row r="2" spans="1:8" x14ac:dyDescent="0.25">
      <c r="A2" s="12">
        <v>2012</v>
      </c>
      <c r="B2" s="7">
        <v>808411</v>
      </c>
      <c r="C2" s="7"/>
      <c r="D2" s="7">
        <v>500274</v>
      </c>
      <c r="E2" s="37">
        <f t="shared" ref="E2:E11" si="0">B2/D2-1</f>
        <v>0.61593646681618464</v>
      </c>
    </row>
    <row r="3" spans="1:8" x14ac:dyDescent="0.25">
      <c r="A3" s="12">
        <v>2013</v>
      </c>
      <c r="B3" s="7">
        <v>1011753</v>
      </c>
      <c r="C3" s="32">
        <f>B3/B2-1</f>
        <v>0.25153294549430916</v>
      </c>
      <c r="D3" s="7">
        <v>292079</v>
      </c>
      <c r="E3" s="37">
        <f t="shared" si="0"/>
        <v>2.463970364182293</v>
      </c>
      <c r="F3" s="37">
        <f>B3/D2-1</f>
        <v>1.0223977260461266</v>
      </c>
      <c r="G3" s="37">
        <f>(AVERAGE(D2:D3)-1)</f>
        <v>396175.5</v>
      </c>
      <c r="H3" s="37">
        <f>B3/G3-1</f>
        <v>1.5538000204454843</v>
      </c>
    </row>
    <row r="4" spans="1:8" x14ac:dyDescent="0.25">
      <c r="A4" s="12">
        <v>2014</v>
      </c>
      <c r="B4" s="7">
        <v>1094352</v>
      </c>
      <c r="C4" s="32">
        <f t="shared" ref="C4:C11" si="1">B4/B3-1</f>
        <v>8.163949106155366E-2</v>
      </c>
      <c r="D4" s="7">
        <v>613764</v>
      </c>
      <c r="E4" s="37">
        <f t="shared" si="0"/>
        <v>0.78301757678847239</v>
      </c>
      <c r="F4" s="37">
        <f t="shared" ref="F4:F11" si="2">B4/D3-1</f>
        <v>2.7467671417664401</v>
      </c>
      <c r="G4" s="37">
        <f>(AVERAGE(D2:D4)-1)</f>
        <v>468704.66666666669</v>
      </c>
      <c r="H4" s="37">
        <f t="shared" ref="H4:H11" si="3">B4/G4-1</f>
        <v>1.3348434052999969</v>
      </c>
    </row>
    <row r="5" spans="1:8" x14ac:dyDescent="0.25">
      <c r="A5" s="12">
        <v>2015</v>
      </c>
      <c r="B5" s="7">
        <v>1158245</v>
      </c>
      <c r="C5" s="32">
        <f t="shared" si="1"/>
        <v>5.8384322411801692E-2</v>
      </c>
      <c r="D5" s="7">
        <v>636746</v>
      </c>
      <c r="E5" s="37">
        <f t="shared" si="0"/>
        <v>0.81900632277234564</v>
      </c>
      <c r="F5" s="37">
        <f t="shared" si="2"/>
        <v>0.8871178498576</v>
      </c>
      <c r="G5" s="37">
        <f t="shared" ref="G5:G11" si="4">(D4+D5)/2</f>
        <v>625255</v>
      </c>
      <c r="H5" s="37">
        <f t="shared" si="3"/>
        <v>0.85243620602794068</v>
      </c>
    </row>
    <row r="6" spans="1:8" x14ac:dyDescent="0.25">
      <c r="A6" s="12">
        <v>2016</v>
      </c>
      <c r="B6" s="7">
        <v>1063674</v>
      </c>
      <c r="C6" s="32">
        <f t="shared" si="1"/>
        <v>-8.1650255343213241E-2</v>
      </c>
      <c r="D6" s="7">
        <v>654926</v>
      </c>
      <c r="E6" s="37">
        <f t="shared" si="0"/>
        <v>0.6241132585971545</v>
      </c>
      <c r="F6" s="37">
        <f t="shared" si="2"/>
        <v>0.67048399204706421</v>
      </c>
      <c r="G6" s="37">
        <f t="shared" si="4"/>
        <v>645836</v>
      </c>
      <c r="H6" s="37">
        <f t="shared" si="3"/>
        <v>0.64697229637245379</v>
      </c>
    </row>
    <row r="7" spans="1:8" x14ac:dyDescent="0.25">
      <c r="A7" s="12">
        <v>2017</v>
      </c>
      <c r="B7" s="7">
        <v>1182412</v>
      </c>
      <c r="C7" s="32">
        <f t="shared" si="1"/>
        <v>0.11163006710702716</v>
      </c>
      <c r="D7" s="7">
        <v>361605</v>
      </c>
      <c r="E7" s="37">
        <f t="shared" si="0"/>
        <v>2.2698994759475117</v>
      </c>
      <c r="F7" s="37">
        <f t="shared" si="2"/>
        <v>0.80541313064376729</v>
      </c>
      <c r="G7" s="37">
        <f t="shared" si="4"/>
        <v>508265.5</v>
      </c>
      <c r="H7" s="37">
        <f t="shared" si="3"/>
        <v>1.3263668299343552</v>
      </c>
    </row>
    <row r="8" spans="1:8" x14ac:dyDescent="0.25">
      <c r="A8" s="12">
        <v>2018</v>
      </c>
      <c r="B8" s="7">
        <v>1507031</v>
      </c>
      <c r="C8" s="32">
        <f t="shared" si="1"/>
        <v>0.27453966975977906</v>
      </c>
      <c r="D8" s="7">
        <v>429403</v>
      </c>
      <c r="E8" s="37">
        <f t="shared" si="0"/>
        <v>2.5095958807926353</v>
      </c>
      <c r="F8" s="37">
        <f t="shared" si="2"/>
        <v>3.1676165982218167</v>
      </c>
      <c r="G8" s="37">
        <f t="shared" si="4"/>
        <v>395504</v>
      </c>
      <c r="H8" s="37">
        <f t="shared" si="3"/>
        <v>2.810406468708281</v>
      </c>
    </row>
    <row r="9" spans="1:8" x14ac:dyDescent="0.25">
      <c r="A9" s="12">
        <v>2019</v>
      </c>
      <c r="B9" s="7">
        <v>1847734</v>
      </c>
      <c r="C9" s="32">
        <f t="shared" si="1"/>
        <v>0.22607564144334114</v>
      </c>
      <c r="D9" s="7">
        <v>524482</v>
      </c>
      <c r="E9" s="37">
        <f t="shared" si="0"/>
        <v>2.5229693297386757</v>
      </c>
      <c r="F9" s="37">
        <f t="shared" si="2"/>
        <v>3.3030300207497385</v>
      </c>
      <c r="G9" s="37">
        <f t="shared" si="4"/>
        <v>476942.5</v>
      </c>
      <c r="H9" s="37">
        <f t="shared" si="3"/>
        <v>2.8741231909506912</v>
      </c>
    </row>
    <row r="10" spans="1:8" x14ac:dyDescent="0.25">
      <c r="A10" s="12">
        <v>2020</v>
      </c>
      <c r="B10" s="7">
        <v>2816324</v>
      </c>
      <c r="C10" s="32">
        <f t="shared" si="1"/>
        <v>0.52420424151961265</v>
      </c>
      <c r="D10" s="7">
        <v>558546</v>
      </c>
      <c r="E10" s="37">
        <f t="shared" si="0"/>
        <v>4.0422418207273889</v>
      </c>
      <c r="F10" s="37">
        <f t="shared" si="2"/>
        <v>4.3697247951311962</v>
      </c>
      <c r="G10" s="37">
        <f t="shared" si="4"/>
        <v>541514</v>
      </c>
      <c r="H10" s="37">
        <f t="shared" si="3"/>
        <v>4.2008332194550837</v>
      </c>
    </row>
    <row r="11" spans="1:8" x14ac:dyDescent="0.25">
      <c r="A11" s="12">
        <v>2021</v>
      </c>
      <c r="B11" s="7">
        <v>4158343</v>
      </c>
      <c r="C11" s="32">
        <f t="shared" si="1"/>
        <v>0.47651442092600149</v>
      </c>
      <c r="D11" s="7">
        <v>847344</v>
      </c>
      <c r="E11" s="37">
        <f t="shared" si="0"/>
        <v>3.907502737967107</v>
      </c>
      <c r="F11" s="37">
        <f t="shared" si="2"/>
        <v>6.4449427621001671</v>
      </c>
      <c r="G11" s="37">
        <f t="shared" si="4"/>
        <v>702945</v>
      </c>
      <c r="H11" s="37">
        <f t="shared" si="3"/>
        <v>4.915602216389618</v>
      </c>
    </row>
    <row r="16" spans="1:8" x14ac:dyDescent="0.25">
      <c r="A16" s="12"/>
      <c r="B16" s="30"/>
      <c r="C16" s="31"/>
      <c r="D16" s="31"/>
    </row>
    <row r="17" spans="1:4" x14ac:dyDescent="0.25">
      <c r="A17" s="12"/>
      <c r="B17" s="30"/>
      <c r="C17" s="31"/>
      <c r="D17" s="31"/>
    </row>
    <row r="18" spans="1:4" x14ac:dyDescent="0.25">
      <c r="A18" s="12"/>
      <c r="B18" s="30"/>
      <c r="C18" s="31"/>
      <c r="D18" s="31"/>
    </row>
    <row r="19" spans="1:4" x14ac:dyDescent="0.25">
      <c r="A19" s="12"/>
      <c r="B19" s="30"/>
      <c r="C19" s="31"/>
      <c r="D19" s="31"/>
    </row>
    <row r="20" spans="1:4" x14ac:dyDescent="0.25">
      <c r="A20" s="12"/>
      <c r="B20" s="30"/>
      <c r="C20" s="31"/>
      <c r="D20" s="31"/>
    </row>
    <row r="21" spans="1:4" x14ac:dyDescent="0.25">
      <c r="A21" s="12"/>
      <c r="B21" s="30"/>
      <c r="C21" s="31"/>
      <c r="D21" s="31"/>
    </row>
    <row r="22" spans="1:4" x14ac:dyDescent="0.25">
      <c r="A22" s="12"/>
      <c r="B22" s="30"/>
      <c r="C22" s="31"/>
      <c r="D22" s="31"/>
    </row>
    <row r="23" spans="1:4" x14ac:dyDescent="0.25">
      <c r="A23" s="12"/>
      <c r="B23" s="30"/>
      <c r="C23" s="31"/>
      <c r="D23" s="31"/>
    </row>
    <row r="24" spans="1:4" x14ac:dyDescent="0.25">
      <c r="A24" s="12"/>
      <c r="B24" s="30"/>
      <c r="C24" s="31"/>
      <c r="D24" s="31"/>
    </row>
    <row r="25" spans="1:4" x14ac:dyDescent="0.25">
      <c r="A25" s="12"/>
      <c r="B25" s="30"/>
      <c r="C25" s="31"/>
      <c r="D2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BP_WEGE3</vt:lpstr>
      <vt:lpstr>DRE_WEGE3</vt:lpstr>
      <vt:lpstr>FC_WEGE3</vt:lpstr>
      <vt:lpstr>VAR_RLO</vt:lpstr>
      <vt:lpstr>Projecao_FC</vt:lpstr>
      <vt:lpstr>NA_WEGE3</vt:lpstr>
      <vt:lpstr>Dado_Macro</vt:lpstr>
      <vt:lpstr>Retornos</vt:lpstr>
      <vt:lpstr>FCO_WEGE3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2023-06-19T20:52:05Z</dcterms:modified>
</cp:coreProperties>
</file>