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tables/table15.xml" ContentType="application/vnd.openxmlformats-officedocument.spreadsheetml.table+xml"/>
  <Override PartName="/xl/drawings/drawing18.xml" ContentType="application/vnd.openxmlformats-officedocument.drawing+xml"/>
  <Override PartName="/xl/tables/table16.xml" ContentType="application/vnd.openxmlformats-officedocument.spreadsheetml.table+xml"/>
  <Override PartName="/xl/drawings/drawing19.xml" ContentType="application/vnd.openxmlformats-officedocument.drawing+xml"/>
  <Override PartName="/xl/tables/table17.xml" ContentType="application/vnd.openxmlformats-officedocument.spreadsheetml.table+xml"/>
  <Override PartName="/xl/drawings/drawing20.xml" ContentType="application/vnd.openxmlformats-officedocument.drawing+xml"/>
  <Override PartName="/xl/tables/table18.xml" ContentType="application/vnd.openxmlformats-officedocument.spreadsheetml.table+xml"/>
  <Override PartName="/xl/drawings/drawing21.xml" ContentType="application/vnd.openxmlformats-officedocument.drawing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_piske\Downloads\"/>
    </mc:Choice>
  </mc:AlternateContent>
  <bookViews>
    <workbookView xWindow="0" yWindow="0" windowWidth="20490" windowHeight="7650" tabRatio="876" firstSheet="11" activeTab="20"/>
  </bookViews>
  <sheets>
    <sheet name="Exercício 1" sheetId="1" r:id="rId1"/>
    <sheet name="Exercício 2" sheetId="2" r:id="rId2"/>
    <sheet name="Exercício 3" sheetId="3" r:id="rId3"/>
    <sheet name="Exercício 4" sheetId="4" r:id="rId4"/>
    <sheet name="Exercício 5" sheetId="5" r:id="rId5"/>
    <sheet name="Exercício 6" sheetId="6" r:id="rId6"/>
    <sheet name="Exercício 7" sheetId="7" r:id="rId7"/>
    <sheet name="Exercício 8" sheetId="8" r:id="rId8"/>
    <sheet name="Exercício 9" sheetId="9" r:id="rId9"/>
    <sheet name="Exercício 10" sheetId="10" r:id="rId10"/>
    <sheet name="Exercício 11" sheetId="11" r:id="rId11"/>
    <sheet name="Exercício 12" sheetId="12" r:id="rId12"/>
    <sheet name="Exercício 13" sheetId="13" r:id="rId13"/>
    <sheet name="Exercício 14" sheetId="14" r:id="rId14"/>
    <sheet name="Exercício 15" sheetId="15" r:id="rId15"/>
    <sheet name="Exercício 16" sheetId="16" r:id="rId16"/>
    <sheet name="Exercício 17" sheetId="17" r:id="rId17"/>
    <sheet name="Exercício 18" sheetId="18" r:id="rId18"/>
    <sheet name="Exercício 19" sheetId="19" r:id="rId19"/>
    <sheet name="Exercício 20" sheetId="20" r:id="rId20"/>
    <sheet name="Exercício 21" sheetId="21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1" l="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" i="20"/>
  <c r="D3" i="20"/>
  <c r="D4" i="20"/>
  <c r="D5" i="20"/>
  <c r="E2" i="19"/>
  <c r="E3" i="19"/>
  <c r="E4" i="19"/>
  <c r="E5" i="19"/>
  <c r="E6" i="19"/>
  <c r="E7" i="19"/>
  <c r="E8" i="19"/>
  <c r="E9" i="19"/>
  <c r="D2" i="18"/>
  <c r="D3" i="18"/>
  <c r="D4" i="18"/>
  <c r="D5" i="18"/>
  <c r="D6" i="18"/>
  <c r="D7" i="18"/>
  <c r="D8" i="18"/>
  <c r="D9" i="18"/>
  <c r="D10" i="18"/>
  <c r="D11" i="18"/>
  <c r="D2" i="17"/>
  <c r="D3" i="17"/>
  <c r="D4" i="17"/>
  <c r="D5" i="17"/>
  <c r="D6" i="17"/>
  <c r="D7" i="17"/>
  <c r="D8" i="17"/>
  <c r="D9" i="17"/>
  <c r="D10" i="17"/>
  <c r="D11" i="17"/>
  <c r="A7" i="16"/>
  <c r="A7" i="15"/>
  <c r="E5" i="14"/>
  <c r="E4" i="14"/>
  <c r="E6" i="14"/>
  <c r="E7" i="14"/>
  <c r="E8" i="14"/>
  <c r="E9" i="14"/>
  <c r="E10" i="14"/>
  <c r="E11" i="14"/>
  <c r="E12" i="14"/>
  <c r="E13" i="14"/>
  <c r="E14" i="14"/>
  <c r="E15" i="14"/>
  <c r="E16" i="14"/>
  <c r="F8" i="13"/>
  <c r="F9" i="13"/>
  <c r="F10" i="13"/>
  <c r="F11" i="13"/>
  <c r="F12" i="13"/>
  <c r="F13" i="13"/>
  <c r="F14" i="13"/>
  <c r="F15" i="13"/>
  <c r="F16" i="13"/>
  <c r="F17" i="13"/>
  <c r="E3" i="12"/>
  <c r="E4" i="12"/>
  <c r="E5" i="12"/>
  <c r="E6" i="12"/>
  <c r="E7" i="12"/>
  <c r="E8" i="12"/>
  <c r="D3" i="11"/>
  <c r="D4" i="11"/>
  <c r="D5" i="11"/>
  <c r="D6" i="11"/>
  <c r="D7" i="11"/>
  <c r="D8" i="11"/>
  <c r="D3" i="10"/>
  <c r="D4" i="10"/>
  <c r="D5" i="10"/>
  <c r="D6" i="10"/>
  <c r="D7" i="10"/>
  <c r="D8" i="10"/>
  <c r="D3" i="9"/>
  <c r="D4" i="9"/>
  <c r="D5" i="9"/>
  <c r="D6" i="9"/>
  <c r="D7" i="9"/>
  <c r="D8" i="9"/>
  <c r="C3" i="9"/>
  <c r="C4" i="9"/>
  <c r="C5" i="9"/>
  <c r="C6" i="9"/>
  <c r="C7" i="9"/>
  <c r="C8" i="9"/>
  <c r="D3" i="8"/>
  <c r="D4" i="8"/>
  <c r="D5" i="8"/>
  <c r="D6" i="8"/>
  <c r="D7" i="8"/>
  <c r="D8" i="8"/>
  <c r="C3" i="8"/>
  <c r="C4" i="8"/>
  <c r="C5" i="8"/>
  <c r="C6" i="8"/>
  <c r="C7" i="8"/>
  <c r="C8" i="8"/>
  <c r="C4" i="7"/>
  <c r="C5" i="7"/>
  <c r="C6" i="7"/>
  <c r="C7" i="7"/>
  <c r="C8" i="7"/>
  <c r="C3" i="7"/>
  <c r="C4" i="6"/>
  <c r="C5" i="6"/>
  <c r="C6" i="6"/>
  <c r="C3" i="6"/>
  <c r="D8" i="5"/>
  <c r="E4" i="5"/>
  <c r="E5" i="5"/>
  <c r="E6" i="5"/>
  <c r="E7" i="5"/>
  <c r="E8" i="5"/>
  <c r="E3" i="5"/>
  <c r="D4" i="4"/>
  <c r="D5" i="4"/>
  <c r="D6" i="4"/>
  <c r="D7" i="4"/>
  <c r="D8" i="4"/>
  <c r="D3" i="4"/>
  <c r="F4" i="3"/>
  <c r="F5" i="3"/>
  <c r="F6" i="3"/>
  <c r="F7" i="3"/>
  <c r="F3" i="3"/>
  <c r="F4" i="2"/>
  <c r="F5" i="2"/>
  <c r="F6" i="2"/>
  <c r="F7" i="2"/>
  <c r="F3" i="2"/>
  <c r="D4" i="1"/>
  <c r="D5" i="1"/>
  <c r="D6" i="1"/>
  <c r="D7" i="1"/>
  <c r="D8" i="1"/>
  <c r="D3" i="1"/>
  <c r="C4" i="1"/>
  <c r="C5" i="1"/>
  <c r="C6" i="1"/>
  <c r="C7" i="1"/>
  <c r="C8" i="1"/>
  <c r="C3" i="1"/>
  <c r="D16" i="14" l="1"/>
  <c r="D15" i="14"/>
  <c r="D14" i="14"/>
  <c r="D13" i="14"/>
  <c r="D12" i="14"/>
  <c r="D11" i="14"/>
  <c r="D10" i="14"/>
  <c r="D9" i="14"/>
  <c r="D8" i="14"/>
  <c r="D7" i="14"/>
  <c r="D6" i="14"/>
  <c r="D5" i="14"/>
  <c r="D4" i="14"/>
  <c r="D17" i="13"/>
  <c r="D16" i="13"/>
  <c r="D15" i="13"/>
  <c r="D14" i="13"/>
  <c r="D13" i="13"/>
  <c r="D12" i="13"/>
  <c r="D11" i="13"/>
  <c r="D10" i="13"/>
  <c r="D9" i="13"/>
  <c r="D8" i="13"/>
  <c r="F8" i="12"/>
  <c r="F7" i="12"/>
  <c r="F6" i="12"/>
  <c r="F5" i="12"/>
  <c r="F4" i="12"/>
  <c r="F3" i="12"/>
  <c r="E8" i="11"/>
  <c r="E7" i="11"/>
  <c r="E6" i="11"/>
  <c r="E5" i="11"/>
  <c r="E4" i="11"/>
  <c r="E3" i="11"/>
  <c r="D7" i="5"/>
  <c r="D6" i="5"/>
  <c r="D5" i="5"/>
  <c r="D4" i="5"/>
  <c r="D3" i="5"/>
  <c r="E7" i="3"/>
  <c r="E6" i="3"/>
  <c r="E5" i="3"/>
  <c r="E4" i="3"/>
  <c r="E3" i="3"/>
  <c r="E7" i="2"/>
  <c r="E6" i="2"/>
  <c r="E5" i="2"/>
  <c r="E4" i="2"/>
  <c r="E3" i="2"/>
</calcChain>
</file>

<file path=xl/sharedStrings.xml><?xml version="1.0" encoding="utf-8"?>
<sst xmlns="http://schemas.openxmlformats.org/spreadsheetml/2006/main" count="335" uniqueCount="230">
  <si>
    <t>No Abismo S.A</t>
  </si>
  <si>
    <t>Funcionário</t>
  </si>
  <si>
    <t>Salário</t>
  </si>
  <si>
    <t>INSS</t>
  </si>
  <si>
    <t>Total</t>
  </si>
  <si>
    <t>Eder</t>
  </si>
  <si>
    <t>Andrenildo</t>
  </si>
  <si>
    <t>Mijardino</t>
  </si>
  <si>
    <t>Gravitolina</t>
  </si>
  <si>
    <t>Rebostiana</t>
  </si>
  <si>
    <t>Fridundino</t>
  </si>
  <si>
    <t>Concurso de Bebuns</t>
  </si>
  <si>
    <t>Competidores</t>
  </si>
  <si>
    <t>Vodka</t>
  </si>
  <si>
    <t>Cerveja</t>
  </si>
  <si>
    <t>Pinga</t>
  </si>
  <si>
    <t>Total de Doses</t>
  </si>
  <si>
    <t>Situação</t>
  </si>
  <si>
    <t>Abrilina</t>
  </si>
  <si>
    <t>Cheropita</t>
  </si>
  <si>
    <t>Aldegunda</t>
  </si>
  <si>
    <t>Arquibaldo</t>
  </si>
  <si>
    <t>Clarisbadeu</t>
  </si>
  <si>
    <t xml:space="preserve">CAMPEONATO BRASILEIRO DE FUTEBOL </t>
  </si>
  <si>
    <t>Equipes</t>
  </si>
  <si>
    <t xml:space="preserve">Vitorias </t>
  </si>
  <si>
    <t xml:space="preserve">Empates </t>
  </si>
  <si>
    <t>Derrotas</t>
  </si>
  <si>
    <t xml:space="preserve">Total de Pontos </t>
  </si>
  <si>
    <t>Perna de Pau</t>
  </si>
  <si>
    <t>Ruim que Dói</t>
  </si>
  <si>
    <t>Até Minha Vó Joga Mais</t>
  </si>
  <si>
    <t>Ranca Toco</t>
  </si>
  <si>
    <t>Cabeça de Bagre</t>
  </si>
  <si>
    <t>Falidos e Quebrados LTDA</t>
  </si>
  <si>
    <t>Produto</t>
  </si>
  <si>
    <t>Vendas</t>
  </si>
  <si>
    <t>Resultado</t>
  </si>
  <si>
    <t>Mouse</t>
  </si>
  <si>
    <t>Teclado</t>
  </si>
  <si>
    <t>Monitor</t>
  </si>
  <si>
    <t>Gabinete</t>
  </si>
  <si>
    <t>Disquete</t>
  </si>
  <si>
    <t>Fredolino</t>
  </si>
  <si>
    <t>Impressora</t>
  </si>
  <si>
    <t>Escola Pagou Passou</t>
  </si>
  <si>
    <t>Aluno</t>
  </si>
  <si>
    <t>1º Bimestre</t>
  </si>
  <si>
    <t>2º Bimestre</t>
  </si>
  <si>
    <t>Dosolina</t>
  </si>
  <si>
    <t>Simplório</t>
  </si>
  <si>
    <t>Presolpina</t>
  </si>
  <si>
    <t>Bebida</t>
  </si>
  <si>
    <t>Doses</t>
  </si>
  <si>
    <t>Chora Rita</t>
  </si>
  <si>
    <t>Balanga Bicha</t>
  </si>
  <si>
    <t>Supermercado Ta Caro</t>
  </si>
  <si>
    <t>Preço</t>
  </si>
  <si>
    <t>Feijão</t>
  </si>
  <si>
    <t>Arroz</t>
  </si>
  <si>
    <t>Fubá</t>
  </si>
  <si>
    <t>Farinha</t>
  </si>
  <si>
    <t>Macarrão</t>
  </si>
  <si>
    <t>Sal</t>
  </si>
  <si>
    <t>Nota</t>
  </si>
  <si>
    <t>Mensagem</t>
  </si>
  <si>
    <t>Dosolina de Samora</t>
  </si>
  <si>
    <t xml:space="preserve">Fridundino Eulâmpio </t>
  </si>
  <si>
    <t xml:space="preserve">Graciosa Rodela </t>
  </si>
  <si>
    <t xml:space="preserve">Maria Tributina </t>
  </si>
  <si>
    <t xml:space="preserve">Voltaire Rebelado </t>
  </si>
  <si>
    <t>Auto Escola - Cuidado com o Poste</t>
  </si>
  <si>
    <t>Pontos</t>
  </si>
  <si>
    <t>Alberto Grabulosa</t>
  </si>
  <si>
    <t>Audifi Graça</t>
  </si>
  <si>
    <t>Raife Gebara</t>
  </si>
  <si>
    <t>Erasmino Gogliano</t>
  </si>
  <si>
    <t>Lubia Gogozeba</t>
  </si>
  <si>
    <t>Adonia Goiabeira</t>
  </si>
  <si>
    <t>Empresa Falidos e Quebrados LTDA</t>
  </si>
  <si>
    <t xml:space="preserve">Código </t>
  </si>
  <si>
    <t>Produtos</t>
  </si>
  <si>
    <t>Valor da Venda</t>
  </si>
  <si>
    <t>Condição de Pagamento</t>
  </si>
  <si>
    <t>CA</t>
  </si>
  <si>
    <t>CH</t>
  </si>
  <si>
    <t>BO</t>
  </si>
  <si>
    <t>Scanner</t>
  </si>
  <si>
    <t xml:space="preserve">Supermercado Pagou Levou </t>
  </si>
  <si>
    <t>Desconto</t>
  </si>
  <si>
    <t>Total à Pagar</t>
  </si>
  <si>
    <t>Laranja</t>
  </si>
  <si>
    <t>Uva</t>
  </si>
  <si>
    <t>Goiaba</t>
  </si>
  <si>
    <t>Melão</t>
  </si>
  <si>
    <t>Cereja</t>
  </si>
  <si>
    <t>Banana</t>
  </si>
  <si>
    <t>Registro de Empregados</t>
  </si>
  <si>
    <t>Registro</t>
  </si>
  <si>
    <t>Nome</t>
  </si>
  <si>
    <t>Cargo</t>
  </si>
  <si>
    <t>Reajuste</t>
  </si>
  <si>
    <t>Valor com Reajuste</t>
  </si>
  <si>
    <t>Maria</t>
  </si>
  <si>
    <t>Aux. Administrativa</t>
  </si>
  <si>
    <t>Joana</t>
  </si>
  <si>
    <t>Secretária</t>
  </si>
  <si>
    <t>Pedro</t>
  </si>
  <si>
    <t>Aux. Contábil</t>
  </si>
  <si>
    <t>Paulo</t>
  </si>
  <si>
    <t>Gerente</t>
  </si>
  <si>
    <t>José</t>
  </si>
  <si>
    <t>Op. de Micro</t>
  </si>
  <si>
    <t>Mário</t>
  </si>
  <si>
    <t>Anal. de Suporte</t>
  </si>
  <si>
    <t>FERRAGEM FERRO E FOGO</t>
  </si>
  <si>
    <t>Plano de Pagamento</t>
  </si>
  <si>
    <t>Código</t>
  </si>
  <si>
    <t>Comissão</t>
  </si>
  <si>
    <t>A Vista</t>
  </si>
  <si>
    <t>VST</t>
  </si>
  <si>
    <t>Parcelado</t>
  </si>
  <si>
    <t>PAR</t>
  </si>
  <si>
    <t>Qtd</t>
  </si>
  <si>
    <t>Valor Unit.</t>
  </si>
  <si>
    <t>Valor Total</t>
  </si>
  <si>
    <t>Plano Pagamento</t>
  </si>
  <si>
    <t>Valor da Comissão</t>
  </si>
  <si>
    <t>Alicate de Pressão</t>
  </si>
  <si>
    <t>Chave de Fenda 8</t>
  </si>
  <si>
    <t>Botas 6 Léguas</t>
  </si>
  <si>
    <t>Parafuso 6mm</t>
  </si>
  <si>
    <t>Kit Furadeira Ouro</t>
  </si>
  <si>
    <t>Buchas 12mm</t>
  </si>
  <si>
    <t>Fio 8mm (Preto)</t>
  </si>
  <si>
    <t>Arruelas</t>
  </si>
  <si>
    <t>Kit Ferramentas</t>
  </si>
  <si>
    <t>Antena VHF</t>
  </si>
  <si>
    <t>RELAÇÃO DE CLIENTES - CADERNINHO</t>
  </si>
  <si>
    <t>Cliente</t>
  </si>
  <si>
    <t>Comprou</t>
  </si>
  <si>
    <t>Pagou</t>
  </si>
  <si>
    <t>Falta</t>
  </si>
  <si>
    <t>Aninha</t>
  </si>
  <si>
    <t>Antoninho</t>
  </si>
  <si>
    <t>Carlinhos</t>
  </si>
  <si>
    <t>Claudinha</t>
  </si>
  <si>
    <t>Clovisinho</t>
  </si>
  <si>
    <t>Eduardinha</t>
  </si>
  <si>
    <t>Jairzinho</t>
  </si>
  <si>
    <t>Joaninha</t>
  </si>
  <si>
    <t>Joãoznho</t>
  </si>
  <si>
    <t>Juniho</t>
  </si>
  <si>
    <t>Mariazinha</t>
  </si>
  <si>
    <t>Maricotinha</t>
  </si>
  <si>
    <t>Marquinhos</t>
  </si>
  <si>
    <t>Critério</t>
  </si>
  <si>
    <t>Peso Máximo</t>
  </si>
  <si>
    <t>Sua Altura</t>
  </si>
  <si>
    <t>Seu Peso</t>
  </si>
  <si>
    <t xml:space="preserve">Critério </t>
  </si>
  <si>
    <t>Conhecimentos Gerais</t>
  </si>
  <si>
    <t>Conhecimento específico</t>
  </si>
  <si>
    <t>Acertos Gerais</t>
  </si>
  <si>
    <t>Acertos Específico</t>
  </si>
  <si>
    <t>Tempo de empresa</t>
  </si>
  <si>
    <t>Avaliação do superior</t>
  </si>
  <si>
    <t>Aumento</t>
  </si>
  <si>
    <t>Ana</t>
  </si>
  <si>
    <t>César</t>
  </si>
  <si>
    <t>Felipe</t>
  </si>
  <si>
    <t>Caio</t>
  </si>
  <si>
    <t>Rita</t>
  </si>
  <si>
    <t>Joel</t>
  </si>
  <si>
    <t>Renata</t>
  </si>
  <si>
    <t>Time</t>
  </si>
  <si>
    <t>Vitórias</t>
  </si>
  <si>
    <t>Empates</t>
  </si>
  <si>
    <t>Time A</t>
  </si>
  <si>
    <t>Time B</t>
  </si>
  <si>
    <t>Time C</t>
  </si>
  <si>
    <t>Time D</t>
  </si>
  <si>
    <t>Time E</t>
  </si>
  <si>
    <t>Time F</t>
  </si>
  <si>
    <t>Time G</t>
  </si>
  <si>
    <t>Time H</t>
  </si>
  <si>
    <t>Aprovado por faltas</t>
  </si>
  <si>
    <t>Aprovado por nota</t>
  </si>
  <si>
    <t>Aluno 1</t>
  </si>
  <si>
    <t>Sim</t>
  </si>
  <si>
    <t>Não</t>
  </si>
  <si>
    <t>Aluno 2</t>
  </si>
  <si>
    <t>Aluno 3</t>
  </si>
  <si>
    <t>Aluno 4</t>
  </si>
  <si>
    <t>Nomes</t>
  </si>
  <si>
    <t>Escolaridade</t>
  </si>
  <si>
    <t>Empregado</t>
  </si>
  <si>
    <t>Operador</t>
  </si>
  <si>
    <t>Gestor Equipe</t>
  </si>
  <si>
    <t>Coordenador</t>
  </si>
  <si>
    <t>Kely</t>
  </si>
  <si>
    <t>Pós-Graduado</t>
  </si>
  <si>
    <t>Graduado</t>
  </si>
  <si>
    <t>Diego</t>
  </si>
  <si>
    <t>Marcelo</t>
  </si>
  <si>
    <t>2º Grau</t>
  </si>
  <si>
    <t>Autônomo</t>
  </si>
  <si>
    <t>Mônica</t>
  </si>
  <si>
    <t>Vanessa</t>
  </si>
  <si>
    <t>Jaqueline</t>
  </si>
  <si>
    <t>Jorge</t>
  </si>
  <si>
    <t>Matheus</t>
  </si>
  <si>
    <t>Melissa</t>
  </si>
  <si>
    <t>Darco</t>
  </si>
  <si>
    <t>Barbara</t>
  </si>
  <si>
    <t>Thiago</t>
  </si>
  <si>
    <t>Wilson</t>
  </si>
  <si>
    <t>Valdir</t>
  </si>
  <si>
    <t>Rafaela</t>
  </si>
  <si>
    <t>Nóe</t>
  </si>
  <si>
    <t>Leandro</t>
  </si>
  <si>
    <t>Patrick</t>
  </si>
  <si>
    <t>Altura Mínima</t>
  </si>
  <si>
    <t xml:space="preserve">Lindolfo Caledônio </t>
  </si>
  <si>
    <t>Genival Quer</t>
  </si>
  <si>
    <t>Boteco da Geno</t>
  </si>
  <si>
    <t>Rosquilha</t>
  </si>
  <si>
    <t>Lindolfo</t>
  </si>
  <si>
    <t>Juvêncio</t>
  </si>
  <si>
    <t>Seleção de candidato para possibilidade de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</si>
</sst>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/>
    <xf numFmtId="0" fontId="9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10" fillId="0" borderId="0" xfId="0" applyFont="1" applyFill="1"/>
    <xf numFmtId="0" fontId="11" fillId="0" borderId="0" xfId="0" applyFont="1" applyFill="1" applyBorder="1" applyAlignment="1">
      <alignment horizontal="left"/>
    </xf>
    <xf numFmtId="0" fontId="11" fillId="0" borderId="0" xfId="0" applyFont="1" applyFill="1"/>
    <xf numFmtId="0" fontId="11" fillId="0" borderId="0" xfId="0" applyFont="1" applyFill="1" applyBorder="1" applyAlignment="1"/>
    <xf numFmtId="0" fontId="11" fillId="0" borderId="0" xfId="0" applyFont="1" applyFill="1" applyAlignment="1"/>
    <xf numFmtId="0" fontId="11" fillId="0" borderId="0" xfId="0" applyFont="1" applyFill="1" applyBorder="1" applyAlignment="1">
      <alignment vertical="center"/>
    </xf>
    <xf numFmtId="0" fontId="12" fillId="0" borderId="0" xfId="0" applyFont="1" applyFill="1" applyAlignment="1"/>
    <xf numFmtId="0" fontId="12" fillId="3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2" fillId="0" borderId="0" xfId="0" applyFont="1" applyAlignment="1">
      <alignment wrapText="1"/>
    </xf>
    <xf numFmtId="0" fontId="12" fillId="0" borderId="0" xfId="0" applyFont="1" applyAlignment="1"/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/>
    </xf>
    <xf numFmtId="0" fontId="8" fillId="0" borderId="0" xfId="0" applyFont="1" applyAlignment="1"/>
    <xf numFmtId="0" fontId="8" fillId="0" borderId="0" xfId="0" applyFont="1" applyFill="1"/>
    <xf numFmtId="0" fontId="8" fillId="0" borderId="0" xfId="0" applyFont="1" applyFill="1" applyAlignment="1"/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Alignment="1"/>
    <xf numFmtId="0" fontId="2" fillId="0" borderId="0" xfId="0" applyFont="1" applyAlignment="1"/>
    <xf numFmtId="0" fontId="8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left"/>
    </xf>
    <xf numFmtId="164" fontId="0" fillId="0" borderId="0" xfId="0" applyNumberFormat="1"/>
    <xf numFmtId="44" fontId="0" fillId="0" borderId="0" xfId="1" applyFont="1"/>
    <xf numFmtId="0" fontId="3" fillId="8" borderId="0" xfId="0" applyFont="1" applyFill="1" applyAlignment="1">
      <alignment horizontal="center"/>
    </xf>
    <xf numFmtId="9" fontId="0" fillId="0" borderId="0" xfId="2" applyFont="1"/>
    <xf numFmtId="0" fontId="0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0</xdr:rowOff>
    </xdr:from>
    <xdr:to>
      <xdr:col>6</xdr:col>
      <xdr:colOff>481293</xdr:colOff>
      <xdr:row>23</xdr:row>
      <xdr:rowOff>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6200" y="2095500"/>
          <a:ext cx="5862918" cy="22860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Na Coluna INSS, faça o seguinte Cálculo: (Função SE).</a:t>
          </a:r>
          <a:b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 o Salário for Maior ou Igual a 700, calcular (Salário*9%). </a:t>
          </a:r>
        </a:p>
        <a:p>
          <a:r>
            <a:rPr lang="pt-BR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Senão calcular (Salário*7%).</a:t>
          </a:r>
          <a:r>
            <a:rPr lang="pt-BR" sz="1600">
              <a:solidFill>
                <a:schemeClr val="bg1"/>
              </a:solidFill>
            </a:rPr>
            <a:t> </a:t>
          </a:r>
        </a:p>
        <a:p>
          <a:endParaRPr lang="pt-BR" sz="1600">
            <a:solidFill>
              <a:schemeClr val="bg1"/>
            </a:solidFill>
          </a:endParaRPr>
        </a:p>
        <a:p>
          <a:r>
            <a:rPr lang="pt-BR" sz="1600">
              <a:solidFill>
                <a:schemeClr val="bg1"/>
              </a:solidFill>
            </a:rPr>
            <a:t>Formatar todos os exercícios com formatação de tabela, utilizar formato contábil quando se tratar de dinheiro, porcentagem quando for percentual. Exemplo da utilização da fórmula =SE na apostila. </a:t>
          </a:r>
        </a:p>
        <a:p>
          <a:r>
            <a:rPr lang="pt-BR" sz="1600">
              <a:solidFill>
                <a:schemeClr val="bg1"/>
              </a:solidFill>
            </a:rPr>
            <a:t>Exemplo ao lado:</a:t>
          </a:r>
        </a:p>
      </xdr:txBody>
    </xdr:sp>
    <xdr:clientData/>
  </xdr:twoCellAnchor>
  <xdr:twoCellAnchor editAs="oneCell">
    <xdr:from>
      <xdr:col>7</xdr:col>
      <xdr:colOff>152400</xdr:colOff>
      <xdr:row>8</xdr:row>
      <xdr:rowOff>190500</xdr:rowOff>
    </xdr:from>
    <xdr:to>
      <xdr:col>17</xdr:col>
      <xdr:colOff>141928</xdr:colOff>
      <xdr:row>22</xdr:row>
      <xdr:rowOff>165100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BA6D1D1-9696-C44F-B70E-CA91E5666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0" y="1841500"/>
          <a:ext cx="6720528" cy="2755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292099</xdr:colOff>
      <xdr:row>8</xdr:row>
      <xdr:rowOff>127000</xdr:rowOff>
    </xdr:from>
    <xdr:to>
      <xdr:col>3</xdr:col>
      <xdr:colOff>981074</xdr:colOff>
      <xdr:row>21</xdr:row>
      <xdr:rowOff>133350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5BB3B67-0994-F248-8980-FB6D3A997A6C}"/>
            </a:ext>
          </a:extLst>
        </xdr:cNvPr>
        <xdr:cNvSpPr txBox="1"/>
      </xdr:nvSpPr>
      <xdr:spPr>
        <a:xfrm>
          <a:off x="292099" y="1651000"/>
          <a:ext cx="4365625" cy="25209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Usando a Função Se, faça os exercícios abaixo:</a:t>
          </a:r>
          <a:r>
            <a:rPr lang="pt-BR" sz="1600"/>
            <a:t> </a:t>
          </a:r>
        </a:p>
        <a:p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Coluna Condição de Pagamento</a:t>
          </a:r>
          <a:r>
            <a:rPr lang="pt-BR" sz="1600"/>
            <a:t> </a:t>
          </a:r>
        </a:p>
        <a:p>
          <a:endParaRPr lang="pt-BR" sz="1600">
            <a:solidFill>
              <a:schemeClr val="bg1"/>
            </a:solidFill>
          </a:endParaRP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Código igual a CA: Cartão.</a:t>
          </a:r>
          <a:r>
            <a:rPr lang="pt-BR" sz="1600" b="0"/>
            <a:t> 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Código igual a CH:</a:t>
          </a:r>
          <a:r>
            <a:rPr lang="pt-BR" sz="16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Cheque.</a:t>
          </a:r>
          <a:r>
            <a:rPr lang="pt-BR" sz="1600" b="0"/>
            <a:t> 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Código igual a BO: Boleto</a:t>
          </a:r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pt-BR" sz="1600"/>
            <a:t> </a:t>
          </a:r>
          <a:endParaRPr lang="pt-BR" sz="1600">
            <a:solidFill>
              <a:schemeClr val="bg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9</xdr:row>
      <xdr:rowOff>127000</xdr:rowOff>
    </xdr:from>
    <xdr:to>
      <xdr:col>6</xdr:col>
      <xdr:colOff>228600</xdr:colOff>
      <xdr:row>18</xdr:row>
      <xdr:rowOff>88900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3C28E04-CC98-F24C-87CF-6BDA0153F791}"/>
            </a:ext>
          </a:extLst>
        </xdr:cNvPr>
        <xdr:cNvSpPr txBox="1"/>
      </xdr:nvSpPr>
      <xdr:spPr>
        <a:xfrm>
          <a:off x="457200" y="1841500"/>
          <a:ext cx="4914900" cy="17272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Usando a Função Se, faça os exercícios abaixo:</a:t>
          </a:r>
          <a:r>
            <a:rPr lang="pt-BR" sz="1600"/>
            <a:t> </a:t>
          </a:r>
        </a:p>
        <a:p>
          <a:endParaRPr lang="pt-BR" sz="1600">
            <a:solidFill>
              <a:schemeClr val="bg1"/>
            </a:solidFill>
          </a:endParaRPr>
        </a:p>
        <a:p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Coluna Desconto</a:t>
          </a:r>
          <a:r>
            <a:rPr lang="pt-BR" sz="1600"/>
            <a:t> 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Preço maior do que 3: Calcular desconto de 10%.</a:t>
          </a:r>
          <a:r>
            <a:rPr lang="pt-BR" sz="1600" b="0"/>
            <a:t> 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Preço menor do que 3: Cal cular desconto de 0%.</a:t>
          </a:r>
          <a:r>
            <a:rPr lang="pt-BR" sz="1600" b="0"/>
            <a:t> 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Preço igual a 3:</a:t>
          </a:r>
          <a:r>
            <a:rPr lang="pt-BR" sz="16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Calcular 5% de Desconto.</a:t>
          </a:r>
          <a:r>
            <a:rPr lang="pt-BR" sz="1600" b="0"/>
            <a:t> </a:t>
          </a:r>
          <a:endParaRPr lang="pt-BR" sz="1600" b="0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10</xdr:row>
      <xdr:rowOff>12700</xdr:rowOff>
    </xdr:from>
    <xdr:to>
      <xdr:col>6</xdr:col>
      <xdr:colOff>609600</xdr:colOff>
      <xdr:row>19</xdr:row>
      <xdr:rowOff>38100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A7C7F7D-55B9-BC49-82E5-D83A070DE893}"/>
            </a:ext>
          </a:extLst>
        </xdr:cNvPr>
        <xdr:cNvSpPr txBox="1"/>
      </xdr:nvSpPr>
      <xdr:spPr>
        <a:xfrm>
          <a:off x="406400" y="1930400"/>
          <a:ext cx="5562600" cy="17653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Usando a Função Se, faça os exercícios abaixo:</a:t>
          </a:r>
          <a:r>
            <a:rPr lang="pt-BR" sz="1600"/>
            <a:t> </a:t>
          </a:r>
        </a:p>
        <a:p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Coluna Reajuste</a:t>
          </a:r>
          <a:r>
            <a:rPr lang="pt-BR" sz="1600"/>
            <a:t> </a:t>
          </a:r>
        </a:p>
        <a:p>
          <a:endParaRPr lang="pt-BR" sz="16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 o Salário for menor ou igual a 400, calcular 10% do Salário.</a:t>
          </a:r>
          <a:r>
            <a:rPr lang="pt-BR" sz="1600" b="0"/>
            <a:t> 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 o Salário for menor ou igual a700, calcular 9% do Salário.</a:t>
          </a:r>
          <a:r>
            <a:rPr lang="pt-BR" sz="1600" b="0"/>
            <a:t> 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 o Salário for maior do que 700, calcular 8% do Salário.</a:t>
          </a:r>
          <a:r>
            <a:rPr lang="pt-BR" sz="1600"/>
            <a:t> </a:t>
          </a:r>
          <a:endParaRPr lang="pt-BR" sz="1600">
            <a:solidFill>
              <a:schemeClr val="bg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18</xdr:row>
      <xdr:rowOff>38099</xdr:rowOff>
    </xdr:from>
    <xdr:to>
      <xdr:col>4</xdr:col>
      <xdr:colOff>1162050</xdr:colOff>
      <xdr:row>31</xdr:row>
      <xdr:rowOff>85724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BE9B5E7-F49E-D44B-B022-2A9097EB25CF}"/>
            </a:ext>
          </a:extLst>
        </xdr:cNvPr>
        <xdr:cNvSpPr txBox="1"/>
      </xdr:nvSpPr>
      <xdr:spPr>
        <a:xfrm>
          <a:off x="190500" y="3467099"/>
          <a:ext cx="4543425" cy="25241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Usar tabela de cima como referência.</a:t>
          </a:r>
          <a:r>
            <a:rPr lang="pt-BR" sz="1600"/>
            <a:t> </a:t>
          </a:r>
          <a:endParaRPr lang="pt-BR" sz="1600">
            <a:solidFill>
              <a:schemeClr val="bg1"/>
            </a:solidFill>
          </a:endParaRPr>
        </a:p>
        <a:p>
          <a:endParaRPr lang="pt-BR" sz="16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Plano de Pagamento igual a VST: Valor Total vezes 3%.</a:t>
          </a:r>
          <a:r>
            <a:rPr lang="pt-BR" sz="1600"/>
            <a:t> </a:t>
          </a:r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Plano de Pagamento igual a PAR: Valor Total vezes 2%.</a:t>
          </a:r>
          <a:r>
            <a:rPr lang="pt-BR" sz="1600"/>
            <a:t> 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17</xdr:row>
      <xdr:rowOff>76200</xdr:rowOff>
    </xdr:from>
    <xdr:to>
      <xdr:col>3</xdr:col>
      <xdr:colOff>177800</xdr:colOff>
      <xdr:row>23</xdr:row>
      <xdr:rowOff>12700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093A5FE-61E5-5948-A611-4F7EDB7B95B8}"/>
            </a:ext>
          </a:extLst>
        </xdr:cNvPr>
        <xdr:cNvSpPr txBox="1"/>
      </xdr:nvSpPr>
      <xdr:spPr>
        <a:xfrm>
          <a:off x="482600" y="3314700"/>
          <a:ext cx="3327400" cy="10795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Situação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Falta igual a 0: Quitado</a:t>
          </a:r>
          <a:b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Falta diferente de 0: Atrasado</a:t>
          </a:r>
          <a:r>
            <a:rPr lang="pt-BR" sz="1600"/>
            <a:t> </a:t>
          </a:r>
          <a:endParaRPr lang="pt-BR" sz="1600">
            <a:solidFill>
              <a:schemeClr val="bg1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0</xdr:row>
      <xdr:rowOff>101600</xdr:rowOff>
    </xdr:from>
    <xdr:to>
      <xdr:col>11</xdr:col>
      <xdr:colOff>47624</xdr:colOff>
      <xdr:row>12</xdr:row>
      <xdr:rowOff>95250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7450AB3A-B4A1-8C45-BF82-79AC924F5A03}"/>
            </a:ext>
          </a:extLst>
        </xdr:cNvPr>
        <xdr:cNvSpPr txBox="1"/>
      </xdr:nvSpPr>
      <xdr:spPr>
        <a:xfrm>
          <a:off x="2390774" y="101600"/>
          <a:ext cx="4810125" cy="22796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Exemplo da utilização da fórmula =SE(E( na apostila.</a:t>
          </a:r>
          <a:r>
            <a:rPr lang="pt-BR" sz="1600">
              <a:solidFill>
                <a:schemeClr val="bg1"/>
              </a:solidFill>
            </a:rPr>
            <a:t> </a:t>
          </a:r>
        </a:p>
        <a:p>
          <a:endParaRPr lang="pt-BR" sz="16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Atendendo os dois critérios de altura e peso o candidato pode ser aprovado, caso contrário será reprovado</a:t>
          </a:r>
          <a:r>
            <a:rPr lang="pt-BR" sz="1600" b="0">
              <a:solidFill>
                <a:schemeClr val="bg1"/>
              </a:solidFill>
            </a:rPr>
            <a:t> </a:t>
          </a:r>
        </a:p>
        <a:p>
          <a:endParaRPr lang="pt-BR" sz="1600">
            <a:solidFill>
              <a:schemeClr val="bg1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1</xdr:row>
      <xdr:rowOff>38100</xdr:rowOff>
    </xdr:from>
    <xdr:to>
      <xdr:col>9</xdr:col>
      <xdr:colOff>215900</xdr:colOff>
      <xdr:row>6</xdr:row>
      <xdr:rowOff>101600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6E7468A-0D82-2142-AB77-B93243723D70}"/>
            </a:ext>
          </a:extLst>
        </xdr:cNvPr>
        <xdr:cNvSpPr txBox="1"/>
      </xdr:nvSpPr>
      <xdr:spPr>
        <a:xfrm>
          <a:off x="4394200" y="228600"/>
          <a:ext cx="4343400" cy="10414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/>
            <a:t>Para ser aprovado deve ter acertado pelo menos ou mais a quantidade questões que o critério determina para cada segmento</a:t>
          </a:r>
        </a:p>
        <a:p>
          <a:endParaRPr lang="pt-BR" sz="1600">
            <a:solidFill>
              <a:schemeClr val="bg1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11</xdr:row>
      <xdr:rowOff>114300</xdr:rowOff>
    </xdr:from>
    <xdr:to>
      <xdr:col>6</xdr:col>
      <xdr:colOff>101600</xdr:colOff>
      <xdr:row>19</xdr:row>
      <xdr:rowOff>88900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7CD9ECF-41A4-4E4B-86EA-35D83C2ADFD9}"/>
            </a:ext>
          </a:extLst>
        </xdr:cNvPr>
        <xdr:cNvSpPr txBox="1"/>
      </xdr:nvSpPr>
      <xdr:spPr>
        <a:xfrm>
          <a:off x="609600" y="2209800"/>
          <a:ext cx="5372100" cy="149860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Aumento</a:t>
          </a:r>
        </a:p>
        <a:p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Critérios &gt;=5 anos de empresa        E     avaliação maior 70%</a:t>
          </a:r>
        </a:p>
        <a:p>
          <a:r>
            <a:rPr lang="pt-BR" sz="1600"/>
            <a:t> 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Mostra no campo Aumento: Sim ou Não</a:t>
          </a:r>
          <a:r>
            <a:rPr lang="pt-BR" sz="1600"/>
            <a:t> </a:t>
          </a:r>
          <a:endParaRPr lang="pt-BR" sz="1600">
            <a:solidFill>
              <a:schemeClr val="bg1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11</xdr:row>
      <xdr:rowOff>177800</xdr:rowOff>
    </xdr:from>
    <xdr:to>
      <xdr:col>5</xdr:col>
      <xdr:colOff>635000</xdr:colOff>
      <xdr:row>19</xdr:row>
      <xdr:rowOff>101600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7117D3A-BEA8-AF41-A04F-D89F27551E5A}"/>
            </a:ext>
          </a:extLst>
        </xdr:cNvPr>
        <xdr:cNvSpPr txBox="1"/>
      </xdr:nvSpPr>
      <xdr:spPr>
        <a:xfrm>
          <a:off x="469900" y="2273300"/>
          <a:ext cx="5372100" cy="149860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Aumento</a:t>
          </a:r>
        </a:p>
        <a:p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Critérios &gt;=5 anos de empresa        OU     avaliação maior 70%</a:t>
          </a:r>
        </a:p>
        <a:p>
          <a:r>
            <a:rPr lang="pt-BR" sz="1600"/>
            <a:t> 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Mostra no campo Aumento: Sim ou Não</a:t>
          </a:r>
          <a:r>
            <a:rPr lang="pt-BR" sz="1600"/>
            <a:t> </a:t>
          </a:r>
          <a:endParaRPr lang="pt-BR" sz="1600">
            <a:solidFill>
              <a:schemeClr val="bg1"/>
            </a:solidFill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10</xdr:row>
      <xdr:rowOff>152399</xdr:rowOff>
    </xdr:from>
    <xdr:to>
      <xdr:col>7</xdr:col>
      <xdr:colOff>19050</xdr:colOff>
      <xdr:row>18</xdr:row>
      <xdr:rowOff>161924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9C4BAA9-AAF8-914C-A541-BDCAE37B5DD3}"/>
            </a:ext>
          </a:extLst>
        </xdr:cNvPr>
        <xdr:cNvSpPr txBox="1"/>
      </xdr:nvSpPr>
      <xdr:spPr>
        <a:xfrm>
          <a:off x="457200" y="2057399"/>
          <a:ext cx="4133850" cy="15335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Coluna</a:t>
          </a:r>
          <a:r>
            <a:rPr lang="pt-BR" sz="16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Resultado</a:t>
          </a:r>
          <a:endParaRPr lang="pt-BR" sz="16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Classificado se pontos maior que 33 ou número de vitórias maior que 8,</a:t>
          </a:r>
          <a:r>
            <a:rPr lang="pt-BR" sz="16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senão Desclassificado</a:t>
          </a:r>
          <a:endParaRPr lang="pt-BR" sz="16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177799</xdr:rowOff>
    </xdr:from>
    <xdr:to>
      <xdr:col>5</xdr:col>
      <xdr:colOff>0</xdr:colOff>
      <xdr:row>16</xdr:row>
      <xdr:rowOff>161924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33FDF01-C53E-6748-A65E-2E75F8ACF7FC}"/>
            </a:ext>
          </a:extLst>
        </xdr:cNvPr>
        <xdr:cNvSpPr txBox="1"/>
      </xdr:nvSpPr>
      <xdr:spPr>
        <a:xfrm>
          <a:off x="152400" y="1701799"/>
          <a:ext cx="3829050" cy="15081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Total de Doses Menor do que 10:</a:t>
          </a:r>
          <a:r>
            <a:rPr lang="pt-BR" sz="16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Normal</a:t>
          </a:r>
          <a:br>
            <a:rPr lang="pt-BR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Total de Doses Igual a 10:</a:t>
          </a:r>
          <a:r>
            <a:rPr lang="pt-BR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Balança mas não cai</a:t>
          </a:r>
          <a:br>
            <a:rPr lang="pt-BR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Total de Doses Maior do que 10:</a:t>
          </a:r>
          <a:r>
            <a:rPr lang="pt-BR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Ruim demais</a:t>
          </a:r>
          <a:r>
            <a:rPr lang="pt-BR" sz="16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5</xdr:row>
      <xdr:rowOff>88900</xdr:rowOff>
    </xdr:from>
    <xdr:to>
      <xdr:col>4</xdr:col>
      <xdr:colOff>571500</xdr:colOff>
      <xdr:row>11</xdr:row>
      <xdr:rowOff>25400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37BA924-6051-6D41-A0C4-DF007BC1F72C}"/>
            </a:ext>
          </a:extLst>
        </xdr:cNvPr>
        <xdr:cNvSpPr txBox="1"/>
      </xdr:nvSpPr>
      <xdr:spPr>
        <a:xfrm>
          <a:off x="304800" y="1041400"/>
          <a:ext cx="4279900" cy="10795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Coluna</a:t>
          </a:r>
          <a:r>
            <a:rPr lang="pt-BR" sz="16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Situação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Para ser aprovado deve ter aprovação por falta e por nota,</a:t>
          </a:r>
          <a:r>
            <a:rPr lang="pt-BR" sz="16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senão reprovado.</a:t>
          </a:r>
          <a:endParaRPr lang="pt-BR" sz="1600">
            <a:solidFill>
              <a:schemeClr val="bg1"/>
            </a:solidFill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511175</xdr:colOff>
      <xdr:row>2</xdr:row>
      <xdr:rowOff>6350</xdr:rowOff>
    </xdr:from>
    <xdr:to>
      <xdr:col>14</xdr:col>
      <xdr:colOff>479425</xdr:colOff>
      <xdr:row>12</xdr:row>
      <xdr:rowOff>6350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184155A-7A0C-1B4B-BEA4-FF7186975AC8}"/>
            </a:ext>
          </a:extLst>
        </xdr:cNvPr>
        <xdr:cNvSpPr txBox="1"/>
      </xdr:nvSpPr>
      <xdr:spPr>
        <a:xfrm>
          <a:off x="6464300" y="387350"/>
          <a:ext cx="4692650" cy="19050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Critério para seleção mostrar Sim ou Não</a:t>
          </a:r>
          <a:r>
            <a:rPr lang="pt-BR" sz="1600" b="1"/>
            <a:t> </a:t>
          </a:r>
        </a:p>
        <a:p>
          <a:endParaRPr lang="pt-BR" sz="1600" b="1"/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Operador: Ter 2º Grau apenas e não estar empregado</a:t>
          </a:r>
          <a:r>
            <a:rPr lang="pt-BR" sz="1600"/>
            <a:t> </a:t>
          </a:r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Gestor de equipe: Ser autônomo ou ser graduado</a:t>
          </a:r>
          <a:r>
            <a:rPr lang="pt-BR" sz="1600"/>
            <a:t> </a:t>
          </a:r>
          <a:endParaRPr lang="pt-BR" sz="16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Coordenador: Ser pós-graduado e não ser autônomo.</a:t>
          </a:r>
          <a:r>
            <a:rPr lang="pt-BR" sz="1600"/>
            <a:t> </a:t>
          </a:r>
          <a:endParaRPr lang="pt-BR" sz="16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10</xdr:row>
      <xdr:rowOff>12700</xdr:rowOff>
    </xdr:from>
    <xdr:to>
      <xdr:col>5</xdr:col>
      <xdr:colOff>660400</xdr:colOff>
      <xdr:row>15</xdr:row>
      <xdr:rowOff>139700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1343BDE-A061-8A47-B3D9-BCFD885BA8BF}"/>
            </a:ext>
          </a:extLst>
        </xdr:cNvPr>
        <xdr:cNvSpPr txBox="1"/>
      </xdr:nvSpPr>
      <xdr:spPr>
        <a:xfrm>
          <a:off x="1219200" y="1917700"/>
          <a:ext cx="5384800" cy="10795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</a:rPr>
            <a:t>Total de Pontos maiores ou iguais a 8:</a:t>
          </a:r>
          <a:r>
            <a:rPr lang="pt-BR" sz="1600" b="1" baseline="0">
              <a:solidFill>
                <a:schemeClr val="bg1"/>
              </a:solidFill>
            </a:rPr>
            <a:t> </a:t>
          </a:r>
          <a:r>
            <a:rPr lang="pt-BR" sz="1600">
              <a:solidFill>
                <a:schemeClr val="bg1"/>
              </a:solidFill>
            </a:rPr>
            <a:t> Classificado</a:t>
          </a:r>
        </a:p>
        <a:p>
          <a:endParaRPr lang="pt-BR" sz="1600">
            <a:solidFill>
              <a:schemeClr val="bg1"/>
            </a:solidFill>
          </a:endParaRPr>
        </a:p>
        <a:p>
          <a:r>
            <a:rPr lang="pt-BR" sz="1600" b="1">
              <a:solidFill>
                <a:schemeClr val="bg1"/>
              </a:solidFill>
            </a:rPr>
            <a:t>Total de Pontos menores do que 8:</a:t>
          </a:r>
          <a:r>
            <a:rPr lang="pt-BR" sz="1600" baseline="0">
              <a:solidFill>
                <a:schemeClr val="bg1"/>
              </a:solidFill>
            </a:rPr>
            <a:t> </a:t>
          </a:r>
          <a:r>
            <a:rPr lang="pt-BR" sz="1600">
              <a:solidFill>
                <a:schemeClr val="bg1"/>
              </a:solidFill>
            </a:rPr>
            <a:t>Desclassificado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11</xdr:row>
      <xdr:rowOff>25400</xdr:rowOff>
    </xdr:from>
    <xdr:to>
      <xdr:col>7</xdr:col>
      <xdr:colOff>342900</xdr:colOff>
      <xdr:row>18</xdr:row>
      <xdr:rowOff>88900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976B8F4-F7BA-F145-BFBC-06606CC2C4DA}"/>
            </a:ext>
          </a:extLst>
        </xdr:cNvPr>
        <xdr:cNvSpPr txBox="1"/>
      </xdr:nvSpPr>
      <xdr:spPr>
        <a:xfrm>
          <a:off x="254000" y="2120900"/>
          <a:ext cx="6057900" cy="13970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 Coluna Resultado fazer o seguinte Cálculo: (Função SE)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 a Venda for maior do que 5, sair o Resultado "Ótimo".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 a Venda for menor do que 5, sair o Resultado "Péssimo". 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 a Venda for Igual a 5, sair o Resultado "Regular".</a:t>
          </a:r>
          <a:r>
            <a:rPr lang="pt-BR" sz="1600"/>
            <a:t> </a:t>
          </a:r>
          <a:endParaRPr lang="pt-BR" sz="160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9</xdr:row>
      <xdr:rowOff>63500</xdr:rowOff>
    </xdr:from>
    <xdr:to>
      <xdr:col>7</xdr:col>
      <xdr:colOff>0</xdr:colOff>
      <xdr:row>18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25ECF23-371C-364D-942E-20E1DC78D0E6}"/>
            </a:ext>
          </a:extLst>
        </xdr:cNvPr>
        <xdr:cNvSpPr txBox="1"/>
      </xdr:nvSpPr>
      <xdr:spPr>
        <a:xfrm>
          <a:off x="165100" y="1892300"/>
          <a:ext cx="6045200" cy="16637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</a:rPr>
            <a:t>Na Coluna Resultado, faça o seguinte Cálculo: (Função SE)</a:t>
          </a:r>
        </a:p>
        <a:p>
          <a:endParaRPr lang="pt-BR" sz="1600">
            <a:solidFill>
              <a:schemeClr val="bg1"/>
            </a:solidFill>
          </a:endParaRPr>
        </a:p>
        <a:p>
          <a:r>
            <a:rPr lang="pt-BR" sz="1600">
              <a:solidFill>
                <a:schemeClr val="bg1"/>
              </a:solidFill>
            </a:rPr>
            <a:t>Se o Total for Maior do que 50, sair o Resultado "Aprovado". </a:t>
          </a:r>
        </a:p>
        <a:p>
          <a:r>
            <a:rPr lang="pt-BR" sz="1600">
              <a:solidFill>
                <a:schemeClr val="bg1"/>
              </a:solidFill>
            </a:rPr>
            <a:t>Se o Total for Menor do que 50, sair o Resultado "Reprovado". </a:t>
          </a:r>
        </a:p>
        <a:p>
          <a:r>
            <a:rPr lang="pt-BR" sz="1600">
              <a:solidFill>
                <a:schemeClr val="bg1"/>
              </a:solidFill>
            </a:rPr>
            <a:t>Se o Total for Igual a 50, sair o Resultado "Recuperação".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7</xdr:row>
      <xdr:rowOff>114299</xdr:rowOff>
    </xdr:from>
    <xdr:to>
      <xdr:col>7</xdr:col>
      <xdr:colOff>571500</xdr:colOff>
      <xdr:row>18</xdr:row>
      <xdr:rowOff>104774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86FDA66-0F88-664B-AF44-D0250C265477}"/>
            </a:ext>
          </a:extLst>
        </xdr:cNvPr>
        <xdr:cNvSpPr txBox="1"/>
      </xdr:nvSpPr>
      <xdr:spPr>
        <a:xfrm>
          <a:off x="292100" y="1447799"/>
          <a:ext cx="4822825" cy="20859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</a:rPr>
            <a:t>Na Coluna Situação, faça o seguinte Cálculo: (Função SE).</a:t>
          </a:r>
        </a:p>
        <a:p>
          <a:endParaRPr lang="pt-BR" sz="1600">
            <a:solidFill>
              <a:schemeClr val="bg1"/>
            </a:solidFill>
          </a:endParaRPr>
        </a:p>
        <a:p>
          <a:r>
            <a:rPr lang="pt-BR" sz="1600">
              <a:solidFill>
                <a:schemeClr val="bg1"/>
              </a:solidFill>
            </a:rPr>
            <a:t>Se a Dose for Maior que 4, sair o Resultado "Bêbado". </a:t>
          </a:r>
        </a:p>
        <a:p>
          <a:r>
            <a:rPr lang="pt-BR" sz="1600">
              <a:solidFill>
                <a:schemeClr val="bg1"/>
              </a:solidFill>
            </a:rPr>
            <a:t>Se a Dose for Menor ou Igual a 4, sair o Resultado "Normal".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9</xdr:row>
      <xdr:rowOff>114299</xdr:rowOff>
    </xdr:from>
    <xdr:to>
      <xdr:col>7</xdr:col>
      <xdr:colOff>57150</xdr:colOff>
      <xdr:row>22</xdr:row>
      <xdr:rowOff>9524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714B464-F04E-254D-B381-3D84EF1AF178}"/>
            </a:ext>
          </a:extLst>
        </xdr:cNvPr>
        <xdr:cNvSpPr txBox="1"/>
      </xdr:nvSpPr>
      <xdr:spPr>
        <a:xfrm>
          <a:off x="101600" y="1828799"/>
          <a:ext cx="4899025" cy="23717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</a:rPr>
            <a:t>Na Coluna Resultado, faça o seguinte Cálculo: (Função SE)</a:t>
          </a:r>
        </a:p>
        <a:p>
          <a:endParaRPr lang="pt-BR" sz="1600">
            <a:solidFill>
              <a:schemeClr val="bg1"/>
            </a:solidFill>
          </a:endParaRPr>
        </a:p>
        <a:p>
          <a:r>
            <a:rPr lang="pt-BR" sz="1600">
              <a:solidFill>
                <a:schemeClr val="bg1"/>
              </a:solidFill>
            </a:rPr>
            <a:t>Se o Preço for Maior ou Igual a 12, sair o Resultado "Caro". </a:t>
          </a:r>
        </a:p>
        <a:p>
          <a:r>
            <a:rPr lang="pt-BR" sz="1600">
              <a:solidFill>
                <a:schemeClr val="bg1"/>
              </a:solidFill>
            </a:rPr>
            <a:t>Se o Preço For Menor que</a:t>
          </a:r>
          <a:r>
            <a:rPr lang="pt-BR" sz="1600" baseline="0">
              <a:solidFill>
                <a:schemeClr val="bg1"/>
              </a:solidFill>
            </a:rPr>
            <a:t> </a:t>
          </a:r>
          <a:r>
            <a:rPr lang="pt-BR" sz="1600">
              <a:solidFill>
                <a:schemeClr val="bg1"/>
              </a:solidFill>
            </a:rPr>
            <a:t>12, sair o Resultado "Barato".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9</xdr:row>
      <xdr:rowOff>127000</xdr:rowOff>
    </xdr:from>
    <xdr:to>
      <xdr:col>7</xdr:col>
      <xdr:colOff>139700</xdr:colOff>
      <xdr:row>22</xdr:row>
      <xdr:rowOff>12700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D4A6260-2EE4-5A4E-8540-74BD046A70A3}"/>
            </a:ext>
          </a:extLst>
        </xdr:cNvPr>
        <xdr:cNvSpPr txBox="1"/>
      </xdr:nvSpPr>
      <xdr:spPr>
        <a:xfrm>
          <a:off x="292100" y="1841500"/>
          <a:ext cx="5372100" cy="24257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Usando a Função SE, faça os exercícios abaixo:</a:t>
          </a:r>
          <a:r>
            <a:rPr lang="pt-BR" sz="1600"/>
            <a:t> </a:t>
          </a:r>
        </a:p>
        <a:p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Coluna Resultado</a:t>
          </a:r>
          <a:r>
            <a:rPr lang="pt-BR" sz="1600"/>
            <a:t> 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Nota maior ou igual a 70: Aprovado</a:t>
          </a:r>
          <a:r>
            <a:rPr lang="pt-BR" sz="1600" b="0"/>
            <a:t> 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Nota Menor do que 70: Reprovado</a:t>
          </a:r>
          <a:r>
            <a:rPr lang="pt-BR" sz="1600" b="0"/>
            <a:t> </a:t>
          </a:r>
        </a:p>
        <a:p>
          <a:endParaRPr lang="pt-BR" sz="1600">
            <a:solidFill>
              <a:schemeClr val="bg1"/>
            </a:solidFill>
          </a:endParaRPr>
        </a:p>
        <a:p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Coluna Mensagem</a:t>
          </a:r>
          <a:r>
            <a:rPr lang="pt-BR" sz="1600" b="1"/>
            <a:t> 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Resultado Igual a Aprovado: Parabéns. Continue Assim.</a:t>
          </a:r>
          <a:r>
            <a:rPr lang="pt-BR" sz="1600" b="0"/>
            <a:t> 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Resultado Igual a Reprovado: Atenção. Estude Mais.</a:t>
          </a:r>
          <a:r>
            <a:rPr lang="pt-BR" sz="1600" b="0"/>
            <a:t> </a:t>
          </a:r>
          <a:endParaRPr lang="pt-BR" sz="1600" b="0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9</xdr:row>
      <xdr:rowOff>0</xdr:rowOff>
    </xdr:from>
    <xdr:to>
      <xdr:col>4</xdr:col>
      <xdr:colOff>584200</xdr:colOff>
      <xdr:row>23</xdr:row>
      <xdr:rowOff>114300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559881D-E09E-B844-B897-D9034AEFD113}"/>
            </a:ext>
          </a:extLst>
        </xdr:cNvPr>
        <xdr:cNvSpPr txBox="1"/>
      </xdr:nvSpPr>
      <xdr:spPr>
        <a:xfrm>
          <a:off x="330200" y="1714500"/>
          <a:ext cx="5867400" cy="28448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Usando a Função Se, faça os exercícios abaixo:</a:t>
          </a:r>
        </a:p>
        <a:p>
          <a:endParaRPr lang="pt-BR" sz="16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Coluna Pontos</a:t>
          </a:r>
          <a:r>
            <a:rPr lang="pt-BR" sz="1600"/>
            <a:t>  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Pontos maiores ou iguais a 21: Aprovado.</a:t>
          </a:r>
          <a:r>
            <a:rPr lang="pt-BR" sz="1600" b="0"/>
            <a:t> 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Pontos menores do que 21: Reprovado.</a:t>
          </a:r>
          <a:r>
            <a:rPr lang="pt-BR" sz="1600" b="0"/>
            <a:t> </a:t>
          </a:r>
        </a:p>
        <a:p>
          <a:endParaRPr lang="pt-BR" sz="1600">
            <a:solidFill>
              <a:schemeClr val="bg1"/>
            </a:solidFill>
          </a:endParaRPr>
        </a:p>
        <a:p>
          <a:r>
            <a:rPr lang="pt-BR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Coluna Mensagem</a:t>
          </a:r>
          <a:r>
            <a:rPr lang="pt-BR" sz="1600"/>
            <a:t> 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Resultado igual a Aprovado: Parabéns. Sua carteira está na mão.</a:t>
          </a:r>
          <a:r>
            <a:rPr lang="pt-BR" sz="1600" b="0"/>
            <a:t> </a:t>
          </a:r>
        </a:p>
        <a:p>
          <a:r>
            <a:rPr lang="pt-BR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Resultado igual a Reprovado: Que pena. Tente novamente.</a:t>
          </a:r>
          <a:r>
            <a:rPr lang="pt-BR" sz="1600" b="0"/>
            <a:t> </a:t>
          </a:r>
          <a:endParaRPr lang="pt-BR" sz="1600" b="0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A2:D8" totalsRowShown="0">
  <autoFilter ref="A2:D8"/>
  <tableColumns count="4">
    <tableColumn id="1" name="Funcionário"/>
    <tableColumn id="2" name="Salário" dataDxfId="17" dataCellStyle="Moeda"/>
    <tableColumn id="3" name="INSS" dataDxfId="16">
      <calculatedColumnFormula>IF(B3&gt;=700,B3*9%,B3*7%)</calculatedColumnFormula>
    </tableColumn>
    <tableColumn id="4" name="Total" dataDxfId="15">
      <calculatedColumnFormula>B3-C3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Tabela10" displayName="Tabela10" ref="A2:D8" totalsRowShown="0">
  <autoFilter ref="A2:D8"/>
  <tableColumns count="4">
    <tableColumn id="1" name="Código "/>
    <tableColumn id="2" name="Produtos"/>
    <tableColumn id="3" name="Valor da Venda"/>
    <tableColumn id="4" name="Condição de Pagamento" dataDxfId="10">
      <calculatedColumnFormula>IF(Tabela10[[#This Row],[Código ]]="CA","Cartão",IF(Tabela10[[#This Row],[Código ]]="CH","Cheque","Boleto"))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1" name="Tabela11" displayName="Tabela11" ref="A2:E8" totalsRowShown="0">
  <autoFilter ref="A2:E8"/>
  <tableColumns count="5">
    <tableColumn id="1" name="Código "/>
    <tableColumn id="2" name="Produtos"/>
    <tableColumn id="3" name="Preço" dataCellStyle="Moeda"/>
    <tableColumn id="4" name="Desconto" dataDxfId="9" dataCellStyle="Moeda">
      <calculatedColumnFormula>IF(Tabela11[[#This Row],[Preço]]&gt;3,Tabela11[[#This Row],[Preço]]*10%,IF(Tabela11[[#This Row],[Preço]]&lt;3,Tabela11[[#This Row],[Preço]]*0%,Tabela11[[#This Row],[Preço]]*5%))</calculatedColumnFormula>
    </tableColumn>
    <tableColumn id="5" name="Total à Pagar" dataCellStyle="Moeda">
      <calculatedColumnFormula>C3-D3</calculatedColumnFormula>
    </tableColumn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id="13" name="Tabela13" displayName="Tabela13" ref="A2:F8" totalsRowShown="0">
  <autoFilter ref="A2:F8"/>
  <tableColumns count="6">
    <tableColumn id="1" name="Registro"/>
    <tableColumn id="2" name="Nome"/>
    <tableColumn id="3" name="Salário"/>
    <tableColumn id="4" name="Cargo"/>
    <tableColumn id="5" name="Reajuste" dataCellStyle="Moeda">
      <calculatedColumnFormula>IF(Tabela13[[#This Row],[Salário]]&lt;=400,Tabela13[[#This Row],[Salário]]*10%,IF(Tabela13[[#This Row],[Salário]]&lt;=700,Tabela13[[#This Row],[Salário]]*9%,IF(Tabela13[[#This Row],[Salário]]&gt;700,Tabela13[[#This Row],[Salário]]*8%)))</calculatedColumnFormula>
    </tableColumn>
    <tableColumn id="6" name="Valor com Reajuste" dataCellStyle="Moeda">
      <calculatedColumnFormula>C3+E3</calculatedColumnFormula>
    </tableColumn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4" name="Tabela14" displayName="Tabela14" ref="A7:F17" totalsRowShown="0">
  <autoFilter ref="A7:F17"/>
  <tableColumns count="6">
    <tableColumn id="1" name="Produto"/>
    <tableColumn id="2" name="Qtd"/>
    <tableColumn id="3" name="Valor Unit."/>
    <tableColumn id="4" name="Valor Total">
      <calculatedColumnFormula>B8*C8</calculatedColumnFormula>
    </tableColumn>
    <tableColumn id="5" name="Plano Pagamento"/>
    <tableColumn id="6" name="Valor da Comissão" dataDxfId="8">
      <calculatedColumnFormula>IF(Tabela14[[#This Row],[Plano Pagamento]]=B$4,Tabela14[[#This Row],[Valor Total]]*C$4,IF(Tabela14[[#This Row],[Plano Pagamento]]=B$5,Tabela14[[#This Row],[Valor Total]]*C$5))</calculatedColumnFormula>
    </tableColumn>
  </tableColumns>
  <tableStyleInfo name="TableStyleMedium8" showFirstColumn="0" showLastColumn="0" showRowStripes="1" showColumnStripes="0"/>
</table>
</file>

<file path=xl/tables/table14.xml><?xml version="1.0" encoding="utf-8"?>
<table xmlns="http://schemas.openxmlformats.org/spreadsheetml/2006/main" id="15" name="Tabela15" displayName="Tabela15" ref="A3:E16" totalsRowShown="0">
  <autoFilter ref="A3:E16"/>
  <tableColumns count="5">
    <tableColumn id="1" name="Cliente"/>
    <tableColumn id="2" name="Comprou"/>
    <tableColumn id="3" name="Pagou"/>
    <tableColumn id="4" name="Falta">
      <calculatedColumnFormula>B4-C4</calculatedColumnFormula>
    </tableColumn>
    <tableColumn id="5" name="Situação" dataDxfId="7">
      <calculatedColumnFormula>IF(Tabela15[[#This Row],[Falta]]=0,"Quitado","Atrasado")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id="17" name="Tabela17" displayName="Tabela17" ref="A1:D11" totalsRowShown="0">
  <autoFilter ref="A1:D11"/>
  <tableColumns count="4">
    <tableColumn id="1" name="Funcionário"/>
    <tableColumn id="2" name="Tempo de empresa"/>
    <tableColumn id="3" name="Avaliação do superior" dataCellStyle="Porcentagem"/>
    <tableColumn id="4" name="Aumento" dataDxfId="6">
      <calculatedColumnFormula>IF(AND(Tabela17[[#This Row],[Tempo de empresa]]&gt;=5,Tabela17[[#This Row],[Avaliação do superior]]&gt;70%),"Sim","Não")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8" name="Tabela18" displayName="Tabela18" ref="A1:D11" totalsRowShown="0">
  <autoFilter ref="A1:D11"/>
  <tableColumns count="4">
    <tableColumn id="1" name="Funcionário"/>
    <tableColumn id="2" name="Tempo de empresa"/>
    <tableColumn id="3" name="Avaliação do superior" dataCellStyle="Porcentagem"/>
    <tableColumn id="4" name="Aumento" dataDxfId="5">
      <calculatedColumnFormula>IF(OR(Tabela18[[#This Row],[Tempo de empresa]]&gt;=5,Tabela18[[#This Row],[Avaliação do superior]]&gt;70%),"Sim","Não")</calculatedColumnFormula>
    </tableColumn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id="19" name="Tabela19" displayName="Tabela19" ref="A1:E9" totalsRowShown="0">
  <autoFilter ref="A1:E9"/>
  <tableColumns count="5">
    <tableColumn id="1" name="Time"/>
    <tableColumn id="2" name="Pontos"/>
    <tableColumn id="3" name="Vitórias"/>
    <tableColumn id="4" name="Empates"/>
    <tableColumn id="5" name="Resultado" dataDxfId="4">
      <calculatedColumnFormula>IF(OR(Tabela19[[#This Row],[Pontos]]&gt;33,Tabela19[[#This Row],[Vitórias]]&gt;8),"Classificado","Desclassificado")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id="20" name="Tabela20" displayName="Tabela20" ref="A1:D5" totalsRowShown="0">
  <autoFilter ref="A1:D5"/>
  <tableColumns count="4">
    <tableColumn id="1" name="Aluno"/>
    <tableColumn id="2" name="Aprovado por faltas"/>
    <tableColumn id="3" name="Aprovado por nota"/>
    <tableColumn id="4" name="Situação" dataDxfId="3">
      <calculatedColumnFormula>IF(AND(Tabela20[[#This Row],[Aprovado por faltas]]="Sim",Tabela20[[#This Row],[Aprovado por nota]]="Sim"),"Aprovado","Reprovado")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id="22" name="Tabela22" displayName="Tabela22" ref="A2:F20" totalsRowShown="0">
  <autoFilter ref="A2:F20"/>
  <tableColumns count="6">
    <tableColumn id="1" name="Nomes"/>
    <tableColumn id="2" name="Escolaridade"/>
    <tableColumn id="3" name="Empregado"/>
    <tableColumn id="4" name="Operador" dataDxfId="2">
      <calculatedColumnFormula>IF(AND(Tabela22[[#This Row],[Escolaridade]]=$B$6,Tabela22[[#This Row],[Empregado]]=$C$7),"Sim","Não")</calculatedColumnFormula>
    </tableColumn>
    <tableColumn id="5" name="Gestor Equipe" dataDxfId="1">
      <calculatedColumnFormula>IF(OR(Tabela22[[#This Row],[Empregado]]=$C$6,Tabela22[[#This Row],[Escolaridade]]=$B$4),"Sim","Não")</calculatedColumnFormula>
    </tableColumn>
    <tableColumn id="6" name="Coordenador" dataDxfId="0">
      <calculatedColumnFormula>IF(AND(Tabela22[[#This Row],[Escolaridade]]=$B$9,Tabela22[[#This Row],[Empregado]]&lt;&gt;$C$12),"Sim","Não")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2:F7" totalsRowShown="0">
  <autoFilter ref="A2:F7"/>
  <tableColumns count="6">
    <tableColumn id="1" name="Competidores"/>
    <tableColumn id="2" name="Vodka"/>
    <tableColumn id="3" name="Cerveja"/>
    <tableColumn id="4" name="Pinga"/>
    <tableColumn id="5" name="Total de Doses">
      <calculatedColumnFormula>SUM(B3:D3)</calculatedColumnFormula>
    </tableColumn>
    <tableColumn id="6" name="Situação">
      <calculatedColumnFormula>IF(E3&lt;10,"Normal",IF(E3=10,"Balança Mais não Cai","Ruim Demais"))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A2:F7" totalsRowShown="0">
  <autoFilter ref="A2:F7"/>
  <tableColumns count="6">
    <tableColumn id="1" name="Equipes"/>
    <tableColumn id="2" name="Vitorias "/>
    <tableColumn id="3" name="Empates "/>
    <tableColumn id="4" name="Derrotas"/>
    <tableColumn id="5" name="Total de Pontos ">
      <calculatedColumnFormula>(B3*3)+(C3*1)</calculatedColumnFormula>
    </tableColumn>
    <tableColumn id="6" name="Situação">
      <calculatedColumnFormula>IF(E3&gt;=8,"Classificado","Desclassificado")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2:D8" totalsRowShown="0">
  <autoFilter ref="A2:D8"/>
  <tableColumns count="4">
    <tableColumn id="1" name="Funcionário"/>
    <tableColumn id="2" name="Produto"/>
    <tableColumn id="3" name="Vendas"/>
    <tableColumn id="4" name="Resultado">
      <calculatedColumnFormula>IF(C3&gt;5,"Ótimo",IF(C3&lt;5,"Péssimo","Regular"))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6" name="Tabela6" displayName="Tabela6" ref="A2:E8" totalsRowShown="0">
  <autoFilter ref="A2:E8"/>
  <tableColumns count="5">
    <tableColumn id="1" name="Aluno"/>
    <tableColumn id="2" name="1º Bimestre"/>
    <tableColumn id="3" name="2º Bimestre"/>
    <tableColumn id="4" name="Total">
      <calculatedColumnFormula>SUM(B3:C3)</calculatedColumnFormula>
    </tableColumn>
    <tableColumn id="5" name="Resultado">
      <calculatedColumnFormula>IF(D3&gt;50,"Aprovado",IF(D3&lt;50,"Reprovado","Recuperação"))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7" name="Tabela7" displayName="Tabela7" ref="A2:C6" totalsRowShown="0">
  <autoFilter ref="A2:C6"/>
  <tableColumns count="3">
    <tableColumn id="1" name="Bebida"/>
    <tableColumn id="2" name="Doses"/>
    <tableColumn id="3" name="Situação">
      <calculatedColumnFormula>IF(B3&gt;4,"Bêbado",IF(B3&lt;=4,"Normal"))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8" name="Tabela8" displayName="Tabela8" ref="A2:C8" totalsRowShown="0">
  <autoFilter ref="A2:C8"/>
  <tableColumns count="3">
    <tableColumn id="1" name="Produto"/>
    <tableColumn id="2" name="Preço"/>
    <tableColumn id="3" name="Resultado">
      <calculatedColumnFormula>IF(B3&gt;=12,"Caro",IF(B3&lt;12,"Barato"))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Tabela2" displayName="Tabela2" ref="A2:D8" totalsRowShown="0">
  <autoFilter ref="A2:D8"/>
  <tableColumns count="4">
    <tableColumn id="1" name="Aluno"/>
    <tableColumn id="2" name="Nota"/>
    <tableColumn id="3" name="Resultado" dataDxfId="14">
      <calculatedColumnFormula>IF(Tabela2[[#This Row],[Nota]]&gt;=70,"Aprovado",IF(Tabela2[[#This Row],[Nota]]&lt;70,"Reprovado"))</calculatedColumnFormula>
    </tableColumn>
    <tableColumn id="4" name="Mensagem" dataDxfId="13">
      <calculatedColumnFormula>IF(Tabela2[[#This Row],[Resultado]]="Aprovado","Continue Assim","Estude Mais")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Tabela9" displayName="Tabela9" ref="A2:D8" totalsRowShown="0">
  <autoFilter ref="A2:D8"/>
  <tableColumns count="4">
    <tableColumn id="1" name="Aluno"/>
    <tableColumn id="2" name="Pontos"/>
    <tableColumn id="3" name="Resultado" dataDxfId="12">
      <calculatedColumnFormula>IF(Tabela9[[#This Row],[Pontos]]&gt;=21,"Aprovado","Reprovado")</calculatedColumnFormula>
    </tableColumn>
    <tableColumn id="4" name="Mensagem" dataDxfId="11">
      <calculatedColumnFormula>IF(Tabela9[[#This Row],[Resultado]]="Aprovado","Parabéns. Sua Carteira está na mão","Que pena. Tente Novamente")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6" sqref="G6"/>
    </sheetView>
  </sheetViews>
  <sheetFormatPr defaultColWidth="8.85546875" defaultRowHeight="15" x14ac:dyDescent="0.25"/>
  <cols>
    <col min="1" max="1" width="14.140625" bestFit="1" customWidth="1"/>
    <col min="2" max="2" width="22.7109375" customWidth="1"/>
    <col min="3" max="3" width="17.42578125" customWidth="1"/>
    <col min="4" max="4" width="12.140625" bestFit="1" customWidth="1"/>
  </cols>
  <sheetData>
    <row r="1" spans="1:6" x14ac:dyDescent="0.25">
      <c r="A1" s="58" t="s">
        <v>0</v>
      </c>
      <c r="B1" s="58"/>
      <c r="C1" s="58"/>
      <c r="D1" s="58"/>
      <c r="F1" s="1"/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F2" s="1"/>
    </row>
    <row r="3" spans="1:6" x14ac:dyDescent="0.25">
      <c r="A3" t="s">
        <v>5</v>
      </c>
      <c r="B3" s="57">
        <v>260</v>
      </c>
      <c r="C3" s="56">
        <f>IF(B3&gt;=700,B3*9%,B3*7%)</f>
        <v>18.200000000000003</v>
      </c>
      <c r="D3" s="56">
        <f>B3-C3</f>
        <v>241.8</v>
      </c>
      <c r="F3" s="1"/>
    </row>
    <row r="4" spans="1:6" x14ac:dyDescent="0.25">
      <c r="A4" t="s">
        <v>6</v>
      </c>
      <c r="B4" s="57">
        <v>549</v>
      </c>
      <c r="C4" s="56">
        <f t="shared" ref="C4:C8" si="0">IF(B4&gt;=700,B4*9%,B4*7%)</f>
        <v>38.430000000000007</v>
      </c>
      <c r="D4" s="56">
        <f t="shared" ref="D4:D8" si="1">B4-C4</f>
        <v>510.57</v>
      </c>
      <c r="F4" s="1"/>
    </row>
    <row r="5" spans="1:6" x14ac:dyDescent="0.25">
      <c r="A5" t="s">
        <v>7</v>
      </c>
      <c r="B5" s="57">
        <v>793</v>
      </c>
      <c r="C5" s="56">
        <f t="shared" si="0"/>
        <v>71.36999999999999</v>
      </c>
      <c r="D5" s="56">
        <f t="shared" si="1"/>
        <v>721.63</v>
      </c>
      <c r="F5" s="1"/>
    </row>
    <row r="6" spans="1:6" x14ac:dyDescent="0.25">
      <c r="A6" t="s">
        <v>8</v>
      </c>
      <c r="B6" s="57">
        <v>1240</v>
      </c>
      <c r="C6" s="56">
        <f t="shared" si="0"/>
        <v>111.6</v>
      </c>
      <c r="D6" s="56">
        <f t="shared" si="1"/>
        <v>1128.4000000000001</v>
      </c>
      <c r="F6" s="1"/>
    </row>
    <row r="7" spans="1:6" x14ac:dyDescent="0.25">
      <c r="A7" t="s">
        <v>9</v>
      </c>
      <c r="B7" s="57">
        <v>167</v>
      </c>
      <c r="C7" s="56">
        <f t="shared" si="0"/>
        <v>11.690000000000001</v>
      </c>
      <c r="D7" s="56">
        <f t="shared" si="1"/>
        <v>155.31</v>
      </c>
      <c r="F7" s="1"/>
    </row>
    <row r="8" spans="1:6" x14ac:dyDescent="0.25">
      <c r="A8" t="s">
        <v>10</v>
      </c>
      <c r="B8" s="57">
        <v>300</v>
      </c>
      <c r="C8" s="56">
        <f t="shared" si="0"/>
        <v>21.000000000000004</v>
      </c>
      <c r="D8" s="56">
        <f t="shared" si="1"/>
        <v>279</v>
      </c>
      <c r="F8" s="1"/>
    </row>
    <row r="9" spans="1:6" x14ac:dyDescent="0.25">
      <c r="F9" s="1"/>
    </row>
    <row r="10" spans="1:6" x14ac:dyDescent="0.25">
      <c r="E10" s="2"/>
      <c r="F10" s="1"/>
    </row>
    <row r="11" spans="1:6" ht="15" customHeight="1" x14ac:dyDescent="0.25">
      <c r="A11" s="2"/>
      <c r="B11" s="2"/>
      <c r="C11" s="2"/>
      <c r="D11" s="2"/>
      <c r="E11" s="33"/>
      <c r="F11" s="1"/>
    </row>
    <row r="12" spans="1:6" ht="15" customHeight="1" x14ac:dyDescent="0.25">
      <c r="A12" s="32"/>
      <c r="B12" s="33"/>
      <c r="C12" s="33"/>
      <c r="D12" s="33"/>
      <c r="E12" s="33"/>
      <c r="F12" s="1"/>
    </row>
    <row r="13" spans="1:6" ht="15" customHeight="1" x14ac:dyDescent="0.25">
      <c r="A13" s="33"/>
      <c r="B13" s="33"/>
      <c r="C13" s="33"/>
      <c r="D13" s="33"/>
      <c r="E13" s="33"/>
      <c r="F13" s="1"/>
    </row>
    <row r="14" spans="1:6" ht="15" customHeight="1" x14ac:dyDescent="0.25">
      <c r="A14" s="33"/>
      <c r="B14" s="33"/>
      <c r="C14" s="33"/>
      <c r="D14" s="33"/>
      <c r="E14" s="33"/>
      <c r="F14" s="1"/>
    </row>
    <row r="15" spans="1:6" ht="15" customHeight="1" x14ac:dyDescent="0.25">
      <c r="A15" s="33"/>
      <c r="B15" s="33"/>
      <c r="C15" s="33"/>
      <c r="D15" s="33"/>
      <c r="E15" s="35"/>
      <c r="F15" s="1"/>
    </row>
    <row r="16" spans="1:6" ht="15.75" x14ac:dyDescent="0.25">
      <c r="A16" s="34"/>
      <c r="B16" s="35"/>
      <c r="C16" s="35"/>
      <c r="D16" s="35"/>
      <c r="E16" s="35"/>
      <c r="F16" s="1"/>
    </row>
    <row r="17" spans="1:6" x14ac:dyDescent="0.25">
      <c r="A17" s="35"/>
      <c r="B17" s="35"/>
      <c r="C17" s="35"/>
      <c r="D17" s="35"/>
      <c r="E17" s="35"/>
      <c r="F17" s="1"/>
    </row>
    <row r="18" spans="1:6" x14ac:dyDescent="0.25">
      <c r="A18" s="35"/>
      <c r="B18" s="35"/>
      <c r="C18" s="35"/>
      <c r="D18" s="35"/>
      <c r="E18" s="35"/>
      <c r="F18" s="1"/>
    </row>
    <row r="19" spans="1:6" x14ac:dyDescent="0.25">
      <c r="A19" s="35"/>
      <c r="B19" s="35"/>
      <c r="C19" s="35"/>
      <c r="D19" s="35"/>
      <c r="E19" s="35"/>
      <c r="F19" s="1"/>
    </row>
    <row r="20" spans="1:6" x14ac:dyDescent="0.25">
      <c r="A20" s="35"/>
      <c r="B20" s="35"/>
      <c r="C20" s="35"/>
      <c r="D20" s="35"/>
      <c r="E20" s="35"/>
      <c r="F20" s="1"/>
    </row>
    <row r="21" spans="1:6" x14ac:dyDescent="0.25">
      <c r="A21" s="35"/>
      <c r="B21" s="35"/>
      <c r="C21" s="35"/>
      <c r="D21" s="35"/>
      <c r="E21" s="35"/>
      <c r="F21" s="1"/>
    </row>
    <row r="22" spans="1:6" x14ac:dyDescent="0.25">
      <c r="A22" s="35"/>
      <c r="B22" s="35"/>
      <c r="C22" s="35"/>
      <c r="D22" s="35"/>
      <c r="E22" s="35"/>
      <c r="F22" s="1"/>
    </row>
    <row r="23" spans="1:6" x14ac:dyDescent="0.25">
      <c r="A23" s="35"/>
      <c r="B23" s="35"/>
      <c r="C23" s="35"/>
      <c r="D23" s="35"/>
      <c r="E23" s="1"/>
      <c r="F23" s="1"/>
    </row>
    <row r="24" spans="1:6" x14ac:dyDescent="0.25">
      <c r="A24" s="1"/>
      <c r="B24" s="1"/>
      <c r="C24" s="1"/>
      <c r="D24" s="1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7" sqref="D7"/>
    </sheetView>
  </sheetViews>
  <sheetFormatPr defaultColWidth="8.85546875" defaultRowHeight="15" x14ac:dyDescent="0.25"/>
  <cols>
    <col min="1" max="1" width="27.42578125" bestFit="1" customWidth="1"/>
    <col min="2" max="2" width="11.140625" customWidth="1"/>
    <col min="3" max="3" width="16.5703125" customWidth="1"/>
    <col min="4" max="4" width="24.42578125" customWidth="1"/>
  </cols>
  <sheetData>
    <row r="1" spans="1:4" x14ac:dyDescent="0.25">
      <c r="A1" t="s">
        <v>79</v>
      </c>
    </row>
    <row r="2" spans="1:4" x14ac:dyDescent="0.25">
      <c r="A2" t="s">
        <v>80</v>
      </c>
      <c r="B2" t="s">
        <v>81</v>
      </c>
      <c r="C2" t="s">
        <v>82</v>
      </c>
      <c r="D2" t="s">
        <v>83</v>
      </c>
    </row>
    <row r="3" spans="1:4" x14ac:dyDescent="0.25">
      <c r="A3" t="s">
        <v>84</v>
      </c>
      <c r="B3" t="s">
        <v>38</v>
      </c>
      <c r="C3">
        <v>100</v>
      </c>
      <c r="D3" t="str">
        <f>IF(Tabela10[[#This Row],[Código ]]="CA","Cartão",IF(Tabela10[[#This Row],[Código ]]="CH","Cheque","Boleto"))</f>
        <v>Cartão</v>
      </c>
    </row>
    <row r="4" spans="1:4" x14ac:dyDescent="0.25">
      <c r="A4" t="s">
        <v>85</v>
      </c>
      <c r="B4" t="s">
        <v>39</v>
      </c>
      <c r="C4">
        <v>200</v>
      </c>
      <c r="D4" t="str">
        <f>IF(Tabela10[[#This Row],[Código ]]="CA","Cartão",IF(Tabela10[[#This Row],[Código ]]="CH","Cheque","Boleto"))</f>
        <v>Cheque</v>
      </c>
    </row>
    <row r="5" spans="1:4" x14ac:dyDescent="0.25">
      <c r="A5" t="s">
        <v>86</v>
      </c>
      <c r="B5" t="s">
        <v>40</v>
      </c>
      <c r="C5">
        <v>300</v>
      </c>
      <c r="D5" t="str">
        <f>IF(Tabela10[[#This Row],[Código ]]="CA","Cartão",IF(Tabela10[[#This Row],[Código ]]="CH","Cheque","Boleto"))</f>
        <v>Boleto</v>
      </c>
    </row>
    <row r="6" spans="1:4" x14ac:dyDescent="0.25">
      <c r="A6" t="s">
        <v>84</v>
      </c>
      <c r="B6" t="s">
        <v>44</v>
      </c>
      <c r="C6">
        <v>400</v>
      </c>
      <c r="D6" t="str">
        <f>IF(Tabela10[[#This Row],[Código ]]="CA","Cartão",IF(Tabela10[[#This Row],[Código ]]="CH","Cheque","Boleto"))</f>
        <v>Cartão</v>
      </c>
    </row>
    <row r="7" spans="1:4" x14ac:dyDescent="0.25">
      <c r="A7" t="s">
        <v>86</v>
      </c>
      <c r="B7" t="s">
        <v>41</v>
      </c>
      <c r="C7">
        <v>500</v>
      </c>
      <c r="D7" t="str">
        <f>IF(Tabela10[[#This Row],[Código ]]="CA","Cartão",IF(Tabela10[[#This Row],[Código ]]="CH","Cheque","Boleto"))</f>
        <v>Boleto</v>
      </c>
    </row>
    <row r="8" spans="1:4" x14ac:dyDescent="0.25">
      <c r="A8" t="s">
        <v>85</v>
      </c>
      <c r="B8" t="s">
        <v>87</v>
      </c>
      <c r="C8">
        <v>600</v>
      </c>
      <c r="D8" t="str">
        <f>IF(Tabela10[[#This Row],[Código ]]="CA","Cartão",IF(Tabela10[[#This Row],[Código ]]="CH","Cheque","Boleto"))</f>
        <v>Cheque</v>
      </c>
    </row>
    <row r="9" spans="1:4" x14ac:dyDescent="0.25">
      <c r="A9" s="9"/>
      <c r="B9" s="9"/>
      <c r="C9" s="9"/>
      <c r="D9" s="9"/>
    </row>
    <row r="10" spans="1:4" ht="15.75" x14ac:dyDescent="0.25">
      <c r="A10" s="31"/>
      <c r="B10" s="11"/>
      <c r="C10" s="11"/>
      <c r="D10" s="11"/>
    </row>
    <row r="11" spans="1:4" ht="15.75" x14ac:dyDescent="0.25">
      <c r="A11" s="42"/>
      <c r="B11" s="12"/>
      <c r="C11" s="12"/>
      <c r="D11" s="12"/>
    </row>
    <row r="12" spans="1:4" ht="15.75" x14ac:dyDescent="0.25">
      <c r="A12" s="42"/>
      <c r="B12" s="12"/>
      <c r="C12" s="12"/>
      <c r="D12" s="12"/>
    </row>
    <row r="13" spans="1:4" ht="15.75" x14ac:dyDescent="0.25">
      <c r="A13" s="42"/>
      <c r="B13" s="12"/>
      <c r="C13" s="12"/>
      <c r="D13" s="1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3" sqref="D3"/>
    </sheetView>
  </sheetViews>
  <sheetFormatPr defaultColWidth="8.85546875" defaultRowHeight="15" x14ac:dyDescent="0.25"/>
  <cols>
    <col min="1" max="1" width="22.7109375" bestFit="1" customWidth="1"/>
    <col min="2" max="2" width="11.140625" customWidth="1"/>
    <col min="3" max="3" width="8.5703125" bestFit="1" customWidth="1"/>
    <col min="4" max="4" width="11.42578125" customWidth="1"/>
    <col min="5" max="5" width="14.28515625" customWidth="1"/>
  </cols>
  <sheetData>
    <row r="1" spans="1:5" x14ac:dyDescent="0.25">
      <c r="A1" t="s">
        <v>88</v>
      </c>
    </row>
    <row r="2" spans="1:5" x14ac:dyDescent="0.25">
      <c r="A2" t="s">
        <v>80</v>
      </c>
      <c r="B2" t="s">
        <v>81</v>
      </c>
      <c r="C2" t="s">
        <v>57</v>
      </c>
      <c r="D2" t="s">
        <v>89</v>
      </c>
      <c r="E2" t="s">
        <v>90</v>
      </c>
    </row>
    <row r="3" spans="1:5" x14ac:dyDescent="0.25">
      <c r="A3">
        <v>1</v>
      </c>
      <c r="B3" t="s">
        <v>91</v>
      </c>
      <c r="C3" s="57">
        <v>4</v>
      </c>
      <c r="D3" s="57">
        <f>IF(Tabela11[[#This Row],[Preço]]&gt;3,Tabela11[[#This Row],[Preço]]*10%,IF(Tabela11[[#This Row],[Preço]]&lt;3,Tabela11[[#This Row],[Preço]]*0%,Tabela11[[#This Row],[Preço]]*5%))</f>
        <v>0.4</v>
      </c>
      <c r="E3" s="57">
        <f t="shared" ref="E3:E8" si="0">C3-D3</f>
        <v>3.6</v>
      </c>
    </row>
    <row r="4" spans="1:5" x14ac:dyDescent="0.25">
      <c r="A4">
        <v>2</v>
      </c>
      <c r="B4" t="s">
        <v>92</v>
      </c>
      <c r="C4" s="57">
        <v>0.5</v>
      </c>
      <c r="D4" s="57">
        <f>IF(Tabela11[[#This Row],[Preço]]&gt;3,Tabela11[[#This Row],[Preço]]*10%,IF(Tabela11[[#This Row],[Preço]]&lt;3,Tabela11[[#This Row],[Preço]]*0%,Tabela11[[#This Row],[Preço]]*5%))</f>
        <v>0</v>
      </c>
      <c r="E4" s="57">
        <f t="shared" si="0"/>
        <v>0.5</v>
      </c>
    </row>
    <row r="5" spans="1:5" x14ac:dyDescent="0.25">
      <c r="A5">
        <v>3</v>
      </c>
      <c r="B5" t="s">
        <v>93</v>
      </c>
      <c r="C5" s="57">
        <v>3</v>
      </c>
      <c r="D5" s="57">
        <f>IF(Tabela11[[#This Row],[Preço]]&gt;3,Tabela11[[#This Row],[Preço]]*10%,IF(Tabela11[[#This Row],[Preço]]&lt;3,Tabela11[[#This Row],[Preço]]*0%,Tabela11[[#This Row],[Preço]]*5%))</f>
        <v>0.15000000000000002</v>
      </c>
      <c r="E5" s="57">
        <f t="shared" si="0"/>
        <v>2.85</v>
      </c>
    </row>
    <row r="6" spans="1:5" x14ac:dyDescent="0.25">
      <c r="A6">
        <v>2</v>
      </c>
      <c r="B6" t="s">
        <v>94</v>
      </c>
      <c r="C6" s="57">
        <v>4.8</v>
      </c>
      <c r="D6" s="57">
        <f>IF(Tabela11[[#This Row],[Preço]]&gt;3,Tabela11[[#This Row],[Preço]]*10%,IF(Tabela11[[#This Row],[Preço]]&lt;3,Tabela11[[#This Row],[Preço]]*0%,Tabela11[[#This Row],[Preço]]*5%))</f>
        <v>0.48</v>
      </c>
      <c r="E6" s="57">
        <f t="shared" si="0"/>
        <v>4.32</v>
      </c>
    </row>
    <row r="7" spans="1:5" x14ac:dyDescent="0.25">
      <c r="A7">
        <v>1</v>
      </c>
      <c r="B7" t="s">
        <v>95</v>
      </c>
      <c r="C7" s="57">
        <v>5.9</v>
      </c>
      <c r="D7" s="57">
        <f>IF(Tabela11[[#This Row],[Preço]]&gt;3,Tabela11[[#This Row],[Preço]]*10%,IF(Tabela11[[#This Row],[Preço]]&lt;3,Tabela11[[#This Row],[Preço]]*0%,Tabela11[[#This Row],[Preço]]*5%))</f>
        <v>0.59000000000000008</v>
      </c>
      <c r="E7" s="57">
        <f t="shared" si="0"/>
        <v>5.3100000000000005</v>
      </c>
    </row>
    <row r="8" spans="1:5" x14ac:dyDescent="0.25">
      <c r="A8">
        <v>3</v>
      </c>
      <c r="B8" t="s">
        <v>96</v>
      </c>
      <c r="C8" s="57">
        <v>1.1000000000000001</v>
      </c>
      <c r="D8" s="57">
        <f>IF(Tabela11[[#This Row],[Preço]]&gt;3,Tabela11[[#This Row],[Preço]]*10%,IF(Tabela11[[#This Row],[Preço]]&lt;3,Tabela11[[#This Row],[Preço]]*0%,Tabela11[[#This Row],[Preço]]*5%))</f>
        <v>0</v>
      </c>
      <c r="E8" s="57">
        <f t="shared" si="0"/>
        <v>1.1000000000000001</v>
      </c>
    </row>
    <row r="9" spans="1:5" x14ac:dyDescent="0.25">
      <c r="A9" s="9"/>
      <c r="B9" s="9"/>
      <c r="C9" s="9"/>
      <c r="D9" s="9"/>
      <c r="E9" s="9"/>
    </row>
    <row r="10" spans="1:5" ht="15.75" x14ac:dyDescent="0.25">
      <c r="A10" s="10"/>
      <c r="B10" s="11"/>
      <c r="C10" s="11"/>
      <c r="D10" s="11"/>
      <c r="E10" s="9"/>
    </row>
    <row r="11" spans="1:5" ht="15.75" x14ac:dyDescent="0.25">
      <c r="A11" s="30"/>
      <c r="B11" s="12"/>
      <c r="C11" s="12"/>
      <c r="D11" s="12"/>
      <c r="E11" s="12"/>
    </row>
    <row r="12" spans="1:5" ht="15.75" x14ac:dyDescent="0.25">
      <c r="A12" s="30"/>
      <c r="B12" s="12"/>
      <c r="C12" s="12"/>
      <c r="D12" s="12"/>
      <c r="E12" s="12"/>
    </row>
    <row r="13" spans="1:5" ht="15.75" x14ac:dyDescent="0.25">
      <c r="A13" s="30"/>
      <c r="B13" s="12"/>
      <c r="C13" s="12"/>
      <c r="D13" s="12"/>
      <c r="E13" s="1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I16" sqref="I16"/>
    </sheetView>
  </sheetViews>
  <sheetFormatPr defaultColWidth="8.85546875" defaultRowHeight="15" x14ac:dyDescent="0.25"/>
  <cols>
    <col min="1" max="1" width="10.42578125" customWidth="1"/>
    <col min="3" max="3" width="9.140625" customWidth="1"/>
    <col min="4" max="4" width="18.7109375" bestFit="1" customWidth="1"/>
    <col min="5" max="5" width="10.85546875" customWidth="1"/>
    <col min="6" max="6" width="20.140625" customWidth="1"/>
  </cols>
  <sheetData>
    <row r="1" spans="1:6" x14ac:dyDescent="0.25">
      <c r="A1" t="s">
        <v>97</v>
      </c>
    </row>
    <row r="2" spans="1:6" x14ac:dyDescent="0.25">
      <c r="A2" t="s">
        <v>98</v>
      </c>
      <c r="B2" t="s">
        <v>99</v>
      </c>
      <c r="C2" t="s">
        <v>2</v>
      </c>
      <c r="D2" t="s">
        <v>100</v>
      </c>
      <c r="E2" t="s">
        <v>101</v>
      </c>
      <c r="F2" t="s">
        <v>102</v>
      </c>
    </row>
    <row r="3" spans="1:6" x14ac:dyDescent="0.25">
      <c r="A3">
        <v>1</v>
      </c>
      <c r="B3" t="s">
        <v>103</v>
      </c>
      <c r="C3">
        <v>320</v>
      </c>
      <c r="D3" t="s">
        <v>104</v>
      </c>
      <c r="E3" s="57">
        <f>IF(Tabela13[[#This Row],[Salário]]&lt;=400,Tabela13[[#This Row],[Salário]]*10%,IF(Tabela13[[#This Row],[Salário]]&lt;=700,Tabela13[[#This Row],[Salário]]*9%,IF(Tabela13[[#This Row],[Salário]]&gt;700,Tabela13[[#This Row],[Salário]]*8%)))</f>
        <v>32</v>
      </c>
      <c r="F3" s="57">
        <f t="shared" ref="F3:F8" si="0">C3+E3</f>
        <v>352</v>
      </c>
    </row>
    <row r="4" spans="1:6" x14ac:dyDescent="0.25">
      <c r="A4">
        <v>2</v>
      </c>
      <c r="B4" t="s">
        <v>105</v>
      </c>
      <c r="C4">
        <v>380</v>
      </c>
      <c r="D4" t="s">
        <v>106</v>
      </c>
      <c r="E4" s="57">
        <f>IF(Tabela13[[#This Row],[Salário]]&lt;=400,Tabela13[[#This Row],[Salário]]*10%,IF(Tabela13[[#This Row],[Salário]]&lt;=700,Tabela13[[#This Row],[Salário]]*9%,IF(Tabela13[[#This Row],[Salário]]&gt;700,Tabela13[[#This Row],[Salário]]*8%)))</f>
        <v>38</v>
      </c>
      <c r="F4" s="57">
        <f t="shared" si="0"/>
        <v>418</v>
      </c>
    </row>
    <row r="5" spans="1:6" x14ac:dyDescent="0.25">
      <c r="A5">
        <v>3</v>
      </c>
      <c r="B5" t="s">
        <v>107</v>
      </c>
      <c r="C5">
        <v>450</v>
      </c>
      <c r="D5" t="s">
        <v>108</v>
      </c>
      <c r="E5" s="57">
        <f>IF(Tabela13[[#This Row],[Salário]]&lt;=400,Tabela13[[#This Row],[Salário]]*10%,IF(Tabela13[[#This Row],[Salário]]&lt;=700,Tabela13[[#This Row],[Salário]]*9%,IF(Tabela13[[#This Row],[Salário]]&gt;700,Tabela13[[#This Row],[Salário]]*8%)))</f>
        <v>40.5</v>
      </c>
      <c r="F5" s="57">
        <f t="shared" si="0"/>
        <v>490.5</v>
      </c>
    </row>
    <row r="6" spans="1:6" x14ac:dyDescent="0.25">
      <c r="A6">
        <v>4</v>
      </c>
      <c r="B6" t="s">
        <v>109</v>
      </c>
      <c r="C6">
        <v>2100</v>
      </c>
      <c r="D6" t="s">
        <v>110</v>
      </c>
      <c r="E6" s="57">
        <f>IF(Tabela13[[#This Row],[Salário]]&lt;=400,Tabela13[[#This Row],[Salário]]*10%,IF(Tabela13[[#This Row],[Salário]]&lt;=700,Tabela13[[#This Row],[Salário]]*9%,IF(Tabela13[[#This Row],[Salário]]&gt;700,Tabela13[[#This Row],[Salário]]*8%)))</f>
        <v>168</v>
      </c>
      <c r="F6" s="57">
        <f t="shared" si="0"/>
        <v>2268</v>
      </c>
    </row>
    <row r="7" spans="1:6" x14ac:dyDescent="0.25">
      <c r="A7">
        <v>5</v>
      </c>
      <c r="B7" t="s">
        <v>111</v>
      </c>
      <c r="C7">
        <v>654</v>
      </c>
      <c r="D7" t="s">
        <v>112</v>
      </c>
      <c r="E7" s="57">
        <f>IF(Tabela13[[#This Row],[Salário]]&lt;=400,Tabela13[[#This Row],[Salário]]*10%,IF(Tabela13[[#This Row],[Salário]]&lt;=700,Tabela13[[#This Row],[Salário]]*9%,IF(Tabela13[[#This Row],[Salário]]&gt;700,Tabela13[[#This Row],[Salário]]*8%)))</f>
        <v>58.86</v>
      </c>
      <c r="F7" s="57">
        <f t="shared" si="0"/>
        <v>712.86</v>
      </c>
    </row>
    <row r="8" spans="1:6" x14ac:dyDescent="0.25">
      <c r="A8">
        <v>6</v>
      </c>
      <c r="B8" t="s">
        <v>113</v>
      </c>
      <c r="C8">
        <v>800</v>
      </c>
      <c r="D8" t="s">
        <v>114</v>
      </c>
      <c r="E8" s="57">
        <f>IF(Tabela13[[#This Row],[Salário]]&lt;=400,Tabela13[[#This Row],[Salário]]*10%,IF(Tabela13[[#This Row],[Salário]]&lt;=700,Tabela13[[#This Row],[Salário]]*9%,IF(Tabela13[[#This Row],[Salário]]&gt;700,Tabela13[[#This Row],[Salário]]*8%)))</f>
        <v>64</v>
      </c>
      <c r="F8" s="57">
        <f t="shared" si="0"/>
        <v>864</v>
      </c>
    </row>
    <row r="9" spans="1:6" x14ac:dyDescent="0.25">
      <c r="A9" s="2"/>
      <c r="B9" s="2"/>
      <c r="C9" s="2"/>
      <c r="D9" s="2"/>
      <c r="E9" s="2"/>
      <c r="F9" s="2"/>
    </row>
    <row r="10" spans="1:6" ht="15.75" x14ac:dyDescent="0.25">
      <c r="A10" s="31"/>
      <c r="B10" s="11"/>
      <c r="C10" s="11"/>
      <c r="D10" s="11"/>
      <c r="E10" s="9"/>
      <c r="F10" s="9"/>
    </row>
    <row r="11" spans="1:6" ht="15.75" x14ac:dyDescent="0.25">
      <c r="A11" s="42"/>
      <c r="B11" s="14"/>
      <c r="C11" s="14"/>
      <c r="D11" s="14"/>
      <c r="E11" s="14"/>
      <c r="F11" s="14"/>
    </row>
    <row r="12" spans="1:6" ht="15.75" x14ac:dyDescent="0.25">
      <c r="A12" s="14"/>
      <c r="B12" s="14"/>
      <c r="C12" s="14"/>
      <c r="D12" s="14"/>
      <c r="E12" s="14"/>
      <c r="F12" s="14"/>
    </row>
    <row r="13" spans="1:6" ht="15" customHeight="1" x14ac:dyDescent="0.25">
      <c r="A13" s="14"/>
      <c r="B13" s="15"/>
      <c r="C13" s="15"/>
      <c r="D13" s="15"/>
      <c r="E13" s="15"/>
      <c r="F13" s="15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2" workbookViewId="0">
      <selection activeCell="F8" sqref="F8"/>
    </sheetView>
  </sheetViews>
  <sheetFormatPr defaultColWidth="8.85546875" defaultRowHeight="15" x14ac:dyDescent="0.25"/>
  <cols>
    <col min="1" max="1" width="21.140625" customWidth="1"/>
    <col min="2" max="2" width="7.140625" bestFit="1" customWidth="1"/>
    <col min="3" max="3" width="12.5703125" customWidth="1"/>
    <col min="4" max="4" width="12.7109375" customWidth="1"/>
    <col min="5" max="5" width="18.5703125" customWidth="1"/>
    <col min="6" max="6" width="19.28515625" customWidth="1"/>
  </cols>
  <sheetData>
    <row r="1" spans="1:6" x14ac:dyDescent="0.25">
      <c r="A1" t="s">
        <v>115</v>
      </c>
    </row>
    <row r="3" spans="1:6" x14ac:dyDescent="0.25">
      <c r="A3" t="s">
        <v>116</v>
      </c>
      <c r="B3" t="s">
        <v>117</v>
      </c>
      <c r="C3" t="s">
        <v>118</v>
      </c>
    </row>
    <row r="4" spans="1:6" x14ac:dyDescent="0.25">
      <c r="A4" t="s">
        <v>119</v>
      </c>
      <c r="B4" t="s">
        <v>120</v>
      </c>
      <c r="C4">
        <v>0.03</v>
      </c>
    </row>
    <row r="5" spans="1:6" x14ac:dyDescent="0.25">
      <c r="A5" t="s">
        <v>121</v>
      </c>
      <c r="B5" t="s">
        <v>122</v>
      </c>
      <c r="C5">
        <v>0.02</v>
      </c>
    </row>
    <row r="7" spans="1:6" x14ac:dyDescent="0.25">
      <c r="A7" t="s">
        <v>35</v>
      </c>
      <c r="B7" t="s">
        <v>123</v>
      </c>
      <c r="C7" t="s">
        <v>124</v>
      </c>
      <c r="D7" t="s">
        <v>125</v>
      </c>
      <c r="E7" t="s">
        <v>126</v>
      </c>
      <c r="F7" t="s">
        <v>127</v>
      </c>
    </row>
    <row r="8" spans="1:6" x14ac:dyDescent="0.25">
      <c r="A8" t="s">
        <v>128</v>
      </c>
      <c r="B8">
        <v>8</v>
      </c>
      <c r="C8">
        <v>35.450000000000003</v>
      </c>
      <c r="D8">
        <f t="shared" ref="D8:D17" si="0">B8*C8</f>
        <v>283.60000000000002</v>
      </c>
      <c r="E8" t="s">
        <v>120</v>
      </c>
      <c r="F8">
        <f>IF(Tabela14[[#This Row],[Plano Pagamento]]=B$4,Tabela14[[#This Row],[Valor Total]]*C$4,IF(Tabela14[[#This Row],[Plano Pagamento]]=B$5,Tabela14[[#This Row],[Valor Total]]*C$5))</f>
        <v>8.5080000000000009</v>
      </c>
    </row>
    <row r="9" spans="1:6" x14ac:dyDescent="0.25">
      <c r="A9" t="s">
        <v>129</v>
      </c>
      <c r="B9">
        <v>25</v>
      </c>
      <c r="C9">
        <v>8.1199999999999992</v>
      </c>
      <c r="D9">
        <f t="shared" si="0"/>
        <v>202.99999999999997</v>
      </c>
      <c r="E9" t="s">
        <v>122</v>
      </c>
      <c r="F9">
        <f>IF(Tabela14[[#This Row],[Plano Pagamento]]=B$4,Tabela14[[#This Row],[Valor Total]]*C$4,IF(Tabela14[[#This Row],[Plano Pagamento]]=B$5,Tabela14[[#This Row],[Valor Total]]*C$5))</f>
        <v>4.0599999999999996</v>
      </c>
    </row>
    <row r="10" spans="1:6" x14ac:dyDescent="0.25">
      <c r="A10" t="s">
        <v>130</v>
      </c>
      <c r="B10">
        <v>10</v>
      </c>
      <c r="C10">
        <v>13.88</v>
      </c>
      <c r="D10">
        <f t="shared" si="0"/>
        <v>138.80000000000001</v>
      </c>
      <c r="E10" t="s">
        <v>120</v>
      </c>
      <c r="F10">
        <f>IF(Tabela14[[#This Row],[Plano Pagamento]]=B$4,Tabela14[[#This Row],[Valor Total]]*C$4,IF(Tabela14[[#This Row],[Plano Pagamento]]=B$5,Tabela14[[#This Row],[Valor Total]]*C$5))</f>
        <v>4.1640000000000006</v>
      </c>
    </row>
    <row r="11" spans="1:6" x14ac:dyDescent="0.25">
      <c r="A11" t="s">
        <v>131</v>
      </c>
      <c r="B11">
        <v>100</v>
      </c>
      <c r="C11">
        <v>0.42</v>
      </c>
      <c r="D11">
        <f t="shared" si="0"/>
        <v>42</v>
      </c>
      <c r="E11" t="s">
        <v>120</v>
      </c>
      <c r="F11">
        <f>IF(Tabela14[[#This Row],[Plano Pagamento]]=B$4,Tabela14[[#This Row],[Valor Total]]*C$4,IF(Tabela14[[#This Row],[Plano Pagamento]]=B$5,Tabela14[[#This Row],[Valor Total]]*C$5))</f>
        <v>1.26</v>
      </c>
    </row>
    <row r="12" spans="1:6" x14ac:dyDescent="0.25">
      <c r="A12" t="s">
        <v>132</v>
      </c>
      <c r="B12">
        <v>1</v>
      </c>
      <c r="C12">
        <v>167</v>
      </c>
      <c r="D12">
        <f t="shared" si="0"/>
        <v>167</v>
      </c>
      <c r="E12" t="s">
        <v>120</v>
      </c>
      <c r="F12">
        <f>IF(Tabela14[[#This Row],[Plano Pagamento]]=B$4,Tabela14[[#This Row],[Valor Total]]*C$4,IF(Tabela14[[#This Row],[Plano Pagamento]]=B$5,Tabela14[[#This Row],[Valor Total]]*C$5))</f>
        <v>5.01</v>
      </c>
    </row>
    <row r="13" spans="1:6" x14ac:dyDescent="0.25">
      <c r="A13" t="s">
        <v>133</v>
      </c>
      <c r="B13">
        <v>25</v>
      </c>
      <c r="C13">
        <v>0.86</v>
      </c>
      <c r="D13">
        <f t="shared" si="0"/>
        <v>21.5</v>
      </c>
      <c r="E13" t="s">
        <v>122</v>
      </c>
      <c r="F13">
        <f>IF(Tabela14[[#This Row],[Plano Pagamento]]=B$4,Tabela14[[#This Row],[Valor Total]]*C$4,IF(Tabela14[[#This Row],[Plano Pagamento]]=B$5,Tabela14[[#This Row],[Valor Total]]*C$5))</f>
        <v>0.43</v>
      </c>
    </row>
    <row r="14" spans="1:6" x14ac:dyDescent="0.25">
      <c r="A14" t="s">
        <v>134</v>
      </c>
      <c r="B14">
        <v>45</v>
      </c>
      <c r="C14">
        <v>1.1000000000000001</v>
      </c>
      <c r="D14">
        <f t="shared" si="0"/>
        <v>49.500000000000007</v>
      </c>
      <c r="E14" t="s">
        <v>122</v>
      </c>
      <c r="F14">
        <f>IF(Tabela14[[#This Row],[Plano Pagamento]]=B$4,Tabela14[[#This Row],[Valor Total]]*C$4,IF(Tabela14[[#This Row],[Plano Pagamento]]=B$5,Tabela14[[#This Row],[Valor Total]]*C$5))</f>
        <v>0.99000000000000021</v>
      </c>
    </row>
    <row r="15" spans="1:6" x14ac:dyDescent="0.25">
      <c r="A15" t="s">
        <v>135</v>
      </c>
      <c r="B15">
        <v>100</v>
      </c>
      <c r="C15">
        <v>0.11</v>
      </c>
      <c r="D15">
        <f t="shared" si="0"/>
        <v>11</v>
      </c>
      <c r="E15" t="s">
        <v>122</v>
      </c>
      <c r="F15">
        <f>IF(Tabela14[[#This Row],[Plano Pagamento]]=B$4,Tabela14[[#This Row],[Valor Total]]*C$4,IF(Tabela14[[#This Row],[Plano Pagamento]]=B$5,Tabela14[[#This Row],[Valor Total]]*C$5))</f>
        <v>0.22</v>
      </c>
    </row>
    <row r="16" spans="1:6" x14ac:dyDescent="0.25">
      <c r="A16" t="s">
        <v>136</v>
      </c>
      <c r="B16">
        <v>17</v>
      </c>
      <c r="C16">
        <v>42</v>
      </c>
      <c r="D16">
        <f t="shared" si="0"/>
        <v>714</v>
      </c>
      <c r="E16" t="s">
        <v>122</v>
      </c>
      <c r="F16">
        <f>IF(Tabela14[[#This Row],[Plano Pagamento]]=B$4,Tabela14[[#This Row],[Valor Total]]*C$4,IF(Tabela14[[#This Row],[Plano Pagamento]]=B$5,Tabela14[[#This Row],[Valor Total]]*C$5))</f>
        <v>14.280000000000001</v>
      </c>
    </row>
    <row r="17" spans="1:6" x14ac:dyDescent="0.25">
      <c r="A17" t="s">
        <v>137</v>
      </c>
      <c r="B17">
        <v>10</v>
      </c>
      <c r="C17">
        <v>24</v>
      </c>
      <c r="D17">
        <f t="shared" si="0"/>
        <v>240</v>
      </c>
      <c r="E17" t="s">
        <v>122</v>
      </c>
      <c r="F17">
        <f>IF(Tabela14[[#This Row],[Plano Pagamento]]=B$4,Tabela14[[#This Row],[Valor Total]]*C$4,IF(Tabela14[[#This Row],[Plano Pagamento]]=B$5,Tabela14[[#This Row],[Valor Total]]*C$5))</f>
        <v>4.8</v>
      </c>
    </row>
    <row r="22" spans="1:6" x14ac:dyDescent="0.25">
      <c r="A22" s="3"/>
    </row>
  </sheetData>
  <dataValidations count="1">
    <dataValidation allowBlank="1" showInputMessage="1" showErrorMessage="1" promptTitle="Função SE" prompt="Plano de Pagamento igual à VST - Valor Toral vezes 3%._x000a_Plano de Pagamento igual à PAR - Valor Toral vezes 2%." sqref="F8:F17"/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4" sqref="E4"/>
    </sheetView>
  </sheetViews>
  <sheetFormatPr defaultColWidth="8.85546875" defaultRowHeight="15" x14ac:dyDescent="0.25"/>
  <cols>
    <col min="1" max="1" width="30" bestFit="1" customWidth="1"/>
    <col min="2" max="2" width="11.28515625" customWidth="1"/>
    <col min="4" max="4" width="7.42578125" customWidth="1"/>
    <col min="5" max="5" width="10.5703125" customWidth="1"/>
  </cols>
  <sheetData>
    <row r="1" spans="1:5" x14ac:dyDescent="0.25">
      <c r="A1" t="s">
        <v>138</v>
      </c>
    </row>
    <row r="3" spans="1:5" x14ac:dyDescent="0.25">
      <c r="A3" t="s">
        <v>139</v>
      </c>
      <c r="B3" t="s">
        <v>140</v>
      </c>
      <c r="C3" t="s">
        <v>141</v>
      </c>
      <c r="D3" t="s">
        <v>142</v>
      </c>
      <c r="E3" t="s">
        <v>17</v>
      </c>
    </row>
    <row r="4" spans="1:5" x14ac:dyDescent="0.25">
      <c r="A4" t="s">
        <v>143</v>
      </c>
      <c r="B4">
        <v>120</v>
      </c>
      <c r="C4">
        <v>120</v>
      </c>
      <c r="D4">
        <f>B4-C4</f>
        <v>0</v>
      </c>
      <c r="E4" t="str">
        <f>IF(Tabela15[[#This Row],[Falta]]=0,"Quitado","Atrasado")</f>
        <v>Quitado</v>
      </c>
    </row>
    <row r="5" spans="1:5" x14ac:dyDescent="0.25">
      <c r="A5" t="s">
        <v>144</v>
      </c>
      <c r="B5">
        <v>20</v>
      </c>
      <c r="C5">
        <v>20</v>
      </c>
      <c r="D5">
        <f t="shared" ref="D5:D16" si="0">B5-C5</f>
        <v>0</v>
      </c>
      <c r="E5" t="str">
        <f>IF(Tabela15[[#This Row],[Falta]]=0,"Quitado","Atrasado")</f>
        <v>Quitado</v>
      </c>
    </row>
    <row r="6" spans="1:5" x14ac:dyDescent="0.25">
      <c r="A6" t="s">
        <v>145</v>
      </c>
      <c r="B6">
        <v>70</v>
      </c>
      <c r="C6">
        <v>60</v>
      </c>
      <c r="D6">
        <f t="shared" si="0"/>
        <v>10</v>
      </c>
      <c r="E6" t="str">
        <f>IF(Tabela15[[#This Row],[Falta]]=0,"Quitado","Atrasado")</f>
        <v>Atrasado</v>
      </c>
    </row>
    <row r="7" spans="1:5" x14ac:dyDescent="0.25">
      <c r="A7" t="s">
        <v>146</v>
      </c>
      <c r="B7">
        <v>100</v>
      </c>
      <c r="C7">
        <v>0</v>
      </c>
      <c r="D7">
        <f t="shared" si="0"/>
        <v>100</v>
      </c>
      <c r="E7" t="str">
        <f>IF(Tabela15[[#This Row],[Falta]]=0,"Quitado","Atrasado")</f>
        <v>Atrasado</v>
      </c>
    </row>
    <row r="8" spans="1:5" x14ac:dyDescent="0.25">
      <c r="A8" t="s">
        <v>147</v>
      </c>
      <c r="B8">
        <v>10</v>
      </c>
      <c r="C8">
        <v>7</v>
      </c>
      <c r="D8">
        <f t="shared" si="0"/>
        <v>3</v>
      </c>
      <c r="E8" t="str">
        <f>IF(Tabela15[[#This Row],[Falta]]=0,"Quitado","Atrasado")</f>
        <v>Atrasado</v>
      </c>
    </row>
    <row r="9" spans="1:5" x14ac:dyDescent="0.25">
      <c r="A9" t="s">
        <v>148</v>
      </c>
      <c r="B9">
        <v>66</v>
      </c>
      <c r="C9">
        <v>56</v>
      </c>
      <c r="D9">
        <f t="shared" si="0"/>
        <v>10</v>
      </c>
      <c r="E9" t="str">
        <f>IF(Tabela15[[#This Row],[Falta]]=0,"Quitado","Atrasado")</f>
        <v>Atrasado</v>
      </c>
    </row>
    <row r="10" spans="1:5" x14ac:dyDescent="0.25">
      <c r="A10" t="s">
        <v>149</v>
      </c>
      <c r="B10">
        <v>25</v>
      </c>
      <c r="C10">
        <v>25</v>
      </c>
      <c r="D10">
        <f t="shared" si="0"/>
        <v>0</v>
      </c>
      <c r="E10" t="str">
        <f>IF(Tabela15[[#This Row],[Falta]]=0,"Quitado","Atrasado")</f>
        <v>Quitado</v>
      </c>
    </row>
    <row r="11" spans="1:5" x14ac:dyDescent="0.25">
      <c r="A11" t="s">
        <v>150</v>
      </c>
      <c r="B11">
        <v>20</v>
      </c>
      <c r="C11">
        <v>20</v>
      </c>
      <c r="D11">
        <f t="shared" si="0"/>
        <v>0</v>
      </c>
      <c r="E11" t="str">
        <f>IF(Tabela15[[#This Row],[Falta]]=0,"Quitado","Atrasado")</f>
        <v>Quitado</v>
      </c>
    </row>
    <row r="12" spans="1:5" x14ac:dyDescent="0.25">
      <c r="A12" t="s">
        <v>151</v>
      </c>
      <c r="B12">
        <v>87</v>
      </c>
      <c r="C12">
        <v>34</v>
      </c>
      <c r="D12">
        <f t="shared" si="0"/>
        <v>53</v>
      </c>
      <c r="E12" t="str">
        <f>IF(Tabela15[[#This Row],[Falta]]=0,"Quitado","Atrasado")</f>
        <v>Atrasado</v>
      </c>
    </row>
    <row r="13" spans="1:5" x14ac:dyDescent="0.25">
      <c r="A13" t="s">
        <v>152</v>
      </c>
      <c r="B13">
        <v>5</v>
      </c>
      <c r="C13">
        <v>4.5</v>
      </c>
      <c r="D13">
        <f t="shared" si="0"/>
        <v>0.5</v>
      </c>
      <c r="E13" t="str">
        <f>IF(Tabela15[[#This Row],[Falta]]=0,"Quitado","Atrasado")</f>
        <v>Atrasado</v>
      </c>
    </row>
    <row r="14" spans="1:5" x14ac:dyDescent="0.25">
      <c r="A14" t="s">
        <v>153</v>
      </c>
      <c r="B14">
        <v>100</v>
      </c>
      <c r="C14">
        <v>100</v>
      </c>
      <c r="D14">
        <f t="shared" si="0"/>
        <v>0</v>
      </c>
      <c r="E14" t="str">
        <f>IF(Tabela15[[#This Row],[Falta]]=0,"Quitado","Atrasado")</f>
        <v>Quitado</v>
      </c>
    </row>
    <row r="15" spans="1:5" x14ac:dyDescent="0.25">
      <c r="A15" t="s">
        <v>154</v>
      </c>
      <c r="B15">
        <v>78</v>
      </c>
      <c r="C15">
        <v>77</v>
      </c>
      <c r="D15">
        <f t="shared" si="0"/>
        <v>1</v>
      </c>
      <c r="E15" t="str">
        <f>IF(Tabela15[[#This Row],[Falta]]=0,"Quitado","Atrasado")</f>
        <v>Atrasado</v>
      </c>
    </row>
    <row r="16" spans="1:5" x14ac:dyDescent="0.25">
      <c r="A16" t="s">
        <v>155</v>
      </c>
      <c r="B16">
        <v>35</v>
      </c>
      <c r="C16">
        <v>0</v>
      </c>
      <c r="D16">
        <f t="shared" si="0"/>
        <v>35</v>
      </c>
      <c r="E16" t="str">
        <f>IF(Tabela15[[#This Row],[Falta]]=0,"Quitado","Atrasado")</f>
        <v>Atrasado</v>
      </c>
    </row>
    <row r="19" spans="1:5" x14ac:dyDescent="0.25">
      <c r="A19" s="36"/>
      <c r="B19" s="43"/>
      <c r="C19" s="43"/>
      <c r="D19" s="43"/>
      <c r="E19" s="43"/>
    </row>
    <row r="20" spans="1:5" x14ac:dyDescent="0.25">
      <c r="A20" s="43"/>
      <c r="B20" s="43"/>
      <c r="C20" s="43"/>
      <c r="D20" s="43"/>
      <c r="E20" s="43"/>
    </row>
  </sheetData>
  <dataValidations count="1">
    <dataValidation allowBlank="1" showInputMessage="1" showErrorMessage="1" promptTitle="Função SE" prompt="Falta igual à 0 - Situação Quitado._x000a_Falta diferente de 0 - Situação Em Atraso." sqref="E4:E16"/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7" sqref="A7:B7"/>
    </sheetView>
  </sheetViews>
  <sheetFormatPr defaultColWidth="8.85546875" defaultRowHeight="15" x14ac:dyDescent="0.25"/>
  <cols>
    <col min="1" max="1" width="13.85546875" bestFit="1" customWidth="1"/>
    <col min="2" max="2" width="13.42578125" bestFit="1" customWidth="1"/>
    <col min="8" max="8" width="9.140625" customWidth="1"/>
  </cols>
  <sheetData>
    <row r="1" spans="1:8" x14ac:dyDescent="0.25">
      <c r="A1" s="49" t="s">
        <v>156</v>
      </c>
      <c r="B1" s="50"/>
    </row>
    <row r="2" spans="1:8" ht="15" customHeight="1" x14ac:dyDescent="0.25">
      <c r="A2" s="16" t="s">
        <v>222</v>
      </c>
      <c r="B2" s="16" t="s">
        <v>157</v>
      </c>
      <c r="D2" s="20"/>
      <c r="E2" s="19"/>
      <c r="F2" s="19"/>
    </row>
    <row r="3" spans="1:8" x14ac:dyDescent="0.25">
      <c r="A3" s="17">
        <v>170</v>
      </c>
      <c r="B3" s="17">
        <v>100</v>
      </c>
      <c r="D3" s="19"/>
      <c r="E3" s="19"/>
      <c r="F3" s="19"/>
    </row>
    <row r="4" spans="1:8" x14ac:dyDescent="0.25">
      <c r="A4" s="16" t="s">
        <v>158</v>
      </c>
      <c r="B4" s="16" t="s">
        <v>159</v>
      </c>
    </row>
    <row r="5" spans="1:8" x14ac:dyDescent="0.25">
      <c r="A5" s="18">
        <v>170</v>
      </c>
      <c r="B5" s="18">
        <v>80</v>
      </c>
    </row>
    <row r="6" spans="1:8" x14ac:dyDescent="0.25">
      <c r="A6" s="49" t="s">
        <v>17</v>
      </c>
      <c r="B6" s="50"/>
    </row>
    <row r="7" spans="1:8" ht="15" customHeight="1" x14ac:dyDescent="0.25">
      <c r="A7" s="51" t="str">
        <f>IF(AND(A5&gt;=A3,B5&lt;=B3),"Aprovado","Reprovado")</f>
        <v>Aprovado</v>
      </c>
      <c r="B7" s="52"/>
      <c r="D7" s="21"/>
      <c r="E7" s="22"/>
      <c r="F7" s="22"/>
      <c r="G7" s="22"/>
      <c r="H7" s="22"/>
    </row>
    <row r="8" spans="1:8" x14ac:dyDescent="0.25">
      <c r="D8" s="22"/>
      <c r="E8" s="22"/>
      <c r="F8" s="22"/>
      <c r="G8" s="22"/>
      <c r="H8" s="22"/>
    </row>
    <row r="9" spans="1:8" x14ac:dyDescent="0.25">
      <c r="D9" s="22"/>
      <c r="E9" s="22"/>
      <c r="F9" s="22"/>
      <c r="G9" s="22"/>
      <c r="H9" s="22"/>
    </row>
    <row r="10" spans="1:8" x14ac:dyDescent="0.25">
      <c r="D10" s="22"/>
      <c r="E10" s="22"/>
      <c r="F10" s="22"/>
      <c r="G10" s="22"/>
      <c r="H10" s="22"/>
    </row>
    <row r="11" spans="1:8" x14ac:dyDescent="0.25">
      <c r="D11" s="22"/>
      <c r="E11" s="22"/>
      <c r="F11" s="22"/>
      <c r="G11" s="22"/>
      <c r="H11" s="22"/>
    </row>
    <row r="12" spans="1:8" x14ac:dyDescent="0.25">
      <c r="D12" s="22"/>
      <c r="E12" s="22"/>
      <c r="F12" s="22"/>
      <c r="G12" s="22"/>
      <c r="H12" s="22"/>
    </row>
    <row r="13" spans="1:8" x14ac:dyDescent="0.25">
      <c r="D13" s="22"/>
      <c r="E13" s="22"/>
      <c r="F13" s="22"/>
      <c r="G13" s="22"/>
      <c r="H13" s="22"/>
    </row>
    <row r="14" spans="1:8" x14ac:dyDescent="0.25">
      <c r="D14" s="22"/>
      <c r="E14" s="22"/>
      <c r="F14" s="22"/>
      <c r="G14" s="22"/>
      <c r="H14" s="22"/>
    </row>
  </sheetData>
  <mergeCells count="3">
    <mergeCell ref="A1:B1"/>
    <mergeCell ref="A6:B6"/>
    <mergeCell ref="A7:B7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8" sqref="A8"/>
    </sheetView>
  </sheetViews>
  <sheetFormatPr defaultColWidth="8.85546875" defaultRowHeight="15" x14ac:dyDescent="0.25"/>
  <cols>
    <col min="1" max="1" width="19" customWidth="1"/>
    <col min="2" max="2" width="31" customWidth="1"/>
  </cols>
  <sheetData>
    <row r="1" spans="1:2" x14ac:dyDescent="0.25">
      <c r="A1" s="53" t="s">
        <v>160</v>
      </c>
      <c r="B1" s="53"/>
    </row>
    <row r="2" spans="1:2" ht="30" x14ac:dyDescent="0.25">
      <c r="A2" s="23" t="s">
        <v>161</v>
      </c>
      <c r="B2" s="23" t="s">
        <v>162</v>
      </c>
    </row>
    <row r="3" spans="1:2" x14ac:dyDescent="0.25">
      <c r="A3" s="24">
        <v>20</v>
      </c>
      <c r="B3" s="24">
        <v>15</v>
      </c>
    </row>
    <row r="4" spans="1:2" x14ac:dyDescent="0.25">
      <c r="A4" s="25" t="s">
        <v>163</v>
      </c>
      <c r="B4" s="25" t="s">
        <v>164</v>
      </c>
    </row>
    <row r="5" spans="1:2" x14ac:dyDescent="0.25">
      <c r="A5" s="26">
        <v>21</v>
      </c>
      <c r="B5" s="26">
        <v>15</v>
      </c>
    </row>
    <row r="6" spans="1:2" x14ac:dyDescent="0.25">
      <c r="A6" s="54" t="s">
        <v>17</v>
      </c>
      <c r="B6" s="54"/>
    </row>
    <row r="7" spans="1:2" x14ac:dyDescent="0.25">
      <c r="A7" s="55" t="str">
        <f>IF(AND(A5&gt;=A3,B5&gt;=B3),"Aprovado","Reprovado")</f>
        <v>Aprovado</v>
      </c>
      <c r="B7" s="55"/>
    </row>
    <row r="9" spans="1:2" x14ac:dyDescent="0.25">
      <c r="A9" s="36"/>
      <c r="B9" s="36"/>
    </row>
    <row r="10" spans="1:2" x14ac:dyDescent="0.25">
      <c r="A10" s="36"/>
      <c r="B10" s="36"/>
    </row>
    <row r="11" spans="1:2" x14ac:dyDescent="0.25">
      <c r="A11" s="36"/>
      <c r="B11" s="36"/>
    </row>
    <row r="12" spans="1:2" x14ac:dyDescent="0.25">
      <c r="A12" s="36"/>
      <c r="B12" s="36"/>
    </row>
    <row r="13" spans="1:2" x14ac:dyDescent="0.25">
      <c r="A13" s="36"/>
      <c r="B13" s="36"/>
    </row>
  </sheetData>
  <mergeCells count="3">
    <mergeCell ref="A1:B1"/>
    <mergeCell ref="A6:B6"/>
    <mergeCell ref="A7:B7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F3" sqref="F3"/>
    </sheetView>
  </sheetViews>
  <sheetFormatPr defaultColWidth="8.85546875" defaultRowHeight="15" x14ac:dyDescent="0.25"/>
  <cols>
    <col min="1" max="1" width="13.5703125" customWidth="1"/>
    <col min="2" max="2" width="20.140625" customWidth="1"/>
    <col min="3" max="3" width="22.140625" customWidth="1"/>
    <col min="4" max="4" width="11.42578125" customWidth="1"/>
  </cols>
  <sheetData>
    <row r="1" spans="1:5" x14ac:dyDescent="0.25">
      <c r="A1" t="s">
        <v>1</v>
      </c>
      <c r="B1" t="s">
        <v>165</v>
      </c>
      <c r="C1" t="s">
        <v>166</v>
      </c>
      <c r="D1" t="s">
        <v>167</v>
      </c>
    </row>
    <row r="2" spans="1:5" x14ac:dyDescent="0.25">
      <c r="A2" t="s">
        <v>111</v>
      </c>
      <c r="B2">
        <v>6</v>
      </c>
      <c r="C2" s="59">
        <v>0.55000000000000004</v>
      </c>
      <c r="D2" t="str">
        <f>IF(AND(Tabela17[[#This Row],[Tempo de empresa]]&gt;=5,Tabela17[[#This Row],[Avaliação do superior]]&gt;70%),"Sim","Não")</f>
        <v>Não</v>
      </c>
    </row>
    <row r="3" spans="1:5" x14ac:dyDescent="0.25">
      <c r="A3" t="s">
        <v>168</v>
      </c>
      <c r="B3">
        <v>8</v>
      </c>
      <c r="C3" s="59">
        <v>0.8</v>
      </c>
      <c r="D3" t="str">
        <f>IF(AND(Tabela17[[#This Row],[Tempo de empresa]]&gt;=5,Tabela17[[#This Row],[Avaliação do superior]]&gt;70%),"Sim","Não")</f>
        <v>Sim</v>
      </c>
    </row>
    <row r="4" spans="1:5" x14ac:dyDescent="0.25">
      <c r="A4" t="s">
        <v>107</v>
      </c>
      <c r="B4">
        <v>4</v>
      </c>
      <c r="C4" s="59">
        <v>0.75</v>
      </c>
      <c r="D4" t="str">
        <f>IF(AND(Tabela17[[#This Row],[Tempo de empresa]]&gt;=5,Tabela17[[#This Row],[Avaliação do superior]]&gt;70%),"Sim","Não")</f>
        <v>Não</v>
      </c>
    </row>
    <row r="5" spans="1:5" x14ac:dyDescent="0.25">
      <c r="A5" t="s">
        <v>169</v>
      </c>
      <c r="B5">
        <v>2</v>
      </c>
      <c r="C5" s="59">
        <v>0.71</v>
      </c>
      <c r="D5" t="str">
        <f>IF(AND(Tabela17[[#This Row],[Tempo de empresa]]&gt;=5,Tabela17[[#This Row],[Avaliação do superior]]&gt;70%),"Sim","Não")</f>
        <v>Não</v>
      </c>
    </row>
    <row r="6" spans="1:5" x14ac:dyDescent="0.25">
      <c r="A6" t="s">
        <v>170</v>
      </c>
      <c r="B6">
        <v>1</v>
      </c>
      <c r="C6" s="59">
        <v>0.68</v>
      </c>
      <c r="D6" t="str">
        <f>IF(AND(Tabela17[[#This Row],[Tempo de empresa]]&gt;=5,Tabela17[[#This Row],[Avaliação do superior]]&gt;70%),"Sim","Não")</f>
        <v>Não</v>
      </c>
    </row>
    <row r="7" spans="1:5" x14ac:dyDescent="0.25">
      <c r="A7" t="s">
        <v>171</v>
      </c>
      <c r="B7">
        <v>5</v>
      </c>
      <c r="C7" s="59">
        <v>0.95</v>
      </c>
      <c r="D7" t="str">
        <f>IF(AND(Tabela17[[#This Row],[Tempo de empresa]]&gt;=5,Tabela17[[#This Row],[Avaliação do superior]]&gt;70%),"Sim","Não")</f>
        <v>Sim</v>
      </c>
    </row>
    <row r="8" spans="1:5" x14ac:dyDescent="0.25">
      <c r="A8" t="s">
        <v>172</v>
      </c>
      <c r="B8">
        <v>9</v>
      </c>
      <c r="C8" s="59">
        <v>0.2</v>
      </c>
      <c r="D8" t="str">
        <f>IF(AND(Tabela17[[#This Row],[Tempo de empresa]]&gt;=5,Tabela17[[#This Row],[Avaliação do superior]]&gt;70%),"Sim","Não")</f>
        <v>Não</v>
      </c>
    </row>
    <row r="9" spans="1:5" x14ac:dyDescent="0.25">
      <c r="A9" t="s">
        <v>173</v>
      </c>
      <c r="B9">
        <v>7</v>
      </c>
      <c r="C9" s="59">
        <v>0.45</v>
      </c>
      <c r="D9" t="str">
        <f>IF(AND(Tabela17[[#This Row],[Tempo de empresa]]&gt;=5,Tabela17[[#This Row],[Avaliação do superior]]&gt;70%),"Sim","Não")</f>
        <v>Não</v>
      </c>
    </row>
    <row r="10" spans="1:5" x14ac:dyDescent="0.25">
      <c r="A10" t="s">
        <v>107</v>
      </c>
      <c r="B10">
        <v>8</v>
      </c>
      <c r="C10" s="59">
        <v>0.65</v>
      </c>
      <c r="D10" t="str">
        <f>IF(AND(Tabela17[[#This Row],[Tempo de empresa]]&gt;=5,Tabela17[[#This Row],[Avaliação do superior]]&gt;70%),"Sim","Não")</f>
        <v>Não</v>
      </c>
    </row>
    <row r="11" spans="1:5" x14ac:dyDescent="0.25">
      <c r="A11" t="s">
        <v>174</v>
      </c>
      <c r="B11">
        <v>5</v>
      </c>
      <c r="C11" s="59">
        <v>0.7</v>
      </c>
      <c r="D11" t="str">
        <f>IF(AND(Tabela17[[#This Row],[Tempo de empresa]]&gt;=5,Tabela17[[#This Row],[Avaliação do superior]]&gt;70%),"Sim","Não")</f>
        <v>Não</v>
      </c>
    </row>
    <row r="13" spans="1:5" x14ac:dyDescent="0.25">
      <c r="A13" s="44"/>
      <c r="B13" s="44"/>
      <c r="C13" s="44"/>
      <c r="D13" s="44"/>
      <c r="E13" s="44"/>
    </row>
    <row r="14" spans="1:5" x14ac:dyDescent="0.25">
      <c r="A14" s="45"/>
      <c r="B14" s="45"/>
      <c r="C14" s="45"/>
      <c r="D14" s="45"/>
      <c r="E14" s="45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G11" sqref="G11"/>
    </sheetView>
  </sheetViews>
  <sheetFormatPr defaultColWidth="8.85546875" defaultRowHeight="15" x14ac:dyDescent="0.25"/>
  <cols>
    <col min="1" max="1" width="13.5703125" customWidth="1"/>
    <col min="2" max="2" width="20.140625" customWidth="1"/>
    <col min="3" max="3" width="22.140625" customWidth="1"/>
    <col min="4" max="4" width="11.42578125" customWidth="1"/>
  </cols>
  <sheetData>
    <row r="1" spans="1:5" x14ac:dyDescent="0.25">
      <c r="A1" t="s">
        <v>1</v>
      </c>
      <c r="B1" t="s">
        <v>165</v>
      </c>
      <c r="C1" t="s">
        <v>166</v>
      </c>
      <c r="D1" t="s">
        <v>167</v>
      </c>
    </row>
    <row r="2" spans="1:5" x14ac:dyDescent="0.25">
      <c r="A2" t="s">
        <v>111</v>
      </c>
      <c r="B2">
        <v>6</v>
      </c>
      <c r="C2" s="59">
        <v>0.55000000000000004</v>
      </c>
      <c r="D2" t="str">
        <f>IF(OR(Tabela18[[#This Row],[Tempo de empresa]]&gt;=5,Tabela18[[#This Row],[Avaliação do superior]]&gt;70%),"Sim","Não")</f>
        <v>Sim</v>
      </c>
    </row>
    <row r="3" spans="1:5" x14ac:dyDescent="0.25">
      <c r="A3" t="s">
        <v>168</v>
      </c>
      <c r="B3">
        <v>8</v>
      </c>
      <c r="C3" s="59">
        <v>0.8</v>
      </c>
      <c r="D3" t="str">
        <f>IF(OR(Tabela18[[#This Row],[Tempo de empresa]]&gt;=5,Tabela18[[#This Row],[Avaliação do superior]]&gt;70%),"Sim","Não")</f>
        <v>Sim</v>
      </c>
    </row>
    <row r="4" spans="1:5" x14ac:dyDescent="0.25">
      <c r="A4" t="s">
        <v>107</v>
      </c>
      <c r="B4">
        <v>4</v>
      </c>
      <c r="C4" s="59">
        <v>0.75</v>
      </c>
      <c r="D4" t="str">
        <f>IF(OR(Tabela18[[#This Row],[Tempo de empresa]]&gt;=5,Tabela18[[#This Row],[Avaliação do superior]]&gt;70%),"Sim","Não")</f>
        <v>Sim</v>
      </c>
    </row>
    <row r="5" spans="1:5" x14ac:dyDescent="0.25">
      <c r="A5" t="s">
        <v>169</v>
      </c>
      <c r="B5">
        <v>2</v>
      </c>
      <c r="C5" s="59">
        <v>0.71</v>
      </c>
      <c r="D5" t="str">
        <f>IF(OR(Tabela18[[#This Row],[Tempo de empresa]]&gt;=5,Tabela18[[#This Row],[Avaliação do superior]]&gt;70%),"Sim","Não")</f>
        <v>Sim</v>
      </c>
    </row>
    <row r="6" spans="1:5" x14ac:dyDescent="0.25">
      <c r="A6" t="s">
        <v>170</v>
      </c>
      <c r="B6">
        <v>1</v>
      </c>
      <c r="C6" s="59">
        <v>0.68</v>
      </c>
      <c r="D6" t="str">
        <f>IF(OR(Tabela18[[#This Row],[Tempo de empresa]]&gt;=5,Tabela18[[#This Row],[Avaliação do superior]]&gt;70%),"Sim","Não")</f>
        <v>Não</v>
      </c>
    </row>
    <row r="7" spans="1:5" x14ac:dyDescent="0.25">
      <c r="A7" t="s">
        <v>171</v>
      </c>
      <c r="B7">
        <v>5</v>
      </c>
      <c r="C7" s="59">
        <v>0.95</v>
      </c>
      <c r="D7" t="str">
        <f>IF(OR(Tabela18[[#This Row],[Tempo de empresa]]&gt;=5,Tabela18[[#This Row],[Avaliação do superior]]&gt;70%),"Sim","Não")</f>
        <v>Sim</v>
      </c>
    </row>
    <row r="8" spans="1:5" x14ac:dyDescent="0.25">
      <c r="A8" t="s">
        <v>172</v>
      </c>
      <c r="B8">
        <v>9</v>
      </c>
      <c r="C8" s="59">
        <v>0.2</v>
      </c>
      <c r="D8" t="str">
        <f>IF(OR(Tabela18[[#This Row],[Tempo de empresa]]&gt;=5,Tabela18[[#This Row],[Avaliação do superior]]&gt;70%),"Sim","Não")</f>
        <v>Sim</v>
      </c>
    </row>
    <row r="9" spans="1:5" x14ac:dyDescent="0.25">
      <c r="A9" t="s">
        <v>173</v>
      </c>
      <c r="B9">
        <v>7</v>
      </c>
      <c r="C9" s="59">
        <v>0.45</v>
      </c>
      <c r="D9" t="str">
        <f>IF(OR(Tabela18[[#This Row],[Tempo de empresa]]&gt;=5,Tabela18[[#This Row],[Avaliação do superior]]&gt;70%),"Sim","Não")</f>
        <v>Sim</v>
      </c>
    </row>
    <row r="10" spans="1:5" x14ac:dyDescent="0.25">
      <c r="A10" t="s">
        <v>107</v>
      </c>
      <c r="B10">
        <v>8</v>
      </c>
      <c r="C10" s="59">
        <v>0.65</v>
      </c>
      <c r="D10" t="str">
        <f>IF(OR(Tabela18[[#This Row],[Tempo de empresa]]&gt;=5,Tabela18[[#This Row],[Avaliação do superior]]&gt;70%),"Sim","Não")</f>
        <v>Sim</v>
      </c>
    </row>
    <row r="11" spans="1:5" x14ac:dyDescent="0.25">
      <c r="A11" t="s">
        <v>174</v>
      </c>
      <c r="B11">
        <v>5</v>
      </c>
      <c r="C11" s="59">
        <v>0.7</v>
      </c>
      <c r="D11" t="str">
        <f>IF(OR(Tabela18[[#This Row],[Tempo de empresa]]&gt;=5,Tabela18[[#This Row],[Avaliação do superior]]&gt;70%),"Sim","Não")</f>
        <v>Sim</v>
      </c>
    </row>
    <row r="13" spans="1:5" x14ac:dyDescent="0.25">
      <c r="A13" s="44"/>
      <c r="B13" s="44"/>
      <c r="C13" s="44"/>
      <c r="D13" s="44"/>
    </row>
    <row r="14" spans="1:5" x14ac:dyDescent="0.25">
      <c r="A14" s="46"/>
      <c r="B14" s="46"/>
      <c r="C14" s="46"/>
      <c r="D14" s="46"/>
    </row>
    <row r="15" spans="1:5" ht="15" customHeight="1" x14ac:dyDescent="0.25">
      <c r="A15" s="47"/>
      <c r="B15" s="47"/>
      <c r="C15" s="47"/>
      <c r="D15" s="47"/>
      <c r="E15" s="22"/>
    </row>
    <row r="16" spans="1:5" x14ac:dyDescent="0.25">
      <c r="A16" s="22"/>
      <c r="B16" s="22"/>
      <c r="C16" s="22"/>
      <c r="D16" s="22"/>
      <c r="E16" s="22"/>
    </row>
    <row r="17" spans="1:5" x14ac:dyDescent="0.25">
      <c r="A17" s="22"/>
      <c r="B17" s="22"/>
      <c r="C17" s="22"/>
      <c r="D17" s="22"/>
      <c r="E17" s="22"/>
    </row>
    <row r="18" spans="1:5" x14ac:dyDescent="0.25">
      <c r="A18" s="22"/>
      <c r="B18" s="22"/>
      <c r="C18" s="22"/>
      <c r="D18" s="22"/>
      <c r="E18" s="22"/>
    </row>
    <row r="19" spans="1:5" x14ac:dyDescent="0.25">
      <c r="A19" s="22"/>
      <c r="B19" s="22"/>
      <c r="C19" s="22"/>
      <c r="D19" s="22"/>
      <c r="E19" s="22"/>
    </row>
    <row r="20" spans="1:5" x14ac:dyDescent="0.25">
      <c r="A20" s="22"/>
      <c r="B20" s="22"/>
      <c r="C20" s="22"/>
      <c r="D20" s="22"/>
      <c r="E20" s="22"/>
    </row>
    <row r="21" spans="1:5" x14ac:dyDescent="0.25">
      <c r="A21" s="22"/>
      <c r="B21" s="22"/>
      <c r="C21" s="22"/>
      <c r="D21" s="22"/>
      <c r="E21" s="22"/>
    </row>
    <row r="22" spans="1:5" x14ac:dyDescent="0.25">
      <c r="A22" s="22"/>
      <c r="B22" s="22"/>
      <c r="C22" s="22"/>
      <c r="D22" s="22"/>
      <c r="E22" s="2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K14" sqref="K14"/>
    </sheetView>
  </sheetViews>
  <sheetFormatPr defaultColWidth="8.85546875" defaultRowHeight="15" x14ac:dyDescent="0.25"/>
  <cols>
    <col min="2" max="2" width="9.28515625" customWidth="1"/>
    <col min="3" max="3" width="10" customWidth="1"/>
    <col min="4" max="4" width="10.7109375" customWidth="1"/>
    <col min="5" max="5" width="14.5703125" bestFit="1" customWidth="1"/>
  </cols>
  <sheetData>
    <row r="1" spans="1:5" x14ac:dyDescent="0.25">
      <c r="A1" s="3" t="s">
        <v>175</v>
      </c>
      <c r="B1" t="s">
        <v>72</v>
      </c>
      <c r="C1" t="s">
        <v>176</v>
      </c>
      <c r="D1" t="s">
        <v>177</v>
      </c>
      <c r="E1" t="s">
        <v>37</v>
      </c>
    </row>
    <row r="2" spans="1:5" x14ac:dyDescent="0.25">
      <c r="A2" t="s">
        <v>178</v>
      </c>
      <c r="B2">
        <v>36</v>
      </c>
      <c r="C2">
        <v>10</v>
      </c>
      <c r="D2">
        <v>6</v>
      </c>
      <c r="E2" t="str">
        <f>IF(OR(Tabela19[[#This Row],[Pontos]]&gt;33,Tabela19[[#This Row],[Vitórias]]&gt;8),"Classificado","Desclassificado")</f>
        <v>Classificado</v>
      </c>
    </row>
    <row r="3" spans="1:5" x14ac:dyDescent="0.25">
      <c r="A3" t="s">
        <v>179</v>
      </c>
      <c r="B3">
        <v>25</v>
      </c>
      <c r="C3">
        <v>6</v>
      </c>
      <c r="D3">
        <v>1</v>
      </c>
      <c r="E3" t="str">
        <f>IF(OR(Tabela19[[#This Row],[Pontos]]&gt;33,Tabela19[[#This Row],[Vitórias]]&gt;8),"Classificado","Desclassificado")</f>
        <v>Desclassificado</v>
      </c>
    </row>
    <row r="4" spans="1:5" x14ac:dyDescent="0.25">
      <c r="A4" t="s">
        <v>180</v>
      </c>
      <c r="B4">
        <v>31</v>
      </c>
      <c r="C4">
        <v>6</v>
      </c>
      <c r="D4">
        <v>13</v>
      </c>
      <c r="E4" t="str">
        <f>IF(OR(Tabela19[[#This Row],[Pontos]]&gt;33,Tabela19[[#This Row],[Vitórias]]&gt;8),"Classificado","Desclassificado")</f>
        <v>Desclassificado</v>
      </c>
    </row>
    <row r="5" spans="1:5" x14ac:dyDescent="0.25">
      <c r="A5" t="s">
        <v>181</v>
      </c>
      <c r="B5">
        <v>29</v>
      </c>
      <c r="C5">
        <v>8</v>
      </c>
      <c r="D5">
        <v>5</v>
      </c>
      <c r="E5" t="str">
        <f>IF(OR(Tabela19[[#This Row],[Pontos]]&gt;33,Tabela19[[#This Row],[Vitórias]]&gt;8),"Classificado","Desclassificado")</f>
        <v>Desclassificado</v>
      </c>
    </row>
    <row r="6" spans="1:5" x14ac:dyDescent="0.25">
      <c r="A6" t="s">
        <v>182</v>
      </c>
      <c r="B6">
        <v>34</v>
      </c>
      <c r="C6">
        <v>9</v>
      </c>
      <c r="D6">
        <v>7</v>
      </c>
      <c r="E6" t="str">
        <f>IF(OR(Tabela19[[#This Row],[Pontos]]&gt;33,Tabela19[[#This Row],[Vitórias]]&gt;8),"Classificado","Desclassificado")</f>
        <v>Classificado</v>
      </c>
    </row>
    <row r="7" spans="1:5" x14ac:dyDescent="0.25">
      <c r="A7" t="s">
        <v>183</v>
      </c>
      <c r="B7">
        <v>28</v>
      </c>
      <c r="C7">
        <v>7</v>
      </c>
      <c r="D7">
        <v>7</v>
      </c>
      <c r="E7" t="str">
        <f>IF(OR(Tabela19[[#This Row],[Pontos]]&gt;33,Tabela19[[#This Row],[Vitórias]]&gt;8),"Classificado","Desclassificado")</f>
        <v>Desclassificado</v>
      </c>
    </row>
    <row r="8" spans="1:5" x14ac:dyDescent="0.25">
      <c r="A8" t="s">
        <v>184</v>
      </c>
      <c r="B8">
        <v>27</v>
      </c>
      <c r="C8">
        <v>7</v>
      </c>
      <c r="D8">
        <v>6</v>
      </c>
      <c r="E8" t="str">
        <f>IF(OR(Tabela19[[#This Row],[Pontos]]&gt;33,Tabela19[[#This Row],[Vitórias]]&gt;8),"Classificado","Desclassificado")</f>
        <v>Desclassificado</v>
      </c>
    </row>
    <row r="9" spans="1:5" x14ac:dyDescent="0.25">
      <c r="A9" t="s">
        <v>185</v>
      </c>
      <c r="B9">
        <v>38</v>
      </c>
      <c r="C9">
        <v>9</v>
      </c>
      <c r="D9">
        <v>11</v>
      </c>
      <c r="E9" t="str">
        <f>IF(OR(Tabela19[[#This Row],[Pontos]]&gt;33,Tabela19[[#This Row],[Vitórias]]&gt;8),"Classificado","Desclassificado")</f>
        <v>Classificado</v>
      </c>
    </row>
    <row r="11" spans="1:5" x14ac:dyDescent="0.25">
      <c r="A11" s="48"/>
      <c r="B11" s="48"/>
      <c r="C11" s="48"/>
      <c r="D11" s="48"/>
      <c r="E11" s="48"/>
    </row>
    <row r="12" spans="1:5" x14ac:dyDescent="0.25">
      <c r="A12" s="48"/>
      <c r="B12" s="48"/>
      <c r="C12" s="48"/>
      <c r="D12" s="48"/>
      <c r="E12" s="48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2" sqref="A2:F7"/>
    </sheetView>
  </sheetViews>
  <sheetFormatPr defaultColWidth="8.85546875" defaultRowHeight="15" x14ac:dyDescent="0.25"/>
  <cols>
    <col min="1" max="1" width="19.140625" bestFit="1" customWidth="1"/>
    <col min="3" max="3" width="9.85546875" customWidth="1"/>
    <col min="5" max="5" width="16" customWidth="1"/>
    <col min="6" max="6" width="19.42578125" bestFit="1" customWidth="1"/>
  </cols>
  <sheetData>
    <row r="1" spans="1:6" x14ac:dyDescent="0.25">
      <c r="A1" t="s">
        <v>11</v>
      </c>
    </row>
    <row r="2" spans="1:6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</row>
    <row r="3" spans="1:6" x14ac:dyDescent="0.25">
      <c r="A3" t="s">
        <v>18</v>
      </c>
      <c r="B3">
        <v>2</v>
      </c>
      <c r="C3">
        <v>3</v>
      </c>
      <c r="D3">
        <v>4</v>
      </c>
      <c r="E3">
        <f>SUM(B3:D3)</f>
        <v>9</v>
      </c>
      <c r="F3" t="str">
        <f>IF(E3&lt;10,"Normal",IF(E3=10,"Balança Mais não Cai","Ruim Demais"))</f>
        <v>Normal</v>
      </c>
    </row>
    <row r="4" spans="1:6" x14ac:dyDescent="0.25">
      <c r="A4" t="s">
        <v>19</v>
      </c>
      <c r="B4">
        <v>6</v>
      </c>
      <c r="C4">
        <v>6</v>
      </c>
      <c r="D4">
        <v>8</v>
      </c>
      <c r="E4">
        <f>SUM(B4:D4)</f>
        <v>20</v>
      </c>
      <c r="F4" t="str">
        <f t="shared" ref="F4:F7" si="0">IF(E4&lt;10,"Normal",IF(E4=10,"Balança Mais não Cai","Ruim Demais"))</f>
        <v>Ruim Demais</v>
      </c>
    </row>
    <row r="5" spans="1:6" x14ac:dyDescent="0.25">
      <c r="A5" t="s">
        <v>20</v>
      </c>
      <c r="B5">
        <v>1</v>
      </c>
      <c r="C5">
        <v>1</v>
      </c>
      <c r="D5">
        <v>3</v>
      </c>
      <c r="E5">
        <f>SUM(B5:D5)</f>
        <v>5</v>
      </c>
      <c r="F5" t="str">
        <f t="shared" si="0"/>
        <v>Normal</v>
      </c>
    </row>
    <row r="6" spans="1:6" x14ac:dyDescent="0.25">
      <c r="A6" t="s">
        <v>21</v>
      </c>
      <c r="B6">
        <v>3</v>
      </c>
      <c r="C6">
        <v>3</v>
      </c>
      <c r="D6">
        <v>4</v>
      </c>
      <c r="E6">
        <f>SUM(B6:D6)</f>
        <v>10</v>
      </c>
      <c r="F6" t="str">
        <f t="shared" si="0"/>
        <v>Balança Mais não Cai</v>
      </c>
    </row>
    <row r="7" spans="1:6" x14ac:dyDescent="0.25">
      <c r="A7" t="s">
        <v>22</v>
      </c>
      <c r="B7">
        <v>6</v>
      </c>
      <c r="C7">
        <v>7</v>
      </c>
      <c r="D7">
        <v>8</v>
      </c>
      <c r="E7">
        <f>SUM(B7:D7)</f>
        <v>21</v>
      </c>
      <c r="F7" t="str">
        <f t="shared" si="0"/>
        <v>Ruim Demais</v>
      </c>
    </row>
    <row r="9" spans="1:6" ht="15" customHeight="1" x14ac:dyDescent="0.25">
      <c r="A9" s="37"/>
      <c r="B9" s="38"/>
      <c r="C9" s="38"/>
      <c r="D9" s="38"/>
      <c r="E9" s="38"/>
      <c r="F9" s="38"/>
    </row>
    <row r="10" spans="1:6" x14ac:dyDescent="0.25">
      <c r="A10" s="38"/>
      <c r="B10" s="38"/>
      <c r="C10" s="38"/>
      <c r="D10" s="38"/>
      <c r="E10" s="38"/>
      <c r="F10" s="38"/>
    </row>
    <row r="11" spans="1:6" x14ac:dyDescent="0.25">
      <c r="A11" s="38"/>
      <c r="B11" s="38"/>
      <c r="C11" s="38"/>
      <c r="D11" s="38"/>
      <c r="E11" s="38"/>
      <c r="F11" s="38"/>
    </row>
    <row r="12" spans="1:6" x14ac:dyDescent="0.25">
      <c r="A12" s="38"/>
      <c r="B12" s="38"/>
      <c r="C12" s="38"/>
      <c r="D12" s="38"/>
      <c r="E12" s="38"/>
      <c r="F12" s="38"/>
    </row>
    <row r="13" spans="1:6" x14ac:dyDescent="0.25">
      <c r="A13" s="38"/>
      <c r="B13" s="38"/>
      <c r="C13" s="38"/>
      <c r="D13" s="38"/>
      <c r="E13" s="38"/>
      <c r="F13" s="38"/>
    </row>
  </sheetData>
  <dataValidations count="1">
    <dataValidation allowBlank="1" showInputMessage="1" showErrorMessage="1" promptTitle="Função SE" prompt="Total de Doses Menor do que 10 - Normal._x000a_Total de Doses Igual à 10 - Balança mas não cai._x000a_Total de Doses Maior do que 10 - Ruim demais." sqref="F3:F7"/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N24" sqref="N24"/>
    </sheetView>
  </sheetViews>
  <sheetFormatPr defaultColWidth="8.85546875" defaultRowHeight="15" x14ac:dyDescent="0.25"/>
  <cols>
    <col min="1" max="1" width="7.85546875" customWidth="1"/>
    <col min="2" max="2" width="20.42578125" customWidth="1"/>
    <col min="3" max="3" width="19.5703125" customWidth="1"/>
    <col min="4" max="4" width="10.5703125" customWidth="1"/>
  </cols>
  <sheetData>
    <row r="1" spans="1:5" x14ac:dyDescent="0.25">
      <c r="A1" s="3" t="s">
        <v>46</v>
      </c>
      <c r="B1" t="s">
        <v>186</v>
      </c>
      <c r="C1" t="s">
        <v>187</v>
      </c>
      <c r="D1" t="s">
        <v>17</v>
      </c>
    </row>
    <row r="2" spans="1:5" x14ac:dyDescent="0.25">
      <c r="A2" t="s">
        <v>188</v>
      </c>
      <c r="B2" t="s">
        <v>189</v>
      </c>
      <c r="C2" t="s">
        <v>190</v>
      </c>
      <c r="D2" t="str">
        <f>IF(AND(Tabela20[[#This Row],[Aprovado por faltas]]="Sim",Tabela20[[#This Row],[Aprovado por nota]]="Sim"),"Aprovado","Reprovado")</f>
        <v>Reprovado</v>
      </c>
    </row>
    <row r="3" spans="1:5" x14ac:dyDescent="0.25">
      <c r="A3" t="s">
        <v>191</v>
      </c>
      <c r="B3" t="s">
        <v>190</v>
      </c>
      <c r="C3" t="s">
        <v>190</v>
      </c>
      <c r="D3" t="str">
        <f>IF(AND(Tabela20[[#This Row],[Aprovado por faltas]]="Sim",Tabela20[[#This Row],[Aprovado por nota]]="Sim"),"Aprovado","Reprovado")</f>
        <v>Reprovado</v>
      </c>
    </row>
    <row r="4" spans="1:5" x14ac:dyDescent="0.25">
      <c r="A4" t="s">
        <v>192</v>
      </c>
      <c r="B4" t="s">
        <v>189</v>
      </c>
      <c r="C4" t="s">
        <v>189</v>
      </c>
      <c r="D4" t="str">
        <f>IF(AND(Tabela20[[#This Row],[Aprovado por faltas]]="Sim",Tabela20[[#This Row],[Aprovado por nota]]="Sim"),"Aprovado","Reprovado")</f>
        <v>Aprovado</v>
      </c>
    </row>
    <row r="5" spans="1:5" x14ac:dyDescent="0.25">
      <c r="A5" t="s">
        <v>193</v>
      </c>
      <c r="B5" t="s">
        <v>190</v>
      </c>
      <c r="C5" t="s">
        <v>189</v>
      </c>
      <c r="D5" t="str">
        <f>IF(AND(Tabela20[[#This Row],[Aprovado por faltas]]="Sim",Tabela20[[#This Row],[Aprovado por nota]]="Sim"),"Aprovado","Reprovado")</f>
        <v>Reprovado</v>
      </c>
    </row>
    <row r="7" spans="1:5" x14ac:dyDescent="0.25">
      <c r="A7" s="27"/>
      <c r="B7" s="27"/>
      <c r="C7" s="27"/>
      <c r="D7" s="27"/>
      <c r="E7" s="27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F4" sqref="F4"/>
    </sheetView>
  </sheetViews>
  <sheetFormatPr defaultColWidth="8.85546875" defaultRowHeight="15" x14ac:dyDescent="0.25"/>
  <cols>
    <col min="1" max="1" width="20" bestFit="1" customWidth="1"/>
    <col min="2" max="2" width="14.28515625" customWidth="1"/>
    <col min="3" max="3" width="13.140625" customWidth="1"/>
    <col min="4" max="4" width="11.5703125" customWidth="1"/>
    <col min="5" max="5" width="15.5703125" customWidth="1"/>
    <col min="6" max="6" width="14.7109375" customWidth="1"/>
  </cols>
  <sheetData>
    <row r="1" spans="1:8" x14ac:dyDescent="0.25">
      <c r="A1" s="43" t="s">
        <v>229</v>
      </c>
      <c r="B1" s="43"/>
      <c r="C1" s="43"/>
      <c r="D1" s="43"/>
      <c r="E1" s="43"/>
      <c r="F1" s="43"/>
      <c r="G1" s="28"/>
      <c r="H1" s="28"/>
    </row>
    <row r="2" spans="1:8" x14ac:dyDescent="0.25">
      <c r="A2" t="s">
        <v>194</v>
      </c>
      <c r="B2" t="s">
        <v>195</v>
      </c>
      <c r="C2" t="s">
        <v>196</v>
      </c>
      <c r="D2" t="s">
        <v>197</v>
      </c>
      <c r="E2" t="s">
        <v>198</v>
      </c>
      <c r="F2" t="s">
        <v>199</v>
      </c>
      <c r="G2" s="28"/>
      <c r="H2" s="28"/>
    </row>
    <row r="3" spans="1:8" x14ac:dyDescent="0.25">
      <c r="A3" t="s">
        <v>200</v>
      </c>
      <c r="B3" t="s">
        <v>201</v>
      </c>
      <c r="C3" t="s">
        <v>190</v>
      </c>
      <c r="D3" t="str">
        <f>IF(AND(Tabela22[[#This Row],[Escolaridade]]=$B$6,Tabela22[[#This Row],[Empregado]]=$C$7),"Sim","Não")</f>
        <v>Não</v>
      </c>
      <c r="E3" t="str">
        <f>IF(OR(Tabela22[[#This Row],[Empregado]]=$C$6,Tabela22[[#This Row],[Escolaridade]]=$B$4),"Sim","Não")</f>
        <v>Não</v>
      </c>
      <c r="F3" t="str">
        <f>IF(AND(Tabela22[[#This Row],[Escolaridade]]=$B$9,Tabela22[[#This Row],[Empregado]]&lt;&gt;$C$12),"Sim","Não")</f>
        <v>Sim</v>
      </c>
      <c r="G3" s="28"/>
      <c r="H3" s="28"/>
    </row>
    <row r="4" spans="1:8" x14ac:dyDescent="0.25">
      <c r="A4" t="s">
        <v>218</v>
      </c>
      <c r="B4" t="s">
        <v>202</v>
      </c>
      <c r="C4" t="s">
        <v>189</v>
      </c>
      <c r="D4" t="str">
        <f>IF(AND(Tabela22[[#This Row],[Escolaridade]]=$B$6,Tabela22[[#This Row],[Empregado]]=$C$7),"Sim","Não")</f>
        <v>Não</v>
      </c>
      <c r="E4" t="str">
        <f>IF(OR(Tabela22[[#This Row],[Empregado]]=$C$6,Tabela22[[#This Row],[Escolaridade]]=$B$4),"Sim","Não")</f>
        <v>Sim</v>
      </c>
      <c r="F4" s="60" t="str">
        <f>IF(AND(Tabela22[[#This Row],[Escolaridade]]=$B$9,Tabela22[[#This Row],[Empregado]]&lt;&gt;$C$12),"Sim","Não")</f>
        <v>Não</v>
      </c>
      <c r="G4" s="28"/>
      <c r="H4" s="28"/>
    </row>
    <row r="5" spans="1:8" x14ac:dyDescent="0.25">
      <c r="A5" t="s">
        <v>203</v>
      </c>
      <c r="B5" t="s">
        <v>202</v>
      </c>
      <c r="C5" t="s">
        <v>189</v>
      </c>
      <c r="D5" t="str">
        <f>IF(AND(Tabela22[[#This Row],[Escolaridade]]=$B$6,Tabela22[[#This Row],[Empregado]]=$C$7),"Sim","Não")</f>
        <v>Não</v>
      </c>
      <c r="E5" t="str">
        <f>IF(OR(Tabela22[[#This Row],[Empregado]]=$C$6,Tabela22[[#This Row],[Escolaridade]]=$B$4),"Sim","Não")</f>
        <v>Sim</v>
      </c>
      <c r="F5" t="str">
        <f>IF(AND(Tabela22[[#This Row],[Escolaridade]]=$B$9,Tabela22[[#This Row],[Empregado]]&lt;&gt;$C$12),"Sim","Não")</f>
        <v>Não</v>
      </c>
      <c r="G5" s="28"/>
      <c r="H5" s="28"/>
    </row>
    <row r="6" spans="1:8" x14ac:dyDescent="0.25">
      <c r="A6" t="s">
        <v>204</v>
      </c>
      <c r="B6" t="s">
        <v>205</v>
      </c>
      <c r="C6" t="s">
        <v>206</v>
      </c>
      <c r="D6" t="str">
        <f>IF(AND(Tabela22[[#This Row],[Escolaridade]]=$B$6,Tabela22[[#This Row],[Empregado]]=$C$7),"Sim","Não")</f>
        <v>Não</v>
      </c>
      <c r="E6" t="str">
        <f>IF(OR(Tabela22[[#This Row],[Empregado]]=$C$6,Tabela22[[#This Row],[Escolaridade]]=$B$4),"Sim","Não")</f>
        <v>Sim</v>
      </c>
      <c r="F6" t="str">
        <f>IF(AND(Tabela22[[#This Row],[Escolaridade]]=$B$9,Tabela22[[#This Row],[Empregado]]&lt;&gt;$C$12),"Sim","Não")</f>
        <v>Não</v>
      </c>
      <c r="G6" s="28"/>
      <c r="H6" s="28"/>
    </row>
    <row r="7" spans="1:8" x14ac:dyDescent="0.25">
      <c r="A7" t="s">
        <v>207</v>
      </c>
      <c r="B7" t="s">
        <v>205</v>
      </c>
      <c r="C7" t="s">
        <v>190</v>
      </c>
      <c r="D7" t="str">
        <f>IF(AND(Tabela22[[#This Row],[Escolaridade]]=$B$6,Tabela22[[#This Row],[Empregado]]=$C$7),"Sim","Não")</f>
        <v>Sim</v>
      </c>
      <c r="E7" t="str">
        <f>IF(OR(Tabela22[[#This Row],[Empregado]]=$C$6,Tabela22[[#This Row],[Escolaridade]]=$B$4),"Sim","Não")</f>
        <v>Não</v>
      </c>
      <c r="F7" t="str">
        <f>IF(AND(Tabela22[[#This Row],[Escolaridade]]=$B$9,Tabela22[[#This Row],[Empregado]]&lt;&gt;$C$12),"Sim","Não")</f>
        <v>Não</v>
      </c>
      <c r="G7" s="28"/>
      <c r="H7" s="28"/>
    </row>
    <row r="8" spans="1:8" x14ac:dyDescent="0.25">
      <c r="A8" t="s">
        <v>208</v>
      </c>
      <c r="B8" t="s">
        <v>202</v>
      </c>
      <c r="C8" t="s">
        <v>190</v>
      </c>
      <c r="D8" t="str">
        <f>IF(AND(Tabela22[[#This Row],[Escolaridade]]=$B$6,Tabela22[[#This Row],[Empregado]]=$C$7),"Sim","Não")</f>
        <v>Não</v>
      </c>
      <c r="E8" t="str">
        <f>IF(OR(Tabela22[[#This Row],[Empregado]]=$C$6,Tabela22[[#This Row],[Escolaridade]]=$B$4),"Sim","Não")</f>
        <v>Sim</v>
      </c>
      <c r="F8" t="str">
        <f>IF(AND(Tabela22[[#This Row],[Escolaridade]]=$B$9,Tabela22[[#This Row],[Empregado]]&lt;&gt;$C$12),"Sim","Não")</f>
        <v>Não</v>
      </c>
      <c r="G8" s="28"/>
      <c r="H8" s="28"/>
    </row>
    <row r="9" spans="1:8" x14ac:dyDescent="0.25">
      <c r="A9" t="s">
        <v>209</v>
      </c>
      <c r="B9" t="s">
        <v>201</v>
      </c>
      <c r="C9" t="s">
        <v>190</v>
      </c>
      <c r="D9" t="str">
        <f>IF(AND(Tabela22[[#This Row],[Escolaridade]]=$B$6,Tabela22[[#This Row],[Empregado]]=$C$7),"Sim","Não")</f>
        <v>Não</v>
      </c>
      <c r="E9" t="str">
        <f>IF(OR(Tabela22[[#This Row],[Empregado]]=$C$6,Tabela22[[#This Row],[Escolaridade]]=$B$4),"Sim","Não")</f>
        <v>Não</v>
      </c>
      <c r="F9" t="str">
        <f>IF(AND(Tabela22[[#This Row],[Escolaridade]]=$B$9,Tabela22[[#This Row],[Empregado]]&lt;&gt;$C$12),"Sim","Não")</f>
        <v>Sim</v>
      </c>
      <c r="G9" s="28"/>
      <c r="H9" s="28"/>
    </row>
    <row r="10" spans="1:8" x14ac:dyDescent="0.25">
      <c r="A10" t="s">
        <v>210</v>
      </c>
      <c r="B10" t="s">
        <v>205</v>
      </c>
      <c r="C10" t="s">
        <v>190</v>
      </c>
      <c r="D10" t="str">
        <f>IF(AND(Tabela22[[#This Row],[Escolaridade]]=$B$6,Tabela22[[#This Row],[Empregado]]=$C$7),"Sim","Não")</f>
        <v>Sim</v>
      </c>
      <c r="E10" t="str">
        <f>IF(OR(Tabela22[[#This Row],[Empregado]]=$C$6,Tabela22[[#This Row],[Escolaridade]]=$B$4),"Sim","Não")</f>
        <v>Não</v>
      </c>
      <c r="F10" t="str">
        <f>IF(AND(Tabela22[[#This Row],[Escolaridade]]=$B$9,Tabela22[[#This Row],[Empregado]]&lt;&gt;$C$12),"Sim","Não")</f>
        <v>Não</v>
      </c>
      <c r="G10" s="28"/>
      <c r="H10" s="28"/>
    </row>
    <row r="11" spans="1:8" x14ac:dyDescent="0.25">
      <c r="A11" t="s">
        <v>211</v>
      </c>
      <c r="B11" t="s">
        <v>201</v>
      </c>
      <c r="C11" t="s">
        <v>189</v>
      </c>
      <c r="D11" t="str">
        <f>IF(AND(Tabela22[[#This Row],[Escolaridade]]=$B$6,Tabela22[[#This Row],[Empregado]]=$C$7),"Sim","Não")</f>
        <v>Não</v>
      </c>
      <c r="E11" t="str">
        <f>IF(OR(Tabela22[[#This Row],[Empregado]]=$C$6,Tabela22[[#This Row],[Escolaridade]]=$B$4),"Sim","Não")</f>
        <v>Não</v>
      </c>
      <c r="F11" t="str">
        <f>IF(AND(Tabela22[[#This Row],[Escolaridade]]=$B$9,Tabela22[[#This Row],[Empregado]]&lt;&gt;$C$12),"Sim","Não")</f>
        <v>Sim</v>
      </c>
      <c r="G11" s="28"/>
      <c r="H11" s="28"/>
    </row>
    <row r="12" spans="1:8" x14ac:dyDescent="0.25">
      <c r="A12" t="s">
        <v>212</v>
      </c>
      <c r="B12" t="s">
        <v>201</v>
      </c>
      <c r="C12" t="s">
        <v>206</v>
      </c>
      <c r="D12" t="str">
        <f>IF(AND(Tabela22[[#This Row],[Escolaridade]]=$B$6,Tabela22[[#This Row],[Empregado]]=$C$7),"Sim","Não")</f>
        <v>Não</v>
      </c>
      <c r="E12" t="str">
        <f>IF(OR(Tabela22[[#This Row],[Empregado]]=$C$6,Tabela22[[#This Row],[Escolaridade]]=$B$4),"Sim","Não")</f>
        <v>Sim</v>
      </c>
      <c r="F12" t="str">
        <f>IF(AND(Tabela22[[#This Row],[Escolaridade]]=$B$9,Tabela22[[#This Row],[Empregado]]&lt;&gt;$C$12),"Sim","Não")</f>
        <v>Não</v>
      </c>
      <c r="G12" s="28"/>
      <c r="H12" s="28"/>
    </row>
    <row r="13" spans="1:8" x14ac:dyDescent="0.25">
      <c r="A13" t="s">
        <v>213</v>
      </c>
      <c r="B13" t="s">
        <v>202</v>
      </c>
      <c r="C13" t="s">
        <v>190</v>
      </c>
      <c r="D13" t="str">
        <f>IF(AND(Tabela22[[#This Row],[Escolaridade]]=$B$6,Tabela22[[#This Row],[Empregado]]=$C$7),"Sim","Não")</f>
        <v>Não</v>
      </c>
      <c r="E13" t="str">
        <f>IF(OR(Tabela22[[#This Row],[Empregado]]=$C$6,Tabela22[[#This Row],[Escolaridade]]=$B$4),"Sim","Não")</f>
        <v>Sim</v>
      </c>
      <c r="F13" t="str">
        <f>IF(AND(Tabela22[[#This Row],[Escolaridade]]=$B$9,Tabela22[[#This Row],[Empregado]]&lt;&gt;$C$12),"Sim","Não")</f>
        <v>Não</v>
      </c>
      <c r="G13" s="28"/>
      <c r="H13" s="28"/>
    </row>
    <row r="14" spans="1:8" x14ac:dyDescent="0.25">
      <c r="A14" t="s">
        <v>214</v>
      </c>
      <c r="B14" t="s">
        <v>201</v>
      </c>
      <c r="C14" t="s">
        <v>189</v>
      </c>
      <c r="D14" t="str">
        <f>IF(AND(Tabela22[[#This Row],[Escolaridade]]=$B$6,Tabela22[[#This Row],[Empregado]]=$C$7),"Sim","Não")</f>
        <v>Não</v>
      </c>
      <c r="E14" t="str">
        <f>IF(OR(Tabela22[[#This Row],[Empregado]]=$C$6,Tabela22[[#This Row],[Escolaridade]]=$B$4),"Sim","Não")</f>
        <v>Não</v>
      </c>
      <c r="F14" t="str">
        <f>IF(AND(Tabela22[[#This Row],[Escolaridade]]=$B$9,Tabela22[[#This Row],[Empregado]]&lt;&gt;$C$12),"Sim","Não")</f>
        <v>Sim</v>
      </c>
      <c r="G14" s="28"/>
      <c r="H14" s="28"/>
    </row>
    <row r="15" spans="1:8" x14ac:dyDescent="0.25">
      <c r="A15" t="s">
        <v>219</v>
      </c>
      <c r="B15" t="s">
        <v>201</v>
      </c>
      <c r="C15" t="s">
        <v>206</v>
      </c>
      <c r="D15" t="str">
        <f>IF(AND(Tabela22[[#This Row],[Escolaridade]]=$B$6,Tabela22[[#This Row],[Empregado]]=$C$7),"Sim","Não")</f>
        <v>Não</v>
      </c>
      <c r="E15" t="str">
        <f>IF(OR(Tabela22[[#This Row],[Empregado]]=$C$6,Tabela22[[#This Row],[Escolaridade]]=$B$4),"Sim","Não")</f>
        <v>Sim</v>
      </c>
      <c r="F15" t="str">
        <f>IF(AND(Tabela22[[#This Row],[Escolaridade]]=$B$9,Tabela22[[#This Row],[Empregado]]&lt;&gt;$C$12),"Sim","Não")</f>
        <v>Não</v>
      </c>
      <c r="G15" s="28"/>
      <c r="H15" s="28"/>
    </row>
    <row r="16" spans="1:8" x14ac:dyDescent="0.25">
      <c r="A16" t="s">
        <v>220</v>
      </c>
      <c r="B16" t="s">
        <v>205</v>
      </c>
      <c r="C16" t="s">
        <v>190</v>
      </c>
      <c r="D16" t="str">
        <f>IF(AND(Tabela22[[#This Row],[Escolaridade]]=$B$6,Tabela22[[#This Row],[Empregado]]=$C$7),"Sim","Não")</f>
        <v>Sim</v>
      </c>
      <c r="E16" t="str">
        <f>IF(OR(Tabela22[[#This Row],[Empregado]]=$C$6,Tabela22[[#This Row],[Escolaridade]]=$B$4),"Sim","Não")</f>
        <v>Não</v>
      </c>
      <c r="F16" t="str">
        <f>IF(AND(Tabela22[[#This Row],[Escolaridade]]=$B$9,Tabela22[[#This Row],[Empregado]]&lt;&gt;$C$12),"Sim","Não")</f>
        <v>Não</v>
      </c>
      <c r="G16" s="28"/>
      <c r="H16" s="28"/>
    </row>
    <row r="17" spans="1:8" x14ac:dyDescent="0.25">
      <c r="A17" t="s">
        <v>215</v>
      </c>
      <c r="B17" t="s">
        <v>202</v>
      </c>
      <c r="C17" t="s">
        <v>190</v>
      </c>
      <c r="D17" t="str">
        <f>IF(AND(Tabela22[[#This Row],[Escolaridade]]=$B$6,Tabela22[[#This Row],[Empregado]]=$C$7),"Sim","Não")</f>
        <v>Não</v>
      </c>
      <c r="E17" t="str">
        <f>IF(OR(Tabela22[[#This Row],[Empregado]]=$C$6,Tabela22[[#This Row],[Escolaridade]]=$B$4),"Sim","Não")</f>
        <v>Sim</v>
      </c>
      <c r="F17" t="str">
        <f>IF(AND(Tabela22[[#This Row],[Escolaridade]]=$B$9,Tabela22[[#This Row],[Empregado]]&lt;&gt;$C$12),"Sim","Não")</f>
        <v>Não</v>
      </c>
      <c r="G17" s="28"/>
      <c r="H17" s="28"/>
    </row>
    <row r="18" spans="1:8" x14ac:dyDescent="0.25">
      <c r="A18" t="s">
        <v>221</v>
      </c>
      <c r="B18" t="s">
        <v>205</v>
      </c>
      <c r="C18" t="s">
        <v>206</v>
      </c>
      <c r="D18" t="str">
        <f>IF(AND(Tabela22[[#This Row],[Escolaridade]]=$B$6,Tabela22[[#This Row],[Empregado]]=$C$7),"Sim","Não")</f>
        <v>Não</v>
      </c>
      <c r="E18" t="str">
        <f>IF(OR(Tabela22[[#This Row],[Empregado]]=$C$6,Tabela22[[#This Row],[Escolaridade]]=$B$4),"Sim","Não")</f>
        <v>Sim</v>
      </c>
      <c r="F18" t="str">
        <f>IF(AND(Tabela22[[#This Row],[Escolaridade]]=$B$9,Tabela22[[#This Row],[Empregado]]&lt;&gt;$C$12),"Sim","Não")</f>
        <v>Não</v>
      </c>
      <c r="G18" s="28"/>
      <c r="H18" s="28"/>
    </row>
    <row r="19" spans="1:8" x14ac:dyDescent="0.25">
      <c r="A19" t="s">
        <v>216</v>
      </c>
      <c r="B19" t="s">
        <v>205</v>
      </c>
      <c r="C19" t="s">
        <v>190</v>
      </c>
      <c r="D19" t="str">
        <f>IF(AND(Tabela22[[#This Row],[Escolaridade]]=$B$6,Tabela22[[#This Row],[Empregado]]=$C$7),"Sim","Não")</f>
        <v>Sim</v>
      </c>
      <c r="E19" t="str">
        <f>IF(OR(Tabela22[[#This Row],[Empregado]]=$C$6,Tabela22[[#This Row],[Escolaridade]]=$B$4),"Sim","Não")</f>
        <v>Não</v>
      </c>
      <c r="F19" t="str">
        <f>IF(AND(Tabela22[[#This Row],[Escolaridade]]=$B$9,Tabela22[[#This Row],[Empregado]]&lt;&gt;$C$12),"Sim","Não")</f>
        <v>Não</v>
      </c>
      <c r="G19" s="28"/>
      <c r="H19" s="28"/>
    </row>
    <row r="20" spans="1:8" x14ac:dyDescent="0.25">
      <c r="A20" t="s">
        <v>217</v>
      </c>
      <c r="B20" t="s">
        <v>202</v>
      </c>
      <c r="C20" t="s">
        <v>190</v>
      </c>
      <c r="D20" t="str">
        <f>IF(AND(Tabela22[[#This Row],[Escolaridade]]=$B$6,Tabela22[[#This Row],[Empregado]]=$C$7),"Sim","Não")</f>
        <v>Não</v>
      </c>
      <c r="E20" t="str">
        <f>IF(OR(Tabela22[[#This Row],[Empregado]]=$C$6,Tabela22[[#This Row],[Escolaridade]]=$B$4),"Sim","Não")</f>
        <v>Sim</v>
      </c>
      <c r="F20" t="str">
        <f>IF(AND(Tabela22[[#This Row],[Escolaridade]]=$B$9,Tabela22[[#This Row],[Empregado]]&lt;&gt;$C$12),"Sim","Não")</f>
        <v>Não</v>
      </c>
      <c r="G20" s="28"/>
      <c r="H20" s="28"/>
    </row>
    <row r="21" spans="1:8" x14ac:dyDescent="0.25">
      <c r="A21" s="28"/>
      <c r="B21" s="28"/>
      <c r="C21" s="28"/>
      <c r="G21" s="28"/>
      <c r="H21" s="28"/>
    </row>
    <row r="22" spans="1:8" x14ac:dyDescent="0.25">
      <c r="A22" s="29"/>
      <c r="B22" s="29"/>
      <c r="C22" s="29"/>
      <c r="D22" s="29"/>
      <c r="E22" s="29"/>
      <c r="F22" s="29"/>
      <c r="G22" s="28"/>
      <c r="H22" s="28"/>
    </row>
    <row r="23" spans="1:8" x14ac:dyDescent="0.25">
      <c r="A23" s="29"/>
      <c r="B23" s="29"/>
      <c r="C23" s="29"/>
      <c r="D23" s="29"/>
      <c r="E23" s="29"/>
      <c r="F23" s="29"/>
      <c r="G23" s="28"/>
      <c r="H23" s="28"/>
    </row>
    <row r="24" spans="1:8" x14ac:dyDescent="0.25">
      <c r="A24" s="29"/>
      <c r="B24" s="29"/>
      <c r="C24" s="29"/>
      <c r="D24" s="29"/>
      <c r="E24" s="29"/>
      <c r="F24" s="29"/>
      <c r="G24" s="28"/>
      <c r="H24" s="28"/>
    </row>
    <row r="25" spans="1:8" x14ac:dyDescent="0.25">
      <c r="A25" s="29"/>
      <c r="B25" s="29"/>
      <c r="C25" s="29"/>
      <c r="D25" s="29"/>
      <c r="E25" s="29"/>
      <c r="F25" s="29"/>
      <c r="G25" s="28"/>
      <c r="H25" s="28"/>
    </row>
    <row r="26" spans="1:8" x14ac:dyDescent="0.25">
      <c r="A26" s="28"/>
      <c r="B26" s="28"/>
      <c r="C26" s="28"/>
      <c r="D26" s="28"/>
      <c r="E26" s="28"/>
      <c r="F26" s="28"/>
      <c r="G26" s="28"/>
      <c r="H26" s="28"/>
    </row>
    <row r="27" spans="1:8" x14ac:dyDescent="0.25">
      <c r="A27" s="28"/>
      <c r="B27" s="28"/>
      <c r="C27" s="28"/>
      <c r="D27" s="28"/>
      <c r="E27" s="28"/>
      <c r="F27" s="28"/>
      <c r="G27" s="28"/>
      <c r="H27" s="28"/>
    </row>
    <row r="28" spans="1:8" x14ac:dyDescent="0.25">
      <c r="A28" s="28"/>
      <c r="B28" s="28"/>
      <c r="C28" s="28"/>
      <c r="D28" s="28"/>
      <c r="E28" s="28"/>
      <c r="F28" s="28"/>
      <c r="G28" s="28"/>
      <c r="H28" s="28"/>
    </row>
    <row r="29" spans="1:8" x14ac:dyDescent="0.25">
      <c r="A29" s="28"/>
      <c r="B29" s="28"/>
      <c r="C29" s="28"/>
      <c r="D29" s="28"/>
      <c r="E29" s="28"/>
      <c r="F29" s="28"/>
      <c r="G29" s="28"/>
      <c r="H29" s="2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2" sqref="A2:F7"/>
    </sheetView>
  </sheetViews>
  <sheetFormatPr defaultColWidth="8.85546875" defaultRowHeight="15" x14ac:dyDescent="0.25"/>
  <cols>
    <col min="1" max="1" width="36.42578125" bestFit="1" customWidth="1"/>
    <col min="2" max="2" width="10.42578125" customWidth="1"/>
    <col min="3" max="3" width="11.140625" customWidth="1"/>
    <col min="4" max="4" width="10.7109375" customWidth="1"/>
    <col min="5" max="5" width="17.28515625" customWidth="1"/>
    <col min="6" max="6" width="14.5703125" bestFit="1" customWidth="1"/>
  </cols>
  <sheetData>
    <row r="1" spans="1:6" x14ac:dyDescent="0.25">
      <c r="A1" t="s">
        <v>23</v>
      </c>
    </row>
    <row r="2" spans="1:6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17</v>
      </c>
    </row>
    <row r="3" spans="1:6" x14ac:dyDescent="0.25">
      <c r="A3" t="s">
        <v>29</v>
      </c>
      <c r="B3">
        <v>1</v>
      </c>
      <c r="C3">
        <v>4</v>
      </c>
      <c r="D3">
        <v>7</v>
      </c>
      <c r="E3">
        <f>(B3*3)+(C3*1)</f>
        <v>7</v>
      </c>
      <c r="F3" t="str">
        <f>IF(E3&gt;=8,"Classificado","Desclassificado")</f>
        <v>Desclassificado</v>
      </c>
    </row>
    <row r="4" spans="1:6" x14ac:dyDescent="0.25">
      <c r="A4" t="s">
        <v>30</v>
      </c>
      <c r="B4">
        <v>2</v>
      </c>
      <c r="C4">
        <v>7</v>
      </c>
      <c r="D4">
        <v>5</v>
      </c>
      <c r="E4">
        <f>(B4*3)+(C4*1)</f>
        <v>13</v>
      </c>
      <c r="F4" t="str">
        <f t="shared" ref="F4:F7" si="0">IF(E4&gt;=8,"Classificado","Desclassificado")</f>
        <v>Classificado</v>
      </c>
    </row>
    <row r="5" spans="1:6" x14ac:dyDescent="0.25">
      <c r="A5" t="s">
        <v>31</v>
      </c>
      <c r="B5">
        <v>0</v>
      </c>
      <c r="C5">
        <v>4</v>
      </c>
      <c r="D5">
        <v>8</v>
      </c>
      <c r="E5">
        <f>(B5*3)+(C5*1)</f>
        <v>4</v>
      </c>
      <c r="F5" t="str">
        <f t="shared" si="0"/>
        <v>Desclassificado</v>
      </c>
    </row>
    <row r="6" spans="1:6" x14ac:dyDescent="0.25">
      <c r="A6" t="s">
        <v>32</v>
      </c>
      <c r="B6">
        <v>1</v>
      </c>
      <c r="C6">
        <v>2</v>
      </c>
      <c r="D6">
        <v>7</v>
      </c>
      <c r="E6">
        <f>(B6*3)+(C6*1)</f>
        <v>5</v>
      </c>
      <c r="F6" t="str">
        <f t="shared" si="0"/>
        <v>Desclassificado</v>
      </c>
    </row>
    <row r="7" spans="1:6" x14ac:dyDescent="0.25">
      <c r="A7" t="s">
        <v>33</v>
      </c>
      <c r="B7">
        <v>3</v>
      </c>
      <c r="C7">
        <v>5</v>
      </c>
      <c r="D7">
        <v>7</v>
      </c>
      <c r="E7">
        <f>(B7*3)+(C7*1)</f>
        <v>14</v>
      </c>
      <c r="F7" t="str">
        <f t="shared" si="0"/>
        <v>Classificado</v>
      </c>
    </row>
    <row r="9" spans="1:6" x14ac:dyDescent="0.25">
      <c r="A9" s="39"/>
      <c r="B9" s="40"/>
      <c r="C9" s="40"/>
      <c r="D9" s="40"/>
      <c r="E9" s="40"/>
      <c r="F9" s="40"/>
    </row>
    <row r="10" spans="1:6" x14ac:dyDescent="0.25">
      <c r="A10" s="40"/>
      <c r="B10" s="40"/>
      <c r="C10" s="40"/>
      <c r="D10" s="40"/>
      <c r="E10" s="40"/>
      <c r="F10" s="40"/>
    </row>
    <row r="11" spans="1:6" x14ac:dyDescent="0.25">
      <c r="A11" s="40"/>
      <c r="B11" s="40"/>
      <c r="C11" s="40"/>
      <c r="D11" s="40"/>
      <c r="E11" s="40"/>
      <c r="F11" s="40"/>
    </row>
    <row r="12" spans="1:6" x14ac:dyDescent="0.25">
      <c r="A12" s="40"/>
      <c r="B12" s="40"/>
      <c r="C12" s="40"/>
      <c r="D12" s="40"/>
      <c r="E12" s="40"/>
      <c r="F12" s="40"/>
    </row>
    <row r="13" spans="1:6" x14ac:dyDescent="0.25">
      <c r="A13" s="40"/>
      <c r="B13" s="40"/>
      <c r="C13" s="40"/>
      <c r="D13" s="40"/>
      <c r="E13" s="40"/>
      <c r="F13" s="40"/>
    </row>
  </sheetData>
  <dataValidations count="1">
    <dataValidation allowBlank="1" showInputMessage="1" showErrorMessage="1" promptTitle="Função SE" prompt="Total de Pontos maiores ou iguais à 8 - Situação Classificado._x000a_Total de Pontos menores do que 8 - Situação Desclassificado." sqref="F3:F7"/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2" sqref="A2:D8"/>
    </sheetView>
  </sheetViews>
  <sheetFormatPr defaultColWidth="8.85546875" defaultRowHeight="15" x14ac:dyDescent="0.25"/>
  <cols>
    <col min="1" max="1" width="23.7109375" bestFit="1" customWidth="1"/>
    <col min="2" max="2" width="10.85546875" bestFit="1" customWidth="1"/>
    <col min="3" max="3" width="9.7109375" customWidth="1"/>
    <col min="4" max="4" width="12" customWidth="1"/>
  </cols>
  <sheetData>
    <row r="1" spans="1:6" x14ac:dyDescent="0.25">
      <c r="A1" s="3" t="s">
        <v>34</v>
      </c>
      <c r="F1" s="4"/>
    </row>
    <row r="2" spans="1:6" x14ac:dyDescent="0.25">
      <c r="A2" t="s">
        <v>1</v>
      </c>
      <c r="B2" t="s">
        <v>35</v>
      </c>
      <c r="C2" t="s">
        <v>36</v>
      </c>
      <c r="D2" t="s">
        <v>37</v>
      </c>
      <c r="F2" s="4"/>
    </row>
    <row r="3" spans="1:6" x14ac:dyDescent="0.25">
      <c r="A3" t="s">
        <v>18</v>
      </c>
      <c r="B3" t="s">
        <v>38</v>
      </c>
      <c r="C3">
        <v>8</v>
      </c>
      <c r="D3" t="str">
        <f>IF(C3&gt;5,"Ótimo",IF(C3&lt;5,"Péssimo","Regular"))</f>
        <v>Ótimo</v>
      </c>
      <c r="F3" s="4"/>
    </row>
    <row r="4" spans="1:6" x14ac:dyDescent="0.25">
      <c r="A4" t="s">
        <v>19</v>
      </c>
      <c r="B4" t="s">
        <v>39</v>
      </c>
      <c r="C4">
        <v>5</v>
      </c>
      <c r="D4" t="str">
        <f t="shared" ref="D4:D8" si="0">IF(C4&gt;5,"Ótimo",IF(C4&lt;5,"Péssimo","Regular"))</f>
        <v>Regular</v>
      </c>
      <c r="F4" s="4"/>
    </row>
    <row r="5" spans="1:6" x14ac:dyDescent="0.25">
      <c r="A5" t="s">
        <v>20</v>
      </c>
      <c r="B5" t="s">
        <v>40</v>
      </c>
      <c r="C5">
        <v>9</v>
      </c>
      <c r="D5" t="str">
        <f t="shared" si="0"/>
        <v>Ótimo</v>
      </c>
      <c r="F5" s="4"/>
    </row>
    <row r="6" spans="1:6" x14ac:dyDescent="0.25">
      <c r="A6" t="s">
        <v>21</v>
      </c>
      <c r="B6" t="s">
        <v>41</v>
      </c>
      <c r="C6">
        <v>4</v>
      </c>
      <c r="D6" t="str">
        <f t="shared" si="0"/>
        <v>Péssimo</v>
      </c>
      <c r="F6" s="4"/>
    </row>
    <row r="7" spans="1:6" x14ac:dyDescent="0.25">
      <c r="A7" t="s">
        <v>22</v>
      </c>
      <c r="B7" t="s">
        <v>42</v>
      </c>
      <c r="C7">
        <v>6</v>
      </c>
      <c r="D7" t="str">
        <f t="shared" si="0"/>
        <v>Ótimo</v>
      </c>
      <c r="F7" s="4"/>
    </row>
    <row r="8" spans="1:6" x14ac:dyDescent="0.25">
      <c r="A8" t="s">
        <v>43</v>
      </c>
      <c r="B8" t="s">
        <v>44</v>
      </c>
      <c r="C8">
        <v>3</v>
      </c>
      <c r="D8" t="str">
        <f t="shared" si="0"/>
        <v>Péssimo</v>
      </c>
      <c r="F8" s="4"/>
    </row>
    <row r="9" spans="1:6" x14ac:dyDescent="0.25">
      <c r="F9" s="4"/>
    </row>
    <row r="10" spans="1:6" x14ac:dyDescent="0.25">
      <c r="A10" s="4"/>
      <c r="B10" s="4"/>
      <c r="C10" s="4"/>
      <c r="D10" s="4"/>
      <c r="E10" s="4"/>
      <c r="F10" s="4"/>
    </row>
    <row r="11" spans="1:6" ht="15" customHeight="1" x14ac:dyDescent="0.25">
      <c r="A11" s="32"/>
      <c r="B11" s="33"/>
      <c r="C11" s="33"/>
      <c r="D11" s="33"/>
      <c r="E11" s="33"/>
      <c r="F11" s="33"/>
    </row>
    <row r="12" spans="1:6" ht="15" customHeight="1" x14ac:dyDescent="0.25">
      <c r="A12" s="33"/>
      <c r="B12" s="33"/>
      <c r="C12" s="33"/>
      <c r="D12" s="33"/>
      <c r="E12" s="33"/>
      <c r="F12" s="33"/>
    </row>
    <row r="13" spans="1:6" ht="15" customHeight="1" x14ac:dyDescent="0.25">
      <c r="A13" s="33"/>
      <c r="B13" s="33"/>
      <c r="C13" s="33"/>
      <c r="D13" s="33"/>
      <c r="E13" s="33"/>
      <c r="F13" s="33"/>
    </row>
    <row r="14" spans="1:6" ht="15" customHeight="1" x14ac:dyDescent="0.25">
      <c r="A14" s="33"/>
      <c r="B14" s="33"/>
      <c r="C14" s="33"/>
      <c r="D14" s="33"/>
      <c r="E14" s="33"/>
      <c r="F14" s="33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2" sqref="A2:E8"/>
    </sheetView>
  </sheetViews>
  <sheetFormatPr defaultColWidth="8.85546875" defaultRowHeight="15" x14ac:dyDescent="0.25"/>
  <cols>
    <col min="1" max="1" width="19.140625" bestFit="1" customWidth="1"/>
    <col min="2" max="3" width="13.42578125" customWidth="1"/>
    <col min="4" max="4" width="12.140625" customWidth="1"/>
    <col min="5" max="5" width="12" customWidth="1"/>
  </cols>
  <sheetData>
    <row r="1" spans="1:6" ht="15.75" x14ac:dyDescent="0.25">
      <c r="A1" t="s">
        <v>45</v>
      </c>
      <c r="F1" s="5"/>
    </row>
    <row r="2" spans="1:6" ht="15.75" x14ac:dyDescent="0.25">
      <c r="A2" t="s">
        <v>46</v>
      </c>
      <c r="B2" t="s">
        <v>47</v>
      </c>
      <c r="C2" t="s">
        <v>48</v>
      </c>
      <c r="D2" t="s">
        <v>4</v>
      </c>
      <c r="E2" t="s">
        <v>37</v>
      </c>
      <c r="F2" s="5"/>
    </row>
    <row r="3" spans="1:6" ht="15.75" x14ac:dyDescent="0.25">
      <c r="A3" t="s">
        <v>49</v>
      </c>
      <c r="B3">
        <v>5</v>
      </c>
      <c r="C3">
        <v>51</v>
      </c>
      <c r="D3">
        <f t="shared" ref="D3:D8" si="0">SUM(B3:C3)</f>
        <v>56</v>
      </c>
      <c r="E3" t="str">
        <f>IF(D3&gt;50,"Aprovado",IF(D3&lt;50,"Reprovado","Recuperação"))</f>
        <v>Aprovado</v>
      </c>
      <c r="F3" s="5"/>
    </row>
    <row r="4" spans="1:6" ht="15.75" x14ac:dyDescent="0.25">
      <c r="A4" t="s">
        <v>227</v>
      </c>
      <c r="B4">
        <v>46</v>
      </c>
      <c r="C4">
        <v>8</v>
      </c>
      <c r="D4">
        <f t="shared" si="0"/>
        <v>54</v>
      </c>
      <c r="E4" t="str">
        <f>IF(D4&gt;50,"Aprovado",IF(D4&lt;50,"Reprovado","Recuperação"))</f>
        <v>Aprovado</v>
      </c>
      <c r="F4" s="5"/>
    </row>
    <row r="5" spans="1:6" ht="15.75" x14ac:dyDescent="0.25">
      <c r="A5" t="s">
        <v>50</v>
      </c>
      <c r="B5">
        <v>12</v>
      </c>
      <c r="C5">
        <v>19</v>
      </c>
      <c r="D5">
        <f t="shared" si="0"/>
        <v>31</v>
      </c>
      <c r="E5" t="str">
        <f t="shared" ref="E4:E8" si="1">IF(D5&gt;50,"Aprovado",IF(D5&lt;50,"Reprovado","Recuperação"))</f>
        <v>Reprovado</v>
      </c>
      <c r="F5" s="5"/>
    </row>
    <row r="6" spans="1:6" ht="15.75" x14ac:dyDescent="0.25">
      <c r="A6" t="s">
        <v>228</v>
      </c>
      <c r="B6">
        <v>35</v>
      </c>
      <c r="C6">
        <v>27</v>
      </c>
      <c r="D6">
        <f t="shared" si="0"/>
        <v>62</v>
      </c>
      <c r="E6" t="str">
        <f t="shared" si="1"/>
        <v>Aprovado</v>
      </c>
      <c r="F6" s="5"/>
    </row>
    <row r="7" spans="1:6" ht="15.75" x14ac:dyDescent="0.25">
      <c r="A7" t="s">
        <v>51</v>
      </c>
      <c r="B7">
        <v>34</v>
      </c>
      <c r="C7">
        <v>2</v>
      </c>
      <c r="D7">
        <f t="shared" si="0"/>
        <v>36</v>
      </c>
      <c r="E7" t="str">
        <f t="shared" si="1"/>
        <v>Reprovado</v>
      </c>
      <c r="F7" s="5"/>
    </row>
    <row r="8" spans="1:6" ht="15.75" x14ac:dyDescent="0.25">
      <c r="A8" t="s">
        <v>226</v>
      </c>
      <c r="B8">
        <v>42</v>
      </c>
      <c r="C8">
        <v>40</v>
      </c>
      <c r="D8">
        <f t="shared" si="0"/>
        <v>82</v>
      </c>
      <c r="E8" t="str">
        <f t="shared" si="1"/>
        <v>Aprovado</v>
      </c>
      <c r="F8" s="5"/>
    </row>
    <row r="9" spans="1:6" ht="15.75" x14ac:dyDescent="0.25">
      <c r="A9" s="5"/>
      <c r="B9" s="5"/>
      <c r="C9" s="5"/>
      <c r="D9" s="5"/>
      <c r="E9" s="5"/>
      <c r="F9" s="5"/>
    </row>
    <row r="10" spans="1:6" ht="15.75" x14ac:dyDescent="0.25">
      <c r="A10" s="5"/>
      <c r="B10" s="5"/>
      <c r="C10" s="5"/>
      <c r="D10" s="5"/>
      <c r="E10" s="5"/>
      <c r="F10" s="5"/>
    </row>
    <row r="11" spans="1:6" ht="15" customHeight="1" x14ac:dyDescent="0.25">
      <c r="A11" s="32"/>
      <c r="B11" s="33"/>
      <c r="C11" s="33"/>
      <c r="D11" s="33"/>
      <c r="E11" s="33"/>
      <c r="F11" s="33"/>
    </row>
    <row r="12" spans="1:6" ht="15" customHeight="1" x14ac:dyDescent="0.25">
      <c r="A12" s="33"/>
      <c r="B12" s="33"/>
      <c r="C12" s="33"/>
      <c r="D12" s="33"/>
      <c r="E12" s="33"/>
      <c r="F12" s="33"/>
    </row>
    <row r="13" spans="1:6" ht="15" customHeight="1" x14ac:dyDescent="0.25">
      <c r="A13" s="33"/>
      <c r="B13" s="33"/>
      <c r="C13" s="33"/>
      <c r="D13" s="33"/>
      <c r="E13" s="33"/>
      <c r="F13" s="33"/>
    </row>
    <row r="14" spans="1:6" ht="15" customHeight="1" x14ac:dyDescent="0.25">
      <c r="A14" s="33"/>
      <c r="B14" s="33"/>
      <c r="C14" s="33"/>
      <c r="D14" s="33"/>
      <c r="E14" s="33"/>
      <c r="F14" s="33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" sqref="A2:C6"/>
    </sheetView>
  </sheetViews>
  <sheetFormatPr defaultColWidth="8.85546875" defaultRowHeight="15" x14ac:dyDescent="0.25"/>
  <cols>
    <col min="1" max="1" width="15" bestFit="1" customWidth="1"/>
    <col min="3" max="3" width="10.5703125" customWidth="1"/>
  </cols>
  <sheetData>
    <row r="1" spans="1:6" x14ac:dyDescent="0.25">
      <c r="A1" t="s">
        <v>225</v>
      </c>
      <c r="D1" s="6"/>
      <c r="E1" s="6"/>
      <c r="F1" s="6"/>
    </row>
    <row r="2" spans="1:6" x14ac:dyDescent="0.25">
      <c r="A2" t="s">
        <v>52</v>
      </c>
      <c r="B2" t="s">
        <v>53</v>
      </c>
      <c r="C2" t="s">
        <v>17</v>
      </c>
      <c r="D2" s="6"/>
      <c r="E2" s="6"/>
      <c r="F2" s="6"/>
    </row>
    <row r="3" spans="1:6" x14ac:dyDescent="0.25">
      <c r="A3" t="s">
        <v>54</v>
      </c>
      <c r="B3">
        <v>8</v>
      </c>
      <c r="C3" t="str">
        <f>IF(B3&gt;4,"Bêbado",IF(B3&lt;=4,"Normal"))</f>
        <v>Bêbado</v>
      </c>
      <c r="D3" s="6"/>
      <c r="E3" s="6"/>
      <c r="F3" s="6"/>
    </row>
    <row r="4" spans="1:6" x14ac:dyDescent="0.25">
      <c r="A4" t="s">
        <v>55</v>
      </c>
      <c r="B4">
        <v>4</v>
      </c>
      <c r="C4" t="str">
        <f t="shared" ref="C4:C6" si="0">IF(B4&gt;4,"Bêbado",IF(B4&lt;=4,"Normal"))</f>
        <v>Normal</v>
      </c>
      <c r="D4" s="6"/>
      <c r="E4" s="6"/>
      <c r="F4" s="6"/>
    </row>
    <row r="5" spans="1:6" x14ac:dyDescent="0.25">
      <c r="A5" t="s">
        <v>224</v>
      </c>
      <c r="B5">
        <v>2</v>
      </c>
      <c r="C5" t="str">
        <f t="shared" si="0"/>
        <v>Normal</v>
      </c>
      <c r="D5" s="6"/>
      <c r="E5" s="6"/>
      <c r="F5" s="6"/>
    </row>
    <row r="6" spans="1:6" x14ac:dyDescent="0.25">
      <c r="A6" t="s">
        <v>14</v>
      </c>
      <c r="B6">
        <v>1</v>
      </c>
      <c r="C6" t="str">
        <f t="shared" si="0"/>
        <v>Normal</v>
      </c>
      <c r="D6" s="6"/>
      <c r="E6" s="6"/>
      <c r="F6" s="6"/>
    </row>
    <row r="7" spans="1:6" x14ac:dyDescent="0.25">
      <c r="A7" s="7"/>
      <c r="B7" s="8"/>
      <c r="C7" s="8"/>
      <c r="D7" s="6"/>
      <c r="E7" s="6"/>
      <c r="F7" s="6"/>
    </row>
    <row r="8" spans="1:6" x14ac:dyDescent="0.25">
      <c r="A8" s="6"/>
      <c r="B8" s="6"/>
      <c r="C8" s="6"/>
      <c r="D8" s="6"/>
      <c r="E8" s="6"/>
      <c r="F8" s="6"/>
    </row>
    <row r="9" spans="1:6" ht="15" customHeight="1" x14ac:dyDescent="0.25">
      <c r="A9" s="32"/>
      <c r="B9" s="33"/>
      <c r="C9" s="33"/>
      <c r="D9" s="33"/>
      <c r="E9" s="33"/>
      <c r="F9" s="33"/>
    </row>
    <row r="10" spans="1:6" ht="15" customHeight="1" x14ac:dyDescent="0.25">
      <c r="A10" s="33"/>
      <c r="B10" s="33"/>
      <c r="C10" s="33"/>
      <c r="D10" s="33"/>
      <c r="E10" s="33"/>
      <c r="F10" s="33"/>
    </row>
    <row r="11" spans="1:6" ht="15" customHeight="1" x14ac:dyDescent="0.25">
      <c r="A11" s="33"/>
      <c r="B11" s="33"/>
      <c r="C11" s="33"/>
      <c r="D11" s="33"/>
      <c r="E11" s="33"/>
      <c r="F11" s="33"/>
    </row>
    <row r="12" spans="1:6" ht="15" customHeight="1" x14ac:dyDescent="0.25">
      <c r="A12" s="33"/>
      <c r="B12" s="33"/>
      <c r="C12" s="33"/>
      <c r="D12" s="33"/>
      <c r="E12" s="33"/>
      <c r="F12" s="33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2" sqref="A2:C8"/>
    </sheetView>
  </sheetViews>
  <sheetFormatPr defaultColWidth="8.85546875" defaultRowHeight="15" x14ac:dyDescent="0.25"/>
  <cols>
    <col min="1" max="1" width="21" bestFit="1" customWidth="1"/>
    <col min="3" max="3" width="12" customWidth="1"/>
  </cols>
  <sheetData>
    <row r="1" spans="1:6" x14ac:dyDescent="0.25">
      <c r="A1" t="s">
        <v>56</v>
      </c>
      <c r="D1" s="6"/>
      <c r="E1" s="6"/>
      <c r="F1" s="6"/>
    </row>
    <row r="2" spans="1:6" x14ac:dyDescent="0.25">
      <c r="A2" t="s">
        <v>35</v>
      </c>
      <c r="B2" t="s">
        <v>57</v>
      </c>
      <c r="C2" t="s">
        <v>37</v>
      </c>
      <c r="D2" s="6"/>
      <c r="E2" s="6"/>
      <c r="F2" s="6"/>
    </row>
    <row r="3" spans="1:6" x14ac:dyDescent="0.25">
      <c r="A3" t="s">
        <v>58</v>
      </c>
      <c r="B3">
        <v>16.7</v>
      </c>
      <c r="C3" t="str">
        <f>IF(B3&gt;=12,"Caro",IF(B3&lt;12,"Barato"))</f>
        <v>Caro</v>
      </c>
      <c r="D3" s="6"/>
      <c r="E3" s="6"/>
      <c r="F3" s="6"/>
    </row>
    <row r="4" spans="1:6" x14ac:dyDescent="0.25">
      <c r="A4" t="s">
        <v>59</v>
      </c>
      <c r="B4">
        <v>23.4</v>
      </c>
      <c r="C4" t="str">
        <f t="shared" ref="C4:C8" si="0">IF(B4&gt;=12,"Caro",IF(B4&lt;12,"Barato"))</f>
        <v>Caro</v>
      </c>
      <c r="D4" s="6"/>
      <c r="E4" s="6"/>
      <c r="F4" s="6"/>
    </row>
    <row r="5" spans="1:6" x14ac:dyDescent="0.25">
      <c r="A5" t="s">
        <v>60</v>
      </c>
      <c r="B5">
        <v>12.02</v>
      </c>
      <c r="C5" t="str">
        <f t="shared" si="0"/>
        <v>Caro</v>
      </c>
      <c r="D5" s="6"/>
      <c r="E5" s="6"/>
      <c r="F5" s="6"/>
    </row>
    <row r="6" spans="1:6" x14ac:dyDescent="0.25">
      <c r="A6" t="s">
        <v>61</v>
      </c>
      <c r="B6">
        <v>3.45</v>
      </c>
      <c r="C6" t="str">
        <f t="shared" si="0"/>
        <v>Barato</v>
      </c>
      <c r="D6" s="6"/>
      <c r="E6" s="6"/>
      <c r="F6" s="6"/>
    </row>
    <row r="7" spans="1:6" x14ac:dyDescent="0.25">
      <c r="A7" t="s">
        <v>62</v>
      </c>
      <c r="B7">
        <v>6.89</v>
      </c>
      <c r="C7" t="str">
        <f t="shared" si="0"/>
        <v>Barato</v>
      </c>
      <c r="D7" s="6"/>
      <c r="E7" s="6"/>
      <c r="F7" s="6"/>
    </row>
    <row r="8" spans="1:6" x14ac:dyDescent="0.25">
      <c r="A8" t="s">
        <v>63</v>
      </c>
      <c r="B8">
        <v>1.54</v>
      </c>
      <c r="C8" t="str">
        <f t="shared" si="0"/>
        <v>Barato</v>
      </c>
      <c r="D8" s="6"/>
      <c r="E8" s="6"/>
      <c r="F8" s="6"/>
    </row>
    <row r="9" spans="1:6" x14ac:dyDescent="0.25">
      <c r="A9" s="6"/>
      <c r="B9" s="6"/>
      <c r="C9" s="6"/>
      <c r="D9" s="6"/>
      <c r="E9" s="6"/>
      <c r="F9" s="6"/>
    </row>
    <row r="10" spans="1:6" x14ac:dyDescent="0.25">
      <c r="A10" s="6"/>
      <c r="B10" s="6"/>
      <c r="C10" s="6"/>
      <c r="D10" s="6"/>
      <c r="E10" s="6"/>
      <c r="F10" s="6"/>
    </row>
    <row r="11" spans="1:6" ht="15" customHeight="1" x14ac:dyDescent="0.25">
      <c r="A11" s="32"/>
      <c r="B11" s="33"/>
      <c r="C11" s="33"/>
      <c r="D11" s="33"/>
      <c r="E11" s="33"/>
      <c r="F11" s="33"/>
    </row>
    <row r="12" spans="1:6" ht="15" customHeight="1" x14ac:dyDescent="0.25">
      <c r="A12" s="33"/>
      <c r="B12" s="33"/>
      <c r="C12" s="33"/>
      <c r="D12" s="33"/>
      <c r="E12" s="33"/>
      <c r="F12" s="33"/>
    </row>
    <row r="13" spans="1:6" ht="15" customHeight="1" x14ac:dyDescent="0.25">
      <c r="A13" s="33"/>
      <c r="B13" s="33"/>
      <c r="C13" s="33"/>
      <c r="D13" s="33"/>
      <c r="E13" s="33"/>
      <c r="F13" s="33"/>
    </row>
    <row r="14" spans="1:6" ht="15" customHeight="1" x14ac:dyDescent="0.25">
      <c r="A14" s="33"/>
      <c r="B14" s="33"/>
      <c r="C14" s="33"/>
      <c r="D14" s="33"/>
      <c r="E14" s="33"/>
      <c r="F14" s="33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6" sqref="H6"/>
    </sheetView>
  </sheetViews>
  <sheetFormatPr defaultColWidth="8.85546875" defaultRowHeight="15" x14ac:dyDescent="0.25"/>
  <cols>
    <col min="1" max="1" width="17.140625" bestFit="1" customWidth="1"/>
    <col min="2" max="2" width="8.28515625" customWidth="1"/>
    <col min="3" max="3" width="12" customWidth="1"/>
    <col min="4" max="4" width="15" bestFit="1" customWidth="1"/>
  </cols>
  <sheetData>
    <row r="1" spans="1:4" x14ac:dyDescent="0.25">
      <c r="A1" t="s">
        <v>45</v>
      </c>
    </row>
    <row r="2" spans="1:4" x14ac:dyDescent="0.25">
      <c r="A2" t="s">
        <v>46</v>
      </c>
      <c r="B2" t="s">
        <v>64</v>
      </c>
      <c r="C2" t="s">
        <v>37</v>
      </c>
      <c r="D2" t="s">
        <v>65</v>
      </c>
    </row>
    <row r="3" spans="1:4" x14ac:dyDescent="0.25">
      <c r="A3" t="s">
        <v>66</v>
      </c>
      <c r="B3">
        <v>70</v>
      </c>
      <c r="C3" t="str">
        <f>IF(Tabela2[[#This Row],[Nota]]&gt;=70,"Aprovado",IF(Tabela2[[#This Row],[Nota]]&lt;70,"Reprovado"))</f>
        <v>Aprovado</v>
      </c>
      <c r="D3" t="str">
        <f>IF(Tabela2[[#This Row],[Resultado]]="Aprovado","Continue Assim","Estude Mais")</f>
        <v>Continue Assim</v>
      </c>
    </row>
    <row r="4" spans="1:4" x14ac:dyDescent="0.25">
      <c r="A4" t="s">
        <v>67</v>
      </c>
      <c r="B4">
        <v>61</v>
      </c>
      <c r="C4" t="str">
        <f>IF(Tabela2[[#This Row],[Nota]]&gt;=70,"Aprovado",IF(Tabela2[[#This Row],[Nota]]&lt;70,"Reprovado"))</f>
        <v>Reprovado</v>
      </c>
      <c r="D4" t="str">
        <f>IF(Tabela2[[#This Row],[Resultado]]="Aprovado","Continue Assim","Estude Mais")</f>
        <v>Estude Mais</v>
      </c>
    </row>
    <row r="5" spans="1:4" x14ac:dyDescent="0.25">
      <c r="A5" t="s">
        <v>68</v>
      </c>
      <c r="B5">
        <v>80</v>
      </c>
      <c r="C5" t="str">
        <f>IF(Tabela2[[#This Row],[Nota]]&gt;=70,"Aprovado",IF(Tabela2[[#This Row],[Nota]]&lt;70,"Reprovado"))</f>
        <v>Aprovado</v>
      </c>
      <c r="D5" t="str">
        <f>IF(Tabela2[[#This Row],[Resultado]]="Aprovado","Continue Assim","Estude Mais")</f>
        <v>Continue Assim</v>
      </c>
    </row>
    <row r="6" spans="1:4" x14ac:dyDescent="0.25">
      <c r="A6" t="s">
        <v>223</v>
      </c>
      <c r="B6">
        <v>95</v>
      </c>
      <c r="C6" t="str">
        <f>IF(Tabela2[[#This Row],[Nota]]&gt;=70,"Aprovado",IF(Tabela2[[#This Row],[Nota]]&lt;70,"Reprovado"))</f>
        <v>Aprovado</v>
      </c>
      <c r="D6" t="str">
        <f>IF(Tabela2[[#This Row],[Resultado]]="Aprovado","Continue Assim","Estude Mais")</f>
        <v>Continue Assim</v>
      </c>
    </row>
    <row r="7" spans="1:4" x14ac:dyDescent="0.25">
      <c r="A7" t="s">
        <v>69</v>
      </c>
      <c r="B7">
        <v>10</v>
      </c>
      <c r="C7" t="str">
        <f>IF(Tabela2[[#This Row],[Nota]]&gt;=70,"Aprovado",IF(Tabela2[[#This Row],[Nota]]&lt;70,"Reprovado"))</f>
        <v>Reprovado</v>
      </c>
      <c r="D7" t="str">
        <f>IF(Tabela2[[#This Row],[Resultado]]="Aprovado","Continue Assim","Estude Mais")</f>
        <v>Estude Mais</v>
      </c>
    </row>
    <row r="8" spans="1:4" x14ac:dyDescent="0.25">
      <c r="A8" t="s">
        <v>70</v>
      </c>
      <c r="B8">
        <v>100</v>
      </c>
      <c r="C8" t="str">
        <f>IF(Tabela2[[#This Row],[Nota]]&gt;=70,"Aprovado",IF(Tabela2[[#This Row],[Nota]]&lt;70,"Reprovado"))</f>
        <v>Aprovado</v>
      </c>
      <c r="D8" t="str">
        <f>IF(Tabela2[[#This Row],[Resultado]]="Aprovado","Continue Assim","Estude Mais")</f>
        <v>Continue Assim</v>
      </c>
    </row>
    <row r="9" spans="1:4" x14ac:dyDescent="0.25">
      <c r="A9" s="9"/>
      <c r="B9" s="9"/>
      <c r="C9" s="9"/>
      <c r="D9" s="9"/>
    </row>
    <row r="10" spans="1:4" ht="15.75" x14ac:dyDescent="0.25">
      <c r="A10" s="31"/>
      <c r="B10" s="11"/>
      <c r="C10" s="11"/>
      <c r="D10" s="11"/>
    </row>
    <row r="11" spans="1:4" ht="15.75" x14ac:dyDescent="0.25">
      <c r="A11" s="14"/>
      <c r="B11" s="12"/>
      <c r="C11" s="12"/>
      <c r="D11" s="12"/>
    </row>
    <row r="12" spans="1:4" ht="15.75" x14ac:dyDescent="0.25">
      <c r="A12" s="14"/>
      <c r="B12" s="12"/>
      <c r="C12" s="12"/>
      <c r="D12" s="12"/>
    </row>
    <row r="13" spans="1:4" ht="15.75" x14ac:dyDescent="0.25">
      <c r="A13" s="41"/>
      <c r="B13" s="13"/>
      <c r="C13" s="13"/>
      <c r="D13" s="13"/>
    </row>
    <row r="14" spans="1:4" ht="15.75" x14ac:dyDescent="0.25">
      <c r="A14" s="41"/>
      <c r="B14" s="13"/>
      <c r="C14" s="13"/>
      <c r="D14" s="13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J17" sqref="J17"/>
    </sheetView>
  </sheetViews>
  <sheetFormatPr defaultColWidth="8.85546875" defaultRowHeight="15" x14ac:dyDescent="0.25"/>
  <cols>
    <col min="1" max="1" width="47.140625" bestFit="1" customWidth="1"/>
    <col min="2" max="2" width="9.28515625" customWidth="1"/>
    <col min="3" max="3" width="12" customWidth="1"/>
    <col min="4" max="4" width="32.42578125" bestFit="1" customWidth="1"/>
  </cols>
  <sheetData>
    <row r="1" spans="1:4" x14ac:dyDescent="0.25">
      <c r="A1" t="s">
        <v>71</v>
      </c>
    </row>
    <row r="2" spans="1:4" x14ac:dyDescent="0.25">
      <c r="A2" t="s">
        <v>46</v>
      </c>
      <c r="B2" t="s">
        <v>72</v>
      </c>
      <c r="C2" t="s">
        <v>37</v>
      </c>
      <c r="D2" t="s">
        <v>65</v>
      </c>
    </row>
    <row r="3" spans="1:4" x14ac:dyDescent="0.25">
      <c r="A3" t="s">
        <v>73</v>
      </c>
      <c r="B3">
        <v>15</v>
      </c>
      <c r="C3" t="str">
        <f>IF(Tabela9[[#This Row],[Pontos]]&gt;=21,"Aprovado","Reprovado")</f>
        <v>Reprovado</v>
      </c>
      <c r="D3" t="str">
        <f>IF(Tabela9[[#This Row],[Resultado]]="Aprovado","Parabéns. Sua Carteira está na mão","Que pena. Tente Novamente")</f>
        <v>Que pena. Tente Novamente</v>
      </c>
    </row>
    <row r="4" spans="1:4" x14ac:dyDescent="0.25">
      <c r="A4" t="s">
        <v>74</v>
      </c>
      <c r="B4">
        <v>21</v>
      </c>
      <c r="C4" t="str">
        <f>IF(Tabela9[[#This Row],[Pontos]]&gt;=21,"Aprovado","Reprovado")</f>
        <v>Aprovado</v>
      </c>
      <c r="D4" t="str">
        <f>IF(Tabela9[[#This Row],[Resultado]]="Aprovado","Parabéns. Sua Carteira está na mão","Que pena. Tente Novamente")</f>
        <v>Parabéns. Sua Carteira está na mão</v>
      </c>
    </row>
    <row r="5" spans="1:4" x14ac:dyDescent="0.25">
      <c r="A5" t="s">
        <v>75</v>
      </c>
      <c r="B5">
        <v>30</v>
      </c>
      <c r="C5" t="str">
        <f>IF(Tabela9[[#This Row],[Pontos]]&gt;=21,"Aprovado","Reprovado")</f>
        <v>Aprovado</v>
      </c>
      <c r="D5" t="str">
        <f>IF(Tabela9[[#This Row],[Resultado]]="Aprovado","Parabéns. Sua Carteira está na mão","Que pena. Tente Novamente")</f>
        <v>Parabéns. Sua Carteira está na mão</v>
      </c>
    </row>
    <row r="6" spans="1:4" x14ac:dyDescent="0.25">
      <c r="A6" t="s">
        <v>76</v>
      </c>
      <c r="B6">
        <v>10</v>
      </c>
      <c r="C6" t="str">
        <f>IF(Tabela9[[#This Row],[Pontos]]&gt;=21,"Aprovado","Reprovado")</f>
        <v>Reprovado</v>
      </c>
      <c r="D6" t="str">
        <f>IF(Tabela9[[#This Row],[Resultado]]="Aprovado","Parabéns. Sua Carteira está na mão","Que pena. Tente Novamente")</f>
        <v>Que pena. Tente Novamente</v>
      </c>
    </row>
    <row r="7" spans="1:4" x14ac:dyDescent="0.25">
      <c r="A7" t="s">
        <v>77</v>
      </c>
      <c r="B7">
        <v>5</v>
      </c>
      <c r="C7" t="str">
        <f>IF(Tabela9[[#This Row],[Pontos]]&gt;=21,"Aprovado","Reprovado")</f>
        <v>Reprovado</v>
      </c>
      <c r="D7" t="str">
        <f>IF(Tabela9[[#This Row],[Resultado]]="Aprovado","Parabéns. Sua Carteira está na mão","Que pena. Tente Novamente")</f>
        <v>Que pena. Tente Novamente</v>
      </c>
    </row>
    <row r="8" spans="1:4" x14ac:dyDescent="0.25">
      <c r="A8" t="s">
        <v>78</v>
      </c>
      <c r="B8">
        <v>28</v>
      </c>
      <c r="C8" t="str">
        <f>IF(Tabela9[[#This Row],[Pontos]]&gt;=21,"Aprovado","Reprovado")</f>
        <v>Aprovado</v>
      </c>
      <c r="D8" t="str">
        <f>IF(Tabela9[[#This Row],[Resultado]]="Aprovado","Parabéns. Sua Carteira está na mão","Que pena. Tente Novamente")</f>
        <v>Parabéns. Sua Carteira está na mão</v>
      </c>
    </row>
    <row r="9" spans="1:4" x14ac:dyDescent="0.25">
      <c r="A9" s="9"/>
      <c r="B9" s="9"/>
      <c r="C9" s="9"/>
      <c r="D9" s="9"/>
    </row>
    <row r="10" spans="1:4" ht="15.75" x14ac:dyDescent="0.25">
      <c r="A10" s="31"/>
      <c r="B10" s="11"/>
      <c r="C10" s="11"/>
      <c r="D10" s="11"/>
    </row>
    <row r="11" spans="1:4" ht="15.75" x14ac:dyDescent="0.25">
      <c r="A11" s="14"/>
      <c r="B11" s="12"/>
      <c r="C11" s="12"/>
      <c r="D11" s="12"/>
    </row>
    <row r="12" spans="1:4" ht="15.75" x14ac:dyDescent="0.25">
      <c r="A12" s="14"/>
      <c r="B12" s="12"/>
      <c r="C12" s="12"/>
      <c r="D12" s="12"/>
    </row>
    <row r="13" spans="1:4" ht="15.75" x14ac:dyDescent="0.25">
      <c r="A13" s="41"/>
      <c r="B13" s="13"/>
      <c r="C13" s="13"/>
      <c r="D13" s="13"/>
    </row>
    <row r="14" spans="1:4" ht="15.75" x14ac:dyDescent="0.25">
      <c r="A14" s="41"/>
      <c r="B14" s="13"/>
      <c r="C14" s="13"/>
      <c r="D14" s="13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  <vt:lpstr>Exercício 9</vt:lpstr>
      <vt:lpstr>Exercício 10</vt:lpstr>
      <vt:lpstr>Exercício 11</vt:lpstr>
      <vt:lpstr>Exercício 12</vt:lpstr>
      <vt:lpstr>Exercício 13</vt:lpstr>
      <vt:lpstr>Exercício 14</vt:lpstr>
      <vt:lpstr>Exercício 15</vt:lpstr>
      <vt:lpstr>Exercício 16</vt:lpstr>
      <vt:lpstr>Exercício 17</vt:lpstr>
      <vt:lpstr>Exercício 18</vt:lpstr>
      <vt:lpstr>Exercício 19</vt:lpstr>
      <vt:lpstr>Exercício 20</vt:lpstr>
      <vt:lpstr>Exercício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GABRIEL SCHWEDER PISKE</cp:lastModifiedBy>
  <dcterms:created xsi:type="dcterms:W3CDTF">2022-05-09T12:18:09Z</dcterms:created>
  <dcterms:modified xsi:type="dcterms:W3CDTF">2023-04-24T19:24:50Z</dcterms:modified>
</cp:coreProperties>
</file>