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_piske\Downloads\"/>
    </mc:Choice>
  </mc:AlternateContent>
  <bookViews>
    <workbookView xWindow="0" yWindow="0" windowWidth="20490" windowHeight="7650" activeTab="4"/>
  </bookViews>
  <sheets>
    <sheet name="Atividade 1" sheetId="2" r:id="rId1"/>
    <sheet name="Atividade 2" sheetId="3" r:id="rId2"/>
    <sheet name="Atividade 3" sheetId="4" r:id="rId3"/>
    <sheet name="Atividade 4" sheetId="5" r:id="rId4"/>
    <sheet name="Atividade 5" sheetId="6" r:id="rId5"/>
  </sheets>
  <definedNames>
    <definedName name="fca_tipo">#REF!</definedName>
    <definedName name="fct_instalacao">#REF!</definedName>
    <definedName name="Temp_ambiente">#REF!</definedName>
    <definedName name="Tipo_instal">#REF!</definedName>
  </definedNames>
  <calcPr calcId="162913"/>
  <extLst>
    <ext uri="GoogleSheetsCustomDataVersion1">
      <go:sheetsCustomData xmlns:go="http://customooxmlschemas.google.com/" r:id="rId11" roundtripDataSignature="AMtx7mjA6NtaxptFd0wQ6AV1O2pC8eP2/Q=="/>
    </ext>
  </extLst>
</workbook>
</file>

<file path=xl/calcChain.xml><?xml version="1.0" encoding="utf-8"?>
<calcChain xmlns="http://schemas.openxmlformats.org/spreadsheetml/2006/main">
  <c r="M8" i="6" l="1"/>
  <c r="M9" i="6"/>
  <c r="M10" i="6"/>
  <c r="M11" i="6"/>
  <c r="M7" i="6"/>
  <c r="L8" i="6"/>
  <c r="L9" i="6"/>
  <c r="L10" i="6"/>
  <c r="L11" i="6"/>
  <c r="L7" i="6"/>
  <c r="K8" i="6"/>
  <c r="K9" i="6"/>
  <c r="K10" i="6"/>
  <c r="K11" i="6"/>
  <c r="K7" i="6"/>
  <c r="J8" i="6"/>
  <c r="J9" i="6"/>
  <c r="J10" i="6"/>
  <c r="J11" i="6"/>
  <c r="J7" i="6"/>
  <c r="B20" i="5"/>
  <c r="B21" i="5" s="1"/>
  <c r="B22" i="5" s="1"/>
  <c r="B19" i="5"/>
  <c r="C14" i="5"/>
  <c r="B14" i="5"/>
  <c r="D14" i="5"/>
  <c r="E14" i="5"/>
  <c r="H9" i="4"/>
  <c r="H10" i="4"/>
  <c r="H11" i="4"/>
  <c r="H12" i="4"/>
  <c r="H13" i="4"/>
  <c r="H14" i="4"/>
  <c r="H15" i="4"/>
  <c r="H8" i="4"/>
  <c r="G9" i="4"/>
  <c r="G10" i="4"/>
  <c r="G11" i="4"/>
  <c r="G12" i="4"/>
  <c r="G13" i="4"/>
  <c r="G14" i="4"/>
  <c r="G15" i="4"/>
  <c r="G8" i="4"/>
  <c r="F9" i="4"/>
  <c r="F10" i="4"/>
  <c r="F11" i="4"/>
  <c r="F12" i="4"/>
  <c r="F13" i="4"/>
  <c r="F14" i="4"/>
  <c r="F15" i="4"/>
  <c r="F8" i="4"/>
  <c r="E11" i="3"/>
  <c r="E13" i="3"/>
  <c r="E15" i="3"/>
  <c r="D10" i="3"/>
  <c r="E10" i="3" s="1"/>
  <c r="D11" i="3"/>
  <c r="D12" i="3"/>
  <c r="E12" i="3" s="1"/>
  <c r="D13" i="3"/>
  <c r="D14" i="3"/>
  <c r="E14" i="3" s="1"/>
  <c r="D15" i="3"/>
  <c r="D9" i="3"/>
  <c r="E9" i="3" s="1"/>
  <c r="E11" i="2"/>
  <c r="E6" i="2"/>
  <c r="E7" i="2"/>
  <c r="E8" i="2"/>
  <c r="E9" i="2"/>
  <c r="E10" i="2"/>
  <c r="E5" i="2"/>
</calcChain>
</file>

<file path=xl/sharedStrings.xml><?xml version="1.0" encoding="utf-8"?>
<sst xmlns="http://schemas.openxmlformats.org/spreadsheetml/2006/main" count="102" uniqueCount="80">
  <si>
    <t>Gabriel Schweder Piske</t>
  </si>
  <si>
    <t>Produto</t>
  </si>
  <si>
    <t>Unidade de Medida</t>
  </si>
  <si>
    <t>Preço/Unidade</t>
  </si>
  <si>
    <t>Quantidade</t>
  </si>
  <si>
    <t>Subtotal</t>
  </si>
  <si>
    <t>Feijão</t>
  </si>
  <si>
    <t>Arroz</t>
  </si>
  <si>
    <t>Açúcar</t>
  </si>
  <si>
    <t>Leite</t>
  </si>
  <si>
    <t>Frango congelado</t>
  </si>
  <si>
    <t>Pão francês</t>
  </si>
  <si>
    <t>kg</t>
  </si>
  <si>
    <t>Total</t>
  </si>
  <si>
    <t>Valor do dolar</t>
  </si>
  <si>
    <t>Caneta Azul</t>
  </si>
  <si>
    <t>Caneta Vermelha</t>
  </si>
  <si>
    <t>Caderno</t>
  </si>
  <si>
    <t>Lápis</t>
  </si>
  <si>
    <t>Papel Sulfite</t>
  </si>
  <si>
    <t>Tinta Nanquim</t>
  </si>
  <si>
    <t>Preço Unitário</t>
  </si>
  <si>
    <t>Total (R$)</t>
  </si>
  <si>
    <t>Total (US$)</t>
  </si>
  <si>
    <t>CONTABILIDADE - CAIXA</t>
  </si>
  <si>
    <t>Rua São Francisco de Asis, 123 - Flórianopolis</t>
  </si>
  <si>
    <t>Nº</t>
  </si>
  <si>
    <t>Paulo</t>
  </si>
  <si>
    <t>Regina</t>
  </si>
  <si>
    <t>Samantha</t>
  </si>
  <si>
    <t>Edson</t>
  </si>
  <si>
    <t>Gabriela</t>
  </si>
  <si>
    <t>Helena</t>
  </si>
  <si>
    <t>Maria</t>
  </si>
  <si>
    <t>Eduardo</t>
  </si>
  <si>
    <t>Nome</t>
  </si>
  <si>
    <t>Salário Bruto</t>
  </si>
  <si>
    <t>INSS</t>
  </si>
  <si>
    <t>Gratificaçao</t>
  </si>
  <si>
    <t>INSS R$</t>
  </si>
  <si>
    <t>Gratificação R$</t>
  </si>
  <si>
    <t>Salário Líquido</t>
  </si>
  <si>
    <t>Entrada</t>
  </si>
  <si>
    <t>Provento</t>
  </si>
  <si>
    <t>Janeiro</t>
  </si>
  <si>
    <t>Fevereiro</t>
  </si>
  <si>
    <t>Março</t>
  </si>
  <si>
    <t>Abril</t>
  </si>
  <si>
    <t>Salário</t>
  </si>
  <si>
    <t>Saída</t>
  </si>
  <si>
    <t>Conta</t>
  </si>
  <si>
    <t>janeiro</t>
  </si>
  <si>
    <t>Água</t>
  </si>
  <si>
    <t>Luz</t>
  </si>
  <si>
    <t>Escola</t>
  </si>
  <si>
    <t>Compras</t>
  </si>
  <si>
    <t>Relatório</t>
  </si>
  <si>
    <t>Descrição</t>
  </si>
  <si>
    <t>Saldo</t>
  </si>
  <si>
    <t>Situação</t>
  </si>
  <si>
    <t>Risco</t>
  </si>
  <si>
    <t>Boa</t>
  </si>
  <si>
    <t>João</t>
  </si>
  <si>
    <t>Ellen</t>
  </si>
  <si>
    <t>Sônia</t>
  </si>
  <si>
    <t>Sandro</t>
  </si>
  <si>
    <t>Alexandre</t>
  </si>
  <si>
    <t>Artes</t>
  </si>
  <si>
    <t>Ciencias</t>
  </si>
  <si>
    <t>Educação Fisica</t>
  </si>
  <si>
    <t>Ensino Religioso</t>
  </si>
  <si>
    <t>Geografia</t>
  </si>
  <si>
    <t>História</t>
  </si>
  <si>
    <t>Matematica</t>
  </si>
  <si>
    <t>Portugues</t>
  </si>
  <si>
    <t>Média</t>
  </si>
  <si>
    <t>Maior nota</t>
  </si>
  <si>
    <t>Menor Nota</t>
  </si>
  <si>
    <t xml:space="preserve">Escola Estadual de Santa Catarina </t>
  </si>
  <si>
    <t>Alunos do 6º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</si>
</sst>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 vertical="top"/>
    </xf>
    <xf numFmtId="164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/>
    <xf numFmtId="44" fontId="0" fillId="0" borderId="0" xfId="1" applyFont="1" applyAlignment="1"/>
    <xf numFmtId="44" fontId="0" fillId="0" borderId="0" xfId="0" applyNumberFormat="1" applyFont="1" applyAlignment="1"/>
    <xf numFmtId="0" fontId="2" fillId="3" borderId="1" xfId="0" applyFont="1" applyFill="1" applyBorder="1" applyAlignment="1"/>
    <xf numFmtId="44" fontId="0" fillId="3" borderId="2" xfId="1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0" xfId="0" applyFont="1" applyBorder="1" applyAlignment="1"/>
    <xf numFmtId="0" fontId="2" fillId="0" borderId="7" xfId="0" applyFont="1" applyBorder="1" applyAlignment="1"/>
    <xf numFmtId="0" fontId="0" fillId="0" borderId="0" xfId="0" applyFont="1" applyBorder="1" applyAlignment="1"/>
    <xf numFmtId="44" fontId="0" fillId="0" borderId="0" xfId="1" applyFont="1" applyBorder="1" applyAlignment="1"/>
    <xf numFmtId="44" fontId="0" fillId="0" borderId="0" xfId="0" applyNumberFormat="1" applyFont="1" applyBorder="1" applyAlignment="1"/>
    <xf numFmtId="44" fontId="0" fillId="0" borderId="7" xfId="1" applyFont="1" applyBorder="1" applyAlignment="1"/>
    <xf numFmtId="0" fontId="2" fillId="0" borderId="8" xfId="0" applyFont="1" applyBorder="1" applyAlignment="1"/>
    <xf numFmtId="0" fontId="0" fillId="0" borderId="9" xfId="0" applyFont="1" applyBorder="1" applyAlignment="1"/>
    <xf numFmtId="44" fontId="0" fillId="0" borderId="9" xfId="1" applyFont="1" applyBorder="1" applyAlignment="1"/>
    <xf numFmtId="44" fontId="0" fillId="0" borderId="9" xfId="0" applyNumberFormat="1" applyFont="1" applyBorder="1" applyAlignment="1"/>
    <xf numFmtId="44" fontId="0" fillId="0" borderId="10" xfId="1" applyFont="1" applyBorder="1" applyAlignment="1"/>
    <xf numFmtId="9" fontId="0" fillId="0" borderId="0" xfId="2" applyFont="1" applyAlignment="1"/>
    <xf numFmtId="10" fontId="0" fillId="0" borderId="0" xfId="2" applyNumberFormat="1" applyFont="1" applyAlignmen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2" fontId="0" fillId="0" borderId="0" xfId="0" applyNumberFormat="1" applyFont="1" applyAlignment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[$R$-416]\ * #,##0.00_-;\-[$R$-416]\ * #,##0.00_-;_-[$R$-416]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[$R$-416]\ * #,##0.00_-;\-[$R$-416]\ * #,##0.00_-;_-[$R$-416]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565150</xdr:colOff>
      <xdr:row>0</xdr:row>
      <xdr:rowOff>149225</xdr:rowOff>
    </xdr:from>
    <xdr:to>
      <xdr:col>23</xdr:col>
      <xdr:colOff>161925</xdr:colOff>
      <xdr:row>19</xdr:row>
      <xdr:rowOff>106497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258FDF-491E-0E45-9C14-977BD99F4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4375" y="149225"/>
          <a:ext cx="7731125" cy="3576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2</xdr:row>
      <xdr:rowOff>165100</xdr:rowOff>
    </xdr:from>
    <xdr:to>
      <xdr:col>17</xdr:col>
      <xdr:colOff>50800</xdr:colOff>
      <xdr:row>18</xdr:row>
      <xdr:rowOff>50800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4E3B0FC-9BDA-AF4D-B29A-BBF2C4FD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46100"/>
          <a:ext cx="5105400" cy="293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1</xdr:row>
      <xdr:rowOff>82550</xdr:rowOff>
    </xdr:from>
    <xdr:to>
      <xdr:col>24</xdr:col>
      <xdr:colOff>111125</xdr:colOff>
      <xdr:row>19</xdr:row>
      <xdr:rowOff>31750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22ACAE3-72B7-804C-AB43-C5D9AAAC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273050"/>
          <a:ext cx="7731125" cy="3330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469900</xdr:colOff>
      <xdr:row>1</xdr:row>
      <xdr:rowOff>88900</xdr:rowOff>
    </xdr:from>
    <xdr:to>
      <xdr:col>15</xdr:col>
      <xdr:colOff>228600</xdr:colOff>
      <xdr:row>24</xdr:row>
      <xdr:rowOff>50800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06336D-1100-8E4A-B656-233034DFE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00" y="279400"/>
          <a:ext cx="4432300" cy="4343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144490</xdr:colOff>
      <xdr:row>12</xdr:row>
      <xdr:rowOff>148983</xdr:rowOff>
    </xdr:from>
    <xdr:to>
      <xdr:col>11</xdr:col>
      <xdr:colOff>895062</xdr:colOff>
      <xdr:row>26</xdr:row>
      <xdr:rowOff>70564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BF0942-4115-3249-901F-B1AA3E986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0" y="2434983"/>
          <a:ext cx="9932672" cy="2645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ela3" displayName="Tabela3" ref="A4:E11" totalsRowShown="0" headerRowDxfId="48">
  <autoFilter ref="A4:E1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roduto"/>
    <tableColumn id="2" name="Unidade de Medida" dataDxfId="51"/>
    <tableColumn id="3" name="Preço/Unidade" dataDxfId="50"/>
    <tableColumn id="4" name="Quantidade"/>
    <tableColumn id="5" name="Subtotal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8:E15" totalsRowShown="0" headerRowDxfId="47">
  <autoFilter ref="A8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roduto" dataDxfId="46"/>
    <tableColumn id="2" name="Quantidade"/>
    <tableColumn id="3" name="Preço Unitário" dataDxfId="45" dataCellStyle="Moeda"/>
    <tableColumn id="4" name="Total (R$)" dataDxfId="44">
      <calculatedColumnFormula>C9*B9</calculatedColumnFormula>
    </tableColumn>
    <tableColumn id="5" name="Total (US$)" dataDxfId="43" dataCellStyle="Moeda">
      <calculatedColumnFormula>D9/$B$5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7:H16" totalsRowShown="0" headerRowDxfId="33" dataDxfId="34">
  <autoFilter ref="A7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º" dataDxfId="42"/>
    <tableColumn id="2" name="Nome" dataDxfId="41"/>
    <tableColumn id="3" name="Salário Bruto" dataDxfId="40" dataCellStyle="Moeda"/>
    <tableColumn id="4" name="INSS" dataDxfId="39" dataCellStyle="Porcentagem"/>
    <tableColumn id="5" name="Gratificaçao" dataDxfId="38" dataCellStyle="Porcentagem"/>
    <tableColumn id="6" name="INSS R$" dataDxfId="37"/>
    <tableColumn id="7" name="Gratificação R$" dataDxfId="36"/>
    <tableColumn id="8" name="Salário Líquido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A18:C22" totalsRowShown="0" headerRowDxfId="29">
  <autoFilter ref="A18:C22">
    <filterColumn colId="0" hiddenButton="1"/>
    <filterColumn colId="1" hiddenButton="1"/>
    <filterColumn colId="2" hiddenButton="1"/>
  </autoFilter>
  <tableColumns count="3">
    <tableColumn id="1" name="Descrição" dataDxfId="32"/>
    <tableColumn id="2" name="Saldo" dataDxfId="31"/>
    <tableColumn id="3" name="Situação" dataDxfId="3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10" name="Tabela10" displayName="Tabela10" ref="A5:E6" totalsRowShown="0" headerRowDxfId="21" dataDxfId="22" tableBorderDxfId="28" dataCellStyle="Moeda">
  <autoFilter ref="A5:E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rovento" dataDxfId="27"/>
    <tableColumn id="2" name="Janeiro" dataDxfId="26" dataCellStyle="Moeda"/>
    <tableColumn id="3" name="Fevereiro" dataDxfId="25" dataCellStyle="Moeda"/>
    <tableColumn id="4" name="Março" dataDxfId="24" dataCellStyle="Moeda"/>
    <tableColumn id="5" name="Abril" dataDxfId="23" dataCellStyle="Moeda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11" name="Tabela11" displayName="Tabela11" ref="A9:E14" totalsRowShown="0" headerRowDxfId="13" dataDxfId="14" tableBorderDxfId="20" dataCellStyle="Moeda">
  <autoFilter ref="A9:E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onta" dataDxfId="19"/>
    <tableColumn id="2" name="janeiro" dataDxfId="18" dataCellStyle="Moeda"/>
    <tableColumn id="3" name="Fevereiro" dataDxfId="17" dataCellStyle="Moeda"/>
    <tableColumn id="4" name="Março" dataDxfId="16" dataCellStyle="Moeda"/>
    <tableColumn id="5" name="Abril" dataDxfId="15" dataCellStyle="Moeda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2" name="Tabela12" displayName="Tabela12" ref="A6:M11" totalsRowShown="0" headerRowDxfId="12">
  <autoFilter ref="A6:M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Nome" dataDxfId="11"/>
    <tableColumn id="2" name="Artes" dataDxfId="10"/>
    <tableColumn id="3" name="Ciencias" dataDxfId="9"/>
    <tableColumn id="4" name="Educação Fisica" dataDxfId="8"/>
    <tableColumn id="5" name="Ensino Religioso" dataDxfId="7"/>
    <tableColumn id="6" name="Geografia" dataDxfId="6"/>
    <tableColumn id="7" name="História" dataDxfId="5"/>
    <tableColumn id="8" name="Matematica" dataDxfId="4"/>
    <tableColumn id="9" name="Portugues" dataDxfId="3"/>
    <tableColumn id="10" name="Média" dataDxfId="2">
      <calculatedColumnFormula>AVERAGE(B7:I7)</calculatedColumnFormula>
    </tableColumn>
    <tableColumn id="11" name="Maior nota" dataDxfId="1">
      <calculatedColumnFormula>MAX(B7:I7)</calculatedColumnFormula>
    </tableColumn>
    <tableColumn id="12" name="Menor Nota" dataDxfId="0">
      <calculatedColumnFormula>MIN(B7:I7)</calculatedColumnFormula>
    </tableColumn>
    <tableColumn id="13" name="Situação">
      <calculatedColumnFormula>IF(J7&lt;7,"Reprovado","Aprovado")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0"/>
  <sheetViews>
    <sheetView zoomScaleNormal="100" workbookViewId="0">
      <selection activeCell="C15" sqref="C15"/>
    </sheetView>
  </sheetViews>
  <sheetFormatPr defaultColWidth="12.625" defaultRowHeight="15" customHeight="1" x14ac:dyDescent="0.2"/>
  <cols>
    <col min="1" max="1" width="15.625" bestFit="1" customWidth="1"/>
    <col min="2" max="2" width="18.125" customWidth="1"/>
    <col min="3" max="3" width="14.75" customWidth="1"/>
    <col min="4" max="4" width="12.125" customWidth="1"/>
    <col min="5" max="5" width="10.5" bestFit="1" customWidth="1"/>
    <col min="6" max="26" width="7.625" customWidth="1"/>
  </cols>
  <sheetData>
    <row r="3" spans="1:5" ht="15" customHeight="1" x14ac:dyDescent="0.25">
      <c r="A3" s="5" t="s">
        <v>0</v>
      </c>
      <c r="B3" s="4"/>
      <c r="C3" s="4"/>
      <c r="D3" s="4"/>
      <c r="E3" s="4"/>
    </row>
    <row r="4" spans="1:5" ht="1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ht="15" customHeight="1" x14ac:dyDescent="0.2">
      <c r="A5" t="s">
        <v>6</v>
      </c>
      <c r="B5" s="1" t="s">
        <v>12</v>
      </c>
      <c r="C5" s="2">
        <v>12</v>
      </c>
      <c r="D5">
        <v>3</v>
      </c>
      <c r="E5" s="2">
        <f>C5*D5</f>
        <v>36</v>
      </c>
    </row>
    <row r="6" spans="1:5" ht="15" customHeight="1" x14ac:dyDescent="0.2">
      <c r="A6" t="s">
        <v>7</v>
      </c>
      <c r="B6" s="1" t="s">
        <v>12</v>
      </c>
      <c r="C6" s="2">
        <v>15</v>
      </c>
      <c r="D6">
        <v>5</v>
      </c>
      <c r="E6" s="2">
        <f t="shared" ref="E6:E10" si="0">C6*D6</f>
        <v>75</v>
      </c>
    </row>
    <row r="7" spans="1:5" ht="15" customHeight="1" x14ac:dyDescent="0.2">
      <c r="A7" t="s">
        <v>8</v>
      </c>
      <c r="B7" s="1" t="s">
        <v>12</v>
      </c>
      <c r="C7" s="2">
        <v>9</v>
      </c>
      <c r="D7">
        <v>12</v>
      </c>
      <c r="E7" s="2">
        <f t="shared" si="0"/>
        <v>108</v>
      </c>
    </row>
    <row r="8" spans="1:5" ht="15" customHeight="1" x14ac:dyDescent="0.2">
      <c r="A8" t="s">
        <v>9</v>
      </c>
      <c r="B8" s="1" t="s">
        <v>12</v>
      </c>
      <c r="C8" s="2">
        <v>15</v>
      </c>
      <c r="D8">
        <v>15</v>
      </c>
      <c r="E8" s="2">
        <f t="shared" si="0"/>
        <v>225</v>
      </c>
    </row>
    <row r="9" spans="1:5" ht="15" customHeight="1" x14ac:dyDescent="0.2">
      <c r="A9" t="s">
        <v>10</v>
      </c>
      <c r="B9" s="1" t="s">
        <v>12</v>
      </c>
      <c r="C9" s="2">
        <v>23</v>
      </c>
      <c r="D9">
        <v>13</v>
      </c>
      <c r="E9" s="2">
        <f t="shared" si="0"/>
        <v>299</v>
      </c>
    </row>
    <row r="10" spans="1:5" ht="15" customHeight="1" x14ac:dyDescent="0.2">
      <c r="A10" t="s">
        <v>11</v>
      </c>
      <c r="B10" s="1" t="s">
        <v>12</v>
      </c>
      <c r="C10" s="2">
        <v>5.5</v>
      </c>
      <c r="D10">
        <v>2</v>
      </c>
      <c r="E10" s="2">
        <f t="shared" si="0"/>
        <v>11</v>
      </c>
    </row>
    <row r="11" spans="1:5" ht="15" customHeight="1" x14ac:dyDescent="0.2">
      <c r="A11" t="s">
        <v>13</v>
      </c>
      <c r="E11" s="2">
        <f>E5+E6+E7+E8+E9+E10</f>
        <v>754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3:E3"/>
  </mergeCell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00"/>
  <sheetViews>
    <sheetView workbookViewId="0">
      <selection activeCell="F16" sqref="F16"/>
    </sheetView>
  </sheetViews>
  <sheetFormatPr defaultColWidth="12.625" defaultRowHeight="15" customHeight="1" x14ac:dyDescent="0.2"/>
  <cols>
    <col min="1" max="1" width="20.625" bestFit="1" customWidth="1"/>
    <col min="2" max="2" width="12.125" customWidth="1"/>
    <col min="3" max="3" width="14.25" customWidth="1"/>
    <col min="4" max="4" width="12" bestFit="1" customWidth="1"/>
    <col min="5" max="5" width="13.125" bestFit="1" customWidth="1"/>
    <col min="6" max="26" width="7.625" customWidth="1"/>
  </cols>
  <sheetData>
    <row r="4" spans="1:5" ht="15" customHeight="1" thickBot="1" x14ac:dyDescent="0.25"/>
    <row r="5" spans="1:5" ht="15" customHeight="1" thickBot="1" x14ac:dyDescent="0.25">
      <c r="A5" s="9" t="s">
        <v>14</v>
      </c>
      <c r="B5" s="10">
        <v>5.21</v>
      </c>
    </row>
    <row r="6" spans="1:5" ht="15" customHeight="1" thickBot="1" x14ac:dyDescent="0.25"/>
    <row r="7" spans="1:5" ht="15" customHeight="1" x14ac:dyDescent="0.25">
      <c r="A7" s="11" t="s">
        <v>0</v>
      </c>
      <c r="B7" s="12"/>
      <c r="C7" s="12"/>
      <c r="D7" s="12"/>
      <c r="E7" s="13"/>
    </row>
    <row r="8" spans="1:5" ht="15" customHeight="1" x14ac:dyDescent="0.2">
      <c r="A8" s="14" t="s">
        <v>1</v>
      </c>
      <c r="B8" s="15" t="s">
        <v>4</v>
      </c>
      <c r="C8" s="15" t="s">
        <v>21</v>
      </c>
      <c r="D8" s="15" t="s">
        <v>22</v>
      </c>
      <c r="E8" s="16" t="s">
        <v>23</v>
      </c>
    </row>
    <row r="9" spans="1:5" ht="15" customHeight="1" x14ac:dyDescent="0.2">
      <c r="A9" s="14" t="s">
        <v>15</v>
      </c>
      <c r="B9" s="17">
        <v>500</v>
      </c>
      <c r="C9" s="18">
        <v>0.15</v>
      </c>
      <c r="D9" s="19">
        <f>C9*B9</f>
        <v>75</v>
      </c>
      <c r="E9" s="20">
        <f>D9/$B$5</f>
        <v>14.395393474088293</v>
      </c>
    </row>
    <row r="10" spans="1:5" ht="15" customHeight="1" x14ac:dyDescent="0.2">
      <c r="A10" s="14" t="s">
        <v>16</v>
      </c>
      <c r="B10" s="17">
        <v>750</v>
      </c>
      <c r="C10" s="18">
        <v>0.15</v>
      </c>
      <c r="D10" s="19">
        <f t="shared" ref="D10:D15" si="0">C10*B10</f>
        <v>112.5</v>
      </c>
      <c r="E10" s="20">
        <f>D10/$B$5</f>
        <v>21.593090211132438</v>
      </c>
    </row>
    <row r="11" spans="1:5" ht="15" customHeight="1" x14ac:dyDescent="0.2">
      <c r="A11" s="14" t="s">
        <v>17</v>
      </c>
      <c r="B11" s="17">
        <v>250</v>
      </c>
      <c r="C11" s="18">
        <v>10</v>
      </c>
      <c r="D11" s="19">
        <f t="shared" si="0"/>
        <v>2500</v>
      </c>
      <c r="E11" s="20">
        <f>D11/$B$5</f>
        <v>479.84644913627642</v>
      </c>
    </row>
    <row r="12" spans="1:5" ht="15" customHeight="1" x14ac:dyDescent="0.2">
      <c r="A12" s="14" t="s">
        <v>18</v>
      </c>
      <c r="B12" s="17">
        <v>310</v>
      </c>
      <c r="C12" s="18">
        <v>0.5</v>
      </c>
      <c r="D12" s="19">
        <f t="shared" si="0"/>
        <v>155</v>
      </c>
      <c r="E12" s="20">
        <f>D12/$B$5</f>
        <v>29.750479846449135</v>
      </c>
    </row>
    <row r="13" spans="1:5" ht="15" customHeight="1" x14ac:dyDescent="0.2">
      <c r="A13" s="14" t="s">
        <v>19</v>
      </c>
      <c r="B13" s="17">
        <v>500</v>
      </c>
      <c r="C13" s="18">
        <v>0.1</v>
      </c>
      <c r="D13" s="19">
        <f t="shared" si="0"/>
        <v>50</v>
      </c>
      <c r="E13" s="20">
        <f>D13/$B$5</f>
        <v>9.5969289827255277</v>
      </c>
    </row>
    <row r="14" spans="1:5" ht="15" customHeight="1" x14ac:dyDescent="0.2">
      <c r="A14" s="14" t="s">
        <v>20</v>
      </c>
      <c r="B14" s="17">
        <v>1500</v>
      </c>
      <c r="C14" s="18">
        <v>2.5</v>
      </c>
      <c r="D14" s="19">
        <f t="shared" si="0"/>
        <v>3750</v>
      </c>
      <c r="E14" s="20">
        <f>D14/$B$5</f>
        <v>719.76967370441457</v>
      </c>
    </row>
    <row r="15" spans="1:5" ht="15" customHeight="1" thickBot="1" x14ac:dyDescent="0.25">
      <c r="A15" s="21" t="s">
        <v>13</v>
      </c>
      <c r="B15" s="22">
        <v>190</v>
      </c>
      <c r="C15" s="23">
        <v>6</v>
      </c>
      <c r="D15" s="24">
        <f t="shared" si="0"/>
        <v>1140</v>
      </c>
      <c r="E15" s="25">
        <f>D15/$B$5</f>
        <v>218.80998080614202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7:E7"/>
  </mergeCell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00"/>
  <sheetViews>
    <sheetView workbookViewId="0">
      <selection activeCell="G19" sqref="G19"/>
    </sheetView>
  </sheetViews>
  <sheetFormatPr defaultColWidth="12.625" defaultRowHeight="15" customHeight="1" x14ac:dyDescent="0.2"/>
  <cols>
    <col min="1" max="1" width="7.625" customWidth="1"/>
    <col min="2" max="2" width="9.25" bestFit="1" customWidth="1"/>
    <col min="3" max="3" width="15.625" bestFit="1" customWidth="1"/>
    <col min="4" max="4" width="7" bestFit="1" customWidth="1"/>
    <col min="5" max="5" width="12.5" customWidth="1"/>
    <col min="6" max="6" width="9.75" customWidth="1"/>
    <col min="7" max="7" width="15.375" customWidth="1"/>
    <col min="8" max="8" width="14.625" customWidth="1"/>
    <col min="9" max="26" width="7.625" customWidth="1"/>
  </cols>
  <sheetData>
    <row r="3" spans="1:9" thickBot="1" x14ac:dyDescent="0.25"/>
    <row r="4" spans="1:9" x14ac:dyDescent="0.25">
      <c r="A4" s="28" t="s">
        <v>24</v>
      </c>
      <c r="B4" s="29"/>
      <c r="C4" s="29"/>
      <c r="D4" s="29"/>
      <c r="E4" s="29"/>
      <c r="F4" s="29"/>
      <c r="G4" s="29"/>
      <c r="H4" s="30"/>
    </row>
    <row r="5" spans="1:9" ht="15.75" thickBot="1" x14ac:dyDescent="0.3">
      <c r="A5" s="31" t="s">
        <v>25</v>
      </c>
      <c r="B5" s="32"/>
      <c r="C5" s="32"/>
      <c r="D5" s="32"/>
      <c r="E5" s="32"/>
      <c r="F5" s="32"/>
      <c r="G5" s="32"/>
      <c r="H5" s="33"/>
    </row>
    <row r="6" spans="1:9" ht="14.25" x14ac:dyDescent="0.2"/>
    <row r="7" spans="1:9" ht="14.25" x14ac:dyDescent="0.2">
      <c r="A7" s="6" t="s">
        <v>26</v>
      </c>
      <c r="B7" s="6" t="s">
        <v>35</v>
      </c>
      <c r="C7" s="6" t="s">
        <v>36</v>
      </c>
      <c r="D7" s="6" t="s">
        <v>37</v>
      </c>
      <c r="E7" s="6" t="s">
        <v>38</v>
      </c>
      <c r="F7" s="6" t="s">
        <v>39</v>
      </c>
      <c r="G7" s="6" t="s">
        <v>40</v>
      </c>
      <c r="H7" s="6" t="s">
        <v>41</v>
      </c>
      <c r="I7" s="6"/>
    </row>
    <row r="8" spans="1:9" ht="14.25" x14ac:dyDescent="0.2">
      <c r="A8">
        <v>1</v>
      </c>
      <c r="B8" s="6" t="s">
        <v>34</v>
      </c>
      <c r="C8" s="7">
        <v>853</v>
      </c>
      <c r="D8" s="27">
        <v>0.1</v>
      </c>
      <c r="E8" s="26">
        <v>0.09</v>
      </c>
      <c r="F8" s="8">
        <f>C8*D8</f>
        <v>85.300000000000011</v>
      </c>
      <c r="G8" s="8">
        <f>C8*E8</f>
        <v>76.77</v>
      </c>
      <c r="H8" s="8">
        <f>C8+G8-F8</f>
        <v>844.47</v>
      </c>
    </row>
    <row r="9" spans="1:9" ht="14.25" x14ac:dyDescent="0.2">
      <c r="A9">
        <v>2</v>
      </c>
      <c r="B9" s="6" t="s">
        <v>33</v>
      </c>
      <c r="C9" s="7">
        <v>951</v>
      </c>
      <c r="D9" s="27">
        <v>9.9900000000000003E-2</v>
      </c>
      <c r="E9" s="26">
        <v>0.08</v>
      </c>
      <c r="F9" s="8">
        <f t="shared" ref="F9:F15" si="0">C9*D9</f>
        <v>95.004900000000006</v>
      </c>
      <c r="G9" s="8">
        <f t="shared" ref="G9:G15" si="1">C9*E9</f>
        <v>76.08</v>
      </c>
      <c r="H9" s="8">
        <f t="shared" ref="H9:H15" si="2">C9+G9-F9</f>
        <v>932.07509999999991</v>
      </c>
    </row>
    <row r="10" spans="1:9" ht="14.25" x14ac:dyDescent="0.2">
      <c r="A10">
        <v>3</v>
      </c>
      <c r="B10" s="6" t="s">
        <v>32</v>
      </c>
      <c r="C10" s="7">
        <v>456</v>
      </c>
      <c r="D10" s="27">
        <v>8.6400000000000005E-2</v>
      </c>
      <c r="E10" s="26">
        <v>0.06</v>
      </c>
      <c r="F10" s="8">
        <f t="shared" si="0"/>
        <v>39.398400000000002</v>
      </c>
      <c r="G10" s="8">
        <f t="shared" si="1"/>
        <v>27.36</v>
      </c>
      <c r="H10" s="8">
        <f t="shared" si="2"/>
        <v>443.96160000000003</v>
      </c>
    </row>
    <row r="11" spans="1:9" ht="14.25" x14ac:dyDescent="0.2">
      <c r="A11">
        <v>4</v>
      </c>
      <c r="B11" s="6" t="s">
        <v>31</v>
      </c>
      <c r="C11" s="7">
        <v>500</v>
      </c>
      <c r="D11" s="27">
        <v>8.5000000000000006E-2</v>
      </c>
      <c r="E11" s="26">
        <v>0.06</v>
      </c>
      <c r="F11" s="8">
        <f t="shared" si="0"/>
        <v>42.5</v>
      </c>
      <c r="G11" s="8">
        <f t="shared" si="1"/>
        <v>30</v>
      </c>
      <c r="H11" s="8">
        <f t="shared" si="2"/>
        <v>487.5</v>
      </c>
    </row>
    <row r="12" spans="1:9" ht="15" customHeight="1" x14ac:dyDescent="0.2">
      <c r="A12">
        <v>5</v>
      </c>
      <c r="B12" s="6" t="s">
        <v>30</v>
      </c>
      <c r="C12" s="7">
        <v>850</v>
      </c>
      <c r="D12" s="27">
        <v>8.9899999999999994E-2</v>
      </c>
      <c r="E12" s="26">
        <v>7.0000000000000007E-2</v>
      </c>
      <c r="F12" s="8">
        <f t="shared" si="0"/>
        <v>76.414999999999992</v>
      </c>
      <c r="G12" s="8">
        <f t="shared" si="1"/>
        <v>59.500000000000007</v>
      </c>
      <c r="H12" s="8">
        <f t="shared" si="2"/>
        <v>833.08500000000004</v>
      </c>
    </row>
    <row r="13" spans="1:9" ht="15" customHeight="1" x14ac:dyDescent="0.2">
      <c r="A13">
        <v>6</v>
      </c>
      <c r="B13" s="6" t="s">
        <v>29</v>
      </c>
      <c r="C13" s="7">
        <v>459</v>
      </c>
      <c r="D13" s="27">
        <v>6.25E-2</v>
      </c>
      <c r="E13" s="26">
        <v>0.05</v>
      </c>
      <c r="F13" s="8">
        <f t="shared" si="0"/>
        <v>28.6875</v>
      </c>
      <c r="G13" s="8">
        <f t="shared" si="1"/>
        <v>22.950000000000003</v>
      </c>
      <c r="H13" s="8">
        <f t="shared" si="2"/>
        <v>453.26249999999999</v>
      </c>
    </row>
    <row r="14" spans="1:9" ht="15" customHeight="1" x14ac:dyDescent="0.2">
      <c r="A14">
        <v>7</v>
      </c>
      <c r="B14" s="6" t="s">
        <v>28</v>
      </c>
      <c r="C14" s="7">
        <v>478</v>
      </c>
      <c r="D14" s="27">
        <v>7.1199999999999999E-2</v>
      </c>
      <c r="E14" s="26">
        <v>0.04</v>
      </c>
      <c r="F14" s="8">
        <f t="shared" si="0"/>
        <v>34.0336</v>
      </c>
      <c r="G14" s="8">
        <f t="shared" si="1"/>
        <v>19.12</v>
      </c>
      <c r="H14" s="8">
        <f t="shared" si="2"/>
        <v>463.08640000000003</v>
      </c>
    </row>
    <row r="15" spans="1:9" ht="15" customHeight="1" x14ac:dyDescent="0.2">
      <c r="A15">
        <v>8</v>
      </c>
      <c r="B15" s="6" t="s">
        <v>27</v>
      </c>
      <c r="C15" s="7">
        <v>658</v>
      </c>
      <c r="D15" s="27">
        <v>5.9900000000000002E-2</v>
      </c>
      <c r="E15" s="26">
        <v>0.04</v>
      </c>
      <c r="F15" s="8">
        <f t="shared" si="0"/>
        <v>39.414200000000001</v>
      </c>
      <c r="G15" s="8">
        <f t="shared" si="1"/>
        <v>26.32</v>
      </c>
      <c r="H15" s="8">
        <f t="shared" si="2"/>
        <v>644.9058</v>
      </c>
    </row>
    <row r="16" spans="1:9" ht="15" customHeight="1" x14ac:dyDescent="0.2">
      <c r="A16" s="6" t="s">
        <v>13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:H4"/>
    <mergeCell ref="A5:H5"/>
  </mergeCells>
  <pageMargins left="0.511811024" right="0.511811024" top="0.78740157499999996" bottom="0.78740157499999996" header="0" footer="0"/>
  <pageSetup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0"/>
  <sheetViews>
    <sheetView workbookViewId="0">
      <selection activeCell="F22" sqref="F22"/>
    </sheetView>
  </sheetViews>
  <sheetFormatPr defaultColWidth="12.625" defaultRowHeight="15" customHeight="1" x14ac:dyDescent="0.2"/>
  <cols>
    <col min="1" max="1" width="11.125" customWidth="1"/>
    <col min="2" max="5" width="10.5" bestFit="1" customWidth="1"/>
    <col min="6" max="26" width="7.625" customWidth="1"/>
  </cols>
  <sheetData>
    <row r="3" spans="1:5" ht="15" customHeight="1" thickBot="1" x14ac:dyDescent="0.25"/>
    <row r="4" spans="1:5" ht="15" customHeight="1" x14ac:dyDescent="0.25">
      <c r="A4" s="37" t="s">
        <v>42</v>
      </c>
      <c r="B4" s="38"/>
      <c r="C4" s="38"/>
      <c r="D4" s="38"/>
      <c r="E4" s="38"/>
    </row>
    <row r="5" spans="1:5" ht="15" customHeight="1" x14ac:dyDescent="0.2">
      <c r="A5" s="6" t="s">
        <v>43</v>
      </c>
      <c r="B5" s="6" t="s">
        <v>44</v>
      </c>
      <c r="C5" s="6" t="s">
        <v>45</v>
      </c>
      <c r="D5" s="6" t="s">
        <v>46</v>
      </c>
      <c r="E5" s="6" t="s">
        <v>47</v>
      </c>
    </row>
    <row r="6" spans="1:5" ht="15" customHeight="1" x14ac:dyDescent="0.2">
      <c r="A6" s="6" t="s">
        <v>48</v>
      </c>
      <c r="B6" s="7">
        <v>500</v>
      </c>
      <c r="C6" s="7">
        <v>750</v>
      </c>
      <c r="D6" s="7">
        <v>800</v>
      </c>
      <c r="E6" s="7">
        <v>700</v>
      </c>
    </row>
    <row r="7" spans="1:5" ht="15" customHeight="1" thickBot="1" x14ac:dyDescent="0.25"/>
    <row r="8" spans="1:5" ht="15" customHeight="1" x14ac:dyDescent="0.25">
      <c r="A8" s="37" t="s">
        <v>49</v>
      </c>
      <c r="B8" s="38"/>
      <c r="C8" s="38"/>
      <c r="D8" s="38"/>
      <c r="E8" s="38"/>
    </row>
    <row r="9" spans="1:5" ht="15" customHeight="1" x14ac:dyDescent="0.2">
      <c r="A9" s="6" t="s">
        <v>50</v>
      </c>
      <c r="B9" s="6" t="s">
        <v>51</v>
      </c>
      <c r="C9" s="6" t="s">
        <v>45</v>
      </c>
      <c r="D9" s="6" t="s">
        <v>46</v>
      </c>
      <c r="E9" s="6" t="s">
        <v>47</v>
      </c>
    </row>
    <row r="10" spans="1:5" ht="15" customHeight="1" x14ac:dyDescent="0.2">
      <c r="A10" s="6" t="s">
        <v>52</v>
      </c>
      <c r="B10" s="7">
        <v>30</v>
      </c>
      <c r="C10" s="7">
        <v>40</v>
      </c>
      <c r="D10" s="7">
        <v>45</v>
      </c>
      <c r="E10" s="7">
        <v>30</v>
      </c>
    </row>
    <row r="11" spans="1:5" ht="15" customHeight="1" x14ac:dyDescent="0.2">
      <c r="A11" s="6" t="s">
        <v>53</v>
      </c>
      <c r="B11" s="7">
        <v>80</v>
      </c>
      <c r="C11" s="7">
        <v>90</v>
      </c>
      <c r="D11" s="7">
        <v>95</v>
      </c>
      <c r="E11" s="7">
        <v>85</v>
      </c>
    </row>
    <row r="12" spans="1:5" ht="15" customHeight="1" x14ac:dyDescent="0.2">
      <c r="A12" s="6" t="s">
        <v>54</v>
      </c>
      <c r="B12" s="7">
        <v>150</v>
      </c>
      <c r="C12" s="7">
        <v>200</v>
      </c>
      <c r="D12" s="7">
        <v>180</v>
      </c>
      <c r="E12" s="7">
        <v>190</v>
      </c>
    </row>
    <row r="13" spans="1:5" ht="15" customHeight="1" x14ac:dyDescent="0.2">
      <c r="A13" s="6" t="s">
        <v>55</v>
      </c>
      <c r="B13" s="7">
        <v>450</v>
      </c>
      <c r="C13" s="7">
        <v>200</v>
      </c>
      <c r="D13" s="7">
        <v>305</v>
      </c>
      <c r="E13" s="7">
        <v>100</v>
      </c>
    </row>
    <row r="14" spans="1:5" ht="15" customHeight="1" x14ac:dyDescent="0.2">
      <c r="A14" s="6" t="s">
        <v>13</v>
      </c>
      <c r="B14" s="7">
        <f>B13+B12+B11+B10</f>
        <v>710</v>
      </c>
      <c r="C14" s="7">
        <f>C13+C12+C11+C10</f>
        <v>530</v>
      </c>
      <c r="D14" s="7">
        <f>D13+D12+D11+D10</f>
        <v>625</v>
      </c>
      <c r="E14" s="7">
        <f>E10+E11+E12+E13</f>
        <v>405</v>
      </c>
    </row>
    <row r="16" spans="1:5" ht="15" customHeight="1" thickBot="1" x14ac:dyDescent="0.25"/>
    <row r="17" spans="1:3" ht="15" customHeight="1" thickBot="1" x14ac:dyDescent="0.3">
      <c r="A17" s="34" t="s">
        <v>56</v>
      </c>
      <c r="B17" s="35"/>
      <c r="C17" s="36"/>
    </row>
    <row r="18" spans="1:3" ht="15" customHeight="1" x14ac:dyDescent="0.2">
      <c r="A18" s="6" t="s">
        <v>57</v>
      </c>
      <c r="B18" s="6" t="s">
        <v>58</v>
      </c>
      <c r="C18" s="6" t="s">
        <v>59</v>
      </c>
    </row>
    <row r="19" spans="1:3" ht="15" customHeight="1" x14ac:dyDescent="0.2">
      <c r="A19" s="6" t="s">
        <v>44</v>
      </c>
      <c r="B19" s="8">
        <f>B6-B14</f>
        <v>-210</v>
      </c>
      <c r="C19" s="6" t="s">
        <v>60</v>
      </c>
    </row>
    <row r="20" spans="1:3" ht="15" customHeight="1" x14ac:dyDescent="0.2">
      <c r="A20" s="6" t="s">
        <v>45</v>
      </c>
      <c r="B20" s="8">
        <f>B19+C6-C14</f>
        <v>10</v>
      </c>
      <c r="C20" s="6" t="s">
        <v>60</v>
      </c>
    </row>
    <row r="21" spans="1:3" ht="15.75" customHeight="1" x14ac:dyDescent="0.2">
      <c r="A21" s="6" t="s">
        <v>46</v>
      </c>
      <c r="B21" s="8">
        <f>B20+D6-D14</f>
        <v>185</v>
      </c>
      <c r="C21" s="6" t="s">
        <v>60</v>
      </c>
    </row>
    <row r="22" spans="1:3" ht="15.75" customHeight="1" x14ac:dyDescent="0.2">
      <c r="A22" s="6" t="s">
        <v>47</v>
      </c>
      <c r="B22" s="8">
        <f>B21+E6-E14</f>
        <v>480</v>
      </c>
      <c r="C22" s="6" t="s">
        <v>61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4:E4"/>
    <mergeCell ref="A8:E8"/>
    <mergeCell ref="A17:C17"/>
  </mergeCells>
  <pageMargins left="0.511811024" right="0.511811024" top="0.78740157499999996" bottom="0.78740157499999996" header="0" footer="0"/>
  <pageSetup orientation="landscape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00"/>
  <sheetViews>
    <sheetView tabSelected="1" topLeftCell="A7" zoomScaleNormal="100" workbookViewId="0">
      <selection activeCell="D3" sqref="D3"/>
    </sheetView>
  </sheetViews>
  <sheetFormatPr defaultColWidth="12.625" defaultRowHeight="15" customHeight="1" x14ac:dyDescent="0.2"/>
  <cols>
    <col min="1" max="1" width="8.875" bestFit="1" customWidth="1"/>
    <col min="2" max="2" width="7.625" customWidth="1"/>
    <col min="3" max="3" width="9.875" customWidth="1"/>
    <col min="4" max="5" width="16.375" customWidth="1"/>
    <col min="6" max="6" width="10.625" customWidth="1"/>
    <col min="7" max="7" width="8.875" customWidth="1"/>
    <col min="8" max="8" width="12.125" customWidth="1"/>
    <col min="9" max="9" width="11.125" customWidth="1"/>
    <col min="10" max="10" width="7.5" customWidth="1"/>
    <col min="11" max="11" width="11.125" customWidth="1"/>
    <col min="12" max="12" width="12" customWidth="1"/>
    <col min="13" max="13" width="9.875" customWidth="1"/>
    <col min="14" max="26" width="7.625" customWidth="1"/>
  </cols>
  <sheetData>
    <row r="3" spans="1:13" ht="15" customHeight="1" thickBot="1" x14ac:dyDescent="0.25"/>
    <row r="4" spans="1:13" ht="15" customHeight="1" x14ac:dyDescent="0.25">
      <c r="A4" s="40" t="s">
        <v>78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3" ht="15" customHeight="1" thickBot="1" x14ac:dyDescent="0.3">
      <c r="A5" s="43" t="s">
        <v>79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">
      <c r="A6" s="6" t="s">
        <v>35</v>
      </c>
      <c r="B6" s="6" t="s">
        <v>67</v>
      </c>
      <c r="C6" s="6" t="s">
        <v>68</v>
      </c>
      <c r="D6" s="6" t="s">
        <v>69</v>
      </c>
      <c r="E6" s="6" t="s">
        <v>70</v>
      </c>
      <c r="F6" s="6" t="s">
        <v>71</v>
      </c>
      <c r="G6" s="6" t="s">
        <v>72</v>
      </c>
      <c r="H6" s="6" t="s">
        <v>73</v>
      </c>
      <c r="I6" s="6" t="s">
        <v>74</v>
      </c>
      <c r="J6" s="6" t="s">
        <v>75</v>
      </c>
      <c r="K6" s="6" t="s">
        <v>76</v>
      </c>
      <c r="L6" s="6" t="s">
        <v>77</v>
      </c>
      <c r="M6" s="6" t="s">
        <v>59</v>
      </c>
    </row>
    <row r="7" spans="1:13" ht="15" customHeight="1" x14ac:dyDescent="0.2">
      <c r="A7" s="6" t="s">
        <v>62</v>
      </c>
      <c r="B7" s="39">
        <v>3</v>
      </c>
      <c r="C7" s="39">
        <v>9</v>
      </c>
      <c r="D7" s="39">
        <v>7</v>
      </c>
      <c r="E7" s="39">
        <v>2</v>
      </c>
      <c r="F7" s="39">
        <v>4</v>
      </c>
      <c r="G7" s="39">
        <v>4.5</v>
      </c>
      <c r="H7" s="39">
        <v>7.4</v>
      </c>
      <c r="I7" s="39">
        <v>7.4</v>
      </c>
      <c r="J7" s="39">
        <f>AVERAGE(B7:I7)</f>
        <v>5.5374999999999996</v>
      </c>
      <c r="K7" s="39">
        <f>MAX(B7:I7)</f>
        <v>9</v>
      </c>
      <c r="L7" s="39">
        <f>MIN(B7:I7)</f>
        <v>2</v>
      </c>
      <c r="M7" t="str">
        <f>IF(J7&lt;7,"Reprovado","Aprovado")</f>
        <v>Reprovado</v>
      </c>
    </row>
    <row r="8" spans="1:13" ht="15" customHeight="1" x14ac:dyDescent="0.2">
      <c r="A8" s="6" t="s">
        <v>63</v>
      </c>
      <c r="B8" s="39">
        <v>2</v>
      </c>
      <c r="C8" s="39">
        <v>5</v>
      </c>
      <c r="D8" s="39">
        <v>10</v>
      </c>
      <c r="E8" s="39">
        <v>6</v>
      </c>
      <c r="F8" s="39">
        <v>9</v>
      </c>
      <c r="G8" s="39">
        <v>1</v>
      </c>
      <c r="H8" s="39">
        <v>5.7</v>
      </c>
      <c r="I8" s="39">
        <v>8</v>
      </c>
      <c r="J8" s="39">
        <f t="shared" ref="J8:J11" si="0">AVERAGE(B8:I8)</f>
        <v>5.8375000000000004</v>
      </c>
      <c r="K8" s="39">
        <f t="shared" ref="K8:K11" si="1">MAX(B8:I8)</f>
        <v>10</v>
      </c>
      <c r="L8" s="39">
        <f t="shared" ref="L8:L11" si="2">MIN(B8:I8)</f>
        <v>1</v>
      </c>
      <c r="M8" t="str">
        <f t="shared" ref="M8:M11" si="3">IF(J8&lt;7,"Reprovado","Aprovado")</f>
        <v>Reprovado</v>
      </c>
    </row>
    <row r="9" spans="1:13" ht="15" customHeight="1" x14ac:dyDescent="0.2">
      <c r="A9" s="6" t="s">
        <v>64</v>
      </c>
      <c r="B9" s="39">
        <v>10</v>
      </c>
      <c r="C9" s="39">
        <v>8</v>
      </c>
      <c r="D9" s="39">
        <v>10</v>
      </c>
      <c r="E9" s="39">
        <v>5</v>
      </c>
      <c r="F9" s="39">
        <v>5</v>
      </c>
      <c r="G9" s="39">
        <v>8</v>
      </c>
      <c r="H9" s="39">
        <v>10</v>
      </c>
      <c r="I9" s="39">
        <v>9</v>
      </c>
      <c r="J9" s="39">
        <f t="shared" si="0"/>
        <v>8.125</v>
      </c>
      <c r="K9" s="39">
        <f t="shared" si="1"/>
        <v>10</v>
      </c>
      <c r="L9" s="39">
        <f t="shared" si="2"/>
        <v>5</v>
      </c>
      <c r="M9" t="str">
        <f t="shared" si="3"/>
        <v>Aprovado</v>
      </c>
    </row>
    <row r="10" spans="1:13" ht="15" customHeight="1" x14ac:dyDescent="0.2">
      <c r="A10" s="6" t="s">
        <v>65</v>
      </c>
      <c r="B10" s="39">
        <v>9</v>
      </c>
      <c r="C10" s="39">
        <v>5</v>
      </c>
      <c r="D10" s="39">
        <v>6</v>
      </c>
      <c r="E10" s="39">
        <v>8</v>
      </c>
      <c r="F10" s="39">
        <v>3</v>
      </c>
      <c r="G10" s="39">
        <v>9</v>
      </c>
      <c r="H10" s="39">
        <v>9</v>
      </c>
      <c r="I10" s="39">
        <v>7</v>
      </c>
      <c r="J10" s="39">
        <f t="shared" si="0"/>
        <v>7</v>
      </c>
      <c r="K10" s="39">
        <f t="shared" si="1"/>
        <v>9</v>
      </c>
      <c r="L10" s="39">
        <f t="shared" si="2"/>
        <v>3</v>
      </c>
      <c r="M10" t="str">
        <f t="shared" si="3"/>
        <v>Aprovado</v>
      </c>
    </row>
    <row r="11" spans="1:13" ht="15" customHeight="1" x14ac:dyDescent="0.2">
      <c r="A11" s="6" t="s">
        <v>66</v>
      </c>
      <c r="B11" s="39">
        <v>5</v>
      </c>
      <c r="C11" s="39">
        <v>2</v>
      </c>
      <c r="D11" s="39">
        <v>3</v>
      </c>
      <c r="E11" s="39">
        <v>9</v>
      </c>
      <c r="F11" s="39">
        <v>10</v>
      </c>
      <c r="G11" s="39">
        <v>8</v>
      </c>
      <c r="H11" s="39">
        <v>9</v>
      </c>
      <c r="I11" s="39">
        <v>8</v>
      </c>
      <c r="J11" s="39">
        <f t="shared" si="0"/>
        <v>6.75</v>
      </c>
      <c r="K11" s="39">
        <f t="shared" si="1"/>
        <v>10</v>
      </c>
      <c r="L11" s="39">
        <f t="shared" si="2"/>
        <v>2</v>
      </c>
      <c r="M11" t="str">
        <f t="shared" si="3"/>
        <v>Reprovado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:M4"/>
    <mergeCell ref="A5:M5"/>
  </mergeCells>
  <pageMargins left="0.511811024" right="0.511811024" top="0.78740157499999996" bottom="0.78740157499999996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Atividade 1</vt:lpstr>
      <vt:lpstr>Atividade 2</vt:lpstr>
      <vt:lpstr>Atividade 3</vt:lpstr>
      <vt:lpstr>Atividade 4</vt:lpstr>
      <vt:lpstr>Atividade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</dc:creator>
  <cp:lastModifiedBy>GABRIEL SCHWEDER PISKE</cp:lastModifiedBy>
  <dcterms:created xsi:type="dcterms:W3CDTF">2017-05-26T18:14:17Z</dcterms:created>
  <dcterms:modified xsi:type="dcterms:W3CDTF">2023-04-03T18:37:51Z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11823832-c631-45d2-b925-a7fb723f436b</vt:lpwstr>
  </property>
</Properties>
</file>