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25B510E4-4685-4C3A-9040-9FE96BF720FF}" xr6:coauthVersionLast="47" xr6:coauthVersionMax="47" xr10:uidLastSave="{00000000-0000-0000-0000-000000000000}"/>
  <bookViews>
    <workbookView xWindow="-120" yWindow="-120" windowWidth="29040" windowHeight="15840" activeTab="1" xr2:uid="{25E5CC15-4B2E-4140-8F38-E3ADA3265091}"/>
  </bookViews>
  <sheets>
    <sheet name="Gabarito" sheetId="2" r:id="rId1"/>
    <sheet name="DoZero" sheetId="3" r:id="rId2"/>
  </sheets>
  <definedNames>
    <definedName name="_xlchart.v1.0" hidden="1">DoZero!$A$2:$A$56</definedName>
    <definedName name="_xlchart.v1.1" hidden="1">DoZero!$B$1</definedName>
    <definedName name="_xlchart.v1.10" hidden="1">DoZero!$F$2:$F$56</definedName>
    <definedName name="_xlchart.v1.11" hidden="1">DoZero!$A$2:$A$56</definedName>
    <definedName name="_xlchart.v1.12" hidden="1">DoZero!$B$1</definedName>
    <definedName name="_xlchart.v1.13" hidden="1">DoZero!$B$2:$B$56</definedName>
    <definedName name="_xlchart.v1.14" hidden="1">DoZero!$C$1</definedName>
    <definedName name="_xlchart.v1.15" hidden="1">DoZero!$C$2:$C$56</definedName>
    <definedName name="_xlchart.v1.16" hidden="1">DoZero!$D$1</definedName>
    <definedName name="_xlchart.v1.17" hidden="1">DoZero!$D$2:$D$56</definedName>
    <definedName name="_xlchart.v1.18" hidden="1">DoZero!$E$1</definedName>
    <definedName name="_xlchart.v1.19" hidden="1">DoZero!$E$2:$E$56</definedName>
    <definedName name="_xlchart.v1.2" hidden="1">DoZero!$B$2:$B$56</definedName>
    <definedName name="_xlchart.v1.3" hidden="1">DoZero!$C$1</definedName>
    <definedName name="_xlchart.v1.4" hidden="1">DoZero!$C$2:$C$56</definedName>
    <definedName name="_xlchart.v1.5" hidden="1">DoZero!$D$1</definedName>
    <definedName name="_xlchart.v1.6" hidden="1">DoZero!$D$2:$D$56</definedName>
    <definedName name="_xlchart.v1.7" hidden="1">DoZero!$E$1</definedName>
    <definedName name="_xlchart.v1.8" hidden="1">DoZero!$E$2:$E$56</definedName>
    <definedName name="_xlchart.v1.9" hidden="1">DoZero!$F$1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J3" i="3"/>
  <c r="H3" i="3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H3" i="2"/>
  <c r="L2" i="3" l="1"/>
  <c r="F4" i="3" s="1"/>
  <c r="L3" i="3"/>
  <c r="J3" i="2"/>
  <c r="E15" i="2" s="1"/>
  <c r="E55" i="3" l="1"/>
  <c r="E35" i="3"/>
  <c r="F14" i="3"/>
  <c r="F6" i="3"/>
  <c r="F3" i="3"/>
  <c r="E13" i="3"/>
  <c r="E43" i="3"/>
  <c r="F34" i="3"/>
  <c r="F17" i="3"/>
  <c r="F31" i="3"/>
  <c r="F9" i="3"/>
  <c r="E49" i="3"/>
  <c r="F52" i="3"/>
  <c r="E40" i="3"/>
  <c r="F28" i="3"/>
  <c r="F39" i="3"/>
  <c r="E41" i="3"/>
  <c r="F45" i="3"/>
  <c r="F18" i="3"/>
  <c r="F15" i="3"/>
  <c r="F43" i="3"/>
  <c r="F10" i="3"/>
  <c r="E31" i="3"/>
  <c r="F35" i="3"/>
  <c r="E56" i="3"/>
  <c r="F54" i="3"/>
  <c r="F12" i="3"/>
  <c r="F53" i="3"/>
  <c r="E52" i="3"/>
  <c r="F26" i="3"/>
  <c r="F23" i="3"/>
  <c r="E44" i="3"/>
  <c r="F40" i="3"/>
  <c r="F37" i="3"/>
  <c r="F32" i="3"/>
  <c r="F5" i="3"/>
  <c r="E34" i="3"/>
  <c r="E51" i="3"/>
  <c r="F25" i="3"/>
  <c r="E48" i="3"/>
  <c r="F22" i="3"/>
  <c r="F20" i="3"/>
  <c r="F2" i="3"/>
  <c r="E2" i="3"/>
  <c r="E12" i="3"/>
  <c r="E27" i="3"/>
  <c r="E26" i="3"/>
  <c r="E32" i="3"/>
  <c r="E23" i="3"/>
  <c r="E37" i="3"/>
  <c r="E4" i="3"/>
  <c r="E19" i="3"/>
  <c r="E18" i="3"/>
  <c r="F56" i="3"/>
  <c r="E24" i="3"/>
  <c r="E15" i="3"/>
  <c r="E14" i="3"/>
  <c r="E21" i="3"/>
  <c r="E54" i="3"/>
  <c r="E53" i="3"/>
  <c r="E9" i="3"/>
  <c r="E46" i="3"/>
  <c r="F51" i="3"/>
  <c r="F42" i="3"/>
  <c r="E10" i="3"/>
  <c r="F48" i="3"/>
  <c r="F47" i="3"/>
  <c r="E7" i="3"/>
  <c r="E6" i="3"/>
  <c r="E5" i="3"/>
  <c r="E36" i="3"/>
  <c r="F27" i="3"/>
  <c r="E11" i="3"/>
  <c r="F49" i="3"/>
  <c r="E33" i="3"/>
  <c r="F24" i="3"/>
  <c r="E16" i="3"/>
  <c r="F7" i="3"/>
  <c r="F46" i="3"/>
  <c r="E38" i="3"/>
  <c r="F29" i="3"/>
  <c r="F44" i="3"/>
  <c r="E45" i="3"/>
  <c r="E28" i="3"/>
  <c r="F19" i="3"/>
  <c r="E3" i="3"/>
  <c r="E50" i="3"/>
  <c r="F41" i="3"/>
  <c r="E25" i="3"/>
  <c r="F16" i="3"/>
  <c r="E8" i="3"/>
  <c r="E47" i="3"/>
  <c r="F38" i="3"/>
  <c r="E30" i="3"/>
  <c r="F21" i="3"/>
  <c r="F36" i="3"/>
  <c r="E29" i="3"/>
  <c r="E20" i="3"/>
  <c r="F11" i="3"/>
  <c r="F50" i="3"/>
  <c r="E42" i="3"/>
  <c r="F33" i="3"/>
  <c r="E17" i="3"/>
  <c r="F8" i="3"/>
  <c r="F55" i="3"/>
  <c r="E39" i="3"/>
  <c r="F30" i="3"/>
  <c r="E22" i="3"/>
  <c r="F13" i="3"/>
  <c r="L3" i="2"/>
  <c r="L2" i="2"/>
  <c r="M2" i="2" s="1"/>
  <c r="F5" i="2"/>
  <c r="F13" i="2"/>
  <c r="F21" i="2"/>
  <c r="F29" i="2"/>
  <c r="F37" i="2"/>
  <c r="F45" i="2"/>
  <c r="F53" i="2"/>
  <c r="F6" i="2"/>
  <c r="F14" i="2"/>
  <c r="F22" i="2"/>
  <c r="F30" i="2"/>
  <c r="F38" i="2"/>
  <c r="F46" i="2"/>
  <c r="F54" i="2"/>
  <c r="F7" i="2"/>
  <c r="F15" i="2"/>
  <c r="F23" i="2"/>
  <c r="F31" i="2"/>
  <c r="F39" i="2"/>
  <c r="F47" i="2"/>
  <c r="F55" i="2"/>
  <c r="F8" i="2"/>
  <c r="F16" i="2"/>
  <c r="F24" i="2"/>
  <c r="F32" i="2"/>
  <c r="F40" i="2"/>
  <c r="F48" i="2"/>
  <c r="F56" i="2"/>
  <c r="F12" i="2"/>
  <c r="F36" i="2"/>
  <c r="F52" i="2"/>
  <c r="F9" i="2"/>
  <c r="F17" i="2"/>
  <c r="F25" i="2"/>
  <c r="F33" i="2"/>
  <c r="F41" i="2"/>
  <c r="F49" i="2"/>
  <c r="F2" i="2"/>
  <c r="F10" i="2"/>
  <c r="F18" i="2"/>
  <c r="F26" i="2"/>
  <c r="F34" i="2"/>
  <c r="F42" i="2"/>
  <c r="F50" i="2"/>
  <c r="F3" i="2"/>
  <c r="F11" i="2"/>
  <c r="F19" i="2"/>
  <c r="F27" i="2"/>
  <c r="F35" i="2"/>
  <c r="F43" i="2"/>
  <c r="F51" i="2"/>
  <c r="F4" i="2"/>
  <c r="F20" i="2"/>
  <c r="F28" i="2"/>
  <c r="F44" i="2"/>
  <c r="E5" i="2"/>
  <c r="E13" i="2"/>
  <c r="E21" i="2"/>
  <c r="E29" i="2"/>
  <c r="E37" i="2"/>
  <c r="E45" i="2"/>
  <c r="E53" i="2"/>
  <c r="E31" i="2"/>
  <c r="E55" i="2"/>
  <c r="E6" i="2"/>
  <c r="E14" i="2"/>
  <c r="E22" i="2"/>
  <c r="E30" i="2"/>
  <c r="E38" i="2"/>
  <c r="E46" i="2"/>
  <c r="E54" i="2"/>
  <c r="E7" i="2"/>
  <c r="E23" i="2"/>
  <c r="E39" i="2"/>
  <c r="E47" i="2"/>
  <c r="E8" i="2"/>
  <c r="E16" i="2"/>
  <c r="E24" i="2"/>
  <c r="E40" i="2"/>
  <c r="E48" i="2"/>
  <c r="E56" i="2"/>
  <c r="E32" i="2"/>
  <c r="E9" i="2"/>
  <c r="E17" i="2"/>
  <c r="E25" i="2"/>
  <c r="E33" i="2"/>
  <c r="E41" i="2"/>
  <c r="E49" i="2"/>
  <c r="E2" i="2"/>
  <c r="E11" i="2"/>
  <c r="E35" i="2"/>
  <c r="E51" i="2"/>
  <c r="E4" i="2"/>
  <c r="E28" i="2"/>
  <c r="E44" i="2"/>
  <c r="E10" i="2"/>
  <c r="E18" i="2"/>
  <c r="E26" i="2"/>
  <c r="E34" i="2"/>
  <c r="E42" i="2"/>
  <c r="E50" i="2"/>
  <c r="E3" i="2"/>
  <c r="E19" i="2"/>
  <c r="E27" i="2"/>
  <c r="E43" i="2"/>
  <c r="E12" i="2"/>
  <c r="E20" i="2"/>
  <c r="E36" i="2"/>
  <c r="E52" i="2"/>
</calcChain>
</file>

<file path=xl/sharedStrings.xml><?xml version="1.0" encoding="utf-8"?>
<sst xmlns="http://schemas.openxmlformats.org/spreadsheetml/2006/main" count="18" uniqueCount="10">
  <si>
    <t>Data</t>
  </si>
  <si>
    <t>Fechamento</t>
  </si>
  <si>
    <t>Data compra</t>
  </si>
  <si>
    <t>Data Venda</t>
  </si>
  <si>
    <t>Aux1</t>
  </si>
  <si>
    <t>Aux2</t>
  </si>
  <si>
    <t>Aux3</t>
  </si>
  <si>
    <t>Aux4</t>
  </si>
  <si>
    <t>Variação</t>
  </si>
  <si>
    <t>Data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</si>
</sst>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left"/>
    </xf>
    <xf numFmtId="10" fontId="3" fillId="0" borderId="0" xfId="1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2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center"/>
    </xf>
    <xf numFmtId="166" fontId="0" fillId="0" borderId="0" xfId="0" applyNumberFormat="1" applyBorder="1"/>
    <xf numFmtId="14" fontId="0" fillId="2" borderId="1" xfId="0" applyNumberFormat="1" applyFill="1" applyBorder="1" applyAlignment="1">
      <alignment horizontal="center" vertical="center"/>
    </xf>
    <xf numFmtId="166" fontId="0" fillId="0" borderId="0" xfId="1" applyNumberFormat="1" applyFont="1"/>
    <xf numFmtId="10" fontId="0" fillId="0" borderId="0" xfId="1" applyNumberFormat="1" applyFont="1"/>
    <xf numFmtId="0" fontId="4" fillId="0" borderId="0" xfId="0" applyFont="1"/>
  </cellXfs>
  <cellStyles count="2">
    <cellStyle name="Normal" xfId="0" builtinId="0"/>
    <cellStyle name="Porcentagem" xfId="1" builtinId="5"/>
  </cellStyles>
  <dxfs count="11"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4" formatCode="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3FF7D"/>
        </patternFill>
      </fill>
    </dxf>
    <dxf>
      <fill>
        <patternFill>
          <bgColor rgb="FFFFABAB"/>
        </patternFill>
      </fill>
    </dxf>
  </dxfs>
  <tableStyles count="1" defaultTableStyle="TableStyleMedium2" defaultPivotStyle="PivotStyleLight16">
    <tableStyle name="Estilo de Tabela 1" pivot="0" count="0" xr9:uid="{6272F0CC-5FE4-4576-B0BE-4F53846318FA}"/>
  </tableStyles>
  <colors>
    <mruColors>
      <color rgb="FF47FF9A"/>
      <color rgb="FFFF8181"/>
      <color rgb="FFFF5B5B"/>
      <color rgb="FF4BFF9C"/>
      <color rgb="FFFFABAB"/>
      <color rgb="FF83FF7D"/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Gabarito!$E$1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1DFF83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Gabarito!$E$2:$E$56</c:f>
              <c:numCache>
                <c:formatCode>"R$"\ #\ 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D-49E6-BAB7-1FF2B9EB7427}"/>
            </c:ext>
          </c:extLst>
        </c:ser>
        <c:ser>
          <c:idx val="4"/>
          <c:order val="4"/>
          <c:tx>
            <c:strRef>
              <c:f>Gabarito!$F$1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5B5B">
                <a:alpha val="50000"/>
              </a:srgbClr>
            </a:solidFill>
            <a:ln>
              <a:noFill/>
            </a:ln>
            <a:effectLst/>
          </c:spP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Gabarito!$F$2:$F$56</c:f>
              <c:numCache>
                <c:formatCode>"R$"\ #\ 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92880"/>
        <c:axId val="429693296"/>
      </c:areaChart>
      <c:lineChart>
        <c:grouping val="standard"/>
        <c:varyColors val="0"/>
        <c:ser>
          <c:idx val="0"/>
          <c:order val="0"/>
          <c:tx>
            <c:strRef>
              <c:f>Gabarito!$B$1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Gabarito!$B$2:$B$56</c:f>
              <c:numCache>
                <c:formatCode>"R$"\ #\ 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D-49E6-BAB7-1FF2B9EB7427}"/>
            </c:ext>
          </c:extLst>
        </c:ser>
        <c:ser>
          <c:idx val="1"/>
          <c:order val="1"/>
          <c:tx>
            <c:strRef>
              <c:f>Gabarito!$C$1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Gabarito!$C$2:$C$56</c:f>
              <c:numCache>
                <c:formatCode>"R$"\ #\ 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118.68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D-49E6-BAB7-1FF2B9EB7427}"/>
            </c:ext>
          </c:extLst>
        </c:ser>
        <c:ser>
          <c:idx val="2"/>
          <c:order val="2"/>
          <c:tx>
            <c:strRef>
              <c:f>Gabarito!$D$1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  <a:alpha val="2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Gabarito!$A$2:$A$56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Gabarito!$D$2:$D$56</c:f>
              <c:numCache>
                <c:formatCode>"R$"\ #\ ##0.00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D-49E6-BAB7-1FF2B9EB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92880"/>
        <c:axId val="429693296"/>
      </c:lineChart>
      <c:dateAx>
        <c:axId val="42969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3296"/>
        <c:crosses val="autoZero"/>
        <c:auto val="1"/>
        <c:lblOffset val="100"/>
        <c:baseTimeUnit val="days"/>
        <c:majorUnit val="1"/>
        <c:majorTimeUnit val="days"/>
      </c:dateAx>
      <c:valAx>
        <c:axId val="4296932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69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DoZero!$E$1</c:f>
              <c:strCache>
                <c:ptCount val="1"/>
                <c:pt idx="0">
                  <c:v>Aux3</c:v>
                </c:pt>
              </c:strCache>
            </c:strRef>
          </c:tx>
          <c:spPr>
            <a:solidFill>
              <a:srgbClr val="47FF9A"/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DoZero!$E$2:$E$56</c:f>
              <c:numCache>
                <c:formatCode>_-[$R$-416]\ * #\ ##0.00_-;\-[$R$-416]\ * #\ ##0.00_-;_-[$R$-416]\ * "-"??_-;_-@_-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4-4586-AE32-29485E9667E2}"/>
            </c:ext>
          </c:extLst>
        </c:ser>
        <c:ser>
          <c:idx val="4"/>
          <c:order val="4"/>
          <c:tx>
            <c:strRef>
              <c:f>DoZero!$F$1</c:f>
              <c:strCache>
                <c:ptCount val="1"/>
                <c:pt idx="0">
                  <c:v>Aux4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DoZero!$F$2:$F$56</c:f>
              <c:numCache>
                <c:formatCode>_-[$R$-416]\ * #\ ##0.00_-;\-[$R$-416]\ * #\ ##0.00_-;_-[$R$-416]\ * "-"??_-;_-@_-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4-4586-AE32-29485E96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44335"/>
        <c:axId val="1638944815"/>
      </c:areaChart>
      <c:lineChart>
        <c:grouping val="standard"/>
        <c:varyColors val="0"/>
        <c:ser>
          <c:idx val="0"/>
          <c:order val="0"/>
          <c:tx>
            <c:strRef>
              <c:f>DoZero!$B$1</c:f>
              <c:strCache>
                <c:ptCount val="1"/>
                <c:pt idx="0">
                  <c:v>Fechamento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DoZero!$B$2:$B$56</c:f>
              <c:numCache>
                <c:formatCode>"R$"\ #\ ##0.00</c:formatCode>
                <c:ptCount val="55"/>
                <c:pt idx="0">
                  <c:v>114.09</c:v>
                </c:pt>
                <c:pt idx="1">
                  <c:v>114.69</c:v>
                </c:pt>
                <c:pt idx="2">
                  <c:v>114.55</c:v>
                </c:pt>
                <c:pt idx="3">
                  <c:v>118.37</c:v>
                </c:pt>
                <c:pt idx="4">
                  <c:v>120.4</c:v>
                </c:pt>
                <c:pt idx="5">
                  <c:v>118.62</c:v>
                </c:pt>
                <c:pt idx="6">
                  <c:v>119.45</c:v>
                </c:pt>
                <c:pt idx="7">
                  <c:v>117.36</c:v>
                </c:pt>
                <c:pt idx="8">
                  <c:v>118.68</c:v>
                </c:pt>
                <c:pt idx="9">
                  <c:v>115.78</c:v>
                </c:pt>
                <c:pt idx="10">
                  <c:v>116.54</c:v>
                </c:pt>
                <c:pt idx="11">
                  <c:v>116</c:v>
                </c:pt>
                <c:pt idx="12">
                  <c:v>115.24</c:v>
                </c:pt>
                <c:pt idx="13">
                  <c:v>113.81</c:v>
                </c:pt>
                <c:pt idx="14">
                  <c:v>113.18</c:v>
                </c:pt>
                <c:pt idx="15">
                  <c:v>112.08</c:v>
                </c:pt>
                <c:pt idx="16">
                  <c:v>110.96</c:v>
                </c:pt>
                <c:pt idx="17">
                  <c:v>114.51</c:v>
                </c:pt>
                <c:pt idx="18">
                  <c:v>110.56</c:v>
                </c:pt>
                <c:pt idx="19">
                  <c:v>113.06</c:v>
                </c:pt>
                <c:pt idx="20">
                  <c:v>113.85</c:v>
                </c:pt>
                <c:pt idx="21">
                  <c:v>115.25</c:v>
                </c:pt>
                <c:pt idx="22">
                  <c:v>114.62</c:v>
                </c:pt>
                <c:pt idx="23">
                  <c:v>115.82</c:v>
                </c:pt>
                <c:pt idx="24">
                  <c:v>115.18</c:v>
                </c:pt>
                <c:pt idx="25">
                  <c:v>114.91</c:v>
                </c:pt>
                <c:pt idx="26">
                  <c:v>113.92</c:v>
                </c:pt>
                <c:pt idx="27">
                  <c:v>114.9</c:v>
                </c:pt>
                <c:pt idx="28">
                  <c:v>115.05</c:v>
                </c:pt>
                <c:pt idx="29">
                  <c:v>115.86</c:v>
                </c:pt>
                <c:pt idx="30">
                  <c:v>114.61</c:v>
                </c:pt>
                <c:pt idx="31">
                  <c:v>113.82</c:v>
                </c:pt>
                <c:pt idx="32">
                  <c:v>108.25</c:v>
                </c:pt>
                <c:pt idx="33">
                  <c:v>110.76</c:v>
                </c:pt>
                <c:pt idx="34">
                  <c:v>111.46</c:v>
                </c:pt>
                <c:pt idx="35">
                  <c:v>107.53</c:v>
                </c:pt>
                <c:pt idx="36">
                  <c:v>105.59</c:v>
                </c:pt>
                <c:pt idx="37">
                  <c:v>105.94</c:v>
                </c:pt>
                <c:pt idx="38">
                  <c:v>107.5</c:v>
                </c:pt>
                <c:pt idx="39">
                  <c:v>107.16</c:v>
                </c:pt>
                <c:pt idx="40">
                  <c:v>108.57</c:v>
                </c:pt>
                <c:pt idx="41">
                  <c:v>110.93</c:v>
                </c:pt>
                <c:pt idx="42">
                  <c:v>105.35</c:v>
                </c:pt>
                <c:pt idx="43">
                  <c:v>107.19</c:v>
                </c:pt>
                <c:pt idx="44">
                  <c:v>108.63</c:v>
                </c:pt>
                <c:pt idx="45">
                  <c:v>110.45</c:v>
                </c:pt>
                <c:pt idx="46">
                  <c:v>109.68</c:v>
                </c:pt>
                <c:pt idx="47">
                  <c:v>110.66</c:v>
                </c:pt>
                <c:pt idx="48">
                  <c:v>109.69</c:v>
                </c:pt>
                <c:pt idx="49">
                  <c:v>112.05</c:v>
                </c:pt>
                <c:pt idx="50">
                  <c:v>110.5</c:v>
                </c:pt>
                <c:pt idx="51">
                  <c:v>111.7</c:v>
                </c:pt>
                <c:pt idx="52">
                  <c:v>110.69</c:v>
                </c:pt>
                <c:pt idx="53">
                  <c:v>109.02</c:v>
                </c:pt>
                <c:pt idx="54">
                  <c:v>110.33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4-4586-AE32-29485E9667E2}"/>
            </c:ext>
          </c:extLst>
        </c:ser>
        <c:ser>
          <c:idx val="1"/>
          <c:order val="1"/>
          <c:tx>
            <c:strRef>
              <c:f>DoZero!$C$1</c:f>
              <c:strCache>
                <c:ptCount val="1"/>
                <c:pt idx="0">
                  <c:v>Aux1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alpha val="8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DoZero!$C$2:$C$56</c:f>
              <c:numCache>
                <c:formatCode>_-[$R$-416]\ * #\ ##0.00_-;\-[$R$-416]\ * #\ ##0.00_-;_-[$R$-416]\ * "-"??_-;_-@_-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113.81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4-4586-AE32-29485E9667E2}"/>
            </c:ext>
          </c:extLst>
        </c:ser>
        <c:ser>
          <c:idx val="2"/>
          <c:order val="2"/>
          <c:tx>
            <c:strRef>
              <c:f>DoZero!$D$1</c:f>
              <c:strCache>
                <c:ptCount val="1"/>
                <c:pt idx="0">
                  <c:v>Aux2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36"/>
            <c:marker>
              <c:symbol val="circle"/>
              <c:size val="12"/>
              <c:spPr>
                <a:solidFill>
                  <a:schemeClr val="bg2">
                    <a:alpha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C4-4586-AE32-29485E9667E2}"/>
              </c:ext>
            </c:extLst>
          </c:dPt>
          <c:cat>
            <c:numRef>
              <c:f>DoZero!$A$2:$A$56</c:f>
              <c:numCache>
                <c:formatCode>m/d/yyyy</c:formatCode>
                <c:ptCount val="5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44244</c:v>
                </c:pt>
                <c:pt idx="30">
                  <c:v>44245</c:v>
                </c:pt>
                <c:pt idx="31">
                  <c:v>44246</c:v>
                </c:pt>
                <c:pt idx="32">
                  <c:v>44249</c:v>
                </c:pt>
                <c:pt idx="33">
                  <c:v>44250</c:v>
                </c:pt>
                <c:pt idx="34">
                  <c:v>44251</c:v>
                </c:pt>
                <c:pt idx="35">
                  <c:v>44252</c:v>
                </c:pt>
                <c:pt idx="36">
                  <c:v>44253</c:v>
                </c:pt>
                <c:pt idx="37">
                  <c:v>44256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</c:numCache>
            </c:numRef>
          </c:cat>
          <c:val>
            <c:numRef>
              <c:f>DoZero!$D$2:$D$56</c:f>
              <c:numCache>
                <c:formatCode>_-[$R$-416]\ * #\ ##0.00_-;\-[$R$-416]\ * #\ ##0.00_-;_-[$R$-416]\ * "-"??_-;_-@_-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105.59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4-4586-AE32-29485E96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44335"/>
        <c:axId val="1638944815"/>
      </c:lineChart>
      <c:dateAx>
        <c:axId val="1638944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944815"/>
        <c:crosses val="autoZero"/>
        <c:auto val="1"/>
        <c:lblOffset val="100"/>
        <c:baseTimeUnit val="days"/>
        <c:majorUnit val="1"/>
        <c:majorTimeUnit val="days"/>
      </c:dateAx>
      <c:valAx>
        <c:axId val="16389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\ ##0.00_-;\-[$R$-416]\ * #\ 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944335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3</xdr:row>
      <xdr:rowOff>121920</xdr:rowOff>
    </xdr:from>
    <xdr:to>
      <xdr:col>25</xdr:col>
      <xdr:colOff>60960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97361D-21E8-41CE-96B5-2226001A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0.83333</cdr:x>
      <cdr:y>0.03556</cdr:y>
    </cdr:from>
    <cdr:to>
      <cdr:x>0.98841</cdr:x>
      <cdr:y>0.15853</cdr:y>
    </cdr:to>
    <cdr:sp macro="" textlink="Gabarito!$L$2">
      <cdr:nvSpPr>
        <cdr:cNvPr id="2" name="CaixaDeTexto 2">
          <a:extLst xmlns:a="http://schemas.openxmlformats.org/drawingml/2006/main">
            <a:ext uri="{FF2B5EF4-FFF2-40B4-BE49-F238E27FC236}">
              <a16:creationId xmlns:a16="http://schemas.microsoft.com/office/drawing/2014/main" id="{901EA1F2-4B82-4EE6-98E1-4DE34E699853}"/>
            </a:ext>
          </a:extLst>
        </cdr:cNvPr>
        <cdr:cNvSpPr txBox="1"/>
      </cdr:nvSpPr>
      <cdr:spPr>
        <a:xfrm xmlns:a="http://schemas.openxmlformats.org/drawingml/2006/main">
          <a:off x="7124700" y="149845"/>
          <a:ext cx="1325850" cy="518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0B29F59-133F-429D-92CA-E0EC55B1C259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-7,04%</a:t>
          </a:fld>
          <a:endParaRPr lang="pt-BR" sz="5400"/>
        </a:p>
      </cdr:txBody>
    </cdr:sp>
  </cdr:relSizeAnchor>
  <cdr:relSizeAnchor xmlns:cdr="http://schemas.openxmlformats.org/drawingml/2006/chartDrawing">
    <cdr:from>
      <cdr:x>0.87583</cdr:x>
      <cdr:y>0.03436</cdr:y>
    </cdr:from>
    <cdr:to>
      <cdr:x>0.92338</cdr:x>
      <cdr:y>0.15732</cdr:y>
    </cdr:to>
    <cdr:sp macro="" textlink="Gabarito!$M$2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64B7D324-60A7-4268-BD37-AE67A58F78A9}"/>
            </a:ext>
          </a:extLst>
        </cdr:cNvPr>
        <cdr:cNvSpPr txBox="1"/>
      </cdr:nvSpPr>
      <cdr:spPr>
        <a:xfrm xmlns:a="http://schemas.openxmlformats.org/drawingml/2006/main">
          <a:off x="10104120" y="144780"/>
          <a:ext cx="548640" cy="518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55E864F-4AD6-4AAA-92BC-D9787C3910DE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pt-BR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505239</xdr:colOff>
      <xdr:row>3</xdr:row>
      <xdr:rowOff>132522</xdr:rowOff>
    </xdr:from>
    <xdr:to>
      <xdr:col>22</xdr:col>
      <xdr:colOff>554935</xdr:colOff>
      <xdr:row>23</xdr:row>
      <xdr:rowOff>42241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43F094-F96E-87CF-3B5D-B5C5100E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0.84147</cdr:x>
      <cdr:y>0.04453</cdr:y>
    </cdr:from>
    <cdr:to>
      <cdr:x>0.96315</cdr:x>
      <cdr:y>0.16032</cdr:y>
    </cdr:to>
    <cdr:sp macro="" textlink="DoZero!$L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F7C5A6C-E2E6-6A86-E4EB-8F20274610EE}"/>
            </a:ext>
          </a:extLst>
        </cdr:cNvPr>
        <cdr:cNvSpPr txBox="1"/>
      </cdr:nvSpPr>
      <cdr:spPr>
        <a:xfrm xmlns:a="http://schemas.openxmlformats.org/drawingml/2006/main">
          <a:off x="8133522" y="165653"/>
          <a:ext cx="1176130" cy="43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B535BD0-8A01-44AC-A9CE-0E780AE921D3}" type="TxLink">
            <a:rPr lang="en-US" sz="20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7,78%</a:t>
          </a:fld>
          <a:endParaRPr lang="pt-BR" sz="2000" b="1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DA2B2-2187-4661-8BD8-81B07DA70931}" name="Tabela1" displayName="Tabela1" ref="A1:F56" totalsRowShown="0" headerRowDxfId="5">
  <autoFilter ref="A1:F56" xr:uid="{085DA2B2-2187-4661-8BD8-81B07DA70931}"/>
  <tableColumns count="6">
    <tableColumn id="1" xr3:uid="{32B81D68-EDB2-43F1-B9EC-6F4BA5747DD4}" name="Data" dataDxfId="6"/>
    <tableColumn id="2" xr3:uid="{5245409B-6D2E-45DA-A0B6-02E4B67105C4}" name="Fechamento" dataDxfId="4"/>
    <tableColumn id="3" xr3:uid="{BC52AD79-531E-4245-A03D-93EB42C8CC0A}" name="Aux1" dataDxfId="3">
      <calculatedColumnFormula>IF($A2=$H$2,$B2,#N/A)</calculatedColumnFormula>
    </tableColumn>
    <tableColumn id="4" xr3:uid="{36AB5FA6-C592-4490-9984-14BF3FA31577}" name="Aux2" dataDxfId="2">
      <calculatedColumnFormula>IF($A2=$J$2,$B2,#N/A)</calculatedColumnFormula>
    </tableColumn>
    <tableColumn id="5" xr3:uid="{4DAD8A63-6D82-4665-8F59-711E3A05850E}" name="Aux3" dataDxfId="1">
      <calculatedColumnFormula>IF(AND(Tabela1[[#This Row],[Data]]&gt;=$H$2,Tabela1[[#This Row],[Data]]&lt;=$J$2,$L$2&gt;=0),Tabela1[[#This Row],[Fechamento]],#N/A)</calculatedColumnFormula>
    </tableColumn>
    <tableColumn id="6" xr3:uid="{E1C08C20-59AF-492A-B03B-B5C7D71404AB}" name="Aux4" dataDxfId="0">
      <calculatedColumnFormula>IF(AND(Tabela1[[#This Row],[Data]]&gt;=$H$2,Tabela1[[#This Row],[Data]]&lt;=$J$2,$L$2&lt;0),Tabela1[[#This Row],[Fechamento]],#N/A)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FA79-08E5-4A11-89F3-621F62BC40AC}">
  <dimension ref="A1:O56"/>
  <sheetViews>
    <sheetView showGridLines="0" zoomScaleNormal="100" workbookViewId="0"/>
  </sheetViews>
  <sheetFormatPr defaultRowHeight="15" x14ac:dyDescent="0.25"/>
  <cols>
    <col min="1" max="1" width="11.42578125" style="1" customWidth="1"/>
    <col min="2" max="2" width="12" style="1" customWidth="1"/>
    <col min="3" max="6" width="12" style="1" hidden="1" customWidth="1"/>
    <col min="8" max="8" width="13.85546875" customWidth="1"/>
    <col min="9" max="9" width="2" customWidth="1"/>
    <col min="10" max="10" width="13.85546875" customWidth="1"/>
    <col min="11" max="11" width="2" customWidth="1"/>
    <col min="12" max="12" width="13.85546875" customWidth="1"/>
    <col min="15" max="15" width="10.5703125" bestFit="1" customWidth="1"/>
    <col min="17" max="17" width="10.5703125" bestFit="1" customWidth="1"/>
  </cols>
  <sheetData>
    <row r="1" spans="1:15" x14ac:dyDescent="0.25">
      <c r="A1" s="10" t="s">
        <v>0</v>
      </c>
      <c r="B1" s="11" t="s">
        <v>1</v>
      </c>
      <c r="C1" s="1" t="s">
        <v>4</v>
      </c>
      <c r="D1" s="1" t="s">
        <v>5</v>
      </c>
      <c r="E1" s="1" t="s">
        <v>6</v>
      </c>
      <c r="F1" s="1" t="s">
        <v>7</v>
      </c>
      <c r="H1" s="5" t="s">
        <v>2</v>
      </c>
      <c r="I1" s="5"/>
      <c r="J1" s="5" t="s">
        <v>3</v>
      </c>
      <c r="K1" s="5"/>
      <c r="L1" s="5" t="s">
        <v>8</v>
      </c>
    </row>
    <row r="2" spans="1:15" x14ac:dyDescent="0.25">
      <c r="A2" s="2">
        <v>44200</v>
      </c>
      <c r="B2" s="3">
        <v>114.09</v>
      </c>
      <c r="C2" s="3" t="e">
        <f>IF($H$2=A2,B2,#N/A)</f>
        <v>#N/A</v>
      </c>
      <c r="D2" s="3" t="e">
        <f>IF($J$2=A2,B2,#N/A)</f>
        <v>#N/A</v>
      </c>
      <c r="E2" s="3" t="e">
        <f>IF(AND($J$3&gt;$H$3,A2&gt;=$H$2,A2&lt;=$J$2),B2,#N/A)</f>
        <v>#N/A</v>
      </c>
      <c r="F2" s="3" t="e">
        <f>IF(AND($J$3&lt;$H$3,A2&gt;=$H$2,A2&lt;=$J$2),B2,#N/A)</f>
        <v>#N/A</v>
      </c>
      <c r="H2" s="8">
        <v>44210</v>
      </c>
      <c r="I2" s="5"/>
      <c r="J2" s="8">
        <v>44279</v>
      </c>
      <c r="K2" s="5"/>
      <c r="L2" s="6">
        <f>J3/H3-1</f>
        <v>-7.0357263228850719E-2</v>
      </c>
      <c r="M2" s="9" t="str">
        <f>IF(L2&gt;0,"+","")</f>
        <v/>
      </c>
      <c r="O2" s="4"/>
    </row>
    <row r="3" spans="1:15" x14ac:dyDescent="0.25">
      <c r="A3" s="2">
        <v>44201</v>
      </c>
      <c r="B3" s="3">
        <v>114.69</v>
      </c>
      <c r="C3" s="3" t="e">
        <f t="shared" ref="C3:C56" si="0">IF($H$2=A3,B3,#N/A)</f>
        <v>#N/A</v>
      </c>
      <c r="D3" s="3" t="e">
        <f t="shared" ref="D3:D56" si="1">IF($J$2=A3,B3,#N/A)</f>
        <v>#N/A</v>
      </c>
      <c r="E3" s="3" t="e">
        <f t="shared" ref="E3:E56" si="2">IF(AND($J$3&gt;$H$3,A3&gt;=$H$2,A3&lt;=$J$2),B3,#N/A)</f>
        <v>#N/A</v>
      </c>
      <c r="F3" s="3" t="e">
        <f t="shared" ref="F3:F56" si="3">IF(AND($J$3&lt;$H$3,A3&gt;=$H$2,A3&lt;=$J$2),B3,#N/A)</f>
        <v>#N/A</v>
      </c>
      <c r="H3" s="7">
        <f>VLOOKUP(H2,A:B,2,0)</f>
        <v>118.68</v>
      </c>
      <c r="I3" s="5"/>
      <c r="J3" s="7">
        <f>VLOOKUP(J2,A:B,2,0)</f>
        <v>110.33</v>
      </c>
      <c r="K3" s="5"/>
      <c r="L3" s="7">
        <f>H3-J3</f>
        <v>8.3500000000000085</v>
      </c>
    </row>
    <row r="4" spans="1:15" x14ac:dyDescent="0.25">
      <c r="A4" s="2">
        <v>44202</v>
      </c>
      <c r="B4" s="3">
        <v>114.55</v>
      </c>
      <c r="C4" s="3" t="e">
        <f t="shared" si="0"/>
        <v>#N/A</v>
      </c>
      <c r="D4" s="3" t="e">
        <f t="shared" si="1"/>
        <v>#N/A</v>
      </c>
      <c r="E4" s="3" t="e">
        <f t="shared" si="2"/>
        <v>#N/A</v>
      </c>
      <c r="F4" s="3" t="e">
        <f t="shared" si="3"/>
        <v>#N/A</v>
      </c>
    </row>
    <row r="5" spans="1:15" x14ac:dyDescent="0.25">
      <c r="A5" s="2">
        <v>44203</v>
      </c>
      <c r="B5" s="3">
        <v>118.37</v>
      </c>
      <c r="C5" s="3" t="e">
        <f t="shared" si="0"/>
        <v>#N/A</v>
      </c>
      <c r="D5" s="3" t="e">
        <f t="shared" si="1"/>
        <v>#N/A</v>
      </c>
      <c r="E5" s="3" t="e">
        <f t="shared" si="2"/>
        <v>#N/A</v>
      </c>
      <c r="F5" s="3" t="e">
        <f t="shared" si="3"/>
        <v>#N/A</v>
      </c>
    </row>
    <row r="6" spans="1:15" x14ac:dyDescent="0.25">
      <c r="A6" s="2">
        <v>44204</v>
      </c>
      <c r="B6" s="3">
        <v>120.4</v>
      </c>
      <c r="C6" s="3" t="e">
        <f t="shared" si="0"/>
        <v>#N/A</v>
      </c>
      <c r="D6" s="3" t="e">
        <f t="shared" si="1"/>
        <v>#N/A</v>
      </c>
      <c r="E6" s="3" t="e">
        <f t="shared" si="2"/>
        <v>#N/A</v>
      </c>
      <c r="F6" s="3" t="e">
        <f t="shared" si="3"/>
        <v>#N/A</v>
      </c>
    </row>
    <row r="7" spans="1:15" x14ac:dyDescent="0.25">
      <c r="A7" s="2">
        <v>44207</v>
      </c>
      <c r="B7" s="3">
        <v>118.62</v>
      </c>
      <c r="C7" s="3" t="e">
        <f t="shared" si="0"/>
        <v>#N/A</v>
      </c>
      <c r="D7" s="3" t="e">
        <f t="shared" si="1"/>
        <v>#N/A</v>
      </c>
      <c r="E7" s="3" t="e">
        <f t="shared" si="2"/>
        <v>#N/A</v>
      </c>
      <c r="F7" s="3" t="e">
        <f t="shared" si="3"/>
        <v>#N/A</v>
      </c>
    </row>
    <row r="8" spans="1:15" x14ac:dyDescent="0.25">
      <c r="A8" s="2">
        <v>44208</v>
      </c>
      <c r="B8" s="3">
        <v>119.45</v>
      </c>
      <c r="C8" s="3" t="e">
        <f t="shared" si="0"/>
        <v>#N/A</v>
      </c>
      <c r="D8" s="3" t="e">
        <f t="shared" si="1"/>
        <v>#N/A</v>
      </c>
      <c r="E8" s="3" t="e">
        <f t="shared" si="2"/>
        <v>#N/A</v>
      </c>
      <c r="F8" s="3" t="e">
        <f t="shared" si="3"/>
        <v>#N/A</v>
      </c>
    </row>
    <row r="9" spans="1:15" x14ac:dyDescent="0.25">
      <c r="A9" s="2">
        <v>44209</v>
      </c>
      <c r="B9" s="3">
        <v>117.36</v>
      </c>
      <c r="C9" s="3" t="e">
        <f t="shared" si="0"/>
        <v>#N/A</v>
      </c>
      <c r="D9" s="3" t="e">
        <f t="shared" si="1"/>
        <v>#N/A</v>
      </c>
      <c r="E9" s="3" t="e">
        <f t="shared" si="2"/>
        <v>#N/A</v>
      </c>
      <c r="F9" s="3" t="e">
        <f t="shared" si="3"/>
        <v>#N/A</v>
      </c>
    </row>
    <row r="10" spans="1:15" x14ac:dyDescent="0.25">
      <c r="A10" s="2">
        <v>44210</v>
      </c>
      <c r="B10" s="3">
        <v>118.68</v>
      </c>
      <c r="C10" s="3">
        <f t="shared" si="0"/>
        <v>118.68</v>
      </c>
      <c r="D10" s="3" t="e">
        <f t="shared" si="1"/>
        <v>#N/A</v>
      </c>
      <c r="E10" s="3" t="e">
        <f t="shared" si="2"/>
        <v>#N/A</v>
      </c>
      <c r="F10" s="3">
        <f t="shared" si="3"/>
        <v>118.68</v>
      </c>
    </row>
    <row r="11" spans="1:15" x14ac:dyDescent="0.25">
      <c r="A11" s="2">
        <v>44211</v>
      </c>
      <c r="B11" s="3">
        <v>115.78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>
        <f t="shared" si="3"/>
        <v>115.78</v>
      </c>
    </row>
    <row r="12" spans="1:15" x14ac:dyDescent="0.25">
      <c r="A12" s="2">
        <v>44214</v>
      </c>
      <c r="B12" s="3">
        <v>116.54</v>
      </c>
      <c r="C12" s="3" t="e">
        <f t="shared" si="0"/>
        <v>#N/A</v>
      </c>
      <c r="D12" s="3" t="e">
        <f t="shared" si="1"/>
        <v>#N/A</v>
      </c>
      <c r="E12" s="3" t="e">
        <f t="shared" si="2"/>
        <v>#N/A</v>
      </c>
      <c r="F12" s="3">
        <f t="shared" si="3"/>
        <v>116.54</v>
      </c>
    </row>
    <row r="13" spans="1:15" x14ac:dyDescent="0.25">
      <c r="A13" s="2">
        <v>44215</v>
      </c>
      <c r="B13" s="3">
        <v>116</v>
      </c>
      <c r="C13" s="3" t="e">
        <f t="shared" si="0"/>
        <v>#N/A</v>
      </c>
      <c r="D13" s="3" t="e">
        <f t="shared" si="1"/>
        <v>#N/A</v>
      </c>
      <c r="E13" s="3" t="e">
        <f t="shared" si="2"/>
        <v>#N/A</v>
      </c>
      <c r="F13" s="3">
        <f t="shared" si="3"/>
        <v>116</v>
      </c>
    </row>
    <row r="14" spans="1:15" x14ac:dyDescent="0.25">
      <c r="A14" s="2">
        <v>44216</v>
      </c>
      <c r="B14" s="3">
        <v>115.24</v>
      </c>
      <c r="C14" s="3" t="e">
        <f t="shared" si="0"/>
        <v>#N/A</v>
      </c>
      <c r="D14" s="3" t="e">
        <f t="shared" si="1"/>
        <v>#N/A</v>
      </c>
      <c r="E14" s="3" t="e">
        <f t="shared" si="2"/>
        <v>#N/A</v>
      </c>
      <c r="F14" s="3">
        <f t="shared" si="3"/>
        <v>115.24</v>
      </c>
    </row>
    <row r="15" spans="1:15" x14ac:dyDescent="0.25">
      <c r="A15" s="2">
        <v>44217</v>
      </c>
      <c r="B15" s="3">
        <v>113.81</v>
      </c>
      <c r="C15" s="3" t="e">
        <f t="shared" si="0"/>
        <v>#N/A</v>
      </c>
      <c r="D15" s="3" t="e">
        <f t="shared" si="1"/>
        <v>#N/A</v>
      </c>
      <c r="E15" s="3" t="e">
        <f>IF(AND($J$3&gt;$H$3,A15&gt;=$H$2,A15&lt;=$J$2),B15,#N/A)</f>
        <v>#N/A</v>
      </c>
      <c r="F15" s="3">
        <f t="shared" si="3"/>
        <v>113.81</v>
      </c>
    </row>
    <row r="16" spans="1:15" x14ac:dyDescent="0.25">
      <c r="A16" s="2">
        <v>44218</v>
      </c>
      <c r="B16" s="3">
        <v>113.18</v>
      </c>
      <c r="C16" s="3" t="e">
        <f t="shared" si="0"/>
        <v>#N/A</v>
      </c>
      <c r="D16" s="3" t="e">
        <f t="shared" si="1"/>
        <v>#N/A</v>
      </c>
      <c r="E16" s="3" t="e">
        <f t="shared" si="2"/>
        <v>#N/A</v>
      </c>
      <c r="F16" s="3">
        <f t="shared" si="3"/>
        <v>113.18</v>
      </c>
    </row>
    <row r="17" spans="1:6" x14ac:dyDescent="0.25">
      <c r="A17" s="2">
        <v>44222</v>
      </c>
      <c r="B17" s="3">
        <v>112.08</v>
      </c>
      <c r="C17" s="3" t="e">
        <f t="shared" si="0"/>
        <v>#N/A</v>
      </c>
      <c r="D17" s="3" t="e">
        <f t="shared" si="1"/>
        <v>#N/A</v>
      </c>
      <c r="E17" s="3" t="e">
        <f t="shared" si="2"/>
        <v>#N/A</v>
      </c>
      <c r="F17" s="3">
        <f t="shared" si="3"/>
        <v>112.08</v>
      </c>
    </row>
    <row r="18" spans="1:6" x14ac:dyDescent="0.25">
      <c r="A18" s="2">
        <v>44223</v>
      </c>
      <c r="B18" s="3">
        <v>110.96</v>
      </c>
      <c r="C18" s="3" t="e">
        <f t="shared" si="0"/>
        <v>#N/A</v>
      </c>
      <c r="D18" s="3" t="e">
        <f t="shared" si="1"/>
        <v>#N/A</v>
      </c>
      <c r="E18" s="3" t="e">
        <f t="shared" si="2"/>
        <v>#N/A</v>
      </c>
      <c r="F18" s="3">
        <f t="shared" si="3"/>
        <v>110.96</v>
      </c>
    </row>
    <row r="19" spans="1:6" x14ac:dyDescent="0.25">
      <c r="A19" s="2">
        <v>44224</v>
      </c>
      <c r="B19" s="3">
        <v>114.51</v>
      </c>
      <c r="C19" s="3" t="e">
        <f t="shared" si="0"/>
        <v>#N/A</v>
      </c>
      <c r="D19" s="3" t="e">
        <f t="shared" si="1"/>
        <v>#N/A</v>
      </c>
      <c r="E19" s="3" t="e">
        <f t="shared" si="2"/>
        <v>#N/A</v>
      </c>
      <c r="F19" s="3">
        <f t="shared" si="3"/>
        <v>114.51</v>
      </c>
    </row>
    <row r="20" spans="1:6" x14ac:dyDescent="0.25">
      <c r="A20" s="2">
        <v>44225</v>
      </c>
      <c r="B20" s="3">
        <v>110.56</v>
      </c>
      <c r="C20" s="3" t="e">
        <f t="shared" si="0"/>
        <v>#N/A</v>
      </c>
      <c r="D20" s="3" t="e">
        <f t="shared" si="1"/>
        <v>#N/A</v>
      </c>
      <c r="E20" s="3" t="e">
        <f t="shared" si="2"/>
        <v>#N/A</v>
      </c>
      <c r="F20" s="3">
        <f t="shared" si="3"/>
        <v>110.56</v>
      </c>
    </row>
    <row r="21" spans="1:6" x14ac:dyDescent="0.25">
      <c r="A21" s="2">
        <v>44228</v>
      </c>
      <c r="B21" s="3">
        <v>113.06</v>
      </c>
      <c r="C21" s="3" t="e">
        <f t="shared" si="0"/>
        <v>#N/A</v>
      </c>
      <c r="D21" s="3" t="e">
        <f t="shared" si="1"/>
        <v>#N/A</v>
      </c>
      <c r="E21" s="3" t="e">
        <f t="shared" si="2"/>
        <v>#N/A</v>
      </c>
      <c r="F21" s="3">
        <f t="shared" si="3"/>
        <v>113.06</v>
      </c>
    </row>
    <row r="22" spans="1:6" x14ac:dyDescent="0.25">
      <c r="A22" s="2">
        <v>44229</v>
      </c>
      <c r="B22" s="3">
        <v>113.85</v>
      </c>
      <c r="C22" s="3" t="e">
        <f t="shared" si="0"/>
        <v>#N/A</v>
      </c>
      <c r="D22" s="3" t="e">
        <f t="shared" si="1"/>
        <v>#N/A</v>
      </c>
      <c r="E22" s="3" t="e">
        <f t="shared" si="2"/>
        <v>#N/A</v>
      </c>
      <c r="F22" s="3">
        <f t="shared" si="3"/>
        <v>113.85</v>
      </c>
    </row>
    <row r="23" spans="1:6" x14ac:dyDescent="0.25">
      <c r="A23" s="2">
        <v>44230</v>
      </c>
      <c r="B23" s="3">
        <v>115.25</v>
      </c>
      <c r="C23" s="3" t="e">
        <f t="shared" si="0"/>
        <v>#N/A</v>
      </c>
      <c r="D23" s="3" t="e">
        <f t="shared" si="1"/>
        <v>#N/A</v>
      </c>
      <c r="E23" s="3" t="e">
        <f t="shared" si="2"/>
        <v>#N/A</v>
      </c>
      <c r="F23" s="3">
        <f t="shared" si="3"/>
        <v>115.25</v>
      </c>
    </row>
    <row r="24" spans="1:6" x14ac:dyDescent="0.25">
      <c r="A24" s="2">
        <v>44231</v>
      </c>
      <c r="B24" s="3">
        <v>114.62</v>
      </c>
      <c r="C24" s="3" t="e">
        <f t="shared" si="0"/>
        <v>#N/A</v>
      </c>
      <c r="D24" s="3" t="e">
        <f t="shared" si="1"/>
        <v>#N/A</v>
      </c>
      <c r="E24" s="3" t="e">
        <f t="shared" si="2"/>
        <v>#N/A</v>
      </c>
      <c r="F24" s="3">
        <f t="shared" si="3"/>
        <v>114.62</v>
      </c>
    </row>
    <row r="25" spans="1:6" x14ac:dyDescent="0.25">
      <c r="A25" s="2">
        <v>44232</v>
      </c>
      <c r="B25" s="3">
        <v>115.82</v>
      </c>
      <c r="C25" s="3" t="e">
        <f t="shared" si="0"/>
        <v>#N/A</v>
      </c>
      <c r="D25" s="3" t="e">
        <f t="shared" si="1"/>
        <v>#N/A</v>
      </c>
      <c r="E25" s="3" t="e">
        <f t="shared" si="2"/>
        <v>#N/A</v>
      </c>
      <c r="F25" s="3">
        <f t="shared" si="3"/>
        <v>115.82</v>
      </c>
    </row>
    <row r="26" spans="1:6" x14ac:dyDescent="0.25">
      <c r="A26" s="2">
        <v>44235</v>
      </c>
      <c r="B26" s="3">
        <v>115.18</v>
      </c>
      <c r="C26" s="3" t="e">
        <f t="shared" si="0"/>
        <v>#N/A</v>
      </c>
      <c r="D26" s="3" t="e">
        <f t="shared" si="1"/>
        <v>#N/A</v>
      </c>
      <c r="E26" s="3" t="e">
        <f t="shared" si="2"/>
        <v>#N/A</v>
      </c>
      <c r="F26" s="3">
        <f t="shared" si="3"/>
        <v>115.18</v>
      </c>
    </row>
    <row r="27" spans="1:6" x14ac:dyDescent="0.25">
      <c r="A27" s="2">
        <v>44236</v>
      </c>
      <c r="B27" s="3">
        <v>114.91</v>
      </c>
      <c r="C27" s="3" t="e">
        <f t="shared" si="0"/>
        <v>#N/A</v>
      </c>
      <c r="D27" s="3" t="e">
        <f t="shared" si="1"/>
        <v>#N/A</v>
      </c>
      <c r="E27" s="3" t="e">
        <f t="shared" si="2"/>
        <v>#N/A</v>
      </c>
      <c r="F27" s="3">
        <f t="shared" si="3"/>
        <v>114.91</v>
      </c>
    </row>
    <row r="28" spans="1:6" x14ac:dyDescent="0.25">
      <c r="A28" s="2">
        <v>44237</v>
      </c>
      <c r="B28" s="3">
        <v>113.92</v>
      </c>
      <c r="C28" s="3" t="e">
        <f t="shared" si="0"/>
        <v>#N/A</v>
      </c>
      <c r="D28" s="3" t="e">
        <f t="shared" si="1"/>
        <v>#N/A</v>
      </c>
      <c r="E28" s="3" t="e">
        <f t="shared" si="2"/>
        <v>#N/A</v>
      </c>
      <c r="F28" s="3">
        <f t="shared" si="3"/>
        <v>113.92</v>
      </c>
    </row>
    <row r="29" spans="1:6" x14ac:dyDescent="0.25">
      <c r="A29" s="2">
        <v>44238</v>
      </c>
      <c r="B29" s="3">
        <v>114.9</v>
      </c>
      <c r="C29" s="3" t="e">
        <f t="shared" si="0"/>
        <v>#N/A</v>
      </c>
      <c r="D29" s="3" t="e">
        <f t="shared" si="1"/>
        <v>#N/A</v>
      </c>
      <c r="E29" s="3" t="e">
        <f t="shared" si="2"/>
        <v>#N/A</v>
      </c>
      <c r="F29" s="3">
        <f t="shared" si="3"/>
        <v>114.9</v>
      </c>
    </row>
    <row r="30" spans="1:6" x14ac:dyDescent="0.25">
      <c r="A30" s="2">
        <v>44239</v>
      </c>
      <c r="B30" s="3">
        <v>115.05</v>
      </c>
      <c r="C30" s="3" t="e">
        <f t="shared" si="0"/>
        <v>#N/A</v>
      </c>
      <c r="D30" s="3" t="e">
        <f t="shared" si="1"/>
        <v>#N/A</v>
      </c>
      <c r="E30" s="3" t="e">
        <f t="shared" si="2"/>
        <v>#N/A</v>
      </c>
      <c r="F30" s="3">
        <f t="shared" si="3"/>
        <v>115.05</v>
      </c>
    </row>
    <row r="31" spans="1:6" x14ac:dyDescent="0.25">
      <c r="A31" s="2">
        <v>44244</v>
      </c>
      <c r="B31" s="3">
        <v>115.86</v>
      </c>
      <c r="C31" s="3" t="e">
        <f t="shared" si="0"/>
        <v>#N/A</v>
      </c>
      <c r="D31" s="3" t="e">
        <f t="shared" si="1"/>
        <v>#N/A</v>
      </c>
      <c r="E31" s="3" t="e">
        <f t="shared" si="2"/>
        <v>#N/A</v>
      </c>
      <c r="F31" s="3">
        <f t="shared" si="3"/>
        <v>115.86</v>
      </c>
    </row>
    <row r="32" spans="1:6" x14ac:dyDescent="0.25">
      <c r="A32" s="2">
        <v>44245</v>
      </c>
      <c r="B32" s="3">
        <v>114.61</v>
      </c>
      <c r="C32" s="3" t="e">
        <f t="shared" si="0"/>
        <v>#N/A</v>
      </c>
      <c r="D32" s="3" t="e">
        <f t="shared" si="1"/>
        <v>#N/A</v>
      </c>
      <c r="E32" s="3" t="e">
        <f t="shared" si="2"/>
        <v>#N/A</v>
      </c>
      <c r="F32" s="3">
        <f t="shared" si="3"/>
        <v>114.61</v>
      </c>
    </row>
    <row r="33" spans="1:6" x14ac:dyDescent="0.25">
      <c r="A33" s="2">
        <v>44246</v>
      </c>
      <c r="B33" s="3">
        <v>113.82</v>
      </c>
      <c r="C33" s="3" t="e">
        <f t="shared" si="0"/>
        <v>#N/A</v>
      </c>
      <c r="D33" s="3" t="e">
        <f t="shared" si="1"/>
        <v>#N/A</v>
      </c>
      <c r="E33" s="3" t="e">
        <f t="shared" si="2"/>
        <v>#N/A</v>
      </c>
      <c r="F33" s="3">
        <f t="shared" si="3"/>
        <v>113.82</v>
      </c>
    </row>
    <row r="34" spans="1:6" x14ac:dyDescent="0.25">
      <c r="A34" s="2">
        <v>44249</v>
      </c>
      <c r="B34" s="3">
        <v>108.25</v>
      </c>
      <c r="C34" s="3" t="e">
        <f t="shared" si="0"/>
        <v>#N/A</v>
      </c>
      <c r="D34" s="3" t="e">
        <f t="shared" si="1"/>
        <v>#N/A</v>
      </c>
      <c r="E34" s="3" t="e">
        <f t="shared" si="2"/>
        <v>#N/A</v>
      </c>
      <c r="F34" s="3">
        <f t="shared" si="3"/>
        <v>108.25</v>
      </c>
    </row>
    <row r="35" spans="1:6" x14ac:dyDescent="0.25">
      <c r="A35" s="2">
        <v>44250</v>
      </c>
      <c r="B35" s="3">
        <v>110.76</v>
      </c>
      <c r="C35" s="3" t="e">
        <f t="shared" si="0"/>
        <v>#N/A</v>
      </c>
      <c r="D35" s="3" t="e">
        <f t="shared" si="1"/>
        <v>#N/A</v>
      </c>
      <c r="E35" s="3" t="e">
        <f t="shared" si="2"/>
        <v>#N/A</v>
      </c>
      <c r="F35" s="3">
        <f t="shared" si="3"/>
        <v>110.76</v>
      </c>
    </row>
    <row r="36" spans="1:6" x14ac:dyDescent="0.25">
      <c r="A36" s="2">
        <v>44251</v>
      </c>
      <c r="B36" s="3">
        <v>111.46</v>
      </c>
      <c r="C36" s="3" t="e">
        <f t="shared" si="0"/>
        <v>#N/A</v>
      </c>
      <c r="D36" s="3" t="e">
        <f t="shared" si="1"/>
        <v>#N/A</v>
      </c>
      <c r="E36" s="3" t="e">
        <f t="shared" si="2"/>
        <v>#N/A</v>
      </c>
      <c r="F36" s="3">
        <f t="shared" si="3"/>
        <v>111.46</v>
      </c>
    </row>
    <row r="37" spans="1:6" x14ac:dyDescent="0.25">
      <c r="A37" s="2">
        <v>44252</v>
      </c>
      <c r="B37" s="3">
        <v>107.53</v>
      </c>
      <c r="C37" s="3" t="e">
        <f t="shared" si="0"/>
        <v>#N/A</v>
      </c>
      <c r="D37" s="3" t="e">
        <f t="shared" si="1"/>
        <v>#N/A</v>
      </c>
      <c r="E37" s="3" t="e">
        <f t="shared" si="2"/>
        <v>#N/A</v>
      </c>
      <c r="F37" s="3">
        <f t="shared" si="3"/>
        <v>107.53</v>
      </c>
    </row>
    <row r="38" spans="1:6" x14ac:dyDescent="0.25">
      <c r="A38" s="2">
        <v>44253</v>
      </c>
      <c r="B38" s="3">
        <v>105.59</v>
      </c>
      <c r="C38" s="3" t="e">
        <f t="shared" si="0"/>
        <v>#N/A</v>
      </c>
      <c r="D38" s="3" t="e">
        <f t="shared" si="1"/>
        <v>#N/A</v>
      </c>
      <c r="E38" s="3" t="e">
        <f t="shared" si="2"/>
        <v>#N/A</v>
      </c>
      <c r="F38" s="3">
        <f t="shared" si="3"/>
        <v>105.59</v>
      </c>
    </row>
    <row r="39" spans="1:6" x14ac:dyDescent="0.25">
      <c r="A39" s="2">
        <v>44256</v>
      </c>
      <c r="B39" s="3">
        <v>105.94</v>
      </c>
      <c r="C39" s="3" t="e">
        <f t="shared" si="0"/>
        <v>#N/A</v>
      </c>
      <c r="D39" s="3" t="e">
        <f t="shared" si="1"/>
        <v>#N/A</v>
      </c>
      <c r="E39" s="3" t="e">
        <f t="shared" si="2"/>
        <v>#N/A</v>
      </c>
      <c r="F39" s="3">
        <f t="shared" si="3"/>
        <v>105.94</v>
      </c>
    </row>
    <row r="40" spans="1:6" x14ac:dyDescent="0.25">
      <c r="A40" s="2">
        <v>44257</v>
      </c>
      <c r="B40" s="3">
        <v>107.5</v>
      </c>
      <c r="C40" s="3" t="e">
        <f t="shared" si="0"/>
        <v>#N/A</v>
      </c>
      <c r="D40" s="3" t="e">
        <f t="shared" si="1"/>
        <v>#N/A</v>
      </c>
      <c r="E40" s="3" t="e">
        <f t="shared" si="2"/>
        <v>#N/A</v>
      </c>
      <c r="F40" s="3">
        <f t="shared" si="3"/>
        <v>107.5</v>
      </c>
    </row>
    <row r="41" spans="1:6" x14ac:dyDescent="0.25">
      <c r="A41" s="2">
        <v>44258</v>
      </c>
      <c r="B41" s="3">
        <v>107.16</v>
      </c>
      <c r="C41" s="3" t="e">
        <f t="shared" si="0"/>
        <v>#N/A</v>
      </c>
      <c r="D41" s="3" t="e">
        <f t="shared" si="1"/>
        <v>#N/A</v>
      </c>
      <c r="E41" s="3" t="e">
        <f t="shared" si="2"/>
        <v>#N/A</v>
      </c>
      <c r="F41" s="3">
        <f t="shared" si="3"/>
        <v>107.16</v>
      </c>
    </row>
    <row r="42" spans="1:6" x14ac:dyDescent="0.25">
      <c r="A42" s="2">
        <v>44259</v>
      </c>
      <c r="B42" s="3">
        <v>108.57</v>
      </c>
      <c r="C42" s="3" t="e">
        <f t="shared" si="0"/>
        <v>#N/A</v>
      </c>
      <c r="D42" s="3" t="e">
        <f t="shared" si="1"/>
        <v>#N/A</v>
      </c>
      <c r="E42" s="3" t="e">
        <f t="shared" si="2"/>
        <v>#N/A</v>
      </c>
      <c r="F42" s="3">
        <f t="shared" si="3"/>
        <v>108.57</v>
      </c>
    </row>
    <row r="43" spans="1:6" x14ac:dyDescent="0.25">
      <c r="A43" s="2">
        <v>44260</v>
      </c>
      <c r="B43" s="3">
        <v>110.93</v>
      </c>
      <c r="C43" s="3" t="e">
        <f t="shared" si="0"/>
        <v>#N/A</v>
      </c>
      <c r="D43" s="3" t="e">
        <f t="shared" si="1"/>
        <v>#N/A</v>
      </c>
      <c r="E43" s="3" t="e">
        <f t="shared" si="2"/>
        <v>#N/A</v>
      </c>
      <c r="F43" s="3">
        <f t="shared" si="3"/>
        <v>110.93</v>
      </c>
    </row>
    <row r="44" spans="1:6" x14ac:dyDescent="0.25">
      <c r="A44" s="2">
        <v>44263</v>
      </c>
      <c r="B44" s="3">
        <v>105.35</v>
      </c>
      <c r="C44" s="3" t="e">
        <f t="shared" si="0"/>
        <v>#N/A</v>
      </c>
      <c r="D44" s="3" t="e">
        <f t="shared" si="1"/>
        <v>#N/A</v>
      </c>
      <c r="E44" s="3" t="e">
        <f t="shared" si="2"/>
        <v>#N/A</v>
      </c>
      <c r="F44" s="3">
        <f t="shared" si="3"/>
        <v>105.35</v>
      </c>
    </row>
    <row r="45" spans="1:6" x14ac:dyDescent="0.25">
      <c r="A45" s="2">
        <v>44264</v>
      </c>
      <c r="B45" s="3">
        <v>107.19</v>
      </c>
      <c r="C45" s="3" t="e">
        <f t="shared" si="0"/>
        <v>#N/A</v>
      </c>
      <c r="D45" s="3" t="e">
        <f t="shared" si="1"/>
        <v>#N/A</v>
      </c>
      <c r="E45" s="3" t="e">
        <f t="shared" si="2"/>
        <v>#N/A</v>
      </c>
      <c r="F45" s="3">
        <f t="shared" si="3"/>
        <v>107.19</v>
      </c>
    </row>
    <row r="46" spans="1:6" x14ac:dyDescent="0.25">
      <c r="A46" s="2">
        <v>44265</v>
      </c>
      <c r="B46" s="3">
        <v>108.63</v>
      </c>
      <c r="C46" s="3" t="e">
        <f t="shared" si="0"/>
        <v>#N/A</v>
      </c>
      <c r="D46" s="3" t="e">
        <f t="shared" si="1"/>
        <v>#N/A</v>
      </c>
      <c r="E46" s="3" t="e">
        <f t="shared" si="2"/>
        <v>#N/A</v>
      </c>
      <c r="F46" s="3">
        <f t="shared" si="3"/>
        <v>108.63</v>
      </c>
    </row>
    <row r="47" spans="1:6" x14ac:dyDescent="0.25">
      <c r="A47" s="2">
        <v>44266</v>
      </c>
      <c r="B47" s="3">
        <v>110.45</v>
      </c>
      <c r="C47" s="3" t="e">
        <f t="shared" si="0"/>
        <v>#N/A</v>
      </c>
      <c r="D47" s="3" t="e">
        <f t="shared" si="1"/>
        <v>#N/A</v>
      </c>
      <c r="E47" s="3" t="e">
        <f t="shared" si="2"/>
        <v>#N/A</v>
      </c>
      <c r="F47" s="3">
        <f t="shared" si="3"/>
        <v>110.45</v>
      </c>
    </row>
    <row r="48" spans="1:6" x14ac:dyDescent="0.25">
      <c r="A48" s="2">
        <v>44267</v>
      </c>
      <c r="B48" s="3">
        <v>109.68</v>
      </c>
      <c r="C48" s="3" t="e">
        <f t="shared" si="0"/>
        <v>#N/A</v>
      </c>
      <c r="D48" s="3" t="e">
        <f t="shared" si="1"/>
        <v>#N/A</v>
      </c>
      <c r="E48" s="3" t="e">
        <f t="shared" si="2"/>
        <v>#N/A</v>
      </c>
      <c r="F48" s="3">
        <f t="shared" si="3"/>
        <v>109.68</v>
      </c>
    </row>
    <row r="49" spans="1:6" x14ac:dyDescent="0.25">
      <c r="A49" s="2">
        <v>44270</v>
      </c>
      <c r="B49" s="3">
        <v>110.66</v>
      </c>
      <c r="C49" s="3" t="e">
        <f t="shared" si="0"/>
        <v>#N/A</v>
      </c>
      <c r="D49" s="3" t="e">
        <f t="shared" si="1"/>
        <v>#N/A</v>
      </c>
      <c r="E49" s="3" t="e">
        <f t="shared" si="2"/>
        <v>#N/A</v>
      </c>
      <c r="F49" s="3">
        <f t="shared" si="3"/>
        <v>110.66</v>
      </c>
    </row>
    <row r="50" spans="1:6" x14ac:dyDescent="0.25">
      <c r="A50" s="2">
        <v>44271</v>
      </c>
      <c r="B50" s="3">
        <v>109.69</v>
      </c>
      <c r="C50" s="3" t="e">
        <f t="shared" si="0"/>
        <v>#N/A</v>
      </c>
      <c r="D50" s="3" t="e">
        <f t="shared" si="1"/>
        <v>#N/A</v>
      </c>
      <c r="E50" s="3" t="e">
        <f t="shared" si="2"/>
        <v>#N/A</v>
      </c>
      <c r="F50" s="3">
        <f t="shared" si="3"/>
        <v>109.69</v>
      </c>
    </row>
    <row r="51" spans="1:6" x14ac:dyDescent="0.25">
      <c r="A51" s="2">
        <v>44272</v>
      </c>
      <c r="B51" s="3">
        <v>112.05</v>
      </c>
      <c r="C51" s="3" t="e">
        <f t="shared" si="0"/>
        <v>#N/A</v>
      </c>
      <c r="D51" s="3" t="e">
        <f t="shared" si="1"/>
        <v>#N/A</v>
      </c>
      <c r="E51" s="3" t="e">
        <f t="shared" si="2"/>
        <v>#N/A</v>
      </c>
      <c r="F51" s="3">
        <f t="shared" si="3"/>
        <v>112.05</v>
      </c>
    </row>
    <row r="52" spans="1:6" x14ac:dyDescent="0.25">
      <c r="A52" s="2">
        <v>44273</v>
      </c>
      <c r="B52" s="3">
        <v>110.5</v>
      </c>
      <c r="C52" s="3" t="e">
        <f t="shared" si="0"/>
        <v>#N/A</v>
      </c>
      <c r="D52" s="3" t="e">
        <f t="shared" si="1"/>
        <v>#N/A</v>
      </c>
      <c r="E52" s="3" t="e">
        <f t="shared" si="2"/>
        <v>#N/A</v>
      </c>
      <c r="F52" s="3">
        <f t="shared" si="3"/>
        <v>110.5</v>
      </c>
    </row>
    <row r="53" spans="1:6" x14ac:dyDescent="0.25">
      <c r="A53" s="2">
        <v>44274</v>
      </c>
      <c r="B53" s="3">
        <v>111.7</v>
      </c>
      <c r="C53" s="3" t="e">
        <f t="shared" si="0"/>
        <v>#N/A</v>
      </c>
      <c r="D53" s="3" t="e">
        <f t="shared" si="1"/>
        <v>#N/A</v>
      </c>
      <c r="E53" s="3" t="e">
        <f t="shared" si="2"/>
        <v>#N/A</v>
      </c>
      <c r="F53" s="3">
        <f t="shared" si="3"/>
        <v>111.7</v>
      </c>
    </row>
    <row r="54" spans="1:6" x14ac:dyDescent="0.25">
      <c r="A54" s="2">
        <v>44277</v>
      </c>
      <c r="B54" s="3">
        <v>110.69</v>
      </c>
      <c r="C54" s="3" t="e">
        <f t="shared" si="0"/>
        <v>#N/A</v>
      </c>
      <c r="D54" s="3" t="e">
        <f t="shared" si="1"/>
        <v>#N/A</v>
      </c>
      <c r="E54" s="3" t="e">
        <f t="shared" si="2"/>
        <v>#N/A</v>
      </c>
      <c r="F54" s="3">
        <f t="shared" si="3"/>
        <v>110.69</v>
      </c>
    </row>
    <row r="55" spans="1:6" x14ac:dyDescent="0.25">
      <c r="A55" s="2">
        <v>44278</v>
      </c>
      <c r="B55" s="3">
        <v>109.02</v>
      </c>
      <c r="C55" s="3" t="e">
        <f t="shared" si="0"/>
        <v>#N/A</v>
      </c>
      <c r="D55" s="3" t="e">
        <f t="shared" si="1"/>
        <v>#N/A</v>
      </c>
      <c r="E55" s="3" t="e">
        <f t="shared" si="2"/>
        <v>#N/A</v>
      </c>
      <c r="F55" s="3">
        <f t="shared" si="3"/>
        <v>109.02</v>
      </c>
    </row>
    <row r="56" spans="1:6" x14ac:dyDescent="0.25">
      <c r="A56" s="2">
        <v>44279</v>
      </c>
      <c r="B56" s="3">
        <v>110.33</v>
      </c>
      <c r="C56" s="3" t="e">
        <f t="shared" si="0"/>
        <v>#N/A</v>
      </c>
      <c r="D56" s="3">
        <f t="shared" si="1"/>
        <v>110.33</v>
      </c>
      <c r="E56" s="3" t="e">
        <f t="shared" si="2"/>
        <v>#N/A</v>
      </c>
      <c r="F56" s="3">
        <f t="shared" si="3"/>
        <v>110.33</v>
      </c>
    </row>
  </sheetData>
  <conditionalFormatting sqref="L2">
    <cfRule type="expression" dxfId="10" priority="1">
      <formula>$L$2&lt;0</formula>
    </cfRule>
    <cfRule type="expression" dxfId="9" priority="2">
      <formula>$L$2&gt;0</formula>
    </cfRule>
  </conditionalFormatting>
  <dataValidations count="1">
    <dataValidation type="list" allowBlank="1" showInputMessage="1" showErrorMessage="1" sqref="H2 J2" xr:uid="{A0187C1B-EBC5-415B-A2F7-A2BA5D7D908C}">
      <formula1>$A$2:$A$56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53B9-EBCE-429D-8CC4-4E1B53EBCAA8}">
  <dimension ref="A1:L56"/>
  <sheetViews>
    <sheetView showGridLines="0" tabSelected="1" zoomScale="115" zoomScaleNormal="115" workbookViewId="0">
      <selection activeCell="Q27" sqref="Q27"/>
    </sheetView>
  </sheetViews>
  <sheetFormatPr defaultRowHeight="15" x14ac:dyDescent="0.25"/>
  <cols>
    <col min="1" max="1" width="11.85546875" style="1" bestFit="1" customWidth="1"/>
    <col min="2" max="2" width="13.7109375" style="1" customWidth="1"/>
    <col min="3" max="3" width="11.140625" hidden="1" customWidth="1"/>
    <col min="4" max="4" width="11.28515625" hidden="1" customWidth="1"/>
    <col min="5" max="6" width="11.140625" hidden="1" customWidth="1"/>
    <col min="8" max="8" width="13.85546875" customWidth="1"/>
    <col min="9" max="9" width="5.42578125" customWidth="1"/>
    <col min="10" max="10" width="13.140625" customWidth="1"/>
    <col min="11" max="11" width="5.28515625" customWidth="1"/>
    <col min="12" max="12" width="12.42578125" customWidth="1"/>
  </cols>
  <sheetData>
    <row r="1" spans="1:12" x14ac:dyDescent="0.25">
      <c r="A1" s="10" t="s">
        <v>0</v>
      </c>
      <c r="B1" s="11" t="s">
        <v>1</v>
      </c>
      <c r="C1" s="19" t="s">
        <v>4</v>
      </c>
      <c r="D1" s="19" t="s">
        <v>5</v>
      </c>
      <c r="E1" s="19" t="s">
        <v>6</v>
      </c>
      <c r="F1" s="19" t="s">
        <v>7</v>
      </c>
      <c r="G1" s="13"/>
      <c r="H1" s="14" t="s">
        <v>9</v>
      </c>
      <c r="I1" s="13"/>
      <c r="J1" s="14" t="s">
        <v>3</v>
      </c>
      <c r="L1" t="s">
        <v>8</v>
      </c>
    </row>
    <row r="2" spans="1:12" x14ac:dyDescent="0.25">
      <c r="A2" s="2">
        <v>44200</v>
      </c>
      <c r="B2" s="3">
        <v>114.09</v>
      </c>
      <c r="C2" s="12" t="e">
        <f>IF($A2=$H$2,$B2,#N/A)</f>
        <v>#N/A</v>
      </c>
      <c r="D2" s="12" t="e">
        <f t="shared" ref="D2:D33" si="0">IF($A2=$J$2,$B2,#N/A)</f>
        <v>#N/A</v>
      </c>
      <c r="E2" s="12" t="e">
        <f>IF(AND(Tabela1[[#This Row],[Data]]&gt;=$H$2,Tabela1[[#This Row],[Data]]&lt;=$J$2,$L$2&gt;=0),Tabela1[[#This Row],[Fechamento]],#N/A)</f>
        <v>#N/A</v>
      </c>
      <c r="F2" s="12" t="e">
        <f>IF(AND(Tabela1[[#This Row],[Data]]&gt;=$H$2,Tabela1[[#This Row],[Data]]&lt;=$J$2,$L$2&lt;0),Tabela1[[#This Row],[Fechamento]],#N/A)</f>
        <v>#N/A</v>
      </c>
      <c r="G2" s="13"/>
      <c r="H2" s="16">
        <v>44217</v>
      </c>
      <c r="I2" s="13"/>
      <c r="J2" s="16">
        <v>44253</v>
      </c>
      <c r="L2" s="18">
        <f>H3/J3-1</f>
        <v>7.784828108722408E-2</v>
      </c>
    </row>
    <row r="3" spans="1:12" x14ac:dyDescent="0.25">
      <c r="A3" s="2">
        <v>44201</v>
      </c>
      <c r="B3" s="3">
        <v>114.69</v>
      </c>
      <c r="C3" s="12" t="e">
        <f t="shared" ref="C3:C56" si="1">IF($A3=$H$2,$B3,#N/A)</f>
        <v>#N/A</v>
      </c>
      <c r="D3" s="12" t="e">
        <f t="shared" si="0"/>
        <v>#N/A</v>
      </c>
      <c r="E3" s="12" t="e">
        <f>IF(AND(Tabela1[[#This Row],[Data]]&gt;=$H$2,Tabela1[[#This Row],[Data]]&lt;=$J$2,$L$2&gt;=0),Tabela1[[#This Row],[Fechamento]],#N/A)</f>
        <v>#N/A</v>
      </c>
      <c r="F3" s="12" t="e">
        <f>IF(AND(Tabela1[[#This Row],[Data]]&gt;=$H$2,Tabela1[[#This Row],[Data]]&lt;=$J$2,$L$2&lt;0),Tabela1[[#This Row],[Fechamento]],#N/A)</f>
        <v>#N/A</v>
      </c>
      <c r="G3" s="13"/>
      <c r="H3" s="15">
        <f>VLOOKUP($H$2,$A:$B,2,0)</f>
        <v>113.81</v>
      </c>
      <c r="I3" s="13"/>
      <c r="J3" s="15">
        <f>VLOOKUP($J$2,$A:$B,2,0)</f>
        <v>105.59</v>
      </c>
      <c r="L3" s="17">
        <f>H3-J3</f>
        <v>8.2199999999999989</v>
      </c>
    </row>
    <row r="4" spans="1:12" x14ac:dyDescent="0.25">
      <c r="A4" s="2">
        <v>44202</v>
      </c>
      <c r="B4" s="3">
        <v>114.55</v>
      </c>
      <c r="C4" s="12" t="e">
        <f t="shared" si="1"/>
        <v>#N/A</v>
      </c>
      <c r="D4" s="12" t="e">
        <f t="shared" si="0"/>
        <v>#N/A</v>
      </c>
      <c r="E4" s="12" t="e">
        <f>IF(AND(Tabela1[[#This Row],[Data]]&gt;=$H$2,Tabela1[[#This Row],[Data]]&lt;=$J$2,$L$2&gt;=0),Tabela1[[#This Row],[Fechamento]],#N/A)</f>
        <v>#N/A</v>
      </c>
      <c r="F4" s="12" t="e">
        <f>IF(AND(Tabela1[[#This Row],[Data]]&gt;=$H$2,Tabela1[[#This Row],[Data]]&lt;=$J$2,$L$2&lt;0),Tabela1[[#This Row],[Fechamento]],#N/A)</f>
        <v>#N/A</v>
      </c>
    </row>
    <row r="5" spans="1:12" x14ac:dyDescent="0.25">
      <c r="A5" s="2">
        <v>44203</v>
      </c>
      <c r="B5" s="3">
        <v>118.37</v>
      </c>
      <c r="C5" s="12" t="e">
        <f t="shared" si="1"/>
        <v>#N/A</v>
      </c>
      <c r="D5" s="12" t="e">
        <f t="shared" si="0"/>
        <v>#N/A</v>
      </c>
      <c r="E5" s="12" t="e">
        <f>IF(AND(Tabela1[[#This Row],[Data]]&gt;=$H$2,Tabela1[[#This Row],[Data]]&lt;=$J$2,$L$2&gt;=0),Tabela1[[#This Row],[Fechamento]],#N/A)</f>
        <v>#N/A</v>
      </c>
      <c r="F5" s="12" t="e">
        <f>IF(AND(Tabela1[[#This Row],[Data]]&gt;=$H$2,Tabela1[[#This Row],[Data]]&lt;=$J$2,$L$2&lt;0),Tabela1[[#This Row],[Fechamento]],#N/A)</f>
        <v>#N/A</v>
      </c>
    </row>
    <row r="6" spans="1:12" x14ac:dyDescent="0.25">
      <c r="A6" s="2">
        <v>44204</v>
      </c>
      <c r="B6" s="3">
        <v>120.4</v>
      </c>
      <c r="C6" s="12" t="e">
        <f t="shared" si="1"/>
        <v>#N/A</v>
      </c>
      <c r="D6" s="12" t="e">
        <f t="shared" si="0"/>
        <v>#N/A</v>
      </c>
      <c r="E6" s="12" t="e">
        <f>IF(AND(Tabela1[[#This Row],[Data]]&gt;=$H$2,Tabela1[[#This Row],[Data]]&lt;=$J$2,$L$2&gt;=0),Tabela1[[#This Row],[Fechamento]],#N/A)</f>
        <v>#N/A</v>
      </c>
      <c r="F6" s="12" t="e">
        <f>IF(AND(Tabela1[[#This Row],[Data]]&gt;=$H$2,Tabela1[[#This Row],[Data]]&lt;=$J$2,$L$2&lt;0),Tabela1[[#This Row],[Fechamento]],#N/A)</f>
        <v>#N/A</v>
      </c>
    </row>
    <row r="7" spans="1:12" x14ac:dyDescent="0.25">
      <c r="A7" s="2">
        <v>44207</v>
      </c>
      <c r="B7" s="3">
        <v>118.62</v>
      </c>
      <c r="C7" s="12" t="e">
        <f t="shared" si="1"/>
        <v>#N/A</v>
      </c>
      <c r="D7" s="12" t="e">
        <f t="shared" si="0"/>
        <v>#N/A</v>
      </c>
      <c r="E7" s="12" t="e">
        <f>IF(AND(Tabela1[[#This Row],[Data]]&gt;=$H$2,Tabela1[[#This Row],[Data]]&lt;=$J$2,$L$2&gt;=0),Tabela1[[#This Row],[Fechamento]],#N/A)</f>
        <v>#N/A</v>
      </c>
      <c r="F7" s="12" t="e">
        <f>IF(AND(Tabela1[[#This Row],[Data]]&gt;=$H$2,Tabela1[[#This Row],[Data]]&lt;=$J$2,$L$2&lt;0),Tabela1[[#This Row],[Fechamento]],#N/A)</f>
        <v>#N/A</v>
      </c>
    </row>
    <row r="8" spans="1:12" x14ac:dyDescent="0.25">
      <c r="A8" s="2">
        <v>44208</v>
      </c>
      <c r="B8" s="3">
        <v>119.45</v>
      </c>
      <c r="C8" s="12" t="e">
        <f t="shared" si="1"/>
        <v>#N/A</v>
      </c>
      <c r="D8" s="12" t="e">
        <f t="shared" si="0"/>
        <v>#N/A</v>
      </c>
      <c r="E8" s="12" t="e">
        <f>IF(AND(Tabela1[[#This Row],[Data]]&gt;=$H$2,Tabela1[[#This Row],[Data]]&lt;=$J$2,$L$2&gt;=0),Tabela1[[#This Row],[Fechamento]],#N/A)</f>
        <v>#N/A</v>
      </c>
      <c r="F8" s="12" t="e">
        <f>IF(AND(Tabela1[[#This Row],[Data]]&gt;=$H$2,Tabela1[[#This Row],[Data]]&lt;=$J$2,$L$2&lt;0),Tabela1[[#This Row],[Fechamento]],#N/A)</f>
        <v>#N/A</v>
      </c>
    </row>
    <row r="9" spans="1:12" x14ac:dyDescent="0.25">
      <c r="A9" s="2">
        <v>44209</v>
      </c>
      <c r="B9" s="3">
        <v>117.36</v>
      </c>
      <c r="C9" s="12" t="e">
        <f t="shared" si="1"/>
        <v>#N/A</v>
      </c>
      <c r="D9" s="12" t="e">
        <f t="shared" si="0"/>
        <v>#N/A</v>
      </c>
      <c r="E9" s="12" t="e">
        <f>IF(AND(Tabela1[[#This Row],[Data]]&gt;=$H$2,Tabela1[[#This Row],[Data]]&lt;=$J$2,$L$2&gt;=0),Tabela1[[#This Row],[Fechamento]],#N/A)</f>
        <v>#N/A</v>
      </c>
      <c r="F9" s="12" t="e">
        <f>IF(AND(Tabela1[[#This Row],[Data]]&gt;=$H$2,Tabela1[[#This Row],[Data]]&lt;=$J$2,$L$2&lt;0),Tabela1[[#This Row],[Fechamento]],#N/A)</f>
        <v>#N/A</v>
      </c>
    </row>
    <row r="10" spans="1:12" x14ac:dyDescent="0.25">
      <c r="A10" s="2">
        <v>44210</v>
      </c>
      <c r="B10" s="3">
        <v>118.68</v>
      </c>
      <c r="C10" s="12" t="e">
        <f t="shared" si="1"/>
        <v>#N/A</v>
      </c>
      <c r="D10" s="12" t="e">
        <f t="shared" si="0"/>
        <v>#N/A</v>
      </c>
      <c r="E10" s="12" t="e">
        <f>IF(AND(Tabela1[[#This Row],[Data]]&gt;=$H$2,Tabela1[[#This Row],[Data]]&lt;=$J$2,$L$2&gt;=0),Tabela1[[#This Row],[Fechamento]],#N/A)</f>
        <v>#N/A</v>
      </c>
      <c r="F10" s="12" t="e">
        <f>IF(AND(Tabela1[[#This Row],[Data]]&gt;=$H$2,Tabela1[[#This Row],[Data]]&lt;=$J$2,$L$2&lt;0),Tabela1[[#This Row],[Fechamento]],#N/A)</f>
        <v>#N/A</v>
      </c>
    </row>
    <row r="11" spans="1:12" x14ac:dyDescent="0.25">
      <c r="A11" s="2">
        <v>44211</v>
      </c>
      <c r="B11" s="3">
        <v>115.78</v>
      </c>
      <c r="C11" s="12" t="e">
        <f t="shared" si="1"/>
        <v>#N/A</v>
      </c>
      <c r="D11" s="12" t="e">
        <f t="shared" si="0"/>
        <v>#N/A</v>
      </c>
      <c r="E11" s="12" t="e">
        <f>IF(AND(Tabela1[[#This Row],[Data]]&gt;=$H$2,Tabela1[[#This Row],[Data]]&lt;=$J$2,$L$2&gt;=0),Tabela1[[#This Row],[Fechamento]],#N/A)</f>
        <v>#N/A</v>
      </c>
      <c r="F11" s="12" t="e">
        <f>IF(AND(Tabela1[[#This Row],[Data]]&gt;=$H$2,Tabela1[[#This Row],[Data]]&lt;=$J$2,$L$2&lt;0),Tabela1[[#This Row],[Fechamento]],#N/A)</f>
        <v>#N/A</v>
      </c>
    </row>
    <row r="12" spans="1:12" x14ac:dyDescent="0.25">
      <c r="A12" s="2">
        <v>44214</v>
      </c>
      <c r="B12" s="3">
        <v>116.54</v>
      </c>
      <c r="C12" s="12" t="e">
        <f t="shared" si="1"/>
        <v>#N/A</v>
      </c>
      <c r="D12" s="12" t="e">
        <f t="shared" si="0"/>
        <v>#N/A</v>
      </c>
      <c r="E12" s="12" t="e">
        <f>IF(AND(Tabela1[[#This Row],[Data]]&gt;=$H$2,Tabela1[[#This Row],[Data]]&lt;=$J$2,$L$2&gt;=0),Tabela1[[#This Row],[Fechamento]],#N/A)</f>
        <v>#N/A</v>
      </c>
      <c r="F12" s="12" t="e">
        <f>IF(AND(Tabela1[[#This Row],[Data]]&gt;=$H$2,Tabela1[[#This Row],[Data]]&lt;=$J$2,$L$2&lt;0),Tabela1[[#This Row],[Fechamento]],#N/A)</f>
        <v>#N/A</v>
      </c>
    </row>
    <row r="13" spans="1:12" x14ac:dyDescent="0.25">
      <c r="A13" s="2">
        <v>44215</v>
      </c>
      <c r="B13" s="3">
        <v>116</v>
      </c>
      <c r="C13" s="12" t="e">
        <f t="shared" si="1"/>
        <v>#N/A</v>
      </c>
      <c r="D13" s="12" t="e">
        <f t="shared" si="0"/>
        <v>#N/A</v>
      </c>
      <c r="E13" s="12" t="e">
        <f>IF(AND(Tabela1[[#This Row],[Data]]&gt;=$H$2,Tabela1[[#This Row],[Data]]&lt;=$J$2,$L$2&gt;=0),Tabela1[[#This Row],[Fechamento]],#N/A)</f>
        <v>#N/A</v>
      </c>
      <c r="F13" s="12" t="e">
        <f>IF(AND(Tabela1[[#This Row],[Data]]&gt;=$H$2,Tabela1[[#This Row],[Data]]&lt;=$J$2,$L$2&lt;0),Tabela1[[#This Row],[Fechamento]],#N/A)</f>
        <v>#N/A</v>
      </c>
    </row>
    <row r="14" spans="1:12" x14ac:dyDescent="0.25">
      <c r="A14" s="2">
        <v>44216</v>
      </c>
      <c r="B14" s="3">
        <v>115.24</v>
      </c>
      <c r="C14" s="12" t="e">
        <f t="shared" si="1"/>
        <v>#N/A</v>
      </c>
      <c r="D14" s="12" t="e">
        <f t="shared" si="0"/>
        <v>#N/A</v>
      </c>
      <c r="E14" s="12" t="e">
        <f>IF(AND(Tabela1[[#This Row],[Data]]&gt;=$H$2,Tabela1[[#This Row],[Data]]&lt;=$J$2,$L$2&gt;=0),Tabela1[[#This Row],[Fechamento]],#N/A)</f>
        <v>#N/A</v>
      </c>
      <c r="F14" s="12" t="e">
        <f>IF(AND(Tabela1[[#This Row],[Data]]&gt;=$H$2,Tabela1[[#This Row],[Data]]&lt;=$J$2,$L$2&lt;0),Tabela1[[#This Row],[Fechamento]],#N/A)</f>
        <v>#N/A</v>
      </c>
    </row>
    <row r="15" spans="1:12" x14ac:dyDescent="0.25">
      <c r="A15" s="2">
        <v>44217</v>
      </c>
      <c r="B15" s="3">
        <v>113.81</v>
      </c>
      <c r="C15" s="12">
        <f t="shared" si="1"/>
        <v>113.81</v>
      </c>
      <c r="D15" s="12" t="e">
        <f t="shared" si="0"/>
        <v>#N/A</v>
      </c>
      <c r="E15" s="12">
        <f>IF(AND(Tabela1[[#This Row],[Data]]&gt;=$H$2,Tabela1[[#This Row],[Data]]&lt;=$J$2,$L$2&gt;=0),Tabela1[[#This Row],[Fechamento]],#N/A)</f>
        <v>113.81</v>
      </c>
      <c r="F15" s="12" t="e">
        <f>IF(AND(Tabela1[[#This Row],[Data]]&gt;=$H$2,Tabela1[[#This Row],[Data]]&lt;=$J$2,$L$2&lt;0),Tabela1[[#This Row],[Fechamento]],#N/A)</f>
        <v>#N/A</v>
      </c>
    </row>
    <row r="16" spans="1:12" x14ac:dyDescent="0.25">
      <c r="A16" s="2">
        <v>44218</v>
      </c>
      <c r="B16" s="3">
        <v>113.18</v>
      </c>
      <c r="C16" s="12" t="e">
        <f t="shared" si="1"/>
        <v>#N/A</v>
      </c>
      <c r="D16" s="12" t="e">
        <f t="shared" si="0"/>
        <v>#N/A</v>
      </c>
      <c r="E16" s="12">
        <f>IF(AND(Tabela1[[#This Row],[Data]]&gt;=$H$2,Tabela1[[#This Row],[Data]]&lt;=$J$2,$L$2&gt;=0),Tabela1[[#This Row],[Fechamento]],#N/A)</f>
        <v>113.18</v>
      </c>
      <c r="F16" s="12" t="e">
        <f>IF(AND(Tabela1[[#This Row],[Data]]&gt;=$H$2,Tabela1[[#This Row],[Data]]&lt;=$J$2,$L$2&lt;0),Tabela1[[#This Row],[Fechamento]],#N/A)</f>
        <v>#N/A</v>
      </c>
    </row>
    <row r="17" spans="1:6" x14ac:dyDescent="0.25">
      <c r="A17" s="2">
        <v>44222</v>
      </c>
      <c r="B17" s="3">
        <v>112.08</v>
      </c>
      <c r="C17" s="12" t="e">
        <f t="shared" si="1"/>
        <v>#N/A</v>
      </c>
      <c r="D17" s="12" t="e">
        <f t="shared" si="0"/>
        <v>#N/A</v>
      </c>
      <c r="E17" s="12">
        <f>IF(AND(Tabela1[[#This Row],[Data]]&gt;=$H$2,Tabela1[[#This Row],[Data]]&lt;=$J$2,$L$2&gt;=0),Tabela1[[#This Row],[Fechamento]],#N/A)</f>
        <v>112.08</v>
      </c>
      <c r="F17" s="12" t="e">
        <f>IF(AND(Tabela1[[#This Row],[Data]]&gt;=$H$2,Tabela1[[#This Row],[Data]]&lt;=$J$2,$L$2&lt;0),Tabela1[[#This Row],[Fechamento]],#N/A)</f>
        <v>#N/A</v>
      </c>
    </row>
    <row r="18" spans="1:6" x14ac:dyDescent="0.25">
      <c r="A18" s="2">
        <v>44223</v>
      </c>
      <c r="B18" s="3">
        <v>110.96</v>
      </c>
      <c r="C18" s="12" t="e">
        <f t="shared" si="1"/>
        <v>#N/A</v>
      </c>
      <c r="D18" s="12" t="e">
        <f t="shared" si="0"/>
        <v>#N/A</v>
      </c>
      <c r="E18" s="12">
        <f>IF(AND(Tabela1[[#This Row],[Data]]&gt;=$H$2,Tabela1[[#This Row],[Data]]&lt;=$J$2,$L$2&gt;=0),Tabela1[[#This Row],[Fechamento]],#N/A)</f>
        <v>110.96</v>
      </c>
      <c r="F18" s="12" t="e">
        <f>IF(AND(Tabela1[[#This Row],[Data]]&gt;=$H$2,Tabela1[[#This Row],[Data]]&lt;=$J$2,$L$2&lt;0),Tabela1[[#This Row],[Fechamento]],#N/A)</f>
        <v>#N/A</v>
      </c>
    </row>
    <row r="19" spans="1:6" x14ac:dyDescent="0.25">
      <c r="A19" s="2">
        <v>44224</v>
      </c>
      <c r="B19" s="3">
        <v>114.51</v>
      </c>
      <c r="C19" s="12" t="e">
        <f t="shared" si="1"/>
        <v>#N/A</v>
      </c>
      <c r="D19" s="12" t="e">
        <f t="shared" si="0"/>
        <v>#N/A</v>
      </c>
      <c r="E19" s="12">
        <f>IF(AND(Tabela1[[#This Row],[Data]]&gt;=$H$2,Tabela1[[#This Row],[Data]]&lt;=$J$2,$L$2&gt;=0),Tabela1[[#This Row],[Fechamento]],#N/A)</f>
        <v>114.51</v>
      </c>
      <c r="F19" s="12" t="e">
        <f>IF(AND(Tabela1[[#This Row],[Data]]&gt;=$H$2,Tabela1[[#This Row],[Data]]&lt;=$J$2,$L$2&lt;0),Tabela1[[#This Row],[Fechamento]],#N/A)</f>
        <v>#N/A</v>
      </c>
    </row>
    <row r="20" spans="1:6" x14ac:dyDescent="0.25">
      <c r="A20" s="2">
        <v>44225</v>
      </c>
      <c r="B20" s="3">
        <v>110.56</v>
      </c>
      <c r="C20" s="12" t="e">
        <f t="shared" si="1"/>
        <v>#N/A</v>
      </c>
      <c r="D20" s="12" t="e">
        <f t="shared" si="0"/>
        <v>#N/A</v>
      </c>
      <c r="E20" s="12">
        <f>IF(AND(Tabela1[[#This Row],[Data]]&gt;=$H$2,Tabela1[[#This Row],[Data]]&lt;=$J$2,$L$2&gt;=0),Tabela1[[#This Row],[Fechamento]],#N/A)</f>
        <v>110.56</v>
      </c>
      <c r="F20" s="12" t="e">
        <f>IF(AND(Tabela1[[#This Row],[Data]]&gt;=$H$2,Tabela1[[#This Row],[Data]]&lt;=$J$2,$L$2&lt;0),Tabela1[[#This Row],[Fechamento]],#N/A)</f>
        <v>#N/A</v>
      </c>
    </row>
    <row r="21" spans="1:6" x14ac:dyDescent="0.25">
      <c r="A21" s="2">
        <v>44228</v>
      </c>
      <c r="B21" s="3">
        <v>113.06</v>
      </c>
      <c r="C21" s="12" t="e">
        <f t="shared" si="1"/>
        <v>#N/A</v>
      </c>
      <c r="D21" s="12" t="e">
        <f t="shared" si="0"/>
        <v>#N/A</v>
      </c>
      <c r="E21" s="12">
        <f>IF(AND(Tabela1[[#This Row],[Data]]&gt;=$H$2,Tabela1[[#This Row],[Data]]&lt;=$J$2,$L$2&gt;=0),Tabela1[[#This Row],[Fechamento]],#N/A)</f>
        <v>113.06</v>
      </c>
      <c r="F21" s="12" t="e">
        <f>IF(AND(Tabela1[[#This Row],[Data]]&gt;=$H$2,Tabela1[[#This Row],[Data]]&lt;=$J$2,$L$2&lt;0),Tabela1[[#This Row],[Fechamento]],#N/A)</f>
        <v>#N/A</v>
      </c>
    </row>
    <row r="22" spans="1:6" x14ac:dyDescent="0.25">
      <c r="A22" s="2">
        <v>44229</v>
      </c>
      <c r="B22" s="3">
        <v>113.85</v>
      </c>
      <c r="C22" s="12" t="e">
        <f t="shared" si="1"/>
        <v>#N/A</v>
      </c>
      <c r="D22" s="12" t="e">
        <f t="shared" si="0"/>
        <v>#N/A</v>
      </c>
      <c r="E22" s="12">
        <f>IF(AND(Tabela1[[#This Row],[Data]]&gt;=$H$2,Tabela1[[#This Row],[Data]]&lt;=$J$2,$L$2&gt;=0),Tabela1[[#This Row],[Fechamento]],#N/A)</f>
        <v>113.85</v>
      </c>
      <c r="F22" s="12" t="e">
        <f>IF(AND(Tabela1[[#This Row],[Data]]&gt;=$H$2,Tabela1[[#This Row],[Data]]&lt;=$J$2,$L$2&lt;0),Tabela1[[#This Row],[Fechamento]],#N/A)</f>
        <v>#N/A</v>
      </c>
    </row>
    <row r="23" spans="1:6" x14ac:dyDescent="0.25">
      <c r="A23" s="2">
        <v>44230</v>
      </c>
      <c r="B23" s="3">
        <v>115.25</v>
      </c>
      <c r="C23" s="12" t="e">
        <f t="shared" si="1"/>
        <v>#N/A</v>
      </c>
      <c r="D23" s="12" t="e">
        <f t="shared" si="0"/>
        <v>#N/A</v>
      </c>
      <c r="E23" s="12">
        <f>IF(AND(Tabela1[[#This Row],[Data]]&gt;=$H$2,Tabela1[[#This Row],[Data]]&lt;=$J$2,$L$2&gt;=0),Tabela1[[#This Row],[Fechamento]],#N/A)</f>
        <v>115.25</v>
      </c>
      <c r="F23" s="12" t="e">
        <f>IF(AND(Tabela1[[#This Row],[Data]]&gt;=$H$2,Tabela1[[#This Row],[Data]]&lt;=$J$2,$L$2&lt;0),Tabela1[[#This Row],[Fechamento]],#N/A)</f>
        <v>#N/A</v>
      </c>
    </row>
    <row r="24" spans="1:6" x14ac:dyDescent="0.25">
      <c r="A24" s="2">
        <v>44231</v>
      </c>
      <c r="B24" s="3">
        <v>114.62</v>
      </c>
      <c r="C24" s="12" t="e">
        <f t="shared" si="1"/>
        <v>#N/A</v>
      </c>
      <c r="D24" s="12" t="e">
        <f t="shared" si="0"/>
        <v>#N/A</v>
      </c>
      <c r="E24" s="12">
        <f>IF(AND(Tabela1[[#This Row],[Data]]&gt;=$H$2,Tabela1[[#This Row],[Data]]&lt;=$J$2,$L$2&gt;=0),Tabela1[[#This Row],[Fechamento]],#N/A)</f>
        <v>114.62</v>
      </c>
      <c r="F24" s="12" t="e">
        <f>IF(AND(Tabela1[[#This Row],[Data]]&gt;=$H$2,Tabela1[[#This Row],[Data]]&lt;=$J$2,$L$2&lt;0),Tabela1[[#This Row],[Fechamento]],#N/A)</f>
        <v>#N/A</v>
      </c>
    </row>
    <row r="25" spans="1:6" x14ac:dyDescent="0.25">
      <c r="A25" s="2">
        <v>44232</v>
      </c>
      <c r="B25" s="3">
        <v>115.82</v>
      </c>
      <c r="C25" s="12" t="e">
        <f t="shared" si="1"/>
        <v>#N/A</v>
      </c>
      <c r="D25" s="12" t="e">
        <f t="shared" si="0"/>
        <v>#N/A</v>
      </c>
      <c r="E25" s="12">
        <f>IF(AND(Tabela1[[#This Row],[Data]]&gt;=$H$2,Tabela1[[#This Row],[Data]]&lt;=$J$2,$L$2&gt;=0),Tabela1[[#This Row],[Fechamento]],#N/A)</f>
        <v>115.82</v>
      </c>
      <c r="F25" s="12" t="e">
        <f>IF(AND(Tabela1[[#This Row],[Data]]&gt;=$H$2,Tabela1[[#This Row],[Data]]&lt;=$J$2,$L$2&lt;0),Tabela1[[#This Row],[Fechamento]],#N/A)</f>
        <v>#N/A</v>
      </c>
    </row>
    <row r="26" spans="1:6" x14ac:dyDescent="0.25">
      <c r="A26" s="2">
        <v>44235</v>
      </c>
      <c r="B26" s="3">
        <v>115.18</v>
      </c>
      <c r="C26" s="12" t="e">
        <f t="shared" si="1"/>
        <v>#N/A</v>
      </c>
      <c r="D26" s="12" t="e">
        <f t="shared" si="0"/>
        <v>#N/A</v>
      </c>
      <c r="E26" s="12">
        <f>IF(AND(Tabela1[[#This Row],[Data]]&gt;=$H$2,Tabela1[[#This Row],[Data]]&lt;=$J$2,$L$2&gt;=0),Tabela1[[#This Row],[Fechamento]],#N/A)</f>
        <v>115.18</v>
      </c>
      <c r="F26" s="12" t="e">
        <f>IF(AND(Tabela1[[#This Row],[Data]]&gt;=$H$2,Tabela1[[#This Row],[Data]]&lt;=$J$2,$L$2&lt;0),Tabela1[[#This Row],[Fechamento]],#N/A)</f>
        <v>#N/A</v>
      </c>
    </row>
    <row r="27" spans="1:6" x14ac:dyDescent="0.25">
      <c r="A27" s="2">
        <v>44236</v>
      </c>
      <c r="B27" s="3">
        <v>114.91</v>
      </c>
      <c r="C27" s="12" t="e">
        <f t="shared" si="1"/>
        <v>#N/A</v>
      </c>
      <c r="D27" s="12" t="e">
        <f t="shared" si="0"/>
        <v>#N/A</v>
      </c>
      <c r="E27" s="12">
        <f>IF(AND(Tabela1[[#This Row],[Data]]&gt;=$H$2,Tabela1[[#This Row],[Data]]&lt;=$J$2,$L$2&gt;=0),Tabela1[[#This Row],[Fechamento]],#N/A)</f>
        <v>114.91</v>
      </c>
      <c r="F27" s="12" t="e">
        <f>IF(AND(Tabela1[[#This Row],[Data]]&gt;=$H$2,Tabela1[[#This Row],[Data]]&lt;=$J$2,$L$2&lt;0),Tabela1[[#This Row],[Fechamento]],#N/A)</f>
        <v>#N/A</v>
      </c>
    </row>
    <row r="28" spans="1:6" x14ac:dyDescent="0.25">
      <c r="A28" s="2">
        <v>44237</v>
      </c>
      <c r="B28" s="3">
        <v>113.92</v>
      </c>
      <c r="C28" s="12" t="e">
        <f t="shared" si="1"/>
        <v>#N/A</v>
      </c>
      <c r="D28" s="12" t="e">
        <f t="shared" si="0"/>
        <v>#N/A</v>
      </c>
      <c r="E28" s="12">
        <f>IF(AND(Tabela1[[#This Row],[Data]]&gt;=$H$2,Tabela1[[#This Row],[Data]]&lt;=$J$2,$L$2&gt;=0),Tabela1[[#This Row],[Fechamento]],#N/A)</f>
        <v>113.92</v>
      </c>
      <c r="F28" s="12" t="e">
        <f>IF(AND(Tabela1[[#This Row],[Data]]&gt;=$H$2,Tabela1[[#This Row],[Data]]&lt;=$J$2,$L$2&lt;0),Tabela1[[#This Row],[Fechamento]],#N/A)</f>
        <v>#N/A</v>
      </c>
    </row>
    <row r="29" spans="1:6" x14ac:dyDescent="0.25">
      <c r="A29" s="2">
        <v>44238</v>
      </c>
      <c r="B29" s="3">
        <v>114.9</v>
      </c>
      <c r="C29" s="12" t="e">
        <f t="shared" si="1"/>
        <v>#N/A</v>
      </c>
      <c r="D29" s="12" t="e">
        <f t="shared" si="0"/>
        <v>#N/A</v>
      </c>
      <c r="E29" s="12">
        <f>IF(AND(Tabela1[[#This Row],[Data]]&gt;=$H$2,Tabela1[[#This Row],[Data]]&lt;=$J$2,$L$2&gt;=0),Tabela1[[#This Row],[Fechamento]],#N/A)</f>
        <v>114.9</v>
      </c>
      <c r="F29" s="12" t="e">
        <f>IF(AND(Tabela1[[#This Row],[Data]]&gt;=$H$2,Tabela1[[#This Row],[Data]]&lt;=$J$2,$L$2&lt;0),Tabela1[[#This Row],[Fechamento]],#N/A)</f>
        <v>#N/A</v>
      </c>
    </row>
    <row r="30" spans="1:6" x14ac:dyDescent="0.25">
      <c r="A30" s="2">
        <v>44239</v>
      </c>
      <c r="B30" s="3">
        <v>115.05</v>
      </c>
      <c r="C30" s="12" t="e">
        <f t="shared" si="1"/>
        <v>#N/A</v>
      </c>
      <c r="D30" s="12" t="e">
        <f t="shared" si="0"/>
        <v>#N/A</v>
      </c>
      <c r="E30" s="12">
        <f>IF(AND(Tabela1[[#This Row],[Data]]&gt;=$H$2,Tabela1[[#This Row],[Data]]&lt;=$J$2,$L$2&gt;=0),Tabela1[[#This Row],[Fechamento]],#N/A)</f>
        <v>115.05</v>
      </c>
      <c r="F30" s="12" t="e">
        <f>IF(AND(Tabela1[[#This Row],[Data]]&gt;=$H$2,Tabela1[[#This Row],[Data]]&lt;=$J$2,$L$2&lt;0),Tabela1[[#This Row],[Fechamento]],#N/A)</f>
        <v>#N/A</v>
      </c>
    </row>
    <row r="31" spans="1:6" x14ac:dyDescent="0.25">
      <c r="A31" s="2">
        <v>44244</v>
      </c>
      <c r="B31" s="3">
        <v>115.86</v>
      </c>
      <c r="C31" s="12" t="e">
        <f t="shared" si="1"/>
        <v>#N/A</v>
      </c>
      <c r="D31" s="12" t="e">
        <f t="shared" si="0"/>
        <v>#N/A</v>
      </c>
      <c r="E31" s="12">
        <f>IF(AND(Tabela1[[#This Row],[Data]]&gt;=$H$2,Tabela1[[#This Row],[Data]]&lt;=$J$2,$L$2&gt;=0),Tabela1[[#This Row],[Fechamento]],#N/A)</f>
        <v>115.86</v>
      </c>
      <c r="F31" s="12" t="e">
        <f>IF(AND(Tabela1[[#This Row],[Data]]&gt;=$H$2,Tabela1[[#This Row],[Data]]&lt;=$J$2,$L$2&lt;0),Tabela1[[#This Row],[Fechamento]],#N/A)</f>
        <v>#N/A</v>
      </c>
    </row>
    <row r="32" spans="1:6" x14ac:dyDescent="0.25">
      <c r="A32" s="2">
        <v>44245</v>
      </c>
      <c r="B32" s="3">
        <v>114.61</v>
      </c>
      <c r="C32" s="12" t="e">
        <f t="shared" si="1"/>
        <v>#N/A</v>
      </c>
      <c r="D32" s="12" t="e">
        <f t="shared" si="0"/>
        <v>#N/A</v>
      </c>
      <c r="E32" s="12">
        <f>IF(AND(Tabela1[[#This Row],[Data]]&gt;=$H$2,Tabela1[[#This Row],[Data]]&lt;=$J$2,$L$2&gt;=0),Tabela1[[#This Row],[Fechamento]],#N/A)</f>
        <v>114.61</v>
      </c>
      <c r="F32" s="12" t="e">
        <f>IF(AND(Tabela1[[#This Row],[Data]]&gt;=$H$2,Tabela1[[#This Row],[Data]]&lt;=$J$2,$L$2&lt;0),Tabela1[[#This Row],[Fechamento]],#N/A)</f>
        <v>#N/A</v>
      </c>
    </row>
    <row r="33" spans="1:6" x14ac:dyDescent="0.25">
      <c r="A33" s="2">
        <v>44246</v>
      </c>
      <c r="B33" s="3">
        <v>113.82</v>
      </c>
      <c r="C33" s="12" t="e">
        <f t="shared" si="1"/>
        <v>#N/A</v>
      </c>
      <c r="D33" s="12" t="e">
        <f t="shared" si="0"/>
        <v>#N/A</v>
      </c>
      <c r="E33" s="12">
        <f>IF(AND(Tabela1[[#This Row],[Data]]&gt;=$H$2,Tabela1[[#This Row],[Data]]&lt;=$J$2,$L$2&gt;=0),Tabela1[[#This Row],[Fechamento]],#N/A)</f>
        <v>113.82</v>
      </c>
      <c r="F33" s="12" t="e">
        <f>IF(AND(Tabela1[[#This Row],[Data]]&gt;=$H$2,Tabela1[[#This Row],[Data]]&lt;=$J$2,$L$2&lt;0),Tabela1[[#This Row],[Fechamento]],#N/A)</f>
        <v>#N/A</v>
      </c>
    </row>
    <row r="34" spans="1:6" x14ac:dyDescent="0.25">
      <c r="A34" s="2">
        <v>44249</v>
      </c>
      <c r="B34" s="3">
        <v>108.25</v>
      </c>
      <c r="C34" s="12" t="e">
        <f t="shared" si="1"/>
        <v>#N/A</v>
      </c>
      <c r="D34" s="12" t="e">
        <f t="shared" ref="D34:D56" si="2">IF($A34=$J$2,$B34,#N/A)</f>
        <v>#N/A</v>
      </c>
      <c r="E34" s="12">
        <f>IF(AND(Tabela1[[#This Row],[Data]]&gt;=$H$2,Tabela1[[#This Row],[Data]]&lt;=$J$2,$L$2&gt;=0),Tabela1[[#This Row],[Fechamento]],#N/A)</f>
        <v>108.25</v>
      </c>
      <c r="F34" s="12" t="e">
        <f>IF(AND(Tabela1[[#This Row],[Data]]&gt;=$H$2,Tabela1[[#This Row],[Data]]&lt;=$J$2,$L$2&lt;0),Tabela1[[#This Row],[Fechamento]],#N/A)</f>
        <v>#N/A</v>
      </c>
    </row>
    <row r="35" spans="1:6" x14ac:dyDescent="0.25">
      <c r="A35" s="2">
        <v>44250</v>
      </c>
      <c r="B35" s="3">
        <v>110.76</v>
      </c>
      <c r="C35" s="12" t="e">
        <f t="shared" si="1"/>
        <v>#N/A</v>
      </c>
      <c r="D35" s="12" t="e">
        <f t="shared" si="2"/>
        <v>#N/A</v>
      </c>
      <c r="E35" s="12">
        <f>IF(AND(Tabela1[[#This Row],[Data]]&gt;=$H$2,Tabela1[[#This Row],[Data]]&lt;=$J$2,$L$2&gt;=0),Tabela1[[#This Row],[Fechamento]],#N/A)</f>
        <v>110.76</v>
      </c>
      <c r="F35" s="12" t="e">
        <f>IF(AND(Tabela1[[#This Row],[Data]]&gt;=$H$2,Tabela1[[#This Row],[Data]]&lt;=$J$2,$L$2&lt;0),Tabela1[[#This Row],[Fechamento]],#N/A)</f>
        <v>#N/A</v>
      </c>
    </row>
    <row r="36" spans="1:6" x14ac:dyDescent="0.25">
      <c r="A36" s="2">
        <v>44251</v>
      </c>
      <c r="B36" s="3">
        <v>111.46</v>
      </c>
      <c r="C36" s="12" t="e">
        <f t="shared" si="1"/>
        <v>#N/A</v>
      </c>
      <c r="D36" s="12" t="e">
        <f t="shared" si="2"/>
        <v>#N/A</v>
      </c>
      <c r="E36" s="12">
        <f>IF(AND(Tabela1[[#This Row],[Data]]&gt;=$H$2,Tabela1[[#This Row],[Data]]&lt;=$J$2,$L$2&gt;=0),Tabela1[[#This Row],[Fechamento]],#N/A)</f>
        <v>111.46</v>
      </c>
      <c r="F36" s="12" t="e">
        <f>IF(AND(Tabela1[[#This Row],[Data]]&gt;=$H$2,Tabela1[[#This Row],[Data]]&lt;=$J$2,$L$2&lt;0),Tabela1[[#This Row],[Fechamento]],#N/A)</f>
        <v>#N/A</v>
      </c>
    </row>
    <row r="37" spans="1:6" x14ac:dyDescent="0.25">
      <c r="A37" s="2">
        <v>44252</v>
      </c>
      <c r="B37" s="3">
        <v>107.53</v>
      </c>
      <c r="C37" s="12" t="e">
        <f t="shared" si="1"/>
        <v>#N/A</v>
      </c>
      <c r="D37" s="12" t="e">
        <f t="shared" si="2"/>
        <v>#N/A</v>
      </c>
      <c r="E37" s="12">
        <f>IF(AND(Tabela1[[#This Row],[Data]]&gt;=$H$2,Tabela1[[#This Row],[Data]]&lt;=$J$2,$L$2&gt;=0),Tabela1[[#This Row],[Fechamento]],#N/A)</f>
        <v>107.53</v>
      </c>
      <c r="F37" s="12" t="e">
        <f>IF(AND(Tabela1[[#This Row],[Data]]&gt;=$H$2,Tabela1[[#This Row],[Data]]&lt;=$J$2,$L$2&lt;0),Tabela1[[#This Row],[Fechamento]],#N/A)</f>
        <v>#N/A</v>
      </c>
    </row>
    <row r="38" spans="1:6" x14ac:dyDescent="0.25">
      <c r="A38" s="2">
        <v>44253</v>
      </c>
      <c r="B38" s="3">
        <v>105.59</v>
      </c>
      <c r="C38" s="12" t="e">
        <f t="shared" si="1"/>
        <v>#N/A</v>
      </c>
      <c r="D38" s="12">
        <f t="shared" si="2"/>
        <v>105.59</v>
      </c>
      <c r="E38" s="12">
        <f>IF(AND(Tabela1[[#This Row],[Data]]&gt;=$H$2,Tabela1[[#This Row],[Data]]&lt;=$J$2,$L$2&gt;=0),Tabela1[[#This Row],[Fechamento]],#N/A)</f>
        <v>105.59</v>
      </c>
      <c r="F38" s="12" t="e">
        <f>IF(AND(Tabela1[[#This Row],[Data]]&gt;=$H$2,Tabela1[[#This Row],[Data]]&lt;=$J$2,$L$2&lt;0),Tabela1[[#This Row],[Fechamento]],#N/A)</f>
        <v>#N/A</v>
      </c>
    </row>
    <row r="39" spans="1:6" x14ac:dyDescent="0.25">
      <c r="A39" s="2">
        <v>44256</v>
      </c>
      <c r="B39" s="3">
        <v>105.94</v>
      </c>
      <c r="C39" s="12" t="e">
        <f t="shared" si="1"/>
        <v>#N/A</v>
      </c>
      <c r="D39" s="12" t="e">
        <f t="shared" si="2"/>
        <v>#N/A</v>
      </c>
      <c r="E39" s="12" t="e">
        <f>IF(AND(Tabela1[[#This Row],[Data]]&gt;=$H$2,Tabela1[[#This Row],[Data]]&lt;=$J$2,$L$2&gt;=0),Tabela1[[#This Row],[Fechamento]],#N/A)</f>
        <v>#N/A</v>
      </c>
      <c r="F39" s="12" t="e">
        <f>IF(AND(Tabela1[[#This Row],[Data]]&gt;=$H$2,Tabela1[[#This Row],[Data]]&lt;=$J$2,$L$2&lt;0),Tabela1[[#This Row],[Fechamento]],#N/A)</f>
        <v>#N/A</v>
      </c>
    </row>
    <row r="40" spans="1:6" x14ac:dyDescent="0.25">
      <c r="A40" s="2">
        <v>44257</v>
      </c>
      <c r="B40" s="3">
        <v>107.5</v>
      </c>
      <c r="C40" s="12" t="e">
        <f t="shared" si="1"/>
        <v>#N/A</v>
      </c>
      <c r="D40" s="12" t="e">
        <f t="shared" si="2"/>
        <v>#N/A</v>
      </c>
      <c r="E40" s="12" t="e">
        <f>IF(AND(Tabela1[[#This Row],[Data]]&gt;=$H$2,Tabela1[[#This Row],[Data]]&lt;=$J$2,$L$2&gt;=0),Tabela1[[#This Row],[Fechamento]],#N/A)</f>
        <v>#N/A</v>
      </c>
      <c r="F40" s="12" t="e">
        <f>IF(AND(Tabela1[[#This Row],[Data]]&gt;=$H$2,Tabela1[[#This Row],[Data]]&lt;=$J$2,$L$2&lt;0),Tabela1[[#This Row],[Fechamento]],#N/A)</f>
        <v>#N/A</v>
      </c>
    </row>
    <row r="41" spans="1:6" x14ac:dyDescent="0.25">
      <c r="A41" s="2">
        <v>44258</v>
      </c>
      <c r="B41" s="3">
        <v>107.16</v>
      </c>
      <c r="C41" s="12" t="e">
        <f t="shared" si="1"/>
        <v>#N/A</v>
      </c>
      <c r="D41" s="12" t="e">
        <f t="shared" si="2"/>
        <v>#N/A</v>
      </c>
      <c r="E41" s="12" t="e">
        <f>IF(AND(Tabela1[[#This Row],[Data]]&gt;=$H$2,Tabela1[[#This Row],[Data]]&lt;=$J$2,$L$2&gt;=0),Tabela1[[#This Row],[Fechamento]],#N/A)</f>
        <v>#N/A</v>
      </c>
      <c r="F41" s="12" t="e">
        <f>IF(AND(Tabela1[[#This Row],[Data]]&gt;=$H$2,Tabela1[[#This Row],[Data]]&lt;=$J$2,$L$2&lt;0),Tabela1[[#This Row],[Fechamento]],#N/A)</f>
        <v>#N/A</v>
      </c>
    </row>
    <row r="42" spans="1:6" x14ac:dyDescent="0.25">
      <c r="A42" s="2">
        <v>44259</v>
      </c>
      <c r="B42" s="3">
        <v>108.57</v>
      </c>
      <c r="C42" s="12" t="e">
        <f t="shared" si="1"/>
        <v>#N/A</v>
      </c>
      <c r="D42" s="12" t="e">
        <f t="shared" si="2"/>
        <v>#N/A</v>
      </c>
      <c r="E42" s="12" t="e">
        <f>IF(AND(Tabela1[[#This Row],[Data]]&gt;=$H$2,Tabela1[[#This Row],[Data]]&lt;=$J$2,$L$2&gt;=0),Tabela1[[#This Row],[Fechamento]],#N/A)</f>
        <v>#N/A</v>
      </c>
      <c r="F42" s="12" t="e">
        <f>IF(AND(Tabela1[[#This Row],[Data]]&gt;=$H$2,Tabela1[[#This Row],[Data]]&lt;=$J$2,$L$2&lt;0),Tabela1[[#This Row],[Fechamento]],#N/A)</f>
        <v>#N/A</v>
      </c>
    </row>
    <row r="43" spans="1:6" x14ac:dyDescent="0.25">
      <c r="A43" s="2">
        <v>44260</v>
      </c>
      <c r="B43" s="3">
        <v>110.93</v>
      </c>
      <c r="C43" s="12" t="e">
        <f t="shared" si="1"/>
        <v>#N/A</v>
      </c>
      <c r="D43" s="12" t="e">
        <f t="shared" si="2"/>
        <v>#N/A</v>
      </c>
      <c r="E43" s="12" t="e">
        <f>IF(AND(Tabela1[[#This Row],[Data]]&gt;=$H$2,Tabela1[[#This Row],[Data]]&lt;=$J$2,$L$2&gt;=0),Tabela1[[#This Row],[Fechamento]],#N/A)</f>
        <v>#N/A</v>
      </c>
      <c r="F43" s="12" t="e">
        <f>IF(AND(Tabela1[[#This Row],[Data]]&gt;=$H$2,Tabela1[[#This Row],[Data]]&lt;=$J$2,$L$2&lt;0),Tabela1[[#This Row],[Fechamento]],#N/A)</f>
        <v>#N/A</v>
      </c>
    </row>
    <row r="44" spans="1:6" x14ac:dyDescent="0.25">
      <c r="A44" s="2">
        <v>44263</v>
      </c>
      <c r="B44" s="3">
        <v>105.35</v>
      </c>
      <c r="C44" s="12" t="e">
        <f t="shared" si="1"/>
        <v>#N/A</v>
      </c>
      <c r="D44" s="12" t="e">
        <f t="shared" si="2"/>
        <v>#N/A</v>
      </c>
      <c r="E44" s="12" t="e">
        <f>IF(AND(Tabela1[[#This Row],[Data]]&gt;=$H$2,Tabela1[[#This Row],[Data]]&lt;=$J$2,$L$2&gt;=0),Tabela1[[#This Row],[Fechamento]],#N/A)</f>
        <v>#N/A</v>
      </c>
      <c r="F44" s="12" t="e">
        <f>IF(AND(Tabela1[[#This Row],[Data]]&gt;=$H$2,Tabela1[[#This Row],[Data]]&lt;=$J$2,$L$2&lt;0),Tabela1[[#This Row],[Fechamento]],#N/A)</f>
        <v>#N/A</v>
      </c>
    </row>
    <row r="45" spans="1:6" x14ac:dyDescent="0.25">
      <c r="A45" s="2">
        <v>44264</v>
      </c>
      <c r="B45" s="3">
        <v>107.19</v>
      </c>
      <c r="C45" s="12" t="e">
        <f t="shared" si="1"/>
        <v>#N/A</v>
      </c>
      <c r="D45" s="12" t="e">
        <f t="shared" si="2"/>
        <v>#N/A</v>
      </c>
      <c r="E45" s="12" t="e">
        <f>IF(AND(Tabela1[[#This Row],[Data]]&gt;=$H$2,Tabela1[[#This Row],[Data]]&lt;=$J$2,$L$2&gt;=0),Tabela1[[#This Row],[Fechamento]],#N/A)</f>
        <v>#N/A</v>
      </c>
      <c r="F45" s="12" t="e">
        <f>IF(AND(Tabela1[[#This Row],[Data]]&gt;=$H$2,Tabela1[[#This Row],[Data]]&lt;=$J$2,$L$2&lt;0),Tabela1[[#This Row],[Fechamento]],#N/A)</f>
        <v>#N/A</v>
      </c>
    </row>
    <row r="46" spans="1:6" x14ac:dyDescent="0.25">
      <c r="A46" s="2">
        <v>44265</v>
      </c>
      <c r="B46" s="3">
        <v>108.63</v>
      </c>
      <c r="C46" s="12" t="e">
        <f t="shared" si="1"/>
        <v>#N/A</v>
      </c>
      <c r="D46" s="12" t="e">
        <f t="shared" si="2"/>
        <v>#N/A</v>
      </c>
      <c r="E46" s="12" t="e">
        <f>IF(AND(Tabela1[[#This Row],[Data]]&gt;=$H$2,Tabela1[[#This Row],[Data]]&lt;=$J$2,$L$2&gt;=0),Tabela1[[#This Row],[Fechamento]],#N/A)</f>
        <v>#N/A</v>
      </c>
      <c r="F46" s="12" t="e">
        <f>IF(AND(Tabela1[[#This Row],[Data]]&gt;=$H$2,Tabela1[[#This Row],[Data]]&lt;=$J$2,$L$2&lt;0),Tabela1[[#This Row],[Fechamento]],#N/A)</f>
        <v>#N/A</v>
      </c>
    </row>
    <row r="47" spans="1:6" x14ac:dyDescent="0.25">
      <c r="A47" s="2">
        <v>44266</v>
      </c>
      <c r="B47" s="3">
        <v>110.45</v>
      </c>
      <c r="C47" s="12" t="e">
        <f t="shared" si="1"/>
        <v>#N/A</v>
      </c>
      <c r="D47" s="12" t="e">
        <f t="shared" si="2"/>
        <v>#N/A</v>
      </c>
      <c r="E47" s="12" t="e">
        <f>IF(AND(Tabela1[[#This Row],[Data]]&gt;=$H$2,Tabela1[[#This Row],[Data]]&lt;=$J$2,$L$2&gt;=0),Tabela1[[#This Row],[Fechamento]],#N/A)</f>
        <v>#N/A</v>
      </c>
      <c r="F47" s="12" t="e">
        <f>IF(AND(Tabela1[[#This Row],[Data]]&gt;=$H$2,Tabela1[[#This Row],[Data]]&lt;=$J$2,$L$2&lt;0),Tabela1[[#This Row],[Fechamento]],#N/A)</f>
        <v>#N/A</v>
      </c>
    </row>
    <row r="48" spans="1:6" x14ac:dyDescent="0.25">
      <c r="A48" s="2">
        <v>44267</v>
      </c>
      <c r="B48" s="3">
        <v>109.68</v>
      </c>
      <c r="C48" s="12" t="e">
        <f t="shared" si="1"/>
        <v>#N/A</v>
      </c>
      <c r="D48" s="12" t="e">
        <f t="shared" si="2"/>
        <v>#N/A</v>
      </c>
      <c r="E48" s="12" t="e">
        <f>IF(AND(Tabela1[[#This Row],[Data]]&gt;=$H$2,Tabela1[[#This Row],[Data]]&lt;=$J$2,$L$2&gt;=0),Tabela1[[#This Row],[Fechamento]],#N/A)</f>
        <v>#N/A</v>
      </c>
      <c r="F48" s="12" t="e">
        <f>IF(AND(Tabela1[[#This Row],[Data]]&gt;=$H$2,Tabela1[[#This Row],[Data]]&lt;=$J$2,$L$2&lt;0),Tabela1[[#This Row],[Fechamento]],#N/A)</f>
        <v>#N/A</v>
      </c>
    </row>
    <row r="49" spans="1:6" x14ac:dyDescent="0.25">
      <c r="A49" s="2">
        <v>44270</v>
      </c>
      <c r="B49" s="3">
        <v>110.66</v>
      </c>
      <c r="C49" s="12" t="e">
        <f t="shared" si="1"/>
        <v>#N/A</v>
      </c>
      <c r="D49" s="12" t="e">
        <f t="shared" si="2"/>
        <v>#N/A</v>
      </c>
      <c r="E49" s="12" t="e">
        <f>IF(AND(Tabela1[[#This Row],[Data]]&gt;=$H$2,Tabela1[[#This Row],[Data]]&lt;=$J$2,$L$2&gt;=0),Tabela1[[#This Row],[Fechamento]],#N/A)</f>
        <v>#N/A</v>
      </c>
      <c r="F49" s="12" t="e">
        <f>IF(AND(Tabela1[[#This Row],[Data]]&gt;=$H$2,Tabela1[[#This Row],[Data]]&lt;=$J$2,$L$2&lt;0),Tabela1[[#This Row],[Fechamento]],#N/A)</f>
        <v>#N/A</v>
      </c>
    </row>
    <row r="50" spans="1:6" x14ac:dyDescent="0.25">
      <c r="A50" s="2">
        <v>44271</v>
      </c>
      <c r="B50" s="3">
        <v>109.69</v>
      </c>
      <c r="C50" s="12" t="e">
        <f t="shared" si="1"/>
        <v>#N/A</v>
      </c>
      <c r="D50" s="12" t="e">
        <f t="shared" si="2"/>
        <v>#N/A</v>
      </c>
      <c r="E50" s="12" t="e">
        <f>IF(AND(Tabela1[[#This Row],[Data]]&gt;=$H$2,Tabela1[[#This Row],[Data]]&lt;=$J$2,$L$2&gt;=0),Tabela1[[#This Row],[Fechamento]],#N/A)</f>
        <v>#N/A</v>
      </c>
      <c r="F50" s="12" t="e">
        <f>IF(AND(Tabela1[[#This Row],[Data]]&gt;=$H$2,Tabela1[[#This Row],[Data]]&lt;=$J$2,$L$2&lt;0),Tabela1[[#This Row],[Fechamento]],#N/A)</f>
        <v>#N/A</v>
      </c>
    </row>
    <row r="51" spans="1:6" x14ac:dyDescent="0.25">
      <c r="A51" s="2">
        <v>44272</v>
      </c>
      <c r="B51" s="3">
        <v>112.05</v>
      </c>
      <c r="C51" s="12" t="e">
        <f t="shared" si="1"/>
        <v>#N/A</v>
      </c>
      <c r="D51" s="12" t="e">
        <f t="shared" si="2"/>
        <v>#N/A</v>
      </c>
      <c r="E51" s="12" t="e">
        <f>IF(AND(Tabela1[[#This Row],[Data]]&gt;=$H$2,Tabela1[[#This Row],[Data]]&lt;=$J$2,$L$2&gt;=0),Tabela1[[#This Row],[Fechamento]],#N/A)</f>
        <v>#N/A</v>
      </c>
      <c r="F51" s="12" t="e">
        <f>IF(AND(Tabela1[[#This Row],[Data]]&gt;=$H$2,Tabela1[[#This Row],[Data]]&lt;=$J$2,$L$2&lt;0),Tabela1[[#This Row],[Fechamento]],#N/A)</f>
        <v>#N/A</v>
      </c>
    </row>
    <row r="52" spans="1:6" x14ac:dyDescent="0.25">
      <c r="A52" s="2">
        <v>44273</v>
      </c>
      <c r="B52" s="3">
        <v>110.5</v>
      </c>
      <c r="C52" s="12" t="e">
        <f t="shared" si="1"/>
        <v>#N/A</v>
      </c>
      <c r="D52" s="12" t="e">
        <f t="shared" si="2"/>
        <v>#N/A</v>
      </c>
      <c r="E52" s="12" t="e">
        <f>IF(AND(Tabela1[[#This Row],[Data]]&gt;=$H$2,Tabela1[[#This Row],[Data]]&lt;=$J$2,$L$2&gt;=0),Tabela1[[#This Row],[Fechamento]],#N/A)</f>
        <v>#N/A</v>
      </c>
      <c r="F52" s="12" t="e">
        <f>IF(AND(Tabela1[[#This Row],[Data]]&gt;=$H$2,Tabela1[[#This Row],[Data]]&lt;=$J$2,$L$2&lt;0),Tabela1[[#This Row],[Fechamento]],#N/A)</f>
        <v>#N/A</v>
      </c>
    </row>
    <row r="53" spans="1:6" x14ac:dyDescent="0.25">
      <c r="A53" s="2">
        <v>44274</v>
      </c>
      <c r="B53" s="3">
        <v>111.7</v>
      </c>
      <c r="C53" s="12" t="e">
        <f t="shared" si="1"/>
        <v>#N/A</v>
      </c>
      <c r="D53" s="12" t="e">
        <f t="shared" si="2"/>
        <v>#N/A</v>
      </c>
      <c r="E53" s="12" t="e">
        <f>IF(AND(Tabela1[[#This Row],[Data]]&gt;=$H$2,Tabela1[[#This Row],[Data]]&lt;=$J$2,$L$2&gt;=0),Tabela1[[#This Row],[Fechamento]],#N/A)</f>
        <v>#N/A</v>
      </c>
      <c r="F53" s="12" t="e">
        <f>IF(AND(Tabela1[[#This Row],[Data]]&gt;=$H$2,Tabela1[[#This Row],[Data]]&lt;=$J$2,$L$2&lt;0),Tabela1[[#This Row],[Fechamento]],#N/A)</f>
        <v>#N/A</v>
      </c>
    </row>
    <row r="54" spans="1:6" x14ac:dyDescent="0.25">
      <c r="A54" s="2">
        <v>44277</v>
      </c>
      <c r="B54" s="3">
        <v>110.69</v>
      </c>
      <c r="C54" s="12" t="e">
        <f t="shared" si="1"/>
        <v>#N/A</v>
      </c>
      <c r="D54" s="12" t="e">
        <f t="shared" si="2"/>
        <v>#N/A</v>
      </c>
      <c r="E54" s="12" t="e">
        <f>IF(AND(Tabela1[[#This Row],[Data]]&gt;=$H$2,Tabela1[[#This Row],[Data]]&lt;=$J$2,$L$2&gt;=0),Tabela1[[#This Row],[Fechamento]],#N/A)</f>
        <v>#N/A</v>
      </c>
      <c r="F54" s="12" t="e">
        <f>IF(AND(Tabela1[[#This Row],[Data]]&gt;=$H$2,Tabela1[[#This Row],[Data]]&lt;=$J$2,$L$2&lt;0),Tabela1[[#This Row],[Fechamento]],#N/A)</f>
        <v>#N/A</v>
      </c>
    </row>
    <row r="55" spans="1:6" x14ac:dyDescent="0.25">
      <c r="A55" s="2">
        <v>44278</v>
      </c>
      <c r="B55" s="3">
        <v>109.02</v>
      </c>
      <c r="C55" s="12" t="e">
        <f t="shared" si="1"/>
        <v>#N/A</v>
      </c>
      <c r="D55" s="12" t="e">
        <f t="shared" si="2"/>
        <v>#N/A</v>
      </c>
      <c r="E55" s="12" t="e">
        <f>IF(AND(Tabela1[[#This Row],[Data]]&gt;=$H$2,Tabela1[[#This Row],[Data]]&lt;=$J$2,$L$2&gt;=0),Tabela1[[#This Row],[Fechamento]],#N/A)</f>
        <v>#N/A</v>
      </c>
      <c r="F55" s="12" t="e">
        <f>IF(AND(Tabela1[[#This Row],[Data]]&gt;=$H$2,Tabela1[[#This Row],[Data]]&lt;=$J$2,$L$2&lt;0),Tabela1[[#This Row],[Fechamento]],#N/A)</f>
        <v>#N/A</v>
      </c>
    </row>
    <row r="56" spans="1:6" x14ac:dyDescent="0.25">
      <c r="A56" s="2">
        <v>44279</v>
      </c>
      <c r="B56" s="3">
        <v>110.33</v>
      </c>
      <c r="C56" s="12" t="e">
        <f t="shared" si="1"/>
        <v>#N/A</v>
      </c>
      <c r="D56" s="12" t="e">
        <f t="shared" si="2"/>
        <v>#N/A</v>
      </c>
      <c r="E56" s="12" t="e">
        <f>IF(AND(Tabela1[[#This Row],[Data]]&gt;=$H$2,Tabela1[[#This Row],[Data]]&lt;=$J$2,$L$2&gt;=0),Tabela1[[#This Row],[Fechamento]],#N/A)</f>
        <v>#N/A</v>
      </c>
      <c r="F56" s="12" t="e">
        <f>IF(AND(Tabela1[[#This Row],[Data]]&gt;=$H$2,Tabela1[[#This Row],[Data]]&lt;=$J$2,$L$2&lt;0),Tabela1[[#This Row],[Fechamento]],#N/A)</f>
        <v>#N/A</v>
      </c>
    </row>
  </sheetData>
  <phoneticPr fontId="5" type="noConversion"/>
  <conditionalFormatting sqref="L2">
    <cfRule type="cellIs" dxfId="8" priority="4" operator="lessThan">
      <formula>0</formula>
    </cfRule>
    <cfRule type="cellIs" dxfId="7" priority="2" operator="greaterThanOrEqual">
      <formula>0</formula>
    </cfRule>
  </conditionalFormatting>
  <dataValidations count="1">
    <dataValidation type="list" allowBlank="1" showInputMessage="1" showErrorMessage="1" sqref="H2 J2" xr:uid="{1B08C40F-1544-42BA-888D-8B8285E3A712}">
      <formula1>$A$2:$A$56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2021-03-24T15:36:50Z</dcterms:created>
  <dcterms:modified xsi:type="dcterms:W3CDTF">2025-07-30T04:14:34Z</dcterms:modified>
</cp:coreProperties>
</file>