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3CFA2E79-752D-4891-87E6-B3B7B167126F}" xr6:coauthVersionLast="47" xr6:coauthVersionMax="47" xr10:uidLastSave="{00000000-0000-0000-0000-000000000000}"/>
  <bookViews>
    <workbookView xWindow="-120" yWindow="-120" windowWidth="29040" windowHeight="15840" tabRatio="801" xr2:uid="{C3784EBB-09BF-477B-9CB0-C14E8EE5D46B}"/>
  </bookViews>
  <sheets>
    <sheet name="Base" sheetId="23" r:id="rId1"/>
  </sheets>
  <definedNames>
    <definedName name="ano_2010">Base!$C$3:$I$3</definedName>
    <definedName name="ano_2011">Base!$C$4:$I$4</definedName>
    <definedName name="ano_2012">Base!$C$5:$I$5</definedName>
    <definedName name="ano_2013">Base!$C$6:$I$6</definedName>
    <definedName name="ano_2014">Base!$C$7:$I$7</definedName>
    <definedName name="ano_2015">Base!$C$8:$I$8</definedName>
    <definedName name="ano_2016">Base!$C$9:$I$9</definedName>
    <definedName name="ano_2017">Base!$C$10:$I$10</definedName>
    <definedName name="ano_2018">Base!$C$11:$I$11</definedName>
    <definedName name="ano_2019">Base!$C$12:$I$12</definedName>
    <definedName name="ano_2020">Base!$C$13:$I$13</definedName>
    <definedName name="Corolla">Base!$E$3:$E$13</definedName>
    <definedName name="Duster">Base!$G$3:$G$13</definedName>
    <definedName name="Etios">Base!$F$3:$F$13</definedName>
    <definedName name="Kicks">Base!$D$3:$D$13</definedName>
    <definedName name="Logan">Base!$H$3:$H$13</definedName>
    <definedName name="Sandero">Base!$I$3:$I$13</definedName>
    <definedName name="Versa">Base!$C$3:$C$13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3" l="1"/>
  <c r="L12" i="23"/>
  <c r="L11" i="23"/>
  <c r="L10" i="23"/>
  <c r="L6" i="23"/>
  <c r="L5" i="23"/>
  <c r="L4" i="23"/>
  <c r="L3" i="23"/>
  <c r="M5" i="23"/>
  <c r="M6" i="23"/>
  <c r="M11" i="23"/>
  <c r="M12" i="23"/>
</calcChain>
</file>

<file path=xl/sharedStrings.xml><?xml version="1.0" encoding="utf-8"?>
<sst xmlns="http://schemas.openxmlformats.org/spreadsheetml/2006/main" count="37" uniqueCount="26">
  <si>
    <t>Produção</t>
  </si>
  <si>
    <t>Total</t>
  </si>
  <si>
    <t>Média</t>
  </si>
  <si>
    <t>Máximo</t>
  </si>
  <si>
    <t>Mínimo</t>
  </si>
  <si>
    <t>Versa</t>
  </si>
  <si>
    <t>Kicks</t>
  </si>
  <si>
    <t>Corolla</t>
  </si>
  <si>
    <t>Etios</t>
  </si>
  <si>
    <t>Duster</t>
  </si>
  <si>
    <t>Logan</t>
  </si>
  <si>
    <t>Sandero</t>
  </si>
  <si>
    <t>Ano</t>
  </si>
  <si>
    <t>-</t>
  </si>
  <si>
    <t>Marca</t>
  </si>
  <si>
    <t>ano_2010</t>
  </si>
  <si>
    <t>ano_2011</t>
  </si>
  <si>
    <t>ano_2012</t>
  </si>
  <si>
    <t>ano_2013</t>
  </si>
  <si>
    <t>ano_2014</t>
  </si>
  <si>
    <t>ano_2015</t>
  </si>
  <si>
    <t>ano_2016</t>
  </si>
  <si>
    <t>ano_2017</t>
  </si>
  <si>
    <t>ano_2018</t>
  </si>
  <si>
    <t>ano_2019</t>
  </si>
  <si>
    <t>ano_2020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</si>
</sst>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A165-DB37-4B4A-9F49-FD3D0FA3F5BB}">
  <dimension ref="B2:M13"/>
  <sheetViews>
    <sheetView showGridLines="0" tabSelected="1" zoomScale="175" zoomScaleNormal="175" workbookViewId="0">
      <selection activeCell="M16" sqref="M16"/>
    </sheetView>
  </sheetViews>
  <sheetFormatPr defaultRowHeight="15" x14ac:dyDescent="0.25"/>
  <cols>
    <col min="2" max="2" width="10.7109375" customWidth="1"/>
    <col min="3" max="9" width="10.85546875" customWidth="1"/>
    <col min="11" max="13" width="10.7109375" customWidth="1"/>
  </cols>
  <sheetData>
    <row r="2" spans="2:13" x14ac:dyDescent="0.25">
      <c r="B2" s="2" t="s">
        <v>0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K2" s="4" t="s">
        <v>5</v>
      </c>
      <c r="L2" s="5" t="s">
        <v>0</v>
      </c>
      <c r="M2" s="5" t="s">
        <v>12</v>
      </c>
    </row>
    <row r="3" spans="2:13" x14ac:dyDescent="0.25">
      <c r="B3" s="5" t="s">
        <v>15</v>
      </c>
      <c r="C3" s="3">
        <v>73400</v>
      </c>
      <c r="D3" s="3">
        <v>24300</v>
      </c>
      <c r="E3" s="3">
        <v>43800</v>
      </c>
      <c r="F3" s="3">
        <v>81000</v>
      </c>
      <c r="G3" s="3">
        <v>27100</v>
      </c>
      <c r="H3" s="3">
        <v>53900</v>
      </c>
      <c r="I3" s="3">
        <v>66500</v>
      </c>
      <c r="K3" t="s">
        <v>1</v>
      </c>
      <c r="L3" s="3">
        <f ca="1">SUM(INDIRECT(K2))</f>
        <v>685500</v>
      </c>
      <c r="M3" s="6" t="s">
        <v>13</v>
      </c>
    </row>
    <row r="4" spans="2:13" x14ac:dyDescent="0.25">
      <c r="B4" s="5" t="s">
        <v>16</v>
      </c>
      <c r="C4" s="3">
        <v>73100</v>
      </c>
      <c r="D4" s="3">
        <v>79300</v>
      </c>
      <c r="E4" s="3">
        <v>77000</v>
      </c>
      <c r="F4" s="3">
        <v>77100</v>
      </c>
      <c r="G4" s="3">
        <v>33600</v>
      </c>
      <c r="H4" s="3">
        <v>95400</v>
      </c>
      <c r="I4" s="3">
        <v>34200</v>
      </c>
      <c r="K4" t="s">
        <v>2</v>
      </c>
      <c r="L4" s="3">
        <f ca="1">AVERAGE(INDIRECT(K2))</f>
        <v>62318.181818181816</v>
      </c>
      <c r="M4" s="6" t="s">
        <v>13</v>
      </c>
    </row>
    <row r="5" spans="2:13" x14ac:dyDescent="0.25">
      <c r="B5" s="5" t="s">
        <v>17</v>
      </c>
      <c r="C5" s="3">
        <v>97000</v>
      </c>
      <c r="D5" s="3">
        <v>17600</v>
      </c>
      <c r="E5" s="3">
        <v>89000</v>
      </c>
      <c r="F5" s="3">
        <v>39800</v>
      </c>
      <c r="G5" s="3">
        <v>24300</v>
      </c>
      <c r="H5" s="3">
        <v>65100</v>
      </c>
      <c r="I5" s="3">
        <v>69200</v>
      </c>
      <c r="K5" t="s">
        <v>3</v>
      </c>
      <c r="L5" s="3">
        <f ca="1">MAX(INDIRECT(K2))</f>
        <v>97000</v>
      </c>
      <c r="M5" s="7" t="str">
        <f ca="1">INDEX($B$3:$B$13,MATCH(L5,INDIRECT($K$2),0))</f>
        <v>ano_2012</v>
      </c>
    </row>
    <row r="6" spans="2:13" x14ac:dyDescent="0.25">
      <c r="B6" s="5" t="s">
        <v>18</v>
      </c>
      <c r="C6" s="3">
        <v>88500</v>
      </c>
      <c r="D6" s="3">
        <v>54900</v>
      </c>
      <c r="E6" s="3">
        <v>72600</v>
      </c>
      <c r="F6" s="3">
        <v>35100</v>
      </c>
      <c r="G6" s="3">
        <v>87200</v>
      </c>
      <c r="H6" s="3">
        <v>27300</v>
      </c>
      <c r="I6" s="3">
        <v>72600</v>
      </c>
      <c r="K6" t="s">
        <v>4</v>
      </c>
      <c r="L6" s="3">
        <f ca="1">MIN(INDIRECT(K2))</f>
        <v>16000</v>
      </c>
      <c r="M6" s="7" t="str">
        <f ca="1">INDEX($B$3:$B$13,MATCH(L6,INDIRECT($K$2),0))</f>
        <v>ano_2017</v>
      </c>
    </row>
    <row r="7" spans="2:13" x14ac:dyDescent="0.25">
      <c r="B7" s="5" t="s">
        <v>19</v>
      </c>
      <c r="C7" s="3">
        <v>83600</v>
      </c>
      <c r="D7" s="3">
        <v>93700</v>
      </c>
      <c r="E7" s="3">
        <v>69600</v>
      </c>
      <c r="F7" s="3">
        <v>91400</v>
      </c>
      <c r="G7" s="3">
        <v>71900</v>
      </c>
      <c r="H7" s="3">
        <v>23900</v>
      </c>
      <c r="I7" s="3">
        <v>76500</v>
      </c>
    </row>
    <row r="8" spans="2:13" x14ac:dyDescent="0.25">
      <c r="B8" s="5" t="s">
        <v>20</v>
      </c>
      <c r="C8" s="3">
        <v>43800</v>
      </c>
      <c r="D8" s="3">
        <v>99700</v>
      </c>
      <c r="E8" s="3">
        <v>35300</v>
      </c>
      <c r="F8" s="3">
        <v>54000</v>
      </c>
      <c r="G8" s="3">
        <v>12600</v>
      </c>
      <c r="H8" s="3">
        <v>91000</v>
      </c>
      <c r="I8" s="3">
        <v>59800</v>
      </c>
      <c r="K8" s="1" t="s">
        <v>20</v>
      </c>
      <c r="L8" s="5" t="s">
        <v>0</v>
      </c>
      <c r="M8" s="5" t="s">
        <v>14</v>
      </c>
    </row>
    <row r="9" spans="2:13" x14ac:dyDescent="0.25">
      <c r="B9" s="5" t="s">
        <v>21</v>
      </c>
      <c r="C9" s="3">
        <v>25300</v>
      </c>
      <c r="D9" s="3">
        <v>39600</v>
      </c>
      <c r="E9" s="3">
        <v>55900</v>
      </c>
      <c r="F9" s="3">
        <v>36500</v>
      </c>
      <c r="G9" s="3">
        <v>24000</v>
      </c>
      <c r="H9" s="3">
        <v>21000</v>
      </c>
      <c r="I9" s="3">
        <v>82800</v>
      </c>
      <c r="K9" t="s">
        <v>1</v>
      </c>
      <c r="L9" s="3">
        <f ca="1">SUM(INDIRECT(K8))</f>
        <v>396200</v>
      </c>
      <c r="M9" s="6" t="s">
        <v>13</v>
      </c>
    </row>
    <row r="10" spans="2:13" x14ac:dyDescent="0.25">
      <c r="B10" s="5" t="s">
        <v>22</v>
      </c>
      <c r="C10" s="3">
        <v>16000</v>
      </c>
      <c r="D10" s="3">
        <v>82500</v>
      </c>
      <c r="E10" s="3">
        <v>26800</v>
      </c>
      <c r="F10" s="3">
        <v>71100</v>
      </c>
      <c r="G10" s="3">
        <v>68700</v>
      </c>
      <c r="H10" s="3">
        <v>25900</v>
      </c>
      <c r="I10" s="3">
        <v>27200</v>
      </c>
      <c r="K10" t="s">
        <v>2</v>
      </c>
      <c r="L10" s="3">
        <f ca="1">AVERAGE(INDIRECT(K8))</f>
        <v>56600</v>
      </c>
      <c r="M10" s="6" t="s">
        <v>13</v>
      </c>
    </row>
    <row r="11" spans="2:13" x14ac:dyDescent="0.25">
      <c r="B11" s="5" t="s">
        <v>23</v>
      </c>
      <c r="C11" s="3">
        <v>60900</v>
      </c>
      <c r="D11" s="3">
        <v>53700</v>
      </c>
      <c r="E11" s="3">
        <v>22800</v>
      </c>
      <c r="F11" s="3">
        <v>43000</v>
      </c>
      <c r="G11" s="3">
        <v>14900</v>
      </c>
      <c r="H11" s="3">
        <v>91500</v>
      </c>
      <c r="I11" s="3">
        <v>10500</v>
      </c>
      <c r="K11" t="s">
        <v>3</v>
      </c>
      <c r="L11" s="3">
        <f ca="1">MAX(INDIRECT(K8))</f>
        <v>99700</v>
      </c>
      <c r="M11" s="7" t="str">
        <f ca="1">INDEX($C$2:$I$2,MATCH(L11,INDIRECT($K$8),0))</f>
        <v>Kicks</v>
      </c>
    </row>
    <row r="12" spans="2:13" x14ac:dyDescent="0.25">
      <c r="B12" s="5" t="s">
        <v>24</v>
      </c>
      <c r="C12" s="3">
        <v>36000</v>
      </c>
      <c r="D12" s="3">
        <v>96400</v>
      </c>
      <c r="E12" s="3">
        <v>65200</v>
      </c>
      <c r="F12" s="3">
        <v>44700</v>
      </c>
      <c r="G12" s="3">
        <v>67200</v>
      </c>
      <c r="H12" s="3">
        <v>99100</v>
      </c>
      <c r="I12" s="3">
        <v>51900</v>
      </c>
      <c r="K12" t="s">
        <v>4</v>
      </c>
      <c r="L12" s="3">
        <f ca="1">MIN(INDIRECT(K8))</f>
        <v>12600</v>
      </c>
      <c r="M12" s="7" t="str">
        <f ca="1">INDEX($C$2:$I$2,MATCH(L12,INDIRECT($K$8),0))</f>
        <v>Duster</v>
      </c>
    </row>
    <row r="13" spans="2:13" x14ac:dyDescent="0.25">
      <c r="B13" s="5" t="s">
        <v>25</v>
      </c>
      <c r="C13" s="3">
        <v>87900</v>
      </c>
      <c r="D13" s="3">
        <v>49000</v>
      </c>
      <c r="E13" s="3">
        <v>72300</v>
      </c>
      <c r="F13" s="3">
        <v>17700</v>
      </c>
      <c r="G13" s="3">
        <v>34100</v>
      </c>
      <c r="H13" s="3">
        <v>48400</v>
      </c>
      <c r="I13" s="3">
        <v>50500</v>
      </c>
    </row>
  </sheetData>
  <phoneticPr fontId="2" type="noConversion"/>
  <dataValidations count="2">
    <dataValidation type="list" allowBlank="1" showInputMessage="1" showErrorMessage="1" sqref="K2" xr:uid="{FA36DCEB-63BA-4597-9E72-8F76752BA311}">
      <formula1>$C$2:$I$2</formula1>
    </dataValidation>
    <dataValidation type="list" allowBlank="1" showInputMessage="1" showErrorMessage="1" sqref="K8" xr:uid="{B9F24BB3-136D-419E-9039-4409668E5EA0}">
      <formula1>$B$3:$B$13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18</vt:i4>
      </vt:variant>
    </vt:vector>
  </HeadingPairs>
  <TitlesOfParts>
    <vt:vector size="19" baseType="lpstr">
      <vt:lpstr>Base</vt:lpstr>
      <vt:lpstr>ano_2010</vt:lpstr>
      <vt:lpstr>ano_2011</vt:lpstr>
      <vt:lpstr>ano_2012</vt:lpstr>
      <vt:lpstr>ano_2013</vt:lpstr>
      <vt:lpstr>ano_2014</vt:lpstr>
      <vt:lpstr>ano_2015</vt:lpstr>
      <vt:lpstr>ano_2016</vt:lpstr>
      <vt:lpstr>ano_2017</vt:lpstr>
      <vt:lpstr>ano_2018</vt:lpstr>
      <vt:lpstr>ano_2019</vt:lpstr>
      <vt:lpstr>ano_2020</vt:lpstr>
      <vt:lpstr>Corolla</vt:lpstr>
      <vt:lpstr>Duster</vt:lpstr>
      <vt:lpstr>Etios</vt:lpstr>
      <vt:lpstr>Kicks</vt:lpstr>
      <vt:lpstr>Logan</vt:lpstr>
      <vt:lpstr>Sandero</vt:lpstr>
      <vt:lpstr>Versa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Gabriel Gomes Ribeiro</cp:lastModifiedBy>
  <dcterms:created xsi:type="dcterms:W3CDTF">2019-10-15T18:54:08Z</dcterms:created>
  <dcterms:modified xsi:type="dcterms:W3CDTF">2025-03-22T17:30:39Z</dcterms:modified>
</cp:coreProperties>
</file>