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492397E7-C159-4AF7-A620-58BD80DE7B94}" xr6:coauthVersionLast="47" xr6:coauthVersionMax="47" xr10:uidLastSave="{00000000-0000-0000-0000-000000000000}"/>
  <bookViews>
    <workbookView xWindow="-120" yWindow="-120" windowWidth="29040" windowHeight="15840" tabRatio="604" firstSheet="2" activeTab="4" xr2:uid="{00000000-000D-0000-FFFF-FFFF00000000}"/>
  </bookViews>
  <sheets>
    <sheet name="Format. Cond. - Parte 1" sheetId="5" r:id="rId1"/>
    <sheet name="Format. Cond. - Parte 1 (Gab.)" sheetId="1" r:id="rId2"/>
    <sheet name="Format. Cond. - Parte 2" sheetId="6" r:id="rId3"/>
    <sheet name="Format. Cond. - Parte 2 (Gab.)" sheetId="2" r:id="rId4"/>
    <sheet name="Linha de Tendência e Previsão" sheetId="7" r:id="rId5"/>
    <sheet name="Linha de Tendência (Gabarito)" sheetId="3" r:id="rId6"/>
  </sheets>
  <definedNames>
    <definedName name="Balances" localSheetId="5">#REF!</definedName>
    <definedName name="Balances" localSheetId="4">#REF!</definedName>
    <definedName name="Balances">#REF!</definedName>
    <definedName name="_xlnm.Database" localSheetId="5">#REF!</definedName>
    <definedName name="_xlnm.Database" localSheetId="4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15" i="6"/>
  <c r="C14" i="6"/>
  <c r="C27" i="3"/>
  <c r="C23" i="3"/>
  <c r="C22" i="3"/>
  <c r="C25" i="3" s="1"/>
  <c r="E4" i="2"/>
  <c r="D4" i="2"/>
  <c r="D5" i="2"/>
  <c r="D6" i="2"/>
  <c r="D8" i="2"/>
  <c r="D9" i="2"/>
  <c r="D10" i="2"/>
  <c r="D12" i="2"/>
  <c r="D3" i="2"/>
  <c r="C15" i="2"/>
  <c r="E9" i="2" s="1"/>
  <c r="C14" i="2"/>
  <c r="D7" i="2" s="1"/>
  <c r="D7" i="1"/>
  <c r="D8" i="1"/>
  <c r="D9" i="1"/>
  <c r="D10" i="1"/>
  <c r="D11" i="1"/>
  <c r="D12" i="1"/>
  <c r="D13" i="1"/>
  <c r="D14" i="1"/>
  <c r="D15" i="1"/>
  <c r="D16" i="1"/>
  <c r="D17" i="1"/>
  <c r="D6" i="1"/>
  <c r="E8" i="2" l="1"/>
  <c r="E7" i="2"/>
  <c r="E6" i="2"/>
  <c r="D11" i="2"/>
  <c r="E3" i="2"/>
  <c r="E5" i="2"/>
  <c r="E12" i="2"/>
  <c r="E11" i="2"/>
  <c r="E10" i="2"/>
</calcChain>
</file>

<file path=xl/sharedStrings.xml><?xml version="1.0" encoding="utf-8"?>
<sst xmlns="http://schemas.openxmlformats.org/spreadsheetml/2006/main" count="99" uniqueCount="56">
  <si>
    <t>Vendas</t>
  </si>
  <si>
    <t>Mês</t>
  </si>
  <si>
    <t>Vendas 2021</t>
  </si>
  <si>
    <t>Meta</t>
  </si>
  <si>
    <t>Vendedor</t>
  </si>
  <si>
    <t>Alon</t>
  </si>
  <si>
    <t>Jessica</t>
  </si>
  <si>
    <t>João</t>
  </si>
  <si>
    <t>Lira</t>
  </si>
  <si>
    <t>Diego</t>
  </si>
  <si>
    <t>Sergio</t>
  </si>
  <si>
    <t>Julia</t>
  </si>
  <si>
    <t>Luiza</t>
  </si>
  <si>
    <t>Maria</t>
  </si>
  <si>
    <t>Amanda</t>
  </si>
  <si>
    <t>Alessandra</t>
  </si>
  <si>
    <t>Marcus</t>
  </si>
  <si>
    <t>Bateu Meta?</t>
  </si>
  <si>
    <t>Fornecedor</t>
  </si>
  <si>
    <t>Apple</t>
  </si>
  <si>
    <t>Canon</t>
  </si>
  <si>
    <t>Samsung</t>
  </si>
  <si>
    <t>Dell</t>
  </si>
  <si>
    <t>Acer</t>
  </si>
  <si>
    <t>Xiaomi</t>
  </si>
  <si>
    <t>Motorola</t>
  </si>
  <si>
    <t>Huawei</t>
  </si>
  <si>
    <t>Nokia</t>
  </si>
  <si>
    <t>Asus</t>
  </si>
  <si>
    <t>% Devolução</t>
  </si>
  <si>
    <t>Melhor</t>
  </si>
  <si>
    <t>Pior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</si>
  <si>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</si>
  <si>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</si>
  <si>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</si>
  <si>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</si>
  <si>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</si>
  <si>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</si>
  <si>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</si>
  <si>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</si>
  <si>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</si>
  <si>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</si>
  <si>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</si>
  <si>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</si>
  <si>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</t>
  </si>
  <si>
    <t>x</t>
  </si>
  <si>
    <t>y=a*x+b</t>
  </si>
  <si>
    <t>b</t>
  </si>
  <si>
    <t>y</t>
  </si>
  <si>
    <t>y (2ª forma)</t>
  </si>
  <si>
    <t>Maior</t>
  </si>
  <si>
    <t>Menor</t>
  </si>
  <si>
    <t>% Mínima</t>
  </si>
  <si>
    <t>% Máximo</t>
  </si>
  <si>
    <t>Tendência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</si>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</sst>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[$R$-416]\ * #,##0_-;\-[$R$-416]\ * #,##0_-;_-[$R$-416]\ * &quot;-&quot;??_-;_-@_-"/>
    <numFmt numFmtId="166" formatCode="0.0%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theme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4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/>
    <xf numFmtId="164" fontId="3" fillId="0" borderId="10" xfId="0" applyNumberFormat="1" applyFont="1" applyBorder="1"/>
    <xf numFmtId="0" fontId="4" fillId="0" borderId="11" xfId="0" applyFont="1" applyBorder="1"/>
    <xf numFmtId="164" fontId="3" fillId="0" borderId="12" xfId="0" applyNumberFormat="1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(Gab.)'!$C$6:$C$17</c:f>
              <c:numCache>
                <c:formatCode>_-[$R$-416]\ * #\ ##0_-;\-[$R$-416]\ * #\ ##0_-;_-[$R$-416]\ * "-"??_-;_-@_-</c:formatCode>
                <c:ptCount val="12"/>
                <c:pt idx="0">
                  <c:v>10636</c:v>
                </c:pt>
                <c:pt idx="1">
                  <c:v>3384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9278</c:v>
                </c:pt>
                <c:pt idx="6">
                  <c:v>8790</c:v>
                </c:pt>
                <c:pt idx="7">
                  <c:v>19240</c:v>
                </c:pt>
                <c:pt idx="8">
                  <c:v>14886</c:v>
                </c:pt>
                <c:pt idx="9">
                  <c:v>6354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770-8B42-437498BA7C0A}"/>
            </c:ext>
          </c:extLst>
        </c:ser>
        <c:ser>
          <c:idx val="1"/>
          <c:order val="1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1 (Gab.)'!$B$6:$B$17</c:f>
              <c:strCache>
                <c:ptCount val="12"/>
                <c:pt idx="0">
                  <c:v>Alon</c:v>
                </c:pt>
                <c:pt idx="1">
                  <c:v>Jessica</c:v>
                </c:pt>
                <c:pt idx="2">
                  <c:v>João</c:v>
                </c:pt>
                <c:pt idx="3">
                  <c:v>Lira</c:v>
                </c:pt>
                <c:pt idx="4">
                  <c:v>Diego</c:v>
                </c:pt>
                <c:pt idx="5">
                  <c:v>Sergio</c:v>
                </c:pt>
                <c:pt idx="6">
                  <c:v>Julia</c:v>
                </c:pt>
                <c:pt idx="7">
                  <c:v>Luiza</c:v>
                </c:pt>
                <c:pt idx="8">
                  <c:v>Maria</c:v>
                </c:pt>
                <c:pt idx="9">
                  <c:v>Amanda</c:v>
                </c:pt>
                <c:pt idx="10">
                  <c:v>Alessandra</c:v>
                </c:pt>
                <c:pt idx="11">
                  <c:v>Marcus</c:v>
                </c:pt>
              </c:strCache>
            </c:strRef>
          </c:cat>
          <c:val>
            <c:numRef>
              <c:f>'Format. Cond. - Parte 1 (Gab.)'!$D$6:$D$17</c:f>
              <c:numCache>
                <c:formatCode>_-[$R$-416]\ * #\ ##0_-;\-[$R$-416]\ * #\ ##0_-;_-[$R$-416]\ * "-"??_-;_-@_-</c:formatCode>
                <c:ptCount val="12"/>
                <c:pt idx="0">
                  <c:v>10636</c:v>
                </c:pt>
                <c:pt idx="1">
                  <c:v>0</c:v>
                </c:pt>
                <c:pt idx="2">
                  <c:v>11954</c:v>
                </c:pt>
                <c:pt idx="3">
                  <c:v>18516</c:v>
                </c:pt>
                <c:pt idx="4">
                  <c:v>16222</c:v>
                </c:pt>
                <c:pt idx="5">
                  <c:v>0</c:v>
                </c:pt>
                <c:pt idx="6">
                  <c:v>0</c:v>
                </c:pt>
                <c:pt idx="7">
                  <c:v>19240</c:v>
                </c:pt>
                <c:pt idx="8">
                  <c:v>14886</c:v>
                </c:pt>
                <c:pt idx="9">
                  <c:v>0</c:v>
                </c:pt>
                <c:pt idx="10">
                  <c:v>11560</c:v>
                </c:pt>
                <c:pt idx="11">
                  <c:v>13700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770-8B42-437498BA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4390047"/>
        <c:axId val="892846319"/>
      </c:barChart>
      <c:catAx>
        <c:axId val="904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46319"/>
        <c:crosses val="autoZero"/>
        <c:auto val="1"/>
        <c:lblAlgn val="ctr"/>
        <c:lblOffset val="100"/>
        <c:noMultiLvlLbl val="0"/>
      </c:catAx>
      <c:valAx>
        <c:axId val="892846319"/>
        <c:scaling>
          <c:orientation val="minMax"/>
        </c:scaling>
        <c:delete val="0"/>
        <c:axPos val="l"/>
        <c:numFmt formatCode="_-[$R$-416]\ * #\ ##0_-;\-[$R$-416]\ * #\ 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39004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Devolução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'Format. Cond. - Parte 2'!$C$2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B6E-8755-BEE397117D54}"/>
            </c:ext>
          </c:extLst>
        </c:ser>
        <c:ser>
          <c:idx val="1"/>
          <c:order val="1"/>
          <c:tx>
            <c:strRef>
              <c:f>'Format. Cond. - Parte 2'!$D$2</c:f>
              <c:strCache>
                <c:ptCount val="1"/>
                <c:pt idx="0">
                  <c:v>% Mínima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4-4B6E-8755-BEE397117D54}"/>
            </c:ext>
          </c:extLst>
        </c:ser>
        <c:ser>
          <c:idx val="2"/>
          <c:order val="2"/>
          <c:tx>
            <c:strRef>
              <c:f>'Format. Cond. - Parte 2'!$E$2</c:f>
              <c:strCache>
                <c:ptCount val="1"/>
                <c:pt idx="0">
                  <c:v>% Máximo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'Format. Cond. - Parte 2'!$B$3:$B$12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4-4B6E-8755-BEE397117D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57216288"/>
        <c:axId val="1457220128"/>
      </c:barChart>
      <c:catAx>
        <c:axId val="145721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220128"/>
        <c:crosses val="autoZero"/>
        <c:auto val="1"/>
        <c:lblAlgn val="ctr"/>
        <c:lblOffset val="100"/>
        <c:noMultiLvlLbl val="0"/>
      </c:catAx>
      <c:valAx>
        <c:axId val="1457220128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21628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2019 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'Format. Cond. - Parte 2 (Gab.)'!$C$2</c:f>
              <c:strCache>
                <c:ptCount val="1"/>
                <c:pt idx="0">
                  <c:v>% Devolução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(Gab.)'!$C$3:$C$12</c:f>
              <c:numCache>
                <c:formatCode>0.0%</c:formatCode>
                <c:ptCount val="10"/>
                <c:pt idx="0">
                  <c:v>3.5000000000000003E-2</c:v>
                </c:pt>
                <c:pt idx="1">
                  <c:v>3.5999999999999997E-2</c:v>
                </c:pt>
                <c:pt idx="2">
                  <c:v>4.3999999999999997E-2</c:v>
                </c:pt>
                <c:pt idx="3">
                  <c:v>2.5000000000000001E-2</c:v>
                </c:pt>
                <c:pt idx="4">
                  <c:v>1.9E-2</c:v>
                </c:pt>
                <c:pt idx="5">
                  <c:v>4.2000000000000003E-2</c:v>
                </c:pt>
                <c:pt idx="6">
                  <c:v>1.4E-2</c:v>
                </c:pt>
                <c:pt idx="7">
                  <c:v>2.5999999999999999E-2</c:v>
                </c:pt>
                <c:pt idx="8">
                  <c:v>5.3999999999999999E-2</c:v>
                </c:pt>
                <c:pt idx="9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A-43E6-BBFF-E6B77EA0A77D}"/>
            </c:ext>
          </c:extLst>
        </c:ser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5.3999999999999999E-2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1-456C-8CEF-0EC6ED2CDB86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'Format. Cond. - Parte 2 (Gab.)'!$B$3:$B$12</c:f>
              <c:strCache>
                <c:ptCount val="10"/>
                <c:pt idx="0">
                  <c:v>Apple</c:v>
                </c:pt>
                <c:pt idx="1">
                  <c:v>Canon</c:v>
                </c:pt>
                <c:pt idx="2">
                  <c:v>Samsung</c:v>
                </c:pt>
                <c:pt idx="3">
                  <c:v>Dell</c:v>
                </c:pt>
                <c:pt idx="4">
                  <c:v>Acer</c:v>
                </c:pt>
                <c:pt idx="5">
                  <c:v>Xiaomi</c:v>
                </c:pt>
                <c:pt idx="6">
                  <c:v>Motorola</c:v>
                </c:pt>
                <c:pt idx="7">
                  <c:v>Huawei</c:v>
                </c:pt>
                <c:pt idx="8">
                  <c:v>Nokia</c:v>
                </c:pt>
                <c:pt idx="9">
                  <c:v>Asus</c:v>
                </c:pt>
              </c:strCache>
            </c:strRef>
          </c:cat>
          <c:val>
            <c:numRef>
              <c:f>'Format. Cond. - Parte 2 (Gab.)'!$E$3:$E$12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1-456C-8CEF-0EC6ED2C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805391"/>
        <c:axId val="501803727"/>
      </c:barChart>
      <c:catAx>
        <c:axId val="5018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3727"/>
        <c:crosses val="autoZero"/>
        <c:auto val="1"/>
        <c:lblAlgn val="ctr"/>
        <c:lblOffset val="100"/>
        <c:noMultiLvlLbl val="0"/>
      </c:catAx>
      <c:valAx>
        <c:axId val="501803727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0539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e Previsão'!$C$3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'Linha de Tendência e Previsão'!$B$4:$B$15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e Previsão'!$C$4:$C$15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B-4DEE-803D-A1DCF6D3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Tendência (Gabarito)'!$C$3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accent5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21728614165741E-3"/>
                  <c:y val="-3.4264042970465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'Linha de Tendência (Gabarito)'!$B$4:$B$15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'Linha de Tendência (Gabarito)'!$C$4:$C$15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9528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D-4ACF-9A6A-8081ADBD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59984"/>
        <c:axId val="1034960400"/>
      </c:barChart>
      <c:catAx>
        <c:axId val="10349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60400"/>
        <c:crosses val="autoZero"/>
        <c:auto val="1"/>
        <c:lblAlgn val="ctr"/>
        <c:lblOffset val="100"/>
        <c:noMultiLvlLbl val="0"/>
      </c:catAx>
      <c:valAx>
        <c:axId val="103496040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49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136434</xdr:colOff>
      <xdr:row>3</xdr:row>
      <xdr:rowOff>139337</xdr:rowOff>
    </xdr:from>
    <xdr:to>
      <xdr:col>12</xdr:col>
      <xdr:colOff>380999</xdr:colOff>
      <xdr:row>17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4A3138-4BAE-4F04-95E4-77F66C92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98910</xdr:colOff>
      <xdr:row>1</xdr:row>
      <xdr:rowOff>106979</xdr:rowOff>
    </xdr:from>
    <xdr:to>
      <xdr:col>12</xdr:col>
      <xdr:colOff>375</xdr:colOff>
      <xdr:row>15</xdr:row>
      <xdr:rowOff>183179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C5722-DA32-471D-B639-0147AC0B4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123493</xdr:colOff>
      <xdr:row>1</xdr:row>
      <xdr:rowOff>119423</xdr:rowOff>
    </xdr:from>
    <xdr:to>
      <xdr:col>12</xdr:col>
      <xdr:colOff>626633</xdr:colOff>
      <xdr:row>16</xdr:row>
      <xdr:rowOff>31531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8B9A7D-EC76-44A4-8A89-973F12EA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E8EEB-42C3-491C-9501-3E46EA41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31750</xdr:rowOff>
    </xdr:from>
    <xdr:to>
      <xdr:col>18</xdr:col>
      <xdr:colOff>229870</xdr:colOff>
      <xdr:row>17</xdr:row>
      <xdr:rowOff>16510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438863-1993-47C4-AE82-594D9AF0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085-859D-4884-BA1A-624D4790CA81}">
  <dimension ref="B1:C17"/>
  <sheetViews>
    <sheetView showGridLines="0" zoomScale="140" zoomScaleNormal="140" workbookViewId="0">
      <selection activeCell="C8" sqref="C8"/>
    </sheetView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12" width="10.140625" bestFit="1" customWidth="1"/>
  </cols>
  <sheetData>
    <row r="1" spans="2:3" ht="6" customHeight="1" x14ac:dyDescent="0.25"/>
    <row r="3" spans="2:3" x14ac:dyDescent="0.25">
      <c r="B3" s="16" t="s">
        <v>3</v>
      </c>
      <c r="C3" s="17">
        <v>10000</v>
      </c>
    </row>
    <row r="5" spans="2:3" x14ac:dyDescent="0.25">
      <c r="B5" s="8" t="s">
        <v>4</v>
      </c>
      <c r="C5" s="9" t="s">
        <v>2</v>
      </c>
    </row>
    <row r="6" spans="2:3" x14ac:dyDescent="0.25">
      <c r="B6" s="10" t="s">
        <v>5</v>
      </c>
      <c r="C6" s="13">
        <v>10636</v>
      </c>
    </row>
    <row r="7" spans="2:3" x14ac:dyDescent="0.25">
      <c r="B7" s="11" t="s">
        <v>6</v>
      </c>
      <c r="C7" s="14">
        <v>3384</v>
      </c>
    </row>
    <row r="8" spans="2:3" x14ac:dyDescent="0.25">
      <c r="B8" s="10" t="s">
        <v>7</v>
      </c>
      <c r="C8" s="13">
        <v>11954</v>
      </c>
    </row>
    <row r="9" spans="2:3" x14ac:dyDescent="0.25">
      <c r="B9" s="11" t="s">
        <v>8</v>
      </c>
      <c r="C9" s="14">
        <v>18516</v>
      </c>
    </row>
    <row r="10" spans="2:3" x14ac:dyDescent="0.25">
      <c r="B10" s="10" t="s">
        <v>9</v>
      </c>
      <c r="C10" s="13">
        <v>16222</v>
      </c>
    </row>
    <row r="11" spans="2:3" x14ac:dyDescent="0.25">
      <c r="B11" s="11" t="s">
        <v>10</v>
      </c>
      <c r="C11" s="14">
        <v>9278</v>
      </c>
    </row>
    <row r="12" spans="2:3" x14ac:dyDescent="0.25">
      <c r="B12" s="10" t="s">
        <v>11</v>
      </c>
      <c r="C12" s="13">
        <v>8790</v>
      </c>
    </row>
    <row r="13" spans="2:3" x14ac:dyDescent="0.25">
      <c r="B13" s="11" t="s">
        <v>12</v>
      </c>
      <c r="C13" s="14">
        <v>19240</v>
      </c>
    </row>
    <row r="14" spans="2:3" x14ac:dyDescent="0.25">
      <c r="B14" s="10" t="s">
        <v>13</v>
      </c>
      <c r="C14" s="13">
        <v>14886</v>
      </c>
    </row>
    <row r="15" spans="2:3" x14ac:dyDescent="0.25">
      <c r="B15" s="11" t="s">
        <v>14</v>
      </c>
      <c r="C15" s="14">
        <v>6354</v>
      </c>
    </row>
    <row r="16" spans="2:3" x14ac:dyDescent="0.25">
      <c r="B16" s="10" t="s">
        <v>15</v>
      </c>
      <c r="C16" s="13">
        <v>11560</v>
      </c>
    </row>
    <row r="17" spans="2:3" x14ac:dyDescent="0.25">
      <c r="B17" s="12" t="s">
        <v>16</v>
      </c>
      <c r="C17" s="15"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9.85546875" bestFit="1" customWidth="1"/>
    <col min="3" max="3" width="12.7109375" bestFit="1" customWidth="1"/>
    <col min="4" max="4" width="11.7109375" hidden="1" customWidth="1"/>
    <col min="5" max="13" width="10.140625" bestFit="1" customWidth="1"/>
  </cols>
  <sheetData>
    <row r="1" spans="2:4" ht="6" customHeight="1" x14ac:dyDescent="0.25"/>
    <row r="3" spans="2:4" x14ac:dyDescent="0.25">
      <c r="B3" s="16" t="s">
        <v>3</v>
      </c>
      <c r="C3" s="17">
        <v>10000</v>
      </c>
    </row>
    <row r="5" spans="2:4" x14ac:dyDescent="0.25">
      <c r="B5" s="8" t="s">
        <v>4</v>
      </c>
      <c r="C5" s="9" t="s">
        <v>2</v>
      </c>
      <c r="D5" s="9" t="s">
        <v>17</v>
      </c>
    </row>
    <row r="6" spans="2:4" x14ac:dyDescent="0.25">
      <c r="B6" s="10" t="s">
        <v>5</v>
      </c>
      <c r="C6" s="13">
        <v>10636</v>
      </c>
      <c r="D6" s="13">
        <f>IF(C6&gt;=$C$3,C6,0)</f>
        <v>10636</v>
      </c>
    </row>
    <row r="7" spans="2:4" x14ac:dyDescent="0.25">
      <c r="B7" s="11" t="s">
        <v>6</v>
      </c>
      <c r="C7" s="14">
        <v>3384</v>
      </c>
      <c r="D7" s="14">
        <f t="shared" ref="D7:D17" si="0">IF(C7&gt;=$C$3,C7,0)</f>
        <v>0</v>
      </c>
    </row>
    <row r="8" spans="2:4" x14ac:dyDescent="0.25">
      <c r="B8" s="10" t="s">
        <v>7</v>
      </c>
      <c r="C8" s="13">
        <v>11954</v>
      </c>
      <c r="D8" s="13">
        <f t="shared" si="0"/>
        <v>11954</v>
      </c>
    </row>
    <row r="9" spans="2:4" x14ac:dyDescent="0.25">
      <c r="B9" s="11" t="s">
        <v>8</v>
      </c>
      <c r="C9" s="14">
        <v>18516</v>
      </c>
      <c r="D9" s="14">
        <f t="shared" si="0"/>
        <v>18516</v>
      </c>
    </row>
    <row r="10" spans="2:4" x14ac:dyDescent="0.25">
      <c r="B10" s="10" t="s">
        <v>9</v>
      </c>
      <c r="C10" s="13">
        <v>16222</v>
      </c>
      <c r="D10" s="13">
        <f t="shared" si="0"/>
        <v>16222</v>
      </c>
    </row>
    <row r="11" spans="2:4" x14ac:dyDescent="0.25">
      <c r="B11" s="11" t="s">
        <v>10</v>
      </c>
      <c r="C11" s="14">
        <v>9278</v>
      </c>
      <c r="D11" s="14">
        <f t="shared" si="0"/>
        <v>0</v>
      </c>
    </row>
    <row r="12" spans="2:4" x14ac:dyDescent="0.25">
      <c r="B12" s="10" t="s">
        <v>11</v>
      </c>
      <c r="C12" s="13">
        <v>8790</v>
      </c>
      <c r="D12" s="13">
        <f t="shared" si="0"/>
        <v>0</v>
      </c>
    </row>
    <row r="13" spans="2:4" x14ac:dyDescent="0.25">
      <c r="B13" s="11" t="s">
        <v>12</v>
      </c>
      <c r="C13" s="14">
        <v>19240</v>
      </c>
      <c r="D13" s="14">
        <f t="shared" si="0"/>
        <v>19240</v>
      </c>
    </row>
    <row r="14" spans="2:4" x14ac:dyDescent="0.25">
      <c r="B14" s="10" t="s">
        <v>13</v>
      </c>
      <c r="C14" s="13">
        <v>14886</v>
      </c>
      <c r="D14" s="13">
        <f t="shared" si="0"/>
        <v>14886</v>
      </c>
    </row>
    <row r="15" spans="2:4" x14ac:dyDescent="0.25">
      <c r="B15" s="11" t="s">
        <v>14</v>
      </c>
      <c r="C15" s="14">
        <v>6354</v>
      </c>
      <c r="D15" s="14">
        <f t="shared" si="0"/>
        <v>0</v>
      </c>
    </row>
    <row r="16" spans="2:4" x14ac:dyDescent="0.25">
      <c r="B16" s="10" t="s">
        <v>15</v>
      </c>
      <c r="C16" s="13">
        <v>11560</v>
      </c>
      <c r="D16" s="13">
        <f t="shared" si="0"/>
        <v>11560</v>
      </c>
    </row>
    <row r="17" spans="2:4" x14ac:dyDescent="0.25">
      <c r="B17" s="12" t="s">
        <v>16</v>
      </c>
      <c r="C17" s="15">
        <v>13700</v>
      </c>
      <c r="D17" s="15">
        <f t="shared" si="0"/>
        <v>13700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46D8-A99C-4116-A4F1-2A57C30445C8}">
  <dimension ref="B1:E15"/>
  <sheetViews>
    <sheetView showGridLines="0" zoomScale="175" zoomScaleNormal="175" workbookViewId="0">
      <selection activeCell="A14" sqref="A14:XFD15"/>
    </sheetView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5" width="12.28515625" hidden="1" customWidth="1"/>
    <col min="6" max="11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52</v>
      </c>
      <c r="E2" s="3" t="s">
        <v>53</v>
      </c>
    </row>
    <row r="3" spans="2:5" x14ac:dyDescent="0.25">
      <c r="B3" s="1" t="s">
        <v>19</v>
      </c>
      <c r="C3" s="18">
        <v>3.5000000000000003E-2</v>
      </c>
      <c r="D3" s="18">
        <f>IF($C3=$C$14,$C3,0)</f>
        <v>0</v>
      </c>
      <c r="E3" s="18">
        <f>IF($C3=$C$15,$C3,0)</f>
        <v>0</v>
      </c>
    </row>
    <row r="4" spans="2:5" x14ac:dyDescent="0.25">
      <c r="B4" s="1" t="s">
        <v>20</v>
      </c>
      <c r="C4" s="18">
        <v>3.5999999999999997E-2</v>
      </c>
      <c r="D4" s="18">
        <f t="shared" ref="D4:D12" si="0">IF($C4=$C$14,$C4,0)</f>
        <v>0</v>
      </c>
      <c r="E4" s="18">
        <f t="shared" ref="E4:E12" si="1">IF($C4=$C$15,$C4,0)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1.4E-2</v>
      </c>
      <c r="E9" s="18">
        <f t="shared" si="1"/>
        <v>0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0</v>
      </c>
      <c r="E11" s="18">
        <f t="shared" si="1"/>
        <v>5.3999999999999999E-2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hidden="1" x14ac:dyDescent="0.25">
      <c r="B14" s="2" t="s">
        <v>51</v>
      </c>
      <c r="C14" s="19">
        <f>MIN(C3:C12)</f>
        <v>1.4E-2</v>
      </c>
    </row>
    <row r="15" spans="2:5" hidden="1" x14ac:dyDescent="0.25">
      <c r="B15" s="2" t="s">
        <v>50</v>
      </c>
      <c r="C15" s="19">
        <f>MAX(C3:C12)</f>
        <v>5.3999999999999999E-2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E15"/>
  <sheetViews>
    <sheetView showGridLines="0" zoomScale="140" zoomScaleNormal="140" workbookViewId="0"/>
  </sheetViews>
  <sheetFormatPr defaultRowHeight="15" x14ac:dyDescent="0.25"/>
  <cols>
    <col min="1" max="1" width="1.28515625" customWidth="1"/>
    <col min="2" max="2" width="10.5703125" bestFit="1" customWidth="1"/>
    <col min="3" max="3" width="11.42578125" bestFit="1" customWidth="1"/>
    <col min="4" max="5" width="11" hidden="1" customWidth="1"/>
    <col min="6" max="13" width="10.140625" bestFit="1" customWidth="1"/>
  </cols>
  <sheetData>
    <row r="1" spans="2:5" ht="6" customHeight="1" x14ac:dyDescent="0.25"/>
    <row r="2" spans="2:5" x14ac:dyDescent="0.25">
      <c r="B2" s="2" t="s">
        <v>18</v>
      </c>
      <c r="C2" s="3" t="s">
        <v>29</v>
      </c>
      <c r="D2" s="3" t="s">
        <v>30</v>
      </c>
      <c r="E2" s="3" t="s">
        <v>31</v>
      </c>
    </row>
    <row r="3" spans="2:5" x14ac:dyDescent="0.25">
      <c r="B3" s="1" t="s">
        <v>19</v>
      </c>
      <c r="C3" s="18">
        <v>3.5000000000000003E-2</v>
      </c>
      <c r="D3" s="18">
        <f>IF(C3=$C$14,C3,0)</f>
        <v>0</v>
      </c>
      <c r="E3" s="18">
        <f>IF(C3=$C$15,C3,0)</f>
        <v>0</v>
      </c>
    </row>
    <row r="4" spans="2:5" x14ac:dyDescent="0.25">
      <c r="B4" s="1" t="s">
        <v>20</v>
      </c>
      <c r="C4" s="18">
        <v>3.5999999999999997E-2</v>
      </c>
      <c r="D4" s="18">
        <f t="shared" ref="D4:D12" si="0">IF(C4=$C$14,C4,0)</f>
        <v>0</v>
      </c>
      <c r="E4" s="18">
        <f t="shared" ref="E4:E12" si="1">IF(C4=$C$15,C4,0)</f>
        <v>0</v>
      </c>
    </row>
    <row r="5" spans="2:5" x14ac:dyDescent="0.25">
      <c r="B5" s="1" t="s">
        <v>21</v>
      </c>
      <c r="C5" s="18">
        <v>4.3999999999999997E-2</v>
      </c>
      <c r="D5" s="18">
        <f t="shared" si="0"/>
        <v>0</v>
      </c>
      <c r="E5" s="18">
        <f t="shared" si="1"/>
        <v>0</v>
      </c>
    </row>
    <row r="6" spans="2:5" x14ac:dyDescent="0.25">
      <c r="B6" s="1" t="s">
        <v>22</v>
      </c>
      <c r="C6" s="18">
        <v>2.5000000000000001E-2</v>
      </c>
      <c r="D6" s="18">
        <f t="shared" si="0"/>
        <v>0</v>
      </c>
      <c r="E6" s="18">
        <f t="shared" si="1"/>
        <v>0</v>
      </c>
    </row>
    <row r="7" spans="2:5" x14ac:dyDescent="0.25">
      <c r="B7" s="1" t="s">
        <v>23</v>
      </c>
      <c r="C7" s="18">
        <v>1.9E-2</v>
      </c>
      <c r="D7" s="18">
        <f t="shared" si="0"/>
        <v>0</v>
      </c>
      <c r="E7" s="18">
        <f t="shared" si="1"/>
        <v>0</v>
      </c>
    </row>
    <row r="8" spans="2:5" x14ac:dyDescent="0.25">
      <c r="B8" s="1" t="s">
        <v>24</v>
      </c>
      <c r="C8" s="18">
        <v>4.2000000000000003E-2</v>
      </c>
      <c r="D8" s="18">
        <f t="shared" si="0"/>
        <v>0</v>
      </c>
      <c r="E8" s="18">
        <f t="shared" si="1"/>
        <v>0</v>
      </c>
    </row>
    <row r="9" spans="2:5" x14ac:dyDescent="0.25">
      <c r="B9" s="1" t="s">
        <v>25</v>
      </c>
      <c r="C9" s="18">
        <v>1.4E-2</v>
      </c>
      <c r="D9" s="18">
        <f t="shared" si="0"/>
        <v>0</v>
      </c>
      <c r="E9" s="18">
        <f t="shared" si="1"/>
        <v>1.4E-2</v>
      </c>
    </row>
    <row r="10" spans="2:5" x14ac:dyDescent="0.25">
      <c r="B10" s="1" t="s">
        <v>26</v>
      </c>
      <c r="C10" s="18">
        <v>2.5999999999999999E-2</v>
      </c>
      <c r="D10" s="18">
        <f t="shared" si="0"/>
        <v>0</v>
      </c>
      <c r="E10" s="18">
        <f t="shared" si="1"/>
        <v>0</v>
      </c>
    </row>
    <row r="11" spans="2:5" x14ac:dyDescent="0.25">
      <c r="B11" s="1" t="s">
        <v>27</v>
      </c>
      <c r="C11" s="18">
        <v>5.3999999999999999E-2</v>
      </c>
      <c r="D11" s="18">
        <f t="shared" si="0"/>
        <v>5.3999999999999999E-2</v>
      </c>
      <c r="E11" s="18">
        <f t="shared" si="1"/>
        <v>0</v>
      </c>
    </row>
    <row r="12" spans="2:5" x14ac:dyDescent="0.25">
      <c r="B12" s="1" t="s">
        <v>28</v>
      </c>
      <c r="C12" s="18">
        <v>4.7E-2</v>
      </c>
      <c r="D12" s="18">
        <f t="shared" si="0"/>
        <v>0</v>
      </c>
      <c r="E12" s="18">
        <f t="shared" si="1"/>
        <v>0</v>
      </c>
    </row>
    <row r="14" spans="2:5" x14ac:dyDescent="0.25">
      <c r="B14" s="2" t="s">
        <v>30</v>
      </c>
      <c r="C14" s="19">
        <f>MAX(C3:C12)</f>
        <v>5.3999999999999999E-2</v>
      </c>
    </row>
    <row r="15" spans="2:5" x14ac:dyDescent="0.25">
      <c r="B15" s="2" t="s">
        <v>31</v>
      </c>
      <c r="C15" s="19">
        <f>MIN(C3:C12)</f>
        <v>1.4E-2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1B37-1FF5-4F49-8468-F60C8F19439B}">
  <dimension ref="A1:C25"/>
  <sheetViews>
    <sheetView showGridLines="0" tabSelected="1" zoomScale="110" zoomScaleNormal="110" workbookViewId="0">
      <selection activeCell="P25" sqref="P25"/>
    </sheetView>
  </sheetViews>
  <sheetFormatPr defaultColWidth="9.140625" defaultRowHeight="15" x14ac:dyDescent="0.25"/>
  <cols>
    <col min="1" max="1" width="5.85546875" style="4" customWidth="1"/>
    <col min="2" max="2" width="10.42578125" style="4" bestFit="1" customWidth="1"/>
    <col min="3" max="3" width="12.28515625" style="4" bestFit="1" customWidth="1"/>
    <col min="4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29">
        <v>2021</v>
      </c>
      <c r="C2" s="29"/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17" spans="2:3" x14ac:dyDescent="0.25">
      <c r="B17" s="30" t="s">
        <v>55</v>
      </c>
      <c r="C17" s="31">
        <v>14</v>
      </c>
    </row>
    <row r="18" spans="2:3" x14ac:dyDescent="0.25">
      <c r="B18" s="30" t="s">
        <v>54</v>
      </c>
      <c r="C18" s="32">
        <f>_xlfn.FORECAST.LINEAR($C$17,$C$4:$C$15,$A$4:$A$15)</f>
        <v>7379.1655011655012</v>
      </c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A1:C27"/>
  <sheetViews>
    <sheetView showGridLines="0" zoomScale="110" zoomScaleNormal="110" workbookViewId="0"/>
  </sheetViews>
  <sheetFormatPr defaultColWidth="9.140625" defaultRowHeight="15" x14ac:dyDescent="0.25"/>
  <cols>
    <col min="1" max="1" width="5.85546875" style="4" customWidth="1"/>
    <col min="2" max="2" width="10.85546875" style="4" bestFit="1" customWidth="1"/>
    <col min="3" max="4" width="10.42578125" style="4" bestFit="1" customWidth="1"/>
    <col min="5" max="12" width="6.5703125" style="4" customWidth="1"/>
    <col min="13" max="16384" width="9.140625" style="4"/>
  </cols>
  <sheetData>
    <row r="1" spans="1:3" ht="7.5" customHeight="1" x14ac:dyDescent="0.25"/>
    <row r="2" spans="1:3" ht="15" customHeight="1" x14ac:dyDescent="0.25">
      <c r="B2" s="4">
        <v>2021</v>
      </c>
    </row>
    <row r="3" spans="1:3" x14ac:dyDescent="0.25">
      <c r="B3" s="7" t="s">
        <v>1</v>
      </c>
      <c r="C3" s="7" t="s">
        <v>0</v>
      </c>
    </row>
    <row r="4" spans="1:3" x14ac:dyDescent="0.25">
      <c r="A4" s="4">
        <v>1</v>
      </c>
      <c r="B4" s="5" t="s">
        <v>32</v>
      </c>
      <c r="C4" s="6">
        <v>5318</v>
      </c>
    </row>
    <row r="5" spans="1:3" x14ac:dyDescent="0.25">
      <c r="A5" s="4">
        <v>2</v>
      </c>
      <c r="B5" s="5" t="s">
        <v>33</v>
      </c>
      <c r="C5" s="6">
        <v>1692</v>
      </c>
    </row>
    <row r="6" spans="1:3" x14ac:dyDescent="0.25">
      <c r="A6" s="4">
        <v>3</v>
      </c>
      <c r="B6" s="5" t="s">
        <v>34</v>
      </c>
      <c r="C6" s="6">
        <v>5977</v>
      </c>
    </row>
    <row r="7" spans="1:3" x14ac:dyDescent="0.25">
      <c r="A7" s="4">
        <v>4</v>
      </c>
      <c r="B7" s="5" t="s">
        <v>35</v>
      </c>
      <c r="C7" s="6">
        <v>9528</v>
      </c>
    </row>
    <row r="8" spans="1:3" x14ac:dyDescent="0.25">
      <c r="A8" s="4">
        <v>5</v>
      </c>
      <c r="B8" s="5" t="s">
        <v>36</v>
      </c>
      <c r="C8" s="6">
        <v>8111</v>
      </c>
    </row>
    <row r="9" spans="1:3" x14ac:dyDescent="0.25">
      <c r="A9" s="4">
        <v>6</v>
      </c>
      <c r="B9" s="5" t="s">
        <v>37</v>
      </c>
      <c r="C9" s="6">
        <v>4639</v>
      </c>
    </row>
    <row r="10" spans="1:3" x14ac:dyDescent="0.25">
      <c r="A10" s="4">
        <v>7</v>
      </c>
      <c r="B10" s="5" t="s">
        <v>38</v>
      </c>
      <c r="C10" s="6">
        <v>6895</v>
      </c>
    </row>
    <row r="11" spans="1:3" x14ac:dyDescent="0.25">
      <c r="A11" s="4">
        <v>8</v>
      </c>
      <c r="B11" s="5" t="s">
        <v>39</v>
      </c>
      <c r="C11" s="6">
        <v>9620</v>
      </c>
    </row>
    <row r="12" spans="1:3" x14ac:dyDescent="0.25">
      <c r="A12" s="4">
        <v>9</v>
      </c>
      <c r="B12" s="5" t="s">
        <v>40</v>
      </c>
      <c r="C12" s="6">
        <v>7443</v>
      </c>
    </row>
    <row r="13" spans="1:3" x14ac:dyDescent="0.25">
      <c r="A13" s="4">
        <v>10</v>
      </c>
      <c r="B13" s="5" t="s">
        <v>41</v>
      </c>
      <c r="C13" s="6">
        <v>3177</v>
      </c>
    </row>
    <row r="14" spans="1:3" x14ac:dyDescent="0.25">
      <c r="A14" s="4">
        <v>11</v>
      </c>
      <c r="B14" s="5" t="s">
        <v>42</v>
      </c>
      <c r="C14" s="6">
        <v>5780</v>
      </c>
    </row>
    <row r="15" spans="1:3" x14ac:dyDescent="0.25">
      <c r="A15" s="4">
        <v>12</v>
      </c>
      <c r="B15" s="5" t="s">
        <v>43</v>
      </c>
      <c r="C15" s="6">
        <v>7736</v>
      </c>
    </row>
    <row r="21" spans="2:3" ht="15.75" thickBot="1" x14ac:dyDescent="0.3">
      <c r="B21" s="28" t="s">
        <v>46</v>
      </c>
    </row>
    <row r="22" spans="2:3" x14ac:dyDescent="0.25">
      <c r="B22" s="20" t="s">
        <v>44</v>
      </c>
      <c r="C22" s="21">
        <f>SLOPE(C4:C15,A4:A15)</f>
        <v>140.37762237762237</v>
      </c>
    </row>
    <row r="23" spans="2:3" x14ac:dyDescent="0.25">
      <c r="B23" s="22" t="s">
        <v>47</v>
      </c>
      <c r="C23" s="23">
        <f>INTERCEPT(C4:C15,A4:A15)</f>
        <v>5413.878787878788</v>
      </c>
    </row>
    <row r="24" spans="2:3" x14ac:dyDescent="0.25">
      <c r="B24" s="22" t="s">
        <v>45</v>
      </c>
      <c r="C24" s="23">
        <v>15</v>
      </c>
    </row>
    <row r="25" spans="2:3" ht="15.75" thickBot="1" x14ac:dyDescent="0.3">
      <c r="B25" s="24" t="s">
        <v>48</v>
      </c>
      <c r="C25" s="25">
        <f>C22*C24+C23</f>
        <v>7519.5431235431242</v>
      </c>
    </row>
    <row r="26" spans="2:3" ht="3" customHeight="1" thickBot="1" x14ac:dyDescent="0.3"/>
    <row r="27" spans="2:3" ht="15.75" thickBot="1" x14ac:dyDescent="0.3">
      <c r="B27" s="26" t="s">
        <v>49</v>
      </c>
      <c r="C27" s="27">
        <f>_xlfn.FORECAST.LINEAR(C24,C4:C15,A4:A15)</f>
        <v>7519.5431235431242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Format. Cond. - Parte 1</vt:lpstr>
      <vt:lpstr>Format. Cond. - Parte 1 (Gab.)</vt:lpstr>
      <vt:lpstr>Format. Cond. - Parte 2</vt:lpstr>
      <vt:lpstr>Format. Cond. - Parte 2 (Gab.)</vt:lpstr>
      <vt:lpstr>Linha de Tendência e Previsão</vt:lpstr>
      <vt:lpstr>Linha de Tendência (Gabarito)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Gabriel Gomes Ribeiro</cp:lastModifiedBy>
  <dcterms:created xsi:type="dcterms:W3CDTF">2017-03-30T17:26:03Z</dcterms:created>
  <dcterms:modified xsi:type="dcterms:W3CDTF">2025-07-28T20:14:36Z</dcterms:modified>
</cp:coreProperties>
</file>