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hidePivotFieldList="1" defaultThemeVersion="166925"/>
  <mc:AlternateContent xmlns:mc="http://schemas.openxmlformats.org/markup-compatibility/2006">
    <mc:Choice Requires="x15">
      <x15ac:absPath xmlns:x15ac="http://schemas.microsoft.com/office/spreadsheetml/2010/11/ac" url="C:\Users\Henrique\Desktop\"/>
    </mc:Choice>
  </mc:AlternateContent>
  <xr:revisionPtr revIDLastSave="0" documentId="13_ncr:1_{F3625CFF-4B7F-4B2A-972D-02454822F034}" xr6:coauthVersionLast="46" xr6:coauthVersionMax="46" xr10:uidLastSave="{00000000-0000-0000-0000-000000000000}"/>
  <bookViews>
    <workbookView xWindow="-120" yWindow="-120" windowWidth="29040" windowHeight="15840" activeTab="5" xr2:uid="{A6869DAE-9F9E-4115-8FC1-BA544C18977D}"/>
  </bookViews>
  <sheets>
    <sheet name="Base Dados" sheetId="1" r:id="rId1"/>
    <sheet name="Dasboard" sheetId="11" r:id="rId2"/>
    <sheet name="Rascunho" sheetId="21" r:id="rId3"/>
    <sheet name="Publicacao" sheetId="23" r:id="rId4"/>
    <sheet name="Voluntario" sheetId="24" r:id="rId5"/>
    <sheet name="Eventos" sheetId="22" r:id="rId6"/>
    <sheet name="Critério" sheetId="20" r:id="rId7"/>
    <sheet name="Dicas de Uso da Planilha" sheetId="14" state="hidden" r:id="rId8"/>
  </sheets>
  <definedNames>
    <definedName name="__bookmark_1">#REF!</definedName>
    <definedName name="_xlnm._FilterDatabase" localSheetId="0" hidden="1">'Base Dados'!$A$2:$AA$1181</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9" i="22" l="1"/>
  <c r="C38" i="22"/>
  <c r="C37" i="22"/>
  <c r="B41" i="22"/>
  <c r="B39" i="22"/>
  <c r="B38" i="22"/>
  <c r="B37" i="22"/>
  <c r="B36" i="22"/>
  <c r="C6" i="22"/>
  <c r="E6" i="22" s="1"/>
  <c r="C5" i="22"/>
  <c r="E5" i="22" s="1"/>
  <c r="C33" i="22"/>
  <c r="E33" i="22" s="1"/>
  <c r="C32" i="22"/>
  <c r="E32" i="22" s="1"/>
  <c r="C31" i="22"/>
  <c r="E31" i="22" s="1"/>
  <c r="C30" i="22"/>
  <c r="E30" i="22" s="1"/>
  <c r="C29" i="22"/>
  <c r="E29" i="22" s="1"/>
  <c r="C28" i="22"/>
  <c r="E28" i="22" s="1"/>
  <c r="C27" i="22"/>
  <c r="E27" i="22" s="1"/>
  <c r="C26" i="22"/>
  <c r="E26" i="22" s="1"/>
  <c r="C25" i="22"/>
  <c r="E25" i="22" s="1"/>
  <c r="C24" i="22"/>
  <c r="E24" i="22" s="1"/>
  <c r="C23" i="22"/>
  <c r="E23" i="22" s="1"/>
  <c r="C22" i="22"/>
  <c r="E22" i="22" s="1"/>
  <c r="C21" i="22"/>
  <c r="E21" i="22" s="1"/>
  <c r="C20" i="22"/>
  <c r="E20" i="22" s="1"/>
  <c r="C19" i="22"/>
  <c r="E19" i="22" s="1"/>
  <c r="C18" i="22"/>
  <c r="E18" i="22" s="1"/>
  <c r="C17" i="22"/>
  <c r="E17" i="22" s="1"/>
  <c r="C16" i="22"/>
  <c r="E16" i="22" s="1"/>
  <c r="C15" i="22"/>
  <c r="E15" i="22" s="1"/>
  <c r="C14" i="22"/>
  <c r="E14" i="22" s="1"/>
  <c r="C13" i="22"/>
  <c r="E13" i="22" s="1"/>
  <c r="C12" i="22"/>
  <c r="E12" i="22" s="1"/>
  <c r="C11" i="22"/>
  <c r="E11" i="22" s="1"/>
  <c r="C10" i="22"/>
  <c r="E10" i="22" s="1"/>
  <c r="C9" i="22"/>
  <c r="E9" i="22" s="1"/>
  <c r="C8" i="22"/>
  <c r="E8" i="22" s="1"/>
  <c r="C7" i="22"/>
  <c r="E7" i="22" s="1"/>
  <c r="C4" i="22"/>
  <c r="E4" i="22" s="1"/>
  <c r="C3" i="22"/>
  <c r="E3" i="22" s="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H1182" i="1"/>
  <c r="B6" i="11" s="1"/>
  <c r="I24" i="11" s="1"/>
  <c r="F23" i="11"/>
  <c r="F22" i="11"/>
  <c r="B7" i="11" l="1"/>
  <c r="I25" i="11" s="1"/>
  <c r="B4" i="11"/>
  <c r="I22" i="11" s="1"/>
  <c r="B8" i="11"/>
  <c r="I26" i="11" s="1"/>
  <c r="B5" i="11"/>
  <c r="I23" i="11" s="1"/>
  <c r="B9" i="11" l="1"/>
  <c r="G613" i="1"/>
  <c r="F613" i="1"/>
  <c r="E613" i="1" s="1" a="1"/>
  <c r="E613" i="1" s="1"/>
  <c r="G774" i="1"/>
  <c r="F774" i="1"/>
  <c r="E774" i="1" s="1" a="1"/>
  <c r="E774" i="1" s="1"/>
  <c r="G740" i="1"/>
  <c r="F740" i="1"/>
  <c r="E740" i="1" s="1" a="1"/>
  <c r="E740" i="1" s="1"/>
  <c r="G120" i="1"/>
  <c r="F120" i="1"/>
  <c r="E120" i="1" s="1" a="1"/>
  <c r="E120" i="1" s="1"/>
  <c r="G953" i="1"/>
  <c r="G230" i="1" l="1"/>
  <c r="F230" i="1"/>
  <c r="E230" i="1" s="1" a="1"/>
  <c r="E230" i="1" s="1"/>
  <c r="F66" i="1" l="1"/>
  <c r="F1062" i="1"/>
  <c r="F973" i="1"/>
  <c r="F953" i="1"/>
  <c r="F432" i="1"/>
  <c r="F901" i="1"/>
  <c r="F1094" i="1"/>
  <c r="F658" i="1"/>
  <c r="F829" i="1"/>
  <c r="F80" i="1"/>
  <c r="F212" i="1"/>
  <c r="F992" i="1"/>
  <c r="F156" i="1"/>
  <c r="F1072" i="1"/>
  <c r="F480" i="1"/>
  <c r="F281" i="1"/>
  <c r="F793" i="1"/>
  <c r="F438" i="1"/>
  <c r="F500" i="1"/>
  <c r="F763" i="1"/>
  <c r="F501" i="1"/>
  <c r="F320" i="1"/>
  <c r="F713" i="1"/>
  <c r="F649" i="1"/>
  <c r="F936" i="1"/>
  <c r="F309" i="1"/>
  <c r="F900" i="1"/>
  <c r="F394" i="1"/>
  <c r="F255" i="1"/>
  <c r="F449" i="1"/>
  <c r="F642" i="1"/>
  <c r="F439" i="1"/>
  <c r="F226" i="1"/>
  <c r="F231" i="1"/>
  <c r="F943" i="1"/>
  <c r="F60" i="1"/>
  <c r="F324" i="1"/>
  <c r="F11" i="1"/>
  <c r="F402" i="1"/>
  <c r="F816" i="1"/>
  <c r="F315" i="1"/>
  <c r="F598" i="1"/>
  <c r="F552" i="1"/>
  <c r="F108" i="1"/>
  <c r="F473" i="1"/>
  <c r="F134" i="1"/>
  <c r="F1066" i="1"/>
  <c r="F1095" i="1"/>
  <c r="F939" i="1"/>
  <c r="F356" i="1"/>
  <c r="F714" i="1"/>
  <c r="F1175" i="1"/>
  <c r="F1011" i="1"/>
  <c r="F838" i="1"/>
  <c r="F1067" i="1"/>
  <c r="F874" i="1"/>
  <c r="F498" i="1"/>
  <c r="F267" i="1"/>
  <c r="F986" i="1"/>
  <c r="F347" i="1"/>
  <c r="F712" i="1"/>
  <c r="F809" i="1"/>
  <c r="F282" i="1"/>
  <c r="F889" i="1"/>
  <c r="F830" i="1"/>
  <c r="F425" i="1"/>
  <c r="F63" i="1"/>
  <c r="F845" i="1"/>
  <c r="F665" i="1"/>
  <c r="F489" i="1"/>
  <c r="F268" i="1"/>
  <c r="F1075" i="1"/>
  <c r="F74" i="1"/>
  <c r="F114" i="1"/>
  <c r="F687" i="1"/>
  <c r="F333" i="1"/>
  <c r="F567" i="1"/>
  <c r="F570" i="1"/>
  <c r="F626" i="1"/>
  <c r="F682" i="1"/>
  <c r="F1068" i="1"/>
  <c r="F958" i="1"/>
  <c r="F807" i="1"/>
  <c r="F334" i="1"/>
  <c r="F256" i="1"/>
  <c r="F1030" i="1"/>
  <c r="F295" i="1"/>
  <c r="F296" i="1"/>
  <c r="F837" i="1"/>
  <c r="F1020" i="1"/>
  <c r="F987" i="1"/>
  <c r="F624" i="1"/>
  <c r="F504" i="1"/>
  <c r="F650" i="1"/>
  <c r="F822" i="1"/>
  <c r="F1063" i="1"/>
  <c r="F435" i="1"/>
  <c r="F238" i="1"/>
  <c r="F488" i="1"/>
  <c r="F555" i="1"/>
  <c r="F1096" i="1"/>
  <c r="F831" i="1"/>
  <c r="F325" i="1"/>
  <c r="F1097" i="1"/>
  <c r="F497" i="1"/>
  <c r="F395" i="1"/>
  <c r="F554" i="1"/>
  <c r="F1098" i="1"/>
  <c r="F538" i="1"/>
  <c r="F875" i="1"/>
  <c r="F844" i="1"/>
  <c r="F1099" i="1"/>
  <c r="F919" i="1"/>
  <c r="F920" i="1"/>
  <c r="F982" i="1"/>
  <c r="F474" i="1"/>
  <c r="F1176" i="1"/>
  <c r="F242" i="1"/>
  <c r="F881" i="1"/>
  <c r="F486" i="1"/>
  <c r="F475" i="1"/>
  <c r="F1100" i="1"/>
  <c r="F629" i="1"/>
  <c r="F288" i="1"/>
  <c r="F749" i="1"/>
  <c r="F1005" i="1"/>
  <c r="F45" i="1"/>
  <c r="F469" i="1"/>
  <c r="F510" i="1"/>
  <c r="F490" i="1"/>
  <c r="F208" i="1"/>
  <c r="F468" i="1"/>
  <c r="F335" i="1"/>
  <c r="F1101" i="1"/>
  <c r="F417" i="1"/>
  <c r="F216" i="1"/>
  <c r="F314" i="1"/>
  <c r="F590" i="1"/>
  <c r="F902" i="1"/>
  <c r="F393" i="1"/>
  <c r="F413" i="1"/>
  <c r="F864" i="1"/>
  <c r="F283" i="1"/>
  <c r="F896" i="1"/>
  <c r="F495" i="1"/>
  <c r="F827" i="1"/>
  <c r="F777" i="1"/>
  <c r="F661" i="1"/>
  <c r="F307" i="1"/>
  <c r="F1102" i="1"/>
  <c r="F284" i="1"/>
  <c r="F832" i="1"/>
  <c r="F491" i="1"/>
  <c r="F851" i="1"/>
  <c r="F708" i="1"/>
  <c r="F152" i="1"/>
  <c r="F361" i="1"/>
  <c r="F396" i="1"/>
  <c r="F355" i="1"/>
  <c r="F745" i="1"/>
  <c r="F1026" i="1"/>
  <c r="F988" i="1"/>
  <c r="F1027" i="1"/>
  <c r="F485" i="1"/>
  <c r="F979" i="1"/>
  <c r="F645" i="1"/>
  <c r="F1103" i="1"/>
  <c r="F462" i="1"/>
  <c r="F496" i="1"/>
  <c r="F109" i="1"/>
  <c r="F764" i="1"/>
  <c r="F428" i="1"/>
  <c r="F893" i="1"/>
  <c r="F466" i="1"/>
  <c r="F153" i="1"/>
  <c r="F384" i="1"/>
  <c r="F511" i="1"/>
  <c r="F949" i="1"/>
  <c r="F778" i="1"/>
  <c r="F304" i="1"/>
  <c r="F252" i="1"/>
  <c r="F671" i="1"/>
  <c r="F244" i="1"/>
  <c r="F317" i="1"/>
  <c r="F29" i="1"/>
  <c r="F291" i="1"/>
  <c r="F922" i="1"/>
  <c r="F115" i="1"/>
  <c r="F1035" i="1"/>
  <c r="F331" i="1"/>
  <c r="F163" i="1"/>
  <c r="F639" i="1"/>
  <c r="F107" i="1"/>
  <c r="F932" i="1"/>
  <c r="F270" i="1"/>
  <c r="E270" i="1" s="1" a="1"/>
  <c r="E270" i="1" s="1"/>
  <c r="F502" i="1"/>
  <c r="F635" i="1"/>
  <c r="F630" i="1"/>
  <c r="F1064" i="1"/>
  <c r="F418" i="1"/>
  <c r="F520" i="1"/>
  <c r="F461" i="1"/>
  <c r="F509" i="1"/>
  <c r="F1006" i="1"/>
  <c r="F359" i="1"/>
  <c r="F386" i="1"/>
  <c r="F397" i="1"/>
  <c r="F1012" i="1"/>
  <c r="F303" i="1"/>
  <c r="F903" i="1"/>
  <c r="F537" i="1"/>
  <c r="F1054" i="1"/>
  <c r="F833" i="1"/>
  <c r="F1047" i="1"/>
  <c r="F709" i="1"/>
  <c r="F1105" i="1"/>
  <c r="F149" i="1"/>
  <c r="F680" i="1"/>
  <c r="F1104" i="1"/>
  <c r="F759" i="1"/>
  <c r="F928" i="1"/>
  <c r="F1083" i="1"/>
  <c r="F584" i="1"/>
  <c r="F3" i="1"/>
  <c r="F933" i="1"/>
  <c r="F340" i="1"/>
  <c r="F929" i="1"/>
  <c r="F128" i="1"/>
  <c r="F1106" i="1"/>
  <c r="F421" i="1"/>
  <c r="F696" i="1"/>
  <c r="F271" i="1"/>
  <c r="F904" i="1"/>
  <c r="F697" i="1"/>
  <c r="F262" i="1"/>
  <c r="F457" i="1"/>
  <c r="F653" i="1"/>
  <c r="F892" i="1"/>
  <c r="F820" i="1"/>
  <c r="F574" i="1"/>
  <c r="F250" i="1"/>
  <c r="F138" i="1"/>
  <c r="F1044" i="1"/>
  <c r="F72" i="1"/>
  <c r="F575" i="1"/>
  <c r="F1107" i="1"/>
  <c r="F1021" i="1"/>
  <c r="F6" i="1"/>
  <c r="F1055" i="1"/>
  <c r="F5" i="1"/>
  <c r="F1056" i="1"/>
  <c r="F654" i="1"/>
  <c r="F101" i="1"/>
  <c r="F1057" i="1"/>
  <c r="F905" i="1"/>
  <c r="F31" i="1"/>
  <c r="F312" i="1"/>
  <c r="F431" i="1"/>
  <c r="F146" i="1"/>
  <c r="F1013" i="1"/>
  <c r="F906" i="1"/>
  <c r="F1078" i="1"/>
  <c r="F907" i="1"/>
  <c r="F209" i="1"/>
  <c r="F750" i="1"/>
  <c r="F789" i="1"/>
  <c r="F297" i="1"/>
  <c r="F362" i="1"/>
  <c r="F363" i="1"/>
  <c r="F374" i="1"/>
  <c r="F385" i="1"/>
  <c r="F403" i="1"/>
  <c r="F416" i="1"/>
  <c r="F470" i="1"/>
  <c r="F513" i="1"/>
  <c r="F514" i="1"/>
  <c r="F515" i="1"/>
  <c r="F516" i="1"/>
  <c r="F727" i="1"/>
  <c r="F729" i="1"/>
  <c r="F1007" i="1"/>
  <c r="F54" i="1"/>
  <c r="F614" i="1"/>
  <c r="F556" i="1"/>
  <c r="F34" i="1"/>
  <c r="F22" i="1"/>
  <c r="F453" i="1"/>
  <c r="F882" i="1"/>
  <c r="F336" i="1"/>
  <c r="F278" i="1"/>
  <c r="F547" i="1"/>
  <c r="F636" i="1"/>
  <c r="F104" i="1"/>
  <c r="F970" i="1"/>
  <c r="F566" i="1"/>
  <c r="F794" i="1"/>
  <c r="F131" i="1"/>
  <c r="F445" i="1"/>
  <c r="F147" i="1"/>
  <c r="F454" i="1"/>
  <c r="F191" i="1"/>
  <c r="F64" i="1"/>
  <c r="F784" i="1"/>
  <c r="F934" i="1"/>
  <c r="F526" i="1"/>
  <c r="F492" i="1"/>
  <c r="F786" i="1"/>
  <c r="F592" i="1"/>
  <c r="F155" i="1"/>
  <c r="F847" i="1"/>
  <c r="F339" i="1"/>
  <c r="F871" i="1"/>
  <c r="F287" i="1"/>
  <c r="F571" i="1"/>
  <c r="F742" i="1"/>
  <c r="F197" i="1"/>
  <c r="F33" i="1"/>
  <c r="F484" i="1"/>
  <c r="F606" i="1"/>
  <c r="F698" i="1"/>
  <c r="F18" i="1"/>
  <c r="F167" i="1"/>
  <c r="F289" i="1"/>
  <c r="F1036" i="1"/>
  <c r="F272" i="1"/>
  <c r="F834" i="1"/>
  <c r="F823" i="1"/>
  <c r="F452" i="1"/>
  <c r="F652" i="1"/>
  <c r="F634" i="1"/>
  <c r="F886" i="1"/>
  <c r="F782" i="1"/>
  <c r="F19" i="1"/>
  <c r="F46" i="1"/>
  <c r="F536" i="1"/>
  <c r="F21" i="1"/>
  <c r="F841" i="1"/>
  <c r="F617" i="1"/>
  <c r="F961" i="1"/>
  <c r="F966" i="1"/>
  <c r="F38" i="1"/>
  <c r="F637" i="1"/>
  <c r="F476" i="1"/>
  <c r="F897" i="1"/>
  <c r="F775" i="1"/>
  <c r="F972" i="1"/>
  <c r="F14" i="1"/>
  <c r="F872" i="1"/>
  <c r="F251" i="1"/>
  <c r="F88" i="1"/>
  <c r="F1110" i="1"/>
  <c r="F564" i="1"/>
  <c r="F420" i="1"/>
  <c r="F760" i="1"/>
  <c r="F348" i="1"/>
  <c r="F258" i="1"/>
  <c r="F78" i="1"/>
  <c r="F434" i="1"/>
  <c r="F121" i="1"/>
  <c r="F862" i="1"/>
  <c r="F787" i="1"/>
  <c r="F344" i="1"/>
  <c r="F683" i="1"/>
  <c r="F1108" i="1"/>
  <c r="F579" i="1"/>
  <c r="F110" i="1"/>
  <c r="F1037" i="1"/>
  <c r="F53" i="1"/>
  <c r="F273" i="1"/>
  <c r="F419" i="1"/>
  <c r="F507" i="1"/>
  <c r="F835" i="1"/>
  <c r="F222" i="1"/>
  <c r="F921" i="1"/>
  <c r="F796" i="1"/>
  <c r="F1041" i="1"/>
  <c r="F894" i="1"/>
  <c r="F481" i="1"/>
  <c r="F1112" i="1"/>
  <c r="F1079" i="1"/>
  <c r="F169" i="1"/>
  <c r="F632" i="1"/>
  <c r="F1113" i="1"/>
  <c r="F105" i="1"/>
  <c r="F1009" i="1"/>
  <c r="F95" i="1"/>
  <c r="F1109" i="1"/>
  <c r="F248" i="1"/>
  <c r="F266" i="1"/>
  <c r="F318" i="1"/>
  <c r="F1015" i="1"/>
  <c r="F989" i="1"/>
  <c r="F534" i="1"/>
  <c r="F969" i="1"/>
  <c r="F865" i="1"/>
  <c r="F1114" i="1"/>
  <c r="F292" i="1"/>
  <c r="F941" i="1"/>
  <c r="F766" i="1"/>
  <c r="F186" i="1"/>
  <c r="F814" i="1"/>
  <c r="F767" i="1"/>
  <c r="F82" i="1"/>
  <c r="F243" i="1"/>
  <c r="F174" i="1"/>
  <c r="F26" i="1"/>
  <c r="F770" i="1"/>
  <c r="F586" i="1"/>
  <c r="F587" i="1"/>
  <c r="F130" i="1"/>
  <c r="F798" i="1"/>
  <c r="F765" i="1"/>
  <c r="F643" i="1"/>
  <c r="F326" i="1"/>
  <c r="F908" i="1"/>
  <c r="F139" i="1"/>
  <c r="F821" i="1"/>
  <c r="F699" i="1"/>
  <c r="F997" i="1"/>
  <c r="F76" i="1"/>
  <c r="F127" i="1"/>
  <c r="F91" i="1"/>
  <c r="F926" i="1"/>
  <c r="F619" i="1"/>
  <c r="F792" i="1"/>
  <c r="F1111" i="1"/>
  <c r="F565" i="1"/>
  <c r="F23" i="1"/>
  <c r="F990" i="1"/>
  <c r="F944" i="1"/>
  <c r="F974" i="1"/>
  <c r="F993" i="1"/>
  <c r="F585" i="1"/>
  <c r="F1115" i="1"/>
  <c r="F290" i="1"/>
  <c r="F237" i="1"/>
  <c r="F129" i="1"/>
  <c r="F631" i="1"/>
  <c r="F621" i="1"/>
  <c r="F25" i="1"/>
  <c r="F220" i="1"/>
  <c r="F249" i="1"/>
  <c r="F274" i="1"/>
  <c r="F1088" i="1"/>
  <c r="F1177" i="1"/>
  <c r="F15" i="1"/>
  <c r="F24" i="1"/>
  <c r="F463" i="1"/>
  <c r="F950" i="1"/>
  <c r="F998" i="1"/>
  <c r="F909" i="1"/>
  <c r="F721" i="1"/>
  <c r="F917" i="1"/>
  <c r="F930" i="1"/>
  <c r="F10" i="1"/>
  <c r="F346" i="1"/>
  <c r="F390" i="1"/>
  <c r="F398" i="1"/>
  <c r="F399" i="1"/>
  <c r="F730" i="1"/>
  <c r="F67" i="1"/>
  <c r="F294" i="1"/>
  <c r="F298" i="1"/>
  <c r="F299" i="1"/>
  <c r="F300" i="1"/>
  <c r="F301" i="1"/>
  <c r="F360" i="1"/>
  <c r="F364" i="1"/>
  <c r="F35" i="1"/>
  <c r="F365" i="1"/>
  <c r="F952" i="1"/>
  <c r="F726" i="1"/>
  <c r="F620" i="1"/>
  <c r="F1120" i="1"/>
  <c r="F472" i="1"/>
  <c r="F991" i="1"/>
  <c r="F753" i="1"/>
  <c r="F81" i="1"/>
  <c r="F352" i="1"/>
  <c r="F801" i="1"/>
  <c r="F638" i="1"/>
  <c r="F140" i="1"/>
  <c r="F743" i="1"/>
  <c r="F1121" i="1"/>
  <c r="F1065" i="1"/>
  <c r="F227" i="1"/>
  <c r="F302" i="1"/>
  <c r="F411" i="1"/>
  <c r="F85" i="1"/>
  <c r="F180" i="1"/>
  <c r="F610" i="1"/>
  <c r="F183" i="1"/>
  <c r="F947" i="1"/>
  <c r="F157" i="1"/>
  <c r="F752" i="1"/>
  <c r="F111" i="1"/>
  <c r="F1122" i="1"/>
  <c r="F1003" i="1"/>
  <c r="F366" i="1"/>
  <c r="F171" i="1"/>
  <c r="F116" i="1"/>
  <c r="F213" i="1"/>
  <c r="F531" i="1"/>
  <c r="F876" i="1"/>
  <c r="F923" i="1"/>
  <c r="F368" i="1"/>
  <c r="F689" i="1"/>
  <c r="F369" i="1"/>
  <c r="F86" i="1"/>
  <c r="F410" i="1"/>
  <c r="F477" i="1"/>
  <c r="F756" i="1"/>
  <c r="F1000" i="1"/>
  <c r="F367" i="1"/>
  <c r="F1125" i="1"/>
  <c r="F572" i="1"/>
  <c r="F210" i="1"/>
  <c r="F1018" i="1"/>
  <c r="F748" i="1"/>
  <c r="F868" i="1"/>
  <c r="F483" i="1"/>
  <c r="F719" i="1"/>
  <c r="F539" i="1"/>
  <c r="F370" i="1"/>
  <c r="F898" i="1"/>
  <c r="F1022" i="1"/>
  <c r="F856" i="1"/>
  <c r="F217" i="1"/>
  <c r="F887" i="1"/>
  <c r="F1123" i="1"/>
  <c r="F640" i="1"/>
  <c r="F1070" i="1"/>
  <c r="F1124" i="1"/>
  <c r="F151" i="1"/>
  <c r="F715" i="1"/>
  <c r="F87" i="1"/>
  <c r="F528" i="1"/>
  <c r="F866" i="1"/>
  <c r="F546" i="1"/>
  <c r="F1126" i="1"/>
  <c r="F201" i="1"/>
  <c r="F1127" i="1"/>
  <c r="F1128" i="1"/>
  <c r="F172" i="1"/>
  <c r="F994" i="1"/>
  <c r="F305" i="1"/>
  <c r="F1129" i="1"/>
  <c r="F422" i="1"/>
  <c r="F776" i="1"/>
  <c r="F349" i="1"/>
  <c r="F573" i="1"/>
  <c r="F877" i="1"/>
  <c r="F1017" i="1"/>
  <c r="F1130" i="1"/>
  <c r="F580" i="1"/>
  <c r="F863" i="1"/>
  <c r="F83" i="1"/>
  <c r="F548" i="1"/>
  <c r="F878" i="1"/>
  <c r="F16" i="1"/>
  <c r="F323" i="1"/>
  <c r="F783" i="1"/>
  <c r="F1042" i="1"/>
  <c r="F559" i="1"/>
  <c r="F768" i="1"/>
  <c r="F722" i="1"/>
  <c r="F141" i="1"/>
  <c r="F1086" i="1"/>
  <c r="F371" i="1"/>
  <c r="F467" i="1"/>
  <c r="F372" i="1"/>
  <c r="F805" i="1"/>
  <c r="F741" i="1"/>
  <c r="F705" i="1"/>
  <c r="F330" i="1"/>
  <c r="F954" i="1"/>
  <c r="F824" i="1"/>
  <c r="F71" i="1"/>
  <c r="F578" i="1"/>
  <c r="F1133" i="1"/>
  <c r="F684" i="1"/>
  <c r="F1073" i="1"/>
  <c r="F918" i="1"/>
  <c r="F813" i="1"/>
  <c r="F910" i="1"/>
  <c r="F137" i="1"/>
  <c r="F1031" i="1"/>
  <c r="F179" i="1"/>
  <c r="F723" i="1"/>
  <c r="F27" i="1"/>
  <c r="F373" i="1"/>
  <c r="F122" i="1"/>
  <c r="F739" i="1"/>
  <c r="F353" i="1"/>
  <c r="F1131" i="1"/>
  <c r="F1080" i="1"/>
  <c r="F611" i="1"/>
  <c r="F198" i="1"/>
  <c r="F1049" i="1"/>
  <c r="F1132" i="1"/>
  <c r="F102" i="1"/>
  <c r="F676" i="1"/>
  <c r="F628" i="1"/>
  <c r="F223" i="1"/>
  <c r="F718" i="1"/>
  <c r="F700" i="1"/>
  <c r="F1134" i="1"/>
  <c r="F375" i="1"/>
  <c r="F959" i="1"/>
  <c r="F1135" i="1"/>
  <c r="F869" i="1"/>
  <c r="F963" i="1"/>
  <c r="F810" i="1"/>
  <c r="F89" i="1"/>
  <c r="F376" i="1"/>
  <c r="F1136" i="1"/>
  <c r="F202" i="1"/>
  <c r="F57" i="1"/>
  <c r="F50" i="1"/>
  <c r="F980" i="1"/>
  <c r="F667" i="1"/>
  <c r="F94" i="1"/>
  <c r="F1010" i="1"/>
  <c r="F218" i="1"/>
  <c r="F603" i="1"/>
  <c r="F1116" i="1"/>
  <c r="F187" i="1"/>
  <c r="F1093" i="1"/>
  <c r="F788" i="1"/>
  <c r="F672" i="1"/>
  <c r="F849" i="1"/>
  <c r="F593" i="1"/>
  <c r="F1085" i="1"/>
  <c r="F1178" i="1"/>
  <c r="F1137" i="1"/>
  <c r="F883" i="1"/>
  <c r="F44" i="1"/>
  <c r="F744" i="1"/>
  <c r="F224" i="1"/>
  <c r="F1001" i="1"/>
  <c r="F1138" i="1"/>
  <c r="F589" i="1"/>
  <c r="F937" i="1"/>
  <c r="F240" i="1"/>
  <c r="F850" i="1"/>
  <c r="F609" i="1"/>
  <c r="F1139" i="1"/>
  <c r="F232" i="1"/>
  <c r="F36" i="1"/>
  <c r="F540" i="1"/>
  <c r="F73" i="1"/>
  <c r="F207" i="1"/>
  <c r="F668" i="1"/>
  <c r="F17" i="1"/>
  <c r="F978" i="1"/>
  <c r="F1002" i="1"/>
  <c r="F158" i="1"/>
  <c r="F176" i="1"/>
  <c r="F257" i="1"/>
  <c r="F675" i="1"/>
  <c r="F964" i="1"/>
  <c r="F429" i="1"/>
  <c r="F1023" i="1"/>
  <c r="F825" i="1"/>
  <c r="F377" i="1"/>
  <c r="F68" i="1"/>
  <c r="F142" i="1"/>
  <c r="F1051" i="1"/>
  <c r="F716" i="1"/>
  <c r="F633" i="1"/>
  <c r="F688" i="1"/>
  <c r="F241" i="1"/>
  <c r="F800" i="1"/>
  <c r="F557" i="1"/>
  <c r="F265" i="1"/>
  <c r="F1053" i="1"/>
  <c r="F203" i="1"/>
  <c r="F975" i="1"/>
  <c r="F859" i="1"/>
  <c r="F757" i="1"/>
  <c r="F1140" i="1"/>
  <c r="F269" i="1"/>
  <c r="F1090" i="1"/>
  <c r="F911" i="1"/>
  <c r="F799" i="1"/>
  <c r="F826" i="1"/>
  <c r="F204" i="1"/>
  <c r="F1141" i="1"/>
  <c r="F378" i="1"/>
  <c r="F951" i="1"/>
  <c r="F568" i="1"/>
  <c r="F358" i="1"/>
  <c r="F1052" i="1"/>
  <c r="F440" i="1"/>
  <c r="F39" i="1"/>
  <c r="F604" i="1"/>
  <c r="F685" i="1"/>
  <c r="F817" i="1"/>
  <c r="F447" i="1"/>
  <c r="F144" i="1"/>
  <c r="F806" i="1"/>
  <c r="F651" i="1"/>
  <c r="F858" i="1"/>
  <c r="F769" i="1"/>
  <c r="F795" i="1"/>
  <c r="F263" i="1"/>
  <c r="F701" i="1"/>
  <c r="F427" i="1"/>
  <c r="F612" i="1"/>
  <c r="F852" i="1"/>
  <c r="F1060" i="1"/>
  <c r="F181" i="1"/>
  <c r="F100" i="1"/>
  <c r="F879" i="1"/>
  <c r="F12" i="1"/>
  <c r="F736" i="1"/>
  <c r="F1074" i="1"/>
  <c r="F1089" i="1"/>
  <c r="F350" i="1"/>
  <c r="F51" i="1"/>
  <c r="F956" i="1"/>
  <c r="F233" i="1"/>
  <c r="F40" i="1"/>
  <c r="F65" i="1"/>
  <c r="F1029" i="1"/>
  <c r="F446" i="1"/>
  <c r="F1142" i="1"/>
  <c r="F522" i="1"/>
  <c r="F976" i="1"/>
  <c r="F126" i="1"/>
  <c r="F1143" i="1"/>
  <c r="F545" i="1"/>
  <c r="F839" i="1"/>
  <c r="F623" i="1"/>
  <c r="F860" i="1"/>
  <c r="F627" i="1"/>
  <c r="F293" i="1"/>
  <c r="F569" i="1"/>
  <c r="F177" i="1"/>
  <c r="F560" i="1"/>
  <c r="F188" i="1"/>
  <c r="F691" i="1"/>
  <c r="F221" i="1"/>
  <c r="F211" i="1"/>
  <c r="F123" i="1"/>
  <c r="F464" i="1"/>
  <c r="F967" i="1"/>
  <c r="F247" i="1"/>
  <c r="F1032" i="1"/>
  <c r="F588" i="1"/>
  <c r="F553" i="1"/>
  <c r="F1144" i="1"/>
  <c r="F549" i="1"/>
  <c r="F1069" i="1"/>
  <c r="F861" i="1"/>
  <c r="F225" i="1"/>
  <c r="F737" i="1"/>
  <c r="F772" i="1"/>
  <c r="F1145" i="1"/>
  <c r="F873" i="1"/>
  <c r="F264" i="1"/>
  <c r="F1076" i="1"/>
  <c r="F1039" i="1"/>
  <c r="F935" i="1"/>
  <c r="F132" i="1"/>
  <c r="F69" i="1"/>
  <c r="F32" i="1"/>
  <c r="F702" i="1"/>
  <c r="F154" i="1"/>
  <c r="F442" i="1"/>
  <c r="F558" i="1"/>
  <c r="F170" i="1"/>
  <c r="F478" i="1"/>
  <c r="F607" i="1"/>
  <c r="F848" i="1"/>
  <c r="F412" i="1"/>
  <c r="F448" i="1"/>
  <c r="F1117" i="1"/>
  <c r="F625" i="1"/>
  <c r="F1148" i="1"/>
  <c r="F1118" i="1"/>
  <c r="F195" i="1"/>
  <c r="F977" i="1"/>
  <c r="F981" i="1"/>
  <c r="F487" i="1"/>
  <c r="F150" i="1"/>
  <c r="F1146" i="1"/>
  <c r="F159" i="1"/>
  <c r="F79" i="1"/>
  <c r="F214" i="1"/>
  <c r="F968" i="1"/>
  <c r="F1147" i="1"/>
  <c r="F532" i="1"/>
  <c r="F693" i="1"/>
  <c r="F505" i="1"/>
  <c r="F1050" i="1"/>
  <c r="F527" i="1"/>
  <c r="F49" i="1"/>
  <c r="F854" i="1"/>
  <c r="F455" i="1"/>
  <c r="F720" i="1"/>
  <c r="F1149" i="1"/>
  <c r="F836" i="1"/>
  <c r="F37" i="1"/>
  <c r="F234" i="1"/>
  <c r="F1119" i="1"/>
  <c r="F1150" i="1"/>
  <c r="F724" i="1"/>
  <c r="F135" i="1"/>
  <c r="F117" i="1"/>
  <c r="F99" i="1"/>
  <c r="F460" i="1"/>
  <c r="F96" i="1"/>
  <c r="F704" i="1"/>
  <c r="F999" i="1"/>
  <c r="F771" i="1"/>
  <c r="F327" i="1"/>
  <c r="F1151" i="1"/>
  <c r="F746" i="1"/>
  <c r="F341" i="1"/>
  <c r="F1092" i="1"/>
  <c r="F160" i="1"/>
  <c r="F924" i="1"/>
  <c r="F521" i="1"/>
  <c r="F59" i="1"/>
  <c r="F870" i="1"/>
  <c r="F811" i="1"/>
  <c r="F647" i="1"/>
  <c r="F1034" i="1"/>
  <c r="F337" i="1"/>
  <c r="F164" i="1"/>
  <c r="F1152" i="1"/>
  <c r="F1153" i="1"/>
  <c r="F818" i="1"/>
  <c r="F828" i="1"/>
  <c r="F927" i="1"/>
  <c r="F1014" i="1"/>
  <c r="F855" i="1"/>
  <c r="F1045" i="1"/>
  <c r="F938" i="1"/>
  <c r="F945" i="1"/>
  <c r="F561" i="1"/>
  <c r="F168" i="1"/>
  <c r="F1059" i="1"/>
  <c r="F443" i="1"/>
  <c r="F965" i="1"/>
  <c r="F1154" i="1"/>
  <c r="F781" i="1"/>
  <c r="F641" i="1"/>
  <c r="F259" i="1"/>
  <c r="F58" i="1"/>
  <c r="F106" i="1"/>
  <c r="F694" i="1"/>
  <c r="F493" i="1"/>
  <c r="F1081" i="1"/>
  <c r="F47" i="1"/>
  <c r="F1155" i="1"/>
  <c r="F601" i="1"/>
  <c r="F948" i="1"/>
  <c r="F785" i="1"/>
  <c r="F184" i="1"/>
  <c r="F143" i="1"/>
  <c r="F747" i="1"/>
  <c r="F173" i="1"/>
  <c r="F599" i="1"/>
  <c r="F600" i="1"/>
  <c r="F912" i="1"/>
  <c r="F228" i="1"/>
  <c r="F75" i="1"/>
  <c r="F1024" i="1"/>
  <c r="F165" i="1"/>
  <c r="F529" i="1"/>
  <c r="F1156" i="1"/>
  <c r="F275" i="1"/>
  <c r="F942" i="1"/>
  <c r="F199" i="1"/>
  <c r="F235" i="1"/>
  <c r="F615" i="1"/>
  <c r="F321" i="1"/>
  <c r="F846" i="1"/>
  <c r="F533" i="1"/>
  <c r="F762" i="1"/>
  <c r="F1157" i="1"/>
  <c r="F1087" i="1"/>
  <c r="F7" i="1"/>
  <c r="F728" i="1"/>
  <c r="F41" i="1"/>
  <c r="F328" i="1"/>
  <c r="F437" i="1"/>
  <c r="F118" i="1"/>
  <c r="F1158" i="1"/>
  <c r="F677" i="1"/>
  <c r="F322" i="1"/>
  <c r="F940" i="1"/>
  <c r="F423" i="1"/>
  <c r="F995" i="1"/>
  <c r="F90" i="1"/>
  <c r="F957" i="1"/>
  <c r="F1040" i="1"/>
  <c r="F913" i="1"/>
  <c r="F260" i="1"/>
  <c r="F55" i="1"/>
  <c r="F1159" i="1"/>
  <c r="F42" i="1"/>
  <c r="F92" i="1"/>
  <c r="F215" i="1"/>
  <c r="F189" i="1"/>
  <c r="F175" i="1"/>
  <c r="F277" i="1"/>
  <c r="F840" i="1"/>
  <c r="F581" i="1"/>
  <c r="F430" i="1"/>
  <c r="F124" i="1"/>
  <c r="F1084" i="1"/>
  <c r="F1160" i="1"/>
  <c r="F797" i="1"/>
  <c r="F1161" i="1"/>
  <c r="F1162" i="1"/>
  <c r="F576" i="1"/>
  <c r="F773" i="1"/>
  <c r="F285" i="1"/>
  <c r="F758" i="1"/>
  <c r="F594" i="1"/>
  <c r="F319" i="1"/>
  <c r="F43" i="1"/>
  <c r="F983" i="1"/>
  <c r="F646" i="1"/>
  <c r="F112" i="1"/>
  <c r="F674" i="1"/>
  <c r="F1038" i="1"/>
  <c r="F479" i="1"/>
  <c r="F1163" i="1"/>
  <c r="F666" i="1"/>
  <c r="F735" i="1"/>
  <c r="F802" i="1"/>
  <c r="F236" i="1"/>
  <c r="F20" i="1"/>
  <c r="F530" i="1"/>
  <c r="F853" i="1"/>
  <c r="F206" i="1"/>
  <c r="F678" i="1"/>
  <c r="F541" i="1"/>
  <c r="F1164" i="1"/>
  <c r="F525" i="1"/>
  <c r="F444" i="1"/>
  <c r="F276" i="1"/>
  <c r="F286" i="1"/>
  <c r="F338" i="1"/>
  <c r="F456" i="1"/>
  <c r="F618" i="1"/>
  <c r="F602" i="1"/>
  <c r="F1004" i="1"/>
  <c r="F971" i="1"/>
  <c r="F194" i="1"/>
  <c r="F125" i="1"/>
  <c r="F1077" i="1"/>
  <c r="F946" i="1"/>
  <c r="F482" i="1"/>
  <c r="F166" i="1"/>
  <c r="F1016" i="1"/>
  <c r="F1165" i="1"/>
  <c r="F1019" i="1"/>
  <c r="F205" i="1"/>
  <c r="F711" i="1"/>
  <c r="F56" i="1"/>
  <c r="F1061" i="1"/>
  <c r="F332" i="1"/>
  <c r="F1166" i="1"/>
  <c r="F1167" i="1"/>
  <c r="F690" i="1"/>
  <c r="F1168" i="1"/>
  <c r="F955" i="1"/>
  <c r="F229" i="1"/>
  <c r="F608" i="1"/>
  <c r="F725" i="1"/>
  <c r="F310" i="1"/>
  <c r="F450" i="1"/>
  <c r="F311" i="1"/>
  <c r="F433" i="1"/>
  <c r="F190" i="1"/>
  <c r="F605" i="1"/>
  <c r="F61" i="1"/>
  <c r="F451" i="1"/>
  <c r="F182" i="1"/>
  <c r="F803" i="1"/>
  <c r="F1091" i="1"/>
  <c r="F812" i="1"/>
  <c r="F4" i="1"/>
  <c r="F542" i="1"/>
  <c r="F550" i="1"/>
  <c r="F880" i="1"/>
  <c r="F103" i="1"/>
  <c r="F357" i="1"/>
  <c r="F503" i="1"/>
  <c r="F254" i="1"/>
  <c r="F308" i="1"/>
  <c r="F1071" i="1"/>
  <c r="F962" i="1"/>
  <c r="F808" i="1"/>
  <c r="F161" i="1"/>
  <c r="F133" i="1"/>
  <c r="F219" i="1"/>
  <c r="F890" i="1"/>
  <c r="F523" i="1"/>
  <c r="F424" i="1"/>
  <c r="F261" i="1"/>
  <c r="F1169" i="1"/>
  <c r="F754" i="1"/>
  <c r="F622" i="1"/>
  <c r="F178" i="1"/>
  <c r="F239" i="1"/>
  <c r="F595" i="1"/>
  <c r="F648" i="1"/>
  <c r="F245" i="1"/>
  <c r="F616" i="1"/>
  <c r="F253" i="1"/>
  <c r="F499" i="1"/>
  <c r="F306" i="1"/>
  <c r="F1033" i="1"/>
  <c r="F196" i="1"/>
  <c r="F1048" i="1"/>
  <c r="F1058" i="1"/>
  <c r="F710" i="1"/>
  <c r="F148" i="1"/>
  <c r="F1170" i="1"/>
  <c r="F738" i="1"/>
  <c r="F914" i="1"/>
  <c r="F891" i="1"/>
  <c r="F1171" i="1"/>
  <c r="F669" i="1"/>
  <c r="F279" i="1"/>
  <c r="F664" i="1"/>
  <c r="F162" i="1"/>
  <c r="F345" i="1"/>
  <c r="F1082" i="1"/>
  <c r="F679" i="1"/>
  <c r="F985" i="1"/>
  <c r="F706" i="1"/>
  <c r="F506" i="1"/>
  <c r="F543" i="1"/>
  <c r="F494" i="1"/>
  <c r="F13" i="1"/>
  <c r="F655" i="1"/>
  <c r="F780" i="1"/>
  <c r="F695" i="1"/>
  <c r="F692" i="1"/>
  <c r="F996" i="1"/>
  <c r="F915" i="1"/>
  <c r="F342" i="1"/>
  <c r="F30" i="1"/>
  <c r="F1172" i="1"/>
  <c r="F815" i="1"/>
  <c r="F1025" i="1"/>
  <c r="F1173" i="1"/>
  <c r="F857" i="1"/>
  <c r="F52" i="1"/>
  <c r="F1174" i="1"/>
  <c r="F577" i="1"/>
  <c r="F791" i="1"/>
  <c r="F354" i="1"/>
  <c r="F9" i="1"/>
  <c r="F790" i="1"/>
  <c r="F842" i="1"/>
  <c r="F899" i="1"/>
  <c r="F925" i="1"/>
  <c r="F670" i="1"/>
  <c r="F8" i="1"/>
  <c r="F1028" i="1"/>
  <c r="F703" i="1"/>
  <c r="F916" i="1"/>
  <c r="F48" i="1"/>
  <c r="F656" i="1"/>
  <c r="F535" i="1"/>
  <c r="F1179" i="1"/>
  <c r="F329" i="1"/>
  <c r="F465" i="1"/>
  <c r="F343" i="1"/>
  <c r="F751" i="1"/>
  <c r="F597" i="1"/>
  <c r="F867" i="1"/>
  <c r="F119" i="1"/>
  <c r="F351" i="1"/>
  <c r="F562" i="1"/>
  <c r="F644" i="1"/>
  <c r="F524" i="1"/>
  <c r="F582" i="1"/>
  <c r="F583" i="1"/>
  <c r="F717" i="1"/>
  <c r="F895" i="1"/>
  <c r="F113" i="1"/>
  <c r="F70" i="1"/>
  <c r="F931" i="1"/>
  <c r="F843" i="1"/>
  <c r="F563" i="1"/>
  <c r="F1180" i="1"/>
  <c r="F819" i="1"/>
  <c r="E819" i="1" s="1" a="1"/>
  <c r="E819" i="1" s="1"/>
  <c r="F888" i="1"/>
  <c r="F136" i="1"/>
  <c r="F707" i="1"/>
  <c r="F960" i="1"/>
  <c r="F458" i="1"/>
  <c r="F1043" i="1"/>
  <c r="F77" i="1"/>
  <c r="F673" i="1"/>
  <c r="F193" i="1"/>
  <c r="F246" i="1"/>
  <c r="F200" i="1"/>
  <c r="F591" i="1"/>
  <c r="F379" i="1"/>
  <c r="F380" i="1"/>
  <c r="F381" i="1"/>
  <c r="F382" i="1"/>
  <c r="F383" i="1"/>
  <c r="F387" i="1"/>
  <c r="F388" i="1"/>
  <c r="F389" i="1"/>
  <c r="F391" i="1"/>
  <c r="F392" i="1"/>
  <c r="F400" i="1"/>
  <c r="F401" i="1"/>
  <c r="F404" i="1"/>
  <c r="F405" i="1"/>
  <c r="F406" i="1"/>
  <c r="F407" i="1"/>
  <c r="F408" i="1"/>
  <c r="F409" i="1"/>
  <c r="F414" i="1"/>
  <c r="F415" i="1"/>
  <c r="F471" i="1"/>
  <c r="F512" i="1"/>
  <c r="F517" i="1"/>
  <c r="F518" i="1"/>
  <c r="F519" i="1"/>
  <c r="F657" i="1"/>
  <c r="F659" i="1"/>
  <c r="F660" i="1"/>
  <c r="F662" i="1"/>
  <c r="F663" i="1"/>
  <c r="F731" i="1"/>
  <c r="F732" i="1"/>
  <c r="F733" i="1"/>
  <c r="F734" i="1"/>
  <c r="F761" i="1"/>
  <c r="F779" i="1"/>
  <c r="F804" i="1"/>
  <c r="F884" i="1"/>
  <c r="F1008" i="1"/>
  <c r="F551" i="1"/>
  <c r="F313" i="1"/>
  <c r="F93" i="1"/>
  <c r="F192" i="1"/>
  <c r="F97" i="1"/>
  <c r="F84" i="1"/>
  <c r="F508" i="1"/>
  <c r="F98" i="1"/>
  <c r="F316" i="1"/>
  <c r="F681" i="1"/>
  <c r="F280" i="1"/>
  <c r="F885" i="1"/>
  <c r="F459" i="1"/>
  <c r="F62" i="1"/>
  <c r="F755" i="1"/>
  <c r="F426" i="1"/>
  <c r="F436" i="1"/>
  <c r="F441" i="1"/>
  <c r="F984" i="1"/>
  <c r="F185" i="1"/>
  <c r="F686" i="1"/>
  <c r="F28" i="1"/>
  <c r="F596" i="1"/>
  <c r="F544" i="1"/>
  <c r="F1046" i="1"/>
  <c r="F145" i="1"/>
  <c r="E41" i="11"/>
  <c r="E46" i="11"/>
  <c r="B12" i="11"/>
  <c r="B10" i="11" l="1"/>
  <c r="B11" i="11"/>
  <c r="E67" i="1" a="1"/>
  <c r="E67" i="1" s="1"/>
  <c r="E294" i="1" a="1"/>
  <c r="E294" i="1" s="1"/>
  <c r="E845" i="1" a="1"/>
  <c r="E845" i="1" s="1"/>
  <c r="E298" i="1" a="1"/>
  <c r="E298" i="1" s="1"/>
  <c r="E256" i="1" a="1"/>
  <c r="E256" i="1" s="1"/>
  <c r="E822" i="1" a="1"/>
  <c r="E822" i="1" s="1"/>
  <c r="E299" i="1" a="1"/>
  <c r="E299" i="1" s="1"/>
  <c r="E300" i="1" a="1"/>
  <c r="E300" i="1" s="1"/>
  <c r="E238" i="1" a="1"/>
  <c r="E238" i="1" s="1"/>
  <c r="E1097" i="1" a="1"/>
  <c r="E1097" i="1" s="1"/>
  <c r="E554" i="1" a="1"/>
  <c r="E554" i="1" s="1"/>
  <c r="E1098" i="1" a="1"/>
  <c r="E1098" i="1" s="1"/>
  <c r="E301" i="1" a="1"/>
  <c r="E301" i="1" s="1"/>
  <c r="E538" i="1" a="1"/>
  <c r="E538" i="1" s="1"/>
  <c r="E875" i="1" a="1"/>
  <c r="E875" i="1" s="1"/>
  <c r="E844" i="1" a="1"/>
  <c r="E844" i="1" s="1"/>
  <c r="E1099" i="1" a="1"/>
  <c r="E1099" i="1" s="1"/>
  <c r="E919" i="1" a="1"/>
  <c r="E919" i="1" s="1"/>
  <c r="E920" i="1" a="1"/>
  <c r="E920" i="1" s="1"/>
  <c r="E982" i="1" a="1"/>
  <c r="E982" i="1" s="1"/>
  <c r="E474" i="1" a="1"/>
  <c r="E474" i="1" s="1"/>
  <c r="E1176" i="1" a="1"/>
  <c r="E1176" i="1" s="1"/>
  <c r="E242" i="1" a="1"/>
  <c r="E242" i="1" s="1"/>
  <c r="E486" i="1" a="1"/>
  <c r="E486" i="1" s="1"/>
  <c r="E629" i="1" a="1"/>
  <c r="E629" i="1" s="1"/>
  <c r="E749" i="1" a="1"/>
  <c r="E749" i="1" s="1"/>
  <c r="E45" i="1" a="1"/>
  <c r="E45" i="1" s="1"/>
  <c r="E490" i="1" a="1"/>
  <c r="E490" i="1" s="1"/>
  <c r="E208" i="1" a="1"/>
  <c r="E208" i="1" s="1"/>
  <c r="E468" i="1" a="1"/>
  <c r="E468" i="1" s="1"/>
  <c r="E360" i="1" a="1"/>
  <c r="E360" i="1" s="1"/>
  <c r="E297" i="1" a="1"/>
  <c r="E297" i="1" s="1"/>
  <c r="E335" i="1" a="1"/>
  <c r="E335" i="1" s="1"/>
  <c r="E1101" i="1" a="1"/>
  <c r="E1101" i="1" s="1"/>
  <c r="E362" i="1" a="1"/>
  <c r="E362" i="1" s="1"/>
  <c r="E314" i="1" a="1"/>
  <c r="E314" i="1" s="1"/>
  <c r="E590" i="1" a="1"/>
  <c r="E590" i="1" s="1"/>
  <c r="E902" i="1" a="1"/>
  <c r="E902" i="1" s="1"/>
  <c r="E283" i="1" a="1"/>
  <c r="E283" i="1" s="1"/>
  <c r="E363" i="1" a="1"/>
  <c r="E363" i="1" s="1"/>
  <c r="E896" i="1" a="1"/>
  <c r="E896" i="1" s="1"/>
  <c r="E364" i="1" a="1"/>
  <c r="E364" i="1" s="1"/>
  <c r="E495" i="1" a="1"/>
  <c r="E495" i="1" s="1"/>
  <c r="E827" i="1" a="1"/>
  <c r="E827" i="1" s="1"/>
  <c r="E777" i="1" a="1"/>
  <c r="E777" i="1" s="1"/>
  <c r="E307" i="1" a="1"/>
  <c r="E307" i="1" s="1"/>
  <c r="E1102" i="1" a="1"/>
  <c r="E1102" i="1" s="1"/>
  <c r="E284" i="1" a="1"/>
  <c r="E284" i="1" s="1"/>
  <c r="E832" i="1" a="1"/>
  <c r="E832" i="1" s="1"/>
  <c r="E491" i="1" a="1"/>
  <c r="E491" i="1" s="1"/>
  <c r="E365" i="1" a="1"/>
  <c r="E365" i="1" s="1"/>
  <c r="E851" i="1" a="1"/>
  <c r="E851" i="1" s="1"/>
  <c r="E708" i="1" a="1"/>
  <c r="E708" i="1" s="1"/>
  <c r="E152" i="1" a="1"/>
  <c r="E152" i="1" s="1"/>
  <c r="E355" i="1" a="1"/>
  <c r="E355" i="1" s="1"/>
  <c r="E745" i="1" a="1"/>
  <c r="E745" i="1" s="1"/>
  <c r="E1026" i="1" a="1"/>
  <c r="E1026" i="1" s="1"/>
  <c r="E988" i="1" a="1"/>
  <c r="E988" i="1" s="1"/>
  <c r="E1027" i="1" a="1"/>
  <c r="E1027" i="1" s="1"/>
  <c r="E366" i="1" a="1"/>
  <c r="E366" i="1" s="1"/>
  <c r="E485" i="1" a="1"/>
  <c r="E485" i="1" s="1"/>
  <c r="E368" i="1" a="1"/>
  <c r="E368" i="1" s="1"/>
  <c r="E979" i="1" a="1"/>
  <c r="E979" i="1" s="1"/>
  <c r="E369" i="1" a="1"/>
  <c r="E369" i="1" s="1"/>
  <c r="E645" i="1" a="1"/>
  <c r="E645" i="1" s="1"/>
  <c r="E1103" i="1" a="1"/>
  <c r="E1103" i="1" s="1"/>
  <c r="E462" i="1" a="1"/>
  <c r="E462" i="1" s="1"/>
  <c r="E496" i="1" a="1"/>
  <c r="E496" i="1" s="1"/>
  <c r="E109" i="1" a="1"/>
  <c r="E109" i="1" s="1"/>
  <c r="E367" i="1" a="1"/>
  <c r="E367" i="1" s="1"/>
  <c r="E764" i="1" a="1"/>
  <c r="E764" i="1" s="1"/>
  <c r="E428" i="1" a="1"/>
  <c r="E428" i="1" s="1"/>
  <c r="E893" i="1" a="1"/>
  <c r="E893" i="1" s="1"/>
  <c r="E466" i="1" a="1"/>
  <c r="E466" i="1" s="1"/>
  <c r="E153" i="1" a="1"/>
  <c r="E153" i="1" s="1"/>
  <c r="E949" i="1" a="1"/>
  <c r="E949" i="1" s="1"/>
  <c r="E778" i="1" a="1"/>
  <c r="E778" i="1" s="1"/>
  <c r="E370" i="1" a="1"/>
  <c r="E370" i="1" s="1"/>
  <c r="E304" i="1" a="1"/>
  <c r="E304" i="1" s="1"/>
  <c r="E252" i="1" a="1"/>
  <c r="E252" i="1" s="1"/>
  <c r="E671" i="1" a="1"/>
  <c r="E671" i="1" s="1"/>
  <c r="E244" i="1" a="1"/>
  <c r="E244" i="1" s="1"/>
  <c r="E317" i="1" a="1"/>
  <c r="E317" i="1" s="1"/>
  <c r="E29" i="1" a="1"/>
  <c r="E29" i="1" s="1"/>
  <c r="E291" i="1" a="1"/>
  <c r="E291" i="1" s="1"/>
  <c r="E922" i="1" a="1"/>
  <c r="E922" i="1" s="1"/>
  <c r="E371" i="1" a="1"/>
  <c r="E371" i="1" s="1"/>
  <c r="E115" i="1" a="1"/>
  <c r="E115" i="1" s="1"/>
  <c r="E1035" i="1" a="1"/>
  <c r="E1035" i="1" s="1"/>
  <c r="E331" i="1" a="1"/>
  <c r="E331" i="1" s="1"/>
  <c r="E163" i="1" a="1"/>
  <c r="E163" i="1" s="1"/>
  <c r="E639" i="1" a="1"/>
  <c r="E639" i="1" s="1"/>
  <c r="E107" i="1" a="1"/>
  <c r="E107" i="1" s="1"/>
  <c r="E932" i="1" a="1"/>
  <c r="E932" i="1" s="1"/>
  <c r="E502" i="1" a="1"/>
  <c r="E502" i="1" s="1"/>
  <c r="E635" i="1" a="1"/>
  <c r="E635" i="1" s="1"/>
  <c r="E630" i="1" a="1"/>
  <c r="E630" i="1" s="1"/>
  <c r="E1064" i="1" a="1"/>
  <c r="E1064" i="1" s="1"/>
  <c r="E1012" i="1" a="1"/>
  <c r="E1012" i="1" s="1"/>
  <c r="E372" i="1" a="1"/>
  <c r="E372" i="1" s="1"/>
  <c r="E149" i="1" a="1"/>
  <c r="E149" i="1" s="1"/>
  <c r="E373" i="1" a="1"/>
  <c r="E373" i="1" s="1"/>
  <c r="E759" i="1" a="1"/>
  <c r="E759" i="1" s="1"/>
  <c r="E928" i="1" a="1"/>
  <c r="E928" i="1" s="1"/>
  <c r="E584" i="1" a="1"/>
  <c r="E584" i="1" s="1"/>
  <c r="E374" i="1" a="1"/>
  <c r="E374" i="1" s="1"/>
  <c r="E933" i="1" a="1"/>
  <c r="E933" i="1" s="1"/>
  <c r="E340" i="1" a="1"/>
  <c r="E340" i="1" s="1"/>
  <c r="E128" i="1" a="1"/>
  <c r="E128" i="1" s="1"/>
  <c r="E375" i="1" a="1"/>
  <c r="E375" i="1" s="1"/>
  <c r="E457" i="1" a="1"/>
  <c r="E457" i="1" s="1"/>
  <c r="E892" i="1" a="1"/>
  <c r="E892" i="1" s="1"/>
  <c r="E575" i="1" a="1"/>
  <c r="E575" i="1" s="1"/>
  <c r="E376" i="1" a="1"/>
  <c r="E376" i="1" s="1"/>
  <c r="E1055" i="1" a="1"/>
  <c r="E1055" i="1" s="1"/>
  <c r="E5" i="1" a="1"/>
  <c r="E5" i="1" s="1"/>
  <c r="E1056" i="1" a="1"/>
  <c r="E1056" i="1" s="1"/>
  <c r="E377" i="1" a="1"/>
  <c r="E377" i="1" s="1"/>
  <c r="E31" i="1" a="1"/>
  <c r="E31" i="1" s="1"/>
  <c r="E1013" i="1" a="1"/>
  <c r="E1013" i="1" s="1"/>
  <c r="E750" i="1" a="1"/>
  <c r="E750" i="1" s="1"/>
  <c r="E614" i="1" a="1"/>
  <c r="E614" i="1" s="1"/>
  <c r="E556" i="1" a="1"/>
  <c r="E556" i="1" s="1"/>
  <c r="E378" i="1" a="1"/>
  <c r="E378" i="1" s="1"/>
  <c r="E34" i="1" a="1"/>
  <c r="E34" i="1" s="1"/>
  <c r="E22" i="1" a="1"/>
  <c r="E22" i="1" s="1"/>
  <c r="E453" i="1" a="1"/>
  <c r="E453" i="1" s="1"/>
  <c r="E882" i="1" a="1"/>
  <c r="E882" i="1" s="1"/>
  <c r="E336" i="1" a="1"/>
  <c r="E336" i="1" s="1"/>
  <c r="E278" i="1" a="1"/>
  <c r="E278" i="1" s="1"/>
  <c r="E636" i="1" a="1"/>
  <c r="E636" i="1" s="1"/>
  <c r="E104" i="1" a="1"/>
  <c r="E104" i="1" s="1"/>
  <c r="E379" i="1" a="1"/>
  <c r="E379" i="1" s="1"/>
  <c r="E970" i="1" a="1"/>
  <c r="E970" i="1" s="1"/>
  <c r="E566" i="1" a="1"/>
  <c r="E566" i="1" s="1"/>
  <c r="E380" i="1" a="1"/>
  <c r="E380" i="1" s="1"/>
  <c r="E794" i="1" a="1"/>
  <c r="E794" i="1" s="1"/>
  <c r="E131" i="1" a="1"/>
  <c r="E131" i="1" s="1"/>
  <c r="E147" i="1" a="1"/>
  <c r="E147" i="1" s="1"/>
  <c r="E191" i="1" a="1"/>
  <c r="E191" i="1" s="1"/>
  <c r="E784" i="1" a="1"/>
  <c r="E784" i="1" s="1"/>
  <c r="E934" i="1" a="1"/>
  <c r="E934" i="1" s="1"/>
  <c r="E526" i="1" a="1"/>
  <c r="E526" i="1" s="1"/>
  <c r="E592" i="1" a="1"/>
  <c r="E592" i="1" s="1"/>
  <c r="E155" i="1" a="1"/>
  <c r="E155" i="1" s="1"/>
  <c r="E339" i="1" a="1"/>
  <c r="E339" i="1" s="1"/>
  <c r="E871" i="1" a="1"/>
  <c r="E871" i="1" s="1"/>
  <c r="E287" i="1" a="1"/>
  <c r="E287" i="1" s="1"/>
  <c r="E571" i="1" a="1"/>
  <c r="E571" i="1" s="1"/>
  <c r="E742" i="1" a="1"/>
  <c r="E742" i="1" s="1"/>
  <c r="E197" i="1" a="1"/>
  <c r="E197" i="1" s="1"/>
  <c r="E33" i="1" a="1"/>
  <c r="E33" i="1" s="1"/>
  <c r="E381" i="1" a="1"/>
  <c r="E381" i="1" s="1"/>
  <c r="E484" i="1" a="1"/>
  <c r="E484" i="1" s="1"/>
  <c r="E698" i="1" a="1"/>
  <c r="E698" i="1" s="1"/>
  <c r="E18" i="1" a="1"/>
  <c r="E18" i="1" s="1"/>
  <c r="E167" i="1" a="1"/>
  <c r="E167" i="1" s="1"/>
  <c r="E382" i="1" a="1"/>
  <c r="E382" i="1" s="1"/>
  <c r="E289" i="1" a="1"/>
  <c r="E289" i="1" s="1"/>
  <c r="E652" i="1" a="1"/>
  <c r="E652" i="1" s="1"/>
  <c r="E634" i="1" a="1"/>
  <c r="E634" i="1" s="1"/>
  <c r="E886" i="1" a="1"/>
  <c r="E886" i="1" s="1"/>
  <c r="E383" i="1" a="1"/>
  <c r="E383" i="1" s="1"/>
  <c r="E782" i="1" a="1"/>
  <c r="E782" i="1" s="1"/>
  <c r="E19" i="1" a="1"/>
  <c r="E19" i="1" s="1"/>
  <c r="E46" i="1" a="1"/>
  <c r="E46" i="1" s="1"/>
  <c r="E536" i="1" a="1"/>
  <c r="E536" i="1" s="1"/>
  <c r="E21" i="1" a="1"/>
  <c r="E21" i="1" s="1"/>
  <c r="E617" i="1" a="1"/>
  <c r="E617" i="1" s="1"/>
  <c r="E961" i="1" a="1"/>
  <c r="E961" i="1" s="1"/>
  <c r="E966" i="1" a="1"/>
  <c r="E966" i="1" s="1"/>
  <c r="E38" i="1" a="1"/>
  <c r="E38" i="1" s="1"/>
  <c r="E897" i="1" a="1"/>
  <c r="E897" i="1" s="1"/>
  <c r="E775" i="1" a="1"/>
  <c r="E775" i="1" s="1"/>
  <c r="E972" i="1" a="1"/>
  <c r="E972" i="1" s="1"/>
  <c r="E14" i="1" a="1"/>
  <c r="E14" i="1" s="1"/>
  <c r="E872" i="1" a="1"/>
  <c r="E872" i="1" s="1"/>
  <c r="E385" i="1" a="1"/>
  <c r="E385" i="1" s="1"/>
  <c r="E88" i="1" a="1"/>
  <c r="E88" i="1" s="1"/>
  <c r="E403" i="1" a="1"/>
  <c r="E403" i="1" s="1"/>
  <c r="E564" i="1" a="1"/>
  <c r="E564" i="1" s="1"/>
  <c r="E420" i="1" a="1"/>
  <c r="E420" i="1" s="1"/>
  <c r="E760" i="1" a="1"/>
  <c r="E760" i="1" s="1"/>
  <c r="E348" i="1" a="1"/>
  <c r="E348" i="1" s="1"/>
  <c r="E258" i="1" a="1"/>
  <c r="E258" i="1" s="1"/>
  <c r="E78" i="1" a="1"/>
  <c r="E78" i="1" s="1"/>
  <c r="E434" i="1" a="1"/>
  <c r="E434" i="1" s="1"/>
  <c r="E416" i="1" a="1"/>
  <c r="E416" i="1" s="1"/>
  <c r="E787" i="1" a="1"/>
  <c r="E787" i="1" s="1"/>
  <c r="E344" i="1" a="1"/>
  <c r="E344" i="1" s="1"/>
  <c r="E387" i="1" a="1"/>
  <c r="E387" i="1" s="1"/>
  <c r="E579" i="1" a="1"/>
  <c r="E579" i="1" s="1"/>
  <c r="E388" i="1" a="1"/>
  <c r="E388" i="1" s="1"/>
  <c r="E389" i="1" a="1"/>
  <c r="E389" i="1" s="1"/>
  <c r="E110" i="1" a="1"/>
  <c r="E110" i="1" s="1"/>
  <c r="E470" i="1" a="1"/>
  <c r="E470" i="1" s="1"/>
  <c r="E53" i="1" a="1"/>
  <c r="E53" i="1" s="1"/>
  <c r="E419" i="1" a="1"/>
  <c r="E419" i="1" s="1"/>
  <c r="E507" i="1" a="1"/>
  <c r="E507" i="1" s="1"/>
  <c r="E796" i="1" a="1"/>
  <c r="E796" i="1" s="1"/>
  <c r="E894" i="1" a="1"/>
  <c r="E894" i="1" s="1"/>
  <c r="E391" i="1" a="1"/>
  <c r="E391" i="1" s="1"/>
  <c r="E392" i="1" a="1"/>
  <c r="E392" i="1" s="1"/>
  <c r="E1079" i="1" a="1"/>
  <c r="E1079" i="1" s="1"/>
  <c r="E513" i="1" a="1"/>
  <c r="E513" i="1" s="1"/>
  <c r="E169" i="1" a="1"/>
  <c r="E169" i="1" s="1"/>
  <c r="E632" i="1" a="1"/>
  <c r="E632" i="1" s="1"/>
  <c r="E1009" i="1" a="1"/>
  <c r="E1009" i="1" s="1"/>
  <c r="E95" i="1" a="1"/>
  <c r="E95" i="1" s="1"/>
  <c r="E318" i="1" a="1"/>
  <c r="E318" i="1" s="1"/>
  <c r="E1015" i="1" a="1"/>
  <c r="E1015" i="1" s="1"/>
  <c r="E989" i="1" a="1"/>
  <c r="E989" i="1" s="1"/>
  <c r="E969" i="1" a="1"/>
  <c r="E969" i="1" s="1"/>
  <c r="E865" i="1" a="1"/>
  <c r="E865" i="1" s="1"/>
  <c r="E292" i="1" a="1"/>
  <c r="E292" i="1" s="1"/>
  <c r="E941" i="1" a="1"/>
  <c r="E941" i="1" s="1"/>
  <c r="E766" i="1" a="1"/>
  <c r="E766" i="1" s="1"/>
  <c r="E186" i="1" a="1"/>
  <c r="E186" i="1" s="1"/>
  <c r="E814" i="1" a="1"/>
  <c r="E814" i="1" s="1"/>
  <c r="E767" i="1" a="1"/>
  <c r="E767" i="1" s="1"/>
  <c r="E82" i="1" a="1"/>
  <c r="E82" i="1" s="1"/>
  <c r="E514" i="1" a="1"/>
  <c r="E514" i="1" s="1"/>
  <c r="E243" i="1" a="1"/>
  <c r="E243" i="1" s="1"/>
  <c r="E174" i="1" a="1"/>
  <c r="E174" i="1" s="1"/>
  <c r="E26" i="1" a="1"/>
  <c r="E26" i="1" s="1"/>
  <c r="E770" i="1" a="1"/>
  <c r="E770" i="1" s="1"/>
  <c r="E586" i="1" a="1"/>
  <c r="E586" i="1" s="1"/>
  <c r="E587" i="1" a="1"/>
  <c r="E587" i="1" s="1"/>
  <c r="E130" i="1" a="1"/>
  <c r="E130" i="1" s="1"/>
  <c r="E798" i="1" a="1"/>
  <c r="E798" i="1" s="1"/>
  <c r="E643" i="1" a="1"/>
  <c r="E643" i="1" s="1"/>
  <c r="E326" i="1" a="1"/>
  <c r="E326" i="1" s="1"/>
  <c r="E139" i="1" a="1"/>
  <c r="E139" i="1" s="1"/>
  <c r="E699" i="1" a="1"/>
  <c r="E699" i="1" s="1"/>
  <c r="E997" i="1" a="1"/>
  <c r="E997" i="1" s="1"/>
  <c r="E76" i="1" a="1"/>
  <c r="E76" i="1" s="1"/>
  <c r="E127" i="1" a="1"/>
  <c r="E127" i="1" s="1"/>
  <c r="E91" i="1" a="1"/>
  <c r="E91" i="1" s="1"/>
  <c r="E792" i="1" a="1"/>
  <c r="E792" i="1" s="1"/>
  <c r="E565" i="1" a="1"/>
  <c r="E565" i="1" s="1"/>
  <c r="E515" i="1" a="1"/>
  <c r="E515" i="1" s="1"/>
  <c r="E23" i="1" a="1"/>
  <c r="E23" i="1" s="1"/>
  <c r="E990" i="1" a="1"/>
  <c r="E990" i="1" s="1"/>
  <c r="E944" i="1" a="1"/>
  <c r="E944" i="1" s="1"/>
  <c r="E974" i="1" a="1"/>
  <c r="E974" i="1" s="1"/>
  <c r="E993" i="1" a="1"/>
  <c r="E993" i="1" s="1"/>
  <c r="E585" i="1" a="1"/>
  <c r="E585" i="1" s="1"/>
  <c r="E290" i="1" a="1"/>
  <c r="E290" i="1" s="1"/>
  <c r="E237" i="1" a="1"/>
  <c r="E237" i="1" s="1"/>
  <c r="E631" i="1" a="1"/>
  <c r="E631" i="1" s="1"/>
  <c r="E621" i="1" a="1"/>
  <c r="E621" i="1" s="1"/>
  <c r="E25" i="1" a="1"/>
  <c r="E25" i="1" s="1"/>
  <c r="E220" i="1" a="1"/>
  <c r="E220" i="1" s="1"/>
  <c r="E1088" i="1" a="1"/>
  <c r="E1088" i="1" s="1"/>
  <c r="E516" i="1" a="1"/>
  <c r="E516" i="1" s="1"/>
  <c r="E15" i="1" a="1"/>
  <c r="E15" i="1" s="1"/>
  <c r="E24" i="1" a="1"/>
  <c r="E24" i="1" s="1"/>
  <c r="E463" i="1" a="1"/>
  <c r="E463" i="1" s="1"/>
  <c r="E950" i="1" a="1"/>
  <c r="E950" i="1" s="1"/>
  <c r="E909" i="1" a="1"/>
  <c r="E909" i="1" s="1"/>
  <c r="E721" i="1" a="1"/>
  <c r="E721" i="1" s="1"/>
  <c r="E917" i="1" a="1"/>
  <c r="E917" i="1" s="1"/>
  <c r="E930" i="1" a="1"/>
  <c r="E930" i="1" s="1"/>
  <c r="E10" i="1" a="1"/>
  <c r="E10" i="1" s="1"/>
  <c r="E346" i="1" a="1"/>
  <c r="E346" i="1" s="1"/>
  <c r="E35" i="1" a="1"/>
  <c r="E35" i="1" s="1"/>
  <c r="E727" i="1" a="1"/>
  <c r="E727" i="1" s="1"/>
  <c r="E952" i="1" a="1"/>
  <c r="E952" i="1" s="1"/>
  <c r="E726" i="1" a="1"/>
  <c r="E726" i="1" s="1"/>
  <c r="E620" i="1" a="1"/>
  <c r="E620" i="1" s="1"/>
  <c r="E1120" i="1" a="1"/>
  <c r="E1120" i="1" s="1"/>
  <c r="E472" i="1" a="1"/>
  <c r="E472" i="1" s="1"/>
  <c r="E991" i="1" a="1"/>
  <c r="E991" i="1" s="1"/>
  <c r="E753" i="1" a="1"/>
  <c r="E753" i="1" s="1"/>
  <c r="E81" i="1" a="1"/>
  <c r="E81" i="1" s="1"/>
  <c r="E352" i="1" a="1"/>
  <c r="E352" i="1" s="1"/>
  <c r="E801" i="1" a="1"/>
  <c r="E801" i="1" s="1"/>
  <c r="E638" i="1" a="1"/>
  <c r="E638" i="1" s="1"/>
  <c r="E140" i="1" a="1"/>
  <c r="E140" i="1" s="1"/>
  <c r="E743" i="1" a="1"/>
  <c r="E743" i="1" s="1"/>
  <c r="E1121" i="1" a="1"/>
  <c r="E1121" i="1" s="1"/>
  <c r="E1065" i="1" a="1"/>
  <c r="E1065" i="1" s="1"/>
  <c r="E227" i="1" a="1"/>
  <c r="E227" i="1" s="1"/>
  <c r="E302" i="1" a="1"/>
  <c r="E302" i="1" s="1"/>
  <c r="E411" i="1" a="1"/>
  <c r="E411" i="1" s="1"/>
  <c r="E85" i="1" a="1"/>
  <c r="E85" i="1" s="1"/>
  <c r="E180" i="1" a="1"/>
  <c r="E180" i="1" s="1"/>
  <c r="E610" i="1" a="1"/>
  <c r="E610" i="1" s="1"/>
  <c r="E183" i="1" a="1"/>
  <c r="E183" i="1" s="1"/>
  <c r="E947" i="1" a="1"/>
  <c r="E947" i="1" s="1"/>
  <c r="E157" i="1" a="1"/>
  <c r="E157" i="1" s="1"/>
  <c r="E752" i="1" a="1"/>
  <c r="E752" i="1" s="1"/>
  <c r="E111" i="1" a="1"/>
  <c r="E111" i="1" s="1"/>
  <c r="E1122" i="1" a="1"/>
  <c r="E1122" i="1" s="1"/>
  <c r="E1003" i="1" a="1"/>
  <c r="E1003" i="1" s="1"/>
  <c r="E729" i="1" a="1"/>
  <c r="E729" i="1" s="1"/>
  <c r="E171" i="1" a="1"/>
  <c r="E171" i="1" s="1"/>
  <c r="E116" i="1" a="1"/>
  <c r="E116" i="1" s="1"/>
  <c r="E213" i="1" a="1"/>
  <c r="E213" i="1" s="1"/>
  <c r="E531" i="1" a="1"/>
  <c r="E531" i="1" s="1"/>
  <c r="E876" i="1" a="1"/>
  <c r="E876" i="1" s="1"/>
  <c r="E923" i="1" a="1"/>
  <c r="E923" i="1" s="1"/>
  <c r="E1007" i="1" a="1"/>
  <c r="E1007" i="1" s="1"/>
  <c r="E689" i="1" a="1"/>
  <c r="E689" i="1" s="1"/>
  <c r="E400" i="1" a="1"/>
  <c r="E400" i="1" s="1"/>
  <c r="E86" i="1" a="1"/>
  <c r="E86" i="1" s="1"/>
  <c r="E410" i="1" a="1"/>
  <c r="E410" i="1" s="1"/>
  <c r="E477" i="1" a="1"/>
  <c r="E477" i="1" s="1"/>
  <c r="E756" i="1" a="1"/>
  <c r="E756" i="1" s="1"/>
  <c r="E1000" i="1" a="1"/>
  <c r="E1000" i="1" s="1"/>
  <c r="E401" i="1" a="1"/>
  <c r="E401" i="1" s="1"/>
  <c r="E1125" i="1" a="1"/>
  <c r="E1125" i="1" s="1"/>
  <c r="E572" i="1" a="1"/>
  <c r="E572" i="1" s="1"/>
  <c r="E210" i="1" a="1"/>
  <c r="E210" i="1" s="1"/>
  <c r="E1018" i="1" a="1"/>
  <c r="E1018" i="1" s="1"/>
  <c r="E748" i="1" a="1"/>
  <c r="E748" i="1" s="1"/>
  <c r="E868" i="1" a="1"/>
  <c r="E868" i="1" s="1"/>
  <c r="E483" i="1" a="1"/>
  <c r="E483" i="1" s="1"/>
  <c r="E719" i="1" a="1"/>
  <c r="E719" i="1" s="1"/>
  <c r="E539" i="1" a="1"/>
  <c r="E539" i="1" s="1"/>
  <c r="E396" i="1" a="1"/>
  <c r="E396" i="1" s="1"/>
  <c r="E898" i="1" a="1"/>
  <c r="E898" i="1" s="1"/>
  <c r="E1022" i="1" a="1"/>
  <c r="E1022" i="1" s="1"/>
  <c r="E856" i="1" a="1"/>
  <c r="E856" i="1" s="1"/>
  <c r="E217" i="1" a="1"/>
  <c r="E217" i="1" s="1"/>
  <c r="E887" i="1" a="1"/>
  <c r="E887" i="1" s="1"/>
  <c r="E1123" i="1" a="1"/>
  <c r="E1123" i="1" s="1"/>
  <c r="E640" i="1" a="1"/>
  <c r="E640" i="1" s="1"/>
  <c r="E1070" i="1" a="1"/>
  <c r="E1070" i="1" s="1"/>
  <c r="E1124" i="1" a="1"/>
  <c r="E1124" i="1" s="1"/>
  <c r="E151" i="1" a="1"/>
  <c r="E151" i="1" s="1"/>
  <c r="E715" i="1" a="1"/>
  <c r="E715" i="1" s="1"/>
  <c r="E87" i="1" a="1"/>
  <c r="E87" i="1" s="1"/>
  <c r="E528" i="1" a="1"/>
  <c r="E528" i="1" s="1"/>
  <c r="E866" i="1" a="1"/>
  <c r="E866" i="1" s="1"/>
  <c r="E546" i="1" a="1"/>
  <c r="E546" i="1" s="1"/>
  <c r="E1126" i="1" a="1"/>
  <c r="E1126" i="1" s="1"/>
  <c r="E201" i="1" a="1"/>
  <c r="E201" i="1" s="1"/>
  <c r="E1127" i="1" a="1"/>
  <c r="E1127" i="1" s="1"/>
  <c r="E1128" i="1" a="1"/>
  <c r="E1128" i="1" s="1"/>
  <c r="E172" i="1" a="1"/>
  <c r="E172" i="1" s="1"/>
  <c r="E994" i="1" a="1"/>
  <c r="E994" i="1" s="1"/>
  <c r="E305" i="1" a="1"/>
  <c r="E305" i="1" s="1"/>
  <c r="E1129" i="1" a="1"/>
  <c r="E1129" i="1" s="1"/>
  <c r="E422" i="1" a="1"/>
  <c r="E422" i="1" s="1"/>
  <c r="E776" i="1" a="1"/>
  <c r="E776" i="1" s="1"/>
  <c r="E349" i="1" a="1"/>
  <c r="E349" i="1" s="1"/>
  <c r="E573" i="1" a="1"/>
  <c r="E573" i="1" s="1"/>
  <c r="E877" i="1" a="1"/>
  <c r="E877" i="1" s="1"/>
  <c r="E1017" i="1" a="1"/>
  <c r="E1017" i="1" s="1"/>
  <c r="E1130" i="1" a="1"/>
  <c r="E1130" i="1" s="1"/>
  <c r="E580" i="1" a="1"/>
  <c r="E580" i="1" s="1"/>
  <c r="E863" i="1" a="1"/>
  <c r="E863" i="1" s="1"/>
  <c r="E83" i="1" a="1"/>
  <c r="E83" i="1" s="1"/>
  <c r="E548" i="1" a="1"/>
  <c r="E548" i="1" s="1"/>
  <c r="E878" i="1" a="1"/>
  <c r="E878" i="1" s="1"/>
  <c r="E16" i="1" a="1"/>
  <c r="E16" i="1" s="1"/>
  <c r="E323" i="1" a="1"/>
  <c r="E323" i="1" s="1"/>
  <c r="E783" i="1" a="1"/>
  <c r="E783" i="1" s="1"/>
  <c r="E1042" i="1" a="1"/>
  <c r="E1042" i="1" s="1"/>
  <c r="E559" i="1" a="1"/>
  <c r="E559" i="1" s="1"/>
  <c r="E768" i="1" a="1"/>
  <c r="E768" i="1" s="1"/>
  <c r="E722" i="1" a="1"/>
  <c r="E722" i="1" s="1"/>
  <c r="E141" i="1" a="1"/>
  <c r="E141" i="1" s="1"/>
  <c r="E1086" i="1" a="1"/>
  <c r="E1086" i="1" s="1"/>
  <c r="E467" i="1" a="1"/>
  <c r="E467" i="1" s="1"/>
  <c r="E404" i="1" a="1"/>
  <c r="E404" i="1" s="1"/>
  <c r="E805" i="1" a="1"/>
  <c r="E805" i="1" s="1"/>
  <c r="E741" i="1" a="1"/>
  <c r="E741" i="1" s="1"/>
  <c r="E705" i="1" a="1"/>
  <c r="E705" i="1" s="1"/>
  <c r="E330" i="1" a="1"/>
  <c r="E330" i="1" s="1"/>
  <c r="E954" i="1" a="1"/>
  <c r="E954" i="1" s="1"/>
  <c r="E824" i="1" a="1"/>
  <c r="E824" i="1" s="1"/>
  <c r="E71" i="1" a="1"/>
  <c r="E71" i="1" s="1"/>
  <c r="E578" i="1" a="1"/>
  <c r="E578" i="1" s="1"/>
  <c r="E1133" i="1" a="1"/>
  <c r="E1133" i="1" s="1"/>
  <c r="E684" i="1" a="1"/>
  <c r="E684" i="1" s="1"/>
  <c r="E1073" i="1" a="1"/>
  <c r="E1073" i="1" s="1"/>
  <c r="E918" i="1" a="1"/>
  <c r="E918" i="1" s="1"/>
  <c r="E813" i="1" a="1"/>
  <c r="E813" i="1" s="1"/>
  <c r="E910" i="1" a="1"/>
  <c r="E910" i="1" s="1"/>
  <c r="E137" i="1" a="1"/>
  <c r="E137" i="1" s="1"/>
  <c r="E1031" i="1" a="1"/>
  <c r="E1031" i="1" s="1"/>
  <c r="E179" i="1" a="1"/>
  <c r="E179" i="1" s="1"/>
  <c r="E723" i="1" a="1"/>
  <c r="E723" i="1" s="1"/>
  <c r="E27" i="1" a="1"/>
  <c r="E27" i="1" s="1"/>
  <c r="E405" i="1" a="1"/>
  <c r="E405" i="1" s="1"/>
  <c r="E122" i="1" a="1"/>
  <c r="E122" i="1" s="1"/>
  <c r="E739" i="1" a="1"/>
  <c r="E739" i="1" s="1"/>
  <c r="E353" i="1" a="1"/>
  <c r="E353" i="1" s="1"/>
  <c r="E1131" i="1" a="1"/>
  <c r="E1131" i="1" s="1"/>
  <c r="E1080" i="1" a="1"/>
  <c r="E1080" i="1" s="1"/>
  <c r="E611" i="1" a="1"/>
  <c r="E611" i="1" s="1"/>
  <c r="E198" i="1" a="1"/>
  <c r="E198" i="1" s="1"/>
  <c r="E1049" i="1" a="1"/>
  <c r="E1049" i="1" s="1"/>
  <c r="E1132" i="1" a="1"/>
  <c r="E1132" i="1" s="1"/>
  <c r="E102" i="1" a="1"/>
  <c r="E102" i="1" s="1"/>
  <c r="E676" i="1" a="1"/>
  <c r="E676" i="1" s="1"/>
  <c r="E628" i="1" a="1"/>
  <c r="E628" i="1" s="1"/>
  <c r="E223" i="1" a="1"/>
  <c r="E223" i="1" s="1"/>
  <c r="E718" i="1" a="1"/>
  <c r="E718" i="1" s="1"/>
  <c r="E700" i="1" a="1"/>
  <c r="E700" i="1" s="1"/>
  <c r="E1134" i="1" a="1"/>
  <c r="E1134" i="1" s="1"/>
  <c r="E406" i="1" a="1"/>
  <c r="E406" i="1" s="1"/>
  <c r="E959" i="1" a="1"/>
  <c r="E959" i="1" s="1"/>
  <c r="E1135" i="1" a="1"/>
  <c r="E1135" i="1" s="1"/>
  <c r="E869" i="1" a="1"/>
  <c r="E869" i="1" s="1"/>
  <c r="E963" i="1" a="1"/>
  <c r="E963" i="1" s="1"/>
  <c r="E810" i="1" a="1"/>
  <c r="E810" i="1" s="1"/>
  <c r="E89" i="1" a="1"/>
  <c r="E89" i="1" s="1"/>
  <c r="E407" i="1" a="1"/>
  <c r="E407" i="1" s="1"/>
  <c r="E1136" i="1" a="1"/>
  <c r="E1136" i="1" s="1"/>
  <c r="E202" i="1" a="1"/>
  <c r="E202" i="1" s="1"/>
  <c r="E57" i="1" a="1"/>
  <c r="E57" i="1" s="1"/>
  <c r="E50" i="1" a="1"/>
  <c r="E50" i="1" s="1"/>
  <c r="E980" i="1" a="1"/>
  <c r="E980" i="1" s="1"/>
  <c r="E667" i="1" a="1"/>
  <c r="E667" i="1" s="1"/>
  <c r="E94" i="1" a="1"/>
  <c r="E94" i="1" s="1"/>
  <c r="E1010" i="1" a="1"/>
  <c r="E1010" i="1" s="1"/>
  <c r="E218" i="1" a="1"/>
  <c r="E218" i="1" s="1"/>
  <c r="E603" i="1" a="1"/>
  <c r="E603" i="1" s="1"/>
  <c r="E1116" i="1" a="1"/>
  <c r="E1116" i="1" s="1"/>
  <c r="E187" i="1" a="1"/>
  <c r="E187" i="1" s="1"/>
  <c r="E1093" i="1" a="1"/>
  <c r="E1093" i="1" s="1"/>
  <c r="E788" i="1" a="1"/>
  <c r="E788" i="1" s="1"/>
  <c r="E672" i="1" a="1"/>
  <c r="E672" i="1" s="1"/>
  <c r="E849" i="1" a="1"/>
  <c r="E849" i="1" s="1"/>
  <c r="E593" i="1" a="1"/>
  <c r="E593" i="1" s="1"/>
  <c r="E1085" i="1" a="1"/>
  <c r="E1085" i="1" s="1"/>
  <c r="E1178" i="1" a="1"/>
  <c r="E1178" i="1" s="1"/>
  <c r="E1137" i="1" a="1"/>
  <c r="E1137" i="1" s="1"/>
  <c r="E883" i="1" a="1"/>
  <c r="E883" i="1" s="1"/>
  <c r="E44" i="1" a="1"/>
  <c r="E44" i="1" s="1"/>
  <c r="E744" i="1" a="1"/>
  <c r="E744" i="1" s="1"/>
  <c r="E224" i="1" a="1"/>
  <c r="E224" i="1" s="1"/>
  <c r="E1001" i="1" a="1"/>
  <c r="E1001" i="1" s="1"/>
  <c r="E1138" i="1" a="1"/>
  <c r="E1138" i="1" s="1"/>
  <c r="E589" i="1" a="1"/>
  <c r="E589" i="1" s="1"/>
  <c r="E937" i="1" a="1"/>
  <c r="E937" i="1" s="1"/>
  <c r="E240" i="1" a="1"/>
  <c r="E240" i="1" s="1"/>
  <c r="E850" i="1" a="1"/>
  <c r="E850" i="1" s="1"/>
  <c r="E609" i="1" a="1"/>
  <c r="E609" i="1" s="1"/>
  <c r="E1139" i="1" a="1"/>
  <c r="E1139" i="1" s="1"/>
  <c r="E232" i="1" a="1"/>
  <c r="E232" i="1" s="1"/>
  <c r="E36" i="1" a="1"/>
  <c r="E36" i="1" s="1"/>
  <c r="E540" i="1" a="1"/>
  <c r="E540" i="1" s="1"/>
  <c r="E73" i="1" a="1"/>
  <c r="E73" i="1" s="1"/>
  <c r="E207" i="1" a="1"/>
  <c r="E207" i="1" s="1"/>
  <c r="E668" i="1" a="1"/>
  <c r="E668" i="1" s="1"/>
  <c r="E17" i="1" a="1"/>
  <c r="E17" i="1" s="1"/>
  <c r="E978" i="1" a="1"/>
  <c r="E978" i="1" s="1"/>
  <c r="E1002" i="1" a="1"/>
  <c r="E1002" i="1" s="1"/>
  <c r="E158" i="1" a="1"/>
  <c r="E158" i="1" s="1"/>
  <c r="E176" i="1" a="1"/>
  <c r="E176" i="1" s="1"/>
  <c r="E257" i="1" a="1"/>
  <c r="E257" i="1" s="1"/>
  <c r="E675" i="1" a="1"/>
  <c r="E675" i="1" s="1"/>
  <c r="E964" i="1" a="1"/>
  <c r="E964" i="1" s="1"/>
  <c r="E429" i="1" a="1"/>
  <c r="E429" i="1" s="1"/>
  <c r="E1023" i="1" a="1"/>
  <c r="E1023" i="1" s="1"/>
  <c r="E825" i="1" a="1"/>
  <c r="E825" i="1" s="1"/>
  <c r="E408" i="1" a="1"/>
  <c r="E408" i="1" s="1"/>
  <c r="E68" i="1" a="1"/>
  <c r="E68" i="1" s="1"/>
  <c r="E142" i="1" a="1"/>
  <c r="E142" i="1" s="1"/>
  <c r="E1051" i="1" a="1"/>
  <c r="E1051" i="1" s="1"/>
  <c r="E716" i="1" a="1"/>
  <c r="E716" i="1" s="1"/>
  <c r="E633" i="1" a="1"/>
  <c r="E633" i="1" s="1"/>
  <c r="E688" i="1" a="1"/>
  <c r="E688" i="1" s="1"/>
  <c r="E241" i="1" a="1"/>
  <c r="E241" i="1" s="1"/>
  <c r="E800" i="1" a="1"/>
  <c r="E800" i="1" s="1"/>
  <c r="E557" i="1" a="1"/>
  <c r="E557" i="1" s="1"/>
  <c r="E265" i="1" a="1"/>
  <c r="E265" i="1" s="1"/>
  <c r="E1053" i="1" a="1"/>
  <c r="E1053" i="1" s="1"/>
  <c r="E203" i="1" a="1"/>
  <c r="E203" i="1" s="1"/>
  <c r="E975" i="1" a="1"/>
  <c r="E975" i="1" s="1"/>
  <c r="E859" i="1" a="1"/>
  <c r="E859" i="1" s="1"/>
  <c r="E757" i="1" a="1"/>
  <c r="E757" i="1" s="1"/>
  <c r="E1140" i="1" a="1"/>
  <c r="E1140" i="1" s="1"/>
  <c r="E269" i="1" a="1"/>
  <c r="E269" i="1" s="1"/>
  <c r="E1090" i="1" a="1"/>
  <c r="E1090" i="1" s="1"/>
  <c r="E911" i="1" a="1"/>
  <c r="E911" i="1" s="1"/>
  <c r="E799" i="1" a="1"/>
  <c r="E799" i="1" s="1"/>
  <c r="E826" i="1" a="1"/>
  <c r="E826" i="1" s="1"/>
  <c r="E204" i="1" a="1"/>
  <c r="E204" i="1" s="1"/>
  <c r="E1141" i="1" a="1"/>
  <c r="E1141" i="1" s="1"/>
  <c r="E409" i="1" a="1"/>
  <c r="E409" i="1" s="1"/>
  <c r="E951" i="1" a="1"/>
  <c r="E951" i="1" s="1"/>
  <c r="E568" i="1" a="1"/>
  <c r="E568" i="1" s="1"/>
  <c r="E358" i="1" a="1"/>
  <c r="E358" i="1" s="1"/>
  <c r="E1052" i="1" a="1"/>
  <c r="E1052" i="1" s="1"/>
  <c r="E440" i="1" a="1"/>
  <c r="E440" i="1" s="1"/>
  <c r="E39" i="1" a="1"/>
  <c r="E39" i="1" s="1"/>
  <c r="E604" i="1" a="1"/>
  <c r="E604" i="1" s="1"/>
  <c r="E685" i="1" a="1"/>
  <c r="E685" i="1" s="1"/>
  <c r="E817" i="1" a="1"/>
  <c r="E817" i="1" s="1"/>
  <c r="E447" i="1" a="1"/>
  <c r="E447" i="1" s="1"/>
  <c r="E414" i="1" a="1"/>
  <c r="E414" i="1" s="1"/>
  <c r="E144" i="1" a="1"/>
  <c r="E144" i="1" s="1"/>
  <c r="E806" i="1" a="1"/>
  <c r="E806" i="1" s="1"/>
  <c r="E651" i="1" a="1"/>
  <c r="E651" i="1" s="1"/>
  <c r="E415" i="1" a="1"/>
  <c r="E415" i="1" s="1"/>
  <c r="E858" i="1" a="1"/>
  <c r="E858" i="1" s="1"/>
  <c r="E769" i="1" a="1"/>
  <c r="E769" i="1" s="1"/>
  <c r="E795" i="1" a="1"/>
  <c r="E795" i="1" s="1"/>
  <c r="E263" i="1" a="1"/>
  <c r="E263" i="1" s="1"/>
  <c r="E701" i="1" a="1"/>
  <c r="E701" i="1" s="1"/>
  <c r="E427" i="1" a="1"/>
  <c r="E427" i="1" s="1"/>
  <c r="E612" i="1" a="1"/>
  <c r="E612" i="1" s="1"/>
  <c r="E852" i="1" a="1"/>
  <c r="E852" i="1" s="1"/>
  <c r="E1060" i="1" a="1"/>
  <c r="E1060" i="1" s="1"/>
  <c r="E181" i="1" a="1"/>
  <c r="E181" i="1" s="1"/>
  <c r="E100" i="1" a="1"/>
  <c r="E100" i="1" s="1"/>
  <c r="E879" i="1" a="1"/>
  <c r="E879" i="1" s="1"/>
  <c r="E12" i="1" a="1"/>
  <c r="E12" i="1" s="1"/>
  <c r="E736" i="1" a="1"/>
  <c r="E736" i="1" s="1"/>
  <c r="E1074" i="1" a="1"/>
  <c r="E1074" i="1" s="1"/>
  <c r="E1089" i="1" a="1"/>
  <c r="E1089" i="1" s="1"/>
  <c r="E350" i="1" a="1"/>
  <c r="E350" i="1" s="1"/>
  <c r="E51" i="1" a="1"/>
  <c r="E51" i="1" s="1"/>
  <c r="E956" i="1" a="1"/>
  <c r="E956" i="1" s="1"/>
  <c r="E233" i="1" a="1"/>
  <c r="E233" i="1" s="1"/>
  <c r="E40" i="1" a="1"/>
  <c r="E40" i="1" s="1"/>
  <c r="E661" i="1" a="1"/>
  <c r="E661" i="1" s="1"/>
  <c r="E65" i="1" a="1"/>
  <c r="E65" i="1" s="1"/>
  <c r="E1029" i="1" a="1"/>
  <c r="E1029" i="1" s="1"/>
  <c r="E446" i="1" a="1"/>
  <c r="E446" i="1" s="1"/>
  <c r="E1142" i="1" a="1"/>
  <c r="E1142" i="1" s="1"/>
  <c r="E522" i="1" a="1"/>
  <c r="E522" i="1" s="1"/>
  <c r="E976" i="1" a="1"/>
  <c r="E976" i="1" s="1"/>
  <c r="E126" i="1" a="1"/>
  <c r="E126" i="1" s="1"/>
  <c r="E511" i="1" a="1"/>
  <c r="E511" i="1" s="1"/>
  <c r="E461" i="1" a="1"/>
  <c r="E461" i="1" s="1"/>
  <c r="E1143" i="1" a="1"/>
  <c r="E1143" i="1" s="1"/>
  <c r="E545" i="1" a="1"/>
  <c r="E545" i="1" s="1"/>
  <c r="E839" i="1" a="1"/>
  <c r="E839" i="1" s="1"/>
  <c r="E623" i="1" a="1"/>
  <c r="E623" i="1" s="1"/>
  <c r="E860" i="1" a="1"/>
  <c r="E860" i="1" s="1"/>
  <c r="E627" i="1" a="1"/>
  <c r="E627" i="1" s="1"/>
  <c r="E293" i="1" a="1"/>
  <c r="E293" i="1" s="1"/>
  <c r="E569" i="1" a="1"/>
  <c r="E569" i="1" s="1"/>
  <c r="E177" i="1" a="1"/>
  <c r="E177" i="1" s="1"/>
  <c r="E560" i="1" a="1"/>
  <c r="E560" i="1" s="1"/>
  <c r="E188" i="1" a="1"/>
  <c r="E188" i="1" s="1"/>
  <c r="E691" i="1" a="1"/>
  <c r="E691" i="1" s="1"/>
  <c r="E221" i="1" a="1"/>
  <c r="E221" i="1" s="1"/>
  <c r="E211" i="1" a="1"/>
  <c r="E211" i="1" s="1"/>
  <c r="E123" i="1" a="1"/>
  <c r="E123" i="1" s="1"/>
  <c r="E464" i="1" a="1"/>
  <c r="E464" i="1" s="1"/>
  <c r="E967" i="1" a="1"/>
  <c r="E967" i="1" s="1"/>
  <c r="E247" i="1" a="1"/>
  <c r="E247" i="1" s="1"/>
  <c r="E1032" i="1" a="1"/>
  <c r="E1032" i="1" s="1"/>
  <c r="E588" i="1" a="1"/>
  <c r="E588" i="1" s="1"/>
  <c r="E553" i="1" a="1"/>
  <c r="E553" i="1" s="1"/>
  <c r="E1144" i="1" a="1"/>
  <c r="E1144" i="1" s="1"/>
  <c r="E549" i="1" a="1"/>
  <c r="E549" i="1" s="1"/>
  <c r="E1069" i="1" a="1"/>
  <c r="E1069" i="1" s="1"/>
  <c r="E509" i="1" a="1"/>
  <c r="E509" i="1" s="1"/>
  <c r="E1006" i="1" a="1"/>
  <c r="E1006" i="1" s="1"/>
  <c r="E861" i="1" a="1"/>
  <c r="E861" i="1" s="1"/>
  <c r="E471" i="1" a="1"/>
  <c r="E471" i="1" s="1"/>
  <c r="E418" i="1" a="1"/>
  <c r="E418" i="1" s="1"/>
  <c r="E225" i="1" a="1"/>
  <c r="E225" i="1" s="1"/>
  <c r="E737" i="1" a="1"/>
  <c r="E737" i="1" s="1"/>
  <c r="E772" i="1" a="1"/>
  <c r="E772" i="1" s="1"/>
  <c r="E1145" i="1" a="1"/>
  <c r="E1145" i="1" s="1"/>
  <c r="E873" i="1" a="1"/>
  <c r="E873" i="1" s="1"/>
  <c r="E264" i="1" a="1"/>
  <c r="E264" i="1" s="1"/>
  <c r="E1076" i="1" a="1"/>
  <c r="E1076" i="1" s="1"/>
  <c r="E1039" i="1" a="1"/>
  <c r="E1039" i="1" s="1"/>
  <c r="E935" i="1" a="1"/>
  <c r="E935" i="1" s="1"/>
  <c r="E132" i="1" a="1"/>
  <c r="E132" i="1" s="1"/>
  <c r="E69" i="1" a="1"/>
  <c r="E69" i="1" s="1"/>
  <c r="E32" i="1" a="1"/>
  <c r="E32" i="1" s="1"/>
  <c r="E702" i="1" a="1"/>
  <c r="E702" i="1" s="1"/>
  <c r="E154" i="1" a="1"/>
  <c r="E154" i="1" s="1"/>
  <c r="E442" i="1" a="1"/>
  <c r="E442" i="1" s="1"/>
  <c r="E520" i="1" a="1"/>
  <c r="E520" i="1" s="1"/>
  <c r="E558" i="1" a="1"/>
  <c r="E558" i="1" s="1"/>
  <c r="E170" i="1" a="1"/>
  <c r="E170" i="1" s="1"/>
  <c r="E478" i="1" a="1"/>
  <c r="E478" i="1" s="1"/>
  <c r="E607" i="1" a="1"/>
  <c r="E607" i="1" s="1"/>
  <c r="E848" i="1" a="1"/>
  <c r="E848" i="1" s="1"/>
  <c r="E412" i="1" a="1"/>
  <c r="E412" i="1" s="1"/>
  <c r="E448" i="1" a="1"/>
  <c r="E448" i="1" s="1"/>
  <c r="E1117" i="1" a="1"/>
  <c r="E1117" i="1" s="1"/>
  <c r="E625" i="1" a="1"/>
  <c r="E625" i="1" s="1"/>
  <c r="E1148" i="1" a="1"/>
  <c r="E1148" i="1" s="1"/>
  <c r="E1118" i="1" a="1"/>
  <c r="E1118" i="1" s="1"/>
  <c r="E195" i="1" a="1"/>
  <c r="E195" i="1" s="1"/>
  <c r="E977" i="1" a="1"/>
  <c r="E977" i="1" s="1"/>
  <c r="E981" i="1" a="1"/>
  <c r="E981" i="1" s="1"/>
  <c r="E487" i="1" a="1"/>
  <c r="E487" i="1" s="1"/>
  <c r="E150" i="1" a="1"/>
  <c r="E150" i="1" s="1"/>
  <c r="E1146" i="1" a="1"/>
  <c r="E1146" i="1" s="1"/>
  <c r="E159" i="1" a="1"/>
  <c r="E159" i="1" s="1"/>
  <c r="E79" i="1" a="1"/>
  <c r="E79" i="1" s="1"/>
  <c r="E214" i="1" a="1"/>
  <c r="E214" i="1" s="1"/>
  <c r="E968" i="1" a="1"/>
  <c r="E968" i="1" s="1"/>
  <c r="E413" i="1" a="1"/>
  <c r="E413" i="1" s="1"/>
  <c r="E1147" i="1" a="1"/>
  <c r="E1147" i="1" s="1"/>
  <c r="E532" i="1" a="1"/>
  <c r="E532" i="1" s="1"/>
  <c r="E693" i="1" a="1"/>
  <c r="E693" i="1" s="1"/>
  <c r="E505" i="1" a="1"/>
  <c r="E505" i="1" s="1"/>
  <c r="E1050" i="1" a="1"/>
  <c r="E1050" i="1" s="1"/>
  <c r="E527" i="1" a="1"/>
  <c r="E527" i="1" s="1"/>
  <c r="E512" i="1" a="1"/>
  <c r="E512" i="1" s="1"/>
  <c r="E49" i="1" a="1"/>
  <c r="E49" i="1" s="1"/>
  <c r="E854" i="1" a="1"/>
  <c r="E854" i="1" s="1"/>
  <c r="E455" i="1" a="1"/>
  <c r="E455" i="1" s="1"/>
  <c r="E720" i="1" a="1"/>
  <c r="E720" i="1" s="1"/>
  <c r="E1149" i="1" a="1"/>
  <c r="E1149" i="1" s="1"/>
  <c r="E836" i="1" a="1"/>
  <c r="E836" i="1" s="1"/>
  <c r="E37" i="1" a="1"/>
  <c r="E37" i="1" s="1"/>
  <c r="E234" i="1" a="1"/>
  <c r="E234" i="1" s="1"/>
  <c r="E1119" i="1" a="1"/>
  <c r="E1119" i="1" s="1"/>
  <c r="E1150" i="1" a="1"/>
  <c r="E1150" i="1" s="1"/>
  <c r="E724" i="1" a="1"/>
  <c r="E724" i="1" s="1"/>
  <c r="E135" i="1" a="1"/>
  <c r="E135" i="1" s="1"/>
  <c r="E117" i="1" a="1"/>
  <c r="E117" i="1" s="1"/>
  <c r="E99" i="1" a="1"/>
  <c r="E99" i="1" s="1"/>
  <c r="E460" i="1" a="1"/>
  <c r="E460" i="1" s="1"/>
  <c r="E96" i="1" a="1"/>
  <c r="E96" i="1" s="1"/>
  <c r="E704" i="1" a="1"/>
  <c r="E704" i="1" s="1"/>
  <c r="E999" i="1" a="1"/>
  <c r="E999" i="1" s="1"/>
  <c r="E771" i="1" a="1"/>
  <c r="E771" i="1" s="1"/>
  <c r="E327" i="1" a="1"/>
  <c r="E327" i="1" s="1"/>
  <c r="E417" i="1" a="1"/>
  <c r="E417" i="1" s="1"/>
  <c r="E1151" i="1" a="1"/>
  <c r="E1151" i="1" s="1"/>
  <c r="E746" i="1" a="1"/>
  <c r="E746" i="1" s="1"/>
  <c r="E341" i="1" a="1"/>
  <c r="E341" i="1" s="1"/>
  <c r="E1092" i="1" a="1"/>
  <c r="E1092" i="1" s="1"/>
  <c r="E160" i="1" a="1"/>
  <c r="E160" i="1" s="1"/>
  <c r="E924" i="1" a="1"/>
  <c r="E924" i="1" s="1"/>
  <c r="E521" i="1" a="1"/>
  <c r="E521" i="1" s="1"/>
  <c r="E59" i="1" a="1"/>
  <c r="E59" i="1" s="1"/>
  <c r="E870" i="1" a="1"/>
  <c r="E870" i="1" s="1"/>
  <c r="E811" i="1" a="1"/>
  <c r="E811" i="1" s="1"/>
  <c r="E647" i="1" a="1"/>
  <c r="E647" i="1" s="1"/>
  <c r="E1034" i="1" a="1"/>
  <c r="E1034" i="1" s="1"/>
  <c r="E337" i="1" a="1"/>
  <c r="E337" i="1" s="1"/>
  <c r="E164" i="1" a="1"/>
  <c r="E164" i="1" s="1"/>
  <c r="E1152" i="1" a="1"/>
  <c r="E1152" i="1" s="1"/>
  <c r="E1153" i="1" a="1"/>
  <c r="E1153" i="1" s="1"/>
  <c r="E818" i="1" a="1"/>
  <c r="E818" i="1" s="1"/>
  <c r="E828" i="1" a="1"/>
  <c r="E828" i="1" s="1"/>
  <c r="E927" i="1" a="1"/>
  <c r="E927" i="1" s="1"/>
  <c r="E1014" i="1" a="1"/>
  <c r="E1014" i="1" s="1"/>
  <c r="E855" i="1" a="1"/>
  <c r="E855" i="1" s="1"/>
  <c r="E1045" i="1" a="1"/>
  <c r="E1045" i="1" s="1"/>
  <c r="E938" i="1" a="1"/>
  <c r="E938" i="1" s="1"/>
  <c r="E361" i="1" a="1"/>
  <c r="E361" i="1" s="1"/>
  <c r="E945" i="1" a="1"/>
  <c r="E945" i="1" s="1"/>
  <c r="E384" i="1" a="1"/>
  <c r="E384" i="1" s="1"/>
  <c r="E561" i="1" a="1"/>
  <c r="E561" i="1" s="1"/>
  <c r="E168" i="1" a="1"/>
  <c r="E168" i="1" s="1"/>
  <c r="E1059" i="1" a="1"/>
  <c r="E1059" i="1" s="1"/>
  <c r="E443" i="1" a="1"/>
  <c r="E443" i="1" s="1"/>
  <c r="E965" i="1" a="1"/>
  <c r="E965" i="1" s="1"/>
  <c r="E1154" i="1" a="1"/>
  <c r="E1154" i="1" s="1"/>
  <c r="E781" i="1" a="1"/>
  <c r="E781" i="1" s="1"/>
  <c r="E641" i="1" a="1"/>
  <c r="E641" i="1" s="1"/>
  <c r="E259" i="1" a="1"/>
  <c r="E259" i="1" s="1"/>
  <c r="E58" i="1" a="1"/>
  <c r="E58" i="1" s="1"/>
  <c r="E106" i="1" a="1"/>
  <c r="E106" i="1" s="1"/>
  <c r="E694" i="1" a="1"/>
  <c r="E694" i="1" s="1"/>
  <c r="E493" i="1" a="1"/>
  <c r="E493" i="1" s="1"/>
  <c r="E1081" i="1" a="1"/>
  <c r="E1081" i="1" s="1"/>
  <c r="E469" i="1" a="1"/>
  <c r="E469" i="1" s="1"/>
  <c r="E47" i="1" a="1"/>
  <c r="E47" i="1" s="1"/>
  <c r="E1155" i="1" a="1"/>
  <c r="E1155" i="1" s="1"/>
  <c r="E601" i="1" a="1"/>
  <c r="E601" i="1" s="1"/>
  <c r="E948" i="1" a="1"/>
  <c r="E948" i="1" s="1"/>
  <c r="E517" i="1" a="1"/>
  <c r="E517" i="1" s="1"/>
  <c r="E785" i="1" a="1"/>
  <c r="E785" i="1" s="1"/>
  <c r="E184" i="1" a="1"/>
  <c r="E184" i="1" s="1"/>
  <c r="E143" i="1" a="1"/>
  <c r="E143" i="1" s="1"/>
  <c r="E747" i="1" a="1"/>
  <c r="E747" i="1" s="1"/>
  <c r="E173" i="1" a="1"/>
  <c r="E173" i="1" s="1"/>
  <c r="E599" i="1" a="1"/>
  <c r="E599" i="1" s="1"/>
  <c r="E600" i="1" a="1"/>
  <c r="E600" i="1" s="1"/>
  <c r="E912" i="1" a="1"/>
  <c r="E912" i="1" s="1"/>
  <c r="E228" i="1" a="1"/>
  <c r="E228" i="1" s="1"/>
  <c r="E75" i="1" a="1"/>
  <c r="E75" i="1" s="1"/>
  <c r="E1024" i="1" a="1"/>
  <c r="E1024" i="1" s="1"/>
  <c r="E165" i="1" a="1"/>
  <c r="E165" i="1" s="1"/>
  <c r="E529" i="1" a="1"/>
  <c r="E529" i="1" s="1"/>
  <c r="E1156" i="1" a="1"/>
  <c r="E1156" i="1" s="1"/>
  <c r="E275" i="1" a="1"/>
  <c r="E275" i="1" s="1"/>
  <c r="E942" i="1" a="1"/>
  <c r="E942" i="1" s="1"/>
  <c r="E518" i="1" a="1"/>
  <c r="E518" i="1" s="1"/>
  <c r="E199" i="1" a="1"/>
  <c r="E199" i="1" s="1"/>
  <c r="E235" i="1" a="1"/>
  <c r="E235" i="1" s="1"/>
  <c r="E615" i="1" a="1"/>
  <c r="E615" i="1" s="1"/>
  <c r="E321" i="1" a="1"/>
  <c r="E321" i="1" s="1"/>
  <c r="E846" i="1" a="1"/>
  <c r="E846" i="1" s="1"/>
  <c r="E533" i="1" a="1"/>
  <c r="E533" i="1" s="1"/>
  <c r="E762" i="1" a="1"/>
  <c r="E762" i="1" s="1"/>
  <c r="E1157" i="1" a="1"/>
  <c r="E1157" i="1" s="1"/>
  <c r="E1087" i="1" a="1"/>
  <c r="E1087" i="1" s="1"/>
  <c r="E7" i="1" a="1"/>
  <c r="E7" i="1" s="1"/>
  <c r="E728" i="1" a="1"/>
  <c r="E728" i="1" s="1"/>
  <c r="E41" i="1" a="1"/>
  <c r="E41" i="1" s="1"/>
  <c r="E328" i="1" a="1"/>
  <c r="E328" i="1" s="1"/>
  <c r="E437" i="1" a="1"/>
  <c r="E437" i="1" s="1"/>
  <c r="E118" i="1" a="1"/>
  <c r="E118" i="1" s="1"/>
  <c r="E1158" i="1" a="1"/>
  <c r="E1158" i="1" s="1"/>
  <c r="E677" i="1" a="1"/>
  <c r="E677" i="1" s="1"/>
  <c r="E322" i="1" a="1"/>
  <c r="E322" i="1" s="1"/>
  <c r="E940" i="1" a="1"/>
  <c r="E940" i="1" s="1"/>
  <c r="E423" i="1" a="1"/>
  <c r="E423" i="1" s="1"/>
  <c r="E995" i="1" a="1"/>
  <c r="E995" i="1" s="1"/>
  <c r="E90" i="1" a="1"/>
  <c r="E90" i="1" s="1"/>
  <c r="E957" i="1" a="1"/>
  <c r="E957" i="1" s="1"/>
  <c r="E1040" i="1" a="1"/>
  <c r="E1040" i="1" s="1"/>
  <c r="E913" i="1" a="1"/>
  <c r="E913" i="1" s="1"/>
  <c r="E519" i="1" a="1"/>
  <c r="E519" i="1" s="1"/>
  <c r="E260" i="1" a="1"/>
  <c r="E260" i="1" s="1"/>
  <c r="E55" i="1" a="1"/>
  <c r="E55" i="1" s="1"/>
  <c r="E1159" i="1" a="1"/>
  <c r="E1159" i="1" s="1"/>
  <c r="E42" i="1" a="1"/>
  <c r="E42" i="1" s="1"/>
  <c r="E510" i="1" a="1"/>
  <c r="E510" i="1" s="1"/>
  <c r="E92" i="1" a="1"/>
  <c r="E92" i="1" s="1"/>
  <c r="E215" i="1" a="1"/>
  <c r="E215" i="1" s="1"/>
  <c r="E189" i="1" a="1"/>
  <c r="E189" i="1" s="1"/>
  <c r="E175" i="1" a="1"/>
  <c r="E175" i="1" s="1"/>
  <c r="E277" i="1" a="1"/>
  <c r="E277" i="1" s="1"/>
  <c r="E840" i="1" a="1"/>
  <c r="E840" i="1" s="1"/>
  <c r="E581" i="1" a="1"/>
  <c r="E581" i="1" s="1"/>
  <c r="E657" i="1" a="1"/>
  <c r="E657" i="1" s="1"/>
  <c r="E430" i="1" a="1"/>
  <c r="E430" i="1" s="1"/>
  <c r="E124" i="1" a="1"/>
  <c r="E124" i="1" s="1"/>
  <c r="E1084" i="1" a="1"/>
  <c r="E1084" i="1" s="1"/>
  <c r="E1160" i="1" a="1"/>
  <c r="E1160" i="1" s="1"/>
  <c r="E797" i="1" a="1"/>
  <c r="E797" i="1" s="1"/>
  <c r="E1161" i="1" a="1"/>
  <c r="E1161" i="1" s="1"/>
  <c r="E1162" i="1" a="1"/>
  <c r="E1162" i="1" s="1"/>
  <c r="E576" i="1" a="1"/>
  <c r="E576" i="1" s="1"/>
  <c r="E773" i="1" a="1"/>
  <c r="E773" i="1" s="1"/>
  <c r="E285" i="1" a="1"/>
  <c r="E285" i="1" s="1"/>
  <c r="E758" i="1" a="1"/>
  <c r="E758" i="1" s="1"/>
  <c r="E594" i="1" a="1"/>
  <c r="E594" i="1" s="1"/>
  <c r="E319" i="1" a="1"/>
  <c r="E319" i="1" s="1"/>
  <c r="E393" i="1" a="1"/>
  <c r="E393" i="1" s="1"/>
  <c r="E659" i="1" a="1"/>
  <c r="E659" i="1" s="1"/>
  <c r="E43" i="1" a="1"/>
  <c r="E43" i="1" s="1"/>
  <c r="E983" i="1" a="1"/>
  <c r="E983" i="1" s="1"/>
  <c r="E646" i="1" a="1"/>
  <c r="E646" i="1" s="1"/>
  <c r="E112" i="1" a="1"/>
  <c r="E112" i="1" s="1"/>
  <c r="E674" i="1" a="1"/>
  <c r="E674" i="1" s="1"/>
  <c r="E1038" i="1" a="1"/>
  <c r="E1038" i="1" s="1"/>
  <c r="E479" i="1" a="1"/>
  <c r="E479" i="1" s="1"/>
  <c r="E1163" i="1" a="1"/>
  <c r="E1163" i="1" s="1"/>
  <c r="E666" i="1" a="1"/>
  <c r="E666" i="1" s="1"/>
  <c r="E660" i="1" a="1"/>
  <c r="E660" i="1" s="1"/>
  <c r="E735" i="1" a="1"/>
  <c r="E735" i="1" s="1"/>
  <c r="E802" i="1" a="1"/>
  <c r="E802" i="1" s="1"/>
  <c r="E1005" i="1" a="1"/>
  <c r="E1005" i="1" s="1"/>
  <c r="E236" i="1" a="1"/>
  <c r="E236" i="1" s="1"/>
  <c r="E20" i="1" a="1"/>
  <c r="E20" i="1" s="1"/>
  <c r="E530" i="1" a="1"/>
  <c r="E530" i="1" s="1"/>
  <c r="E853" i="1" a="1"/>
  <c r="E853" i="1" s="1"/>
  <c r="E206" i="1" a="1"/>
  <c r="E206" i="1" s="1"/>
  <c r="E678" i="1" a="1"/>
  <c r="E678" i="1" s="1"/>
  <c r="E541" i="1" a="1"/>
  <c r="E541" i="1" s="1"/>
  <c r="E662" i="1" a="1"/>
  <c r="E662" i="1" s="1"/>
  <c r="E1164" i="1" a="1"/>
  <c r="E1164" i="1" s="1"/>
  <c r="E525" i="1" a="1"/>
  <c r="E525" i="1" s="1"/>
  <c r="E444" i="1" a="1"/>
  <c r="E444" i="1" s="1"/>
  <c r="E276" i="1" a="1"/>
  <c r="E276" i="1" s="1"/>
  <c r="E286" i="1" a="1"/>
  <c r="E286" i="1" s="1"/>
  <c r="E338" i="1" a="1"/>
  <c r="E338" i="1" s="1"/>
  <c r="E663" i="1" a="1"/>
  <c r="E663" i="1" s="1"/>
  <c r="E456" i="1" a="1"/>
  <c r="E456" i="1" s="1"/>
  <c r="E618" i="1" a="1"/>
  <c r="E618" i="1" s="1"/>
  <c r="E602" i="1" a="1"/>
  <c r="E602" i="1" s="1"/>
  <c r="E1004" i="1" a="1"/>
  <c r="E1004" i="1" s="1"/>
  <c r="E971" i="1" a="1"/>
  <c r="E971" i="1" s="1"/>
  <c r="E194" i="1" a="1"/>
  <c r="E194" i="1" s="1"/>
  <c r="E125" i="1" a="1"/>
  <c r="E125" i="1" s="1"/>
  <c r="E1077" i="1" a="1"/>
  <c r="E1077" i="1" s="1"/>
  <c r="E946" i="1" a="1"/>
  <c r="E946" i="1" s="1"/>
  <c r="E482" i="1" a="1"/>
  <c r="E482" i="1" s="1"/>
  <c r="E166" i="1" a="1"/>
  <c r="E166" i="1" s="1"/>
  <c r="E1016" i="1" a="1"/>
  <c r="E1016" i="1" s="1"/>
  <c r="E1165" i="1" a="1"/>
  <c r="E1165" i="1" s="1"/>
  <c r="E1019" i="1" a="1"/>
  <c r="E1019" i="1" s="1"/>
  <c r="E205" i="1" a="1"/>
  <c r="E205" i="1" s="1"/>
  <c r="E711" i="1" a="1"/>
  <c r="E711" i="1" s="1"/>
  <c r="E56" i="1" a="1"/>
  <c r="E56" i="1" s="1"/>
  <c r="E1061" i="1" a="1"/>
  <c r="E1061" i="1" s="1"/>
  <c r="E332" i="1" a="1"/>
  <c r="E332" i="1" s="1"/>
  <c r="E1166" i="1" a="1"/>
  <c r="E1166" i="1" s="1"/>
  <c r="E395" i="1" a="1"/>
  <c r="E395" i="1" s="1"/>
  <c r="E1167" i="1" a="1"/>
  <c r="E1167" i="1" s="1"/>
  <c r="E690" i="1" a="1"/>
  <c r="E690" i="1" s="1"/>
  <c r="E1168" i="1" a="1"/>
  <c r="E1168" i="1" s="1"/>
  <c r="E955" i="1" a="1"/>
  <c r="E955" i="1" s="1"/>
  <c r="E229" i="1" a="1"/>
  <c r="E229" i="1" s="1"/>
  <c r="E608" i="1" a="1"/>
  <c r="E608" i="1" s="1"/>
  <c r="E725" i="1" a="1"/>
  <c r="E725" i="1" s="1"/>
  <c r="E310" i="1" a="1"/>
  <c r="E310" i="1" s="1"/>
  <c r="E450" i="1" a="1"/>
  <c r="E450" i="1" s="1"/>
  <c r="E311" i="1" a="1"/>
  <c r="E311" i="1" s="1"/>
  <c r="E433" i="1" a="1"/>
  <c r="E433" i="1" s="1"/>
  <c r="E190" i="1" a="1"/>
  <c r="E190" i="1" s="1"/>
  <c r="E605" i="1" a="1"/>
  <c r="E605" i="1" s="1"/>
  <c r="E61" i="1" a="1"/>
  <c r="E61" i="1" s="1"/>
  <c r="E451" i="1" a="1"/>
  <c r="E451" i="1" s="1"/>
  <c r="E182" i="1" a="1"/>
  <c r="E182" i="1" s="1"/>
  <c r="E803" i="1" a="1"/>
  <c r="E803" i="1" s="1"/>
  <c r="E1091" i="1" a="1"/>
  <c r="E1091" i="1" s="1"/>
  <c r="E812" i="1" a="1"/>
  <c r="E812" i="1" s="1"/>
  <c r="E4" i="1" a="1"/>
  <c r="E4" i="1" s="1"/>
  <c r="E542" i="1" a="1"/>
  <c r="E542" i="1" s="1"/>
  <c r="E550" i="1" a="1"/>
  <c r="E550" i="1" s="1"/>
  <c r="E880" i="1" a="1"/>
  <c r="E880" i="1" s="1"/>
  <c r="E103" i="1" a="1"/>
  <c r="E103" i="1" s="1"/>
  <c r="E357" i="1" a="1"/>
  <c r="E357" i="1" s="1"/>
  <c r="E503" i="1" a="1"/>
  <c r="E503" i="1" s="1"/>
  <c r="E254" i="1" a="1"/>
  <c r="E254" i="1" s="1"/>
  <c r="E308" i="1" a="1"/>
  <c r="E308" i="1" s="1"/>
  <c r="E1071" i="1" a="1"/>
  <c r="E1071" i="1" s="1"/>
  <c r="E962" i="1" a="1"/>
  <c r="E962" i="1" s="1"/>
  <c r="E808" i="1" a="1"/>
  <c r="E808" i="1" s="1"/>
  <c r="E161" i="1" a="1"/>
  <c r="E161" i="1" s="1"/>
  <c r="E133" i="1" a="1"/>
  <c r="E133" i="1" s="1"/>
  <c r="E219" i="1" a="1"/>
  <c r="E219" i="1" s="1"/>
  <c r="E890" i="1" a="1"/>
  <c r="E890" i="1" s="1"/>
  <c r="E523" i="1" a="1"/>
  <c r="E523" i="1" s="1"/>
  <c r="E424" i="1" a="1"/>
  <c r="E424" i="1" s="1"/>
  <c r="E261" i="1" a="1"/>
  <c r="E261" i="1" s="1"/>
  <c r="E1169" i="1" a="1"/>
  <c r="E1169" i="1" s="1"/>
  <c r="E754" i="1" a="1"/>
  <c r="E754" i="1" s="1"/>
  <c r="E622" i="1" a="1"/>
  <c r="E622" i="1" s="1"/>
  <c r="E178" i="1" a="1"/>
  <c r="E178" i="1" s="1"/>
  <c r="E239" i="1" a="1"/>
  <c r="E239" i="1" s="1"/>
  <c r="E595" i="1" a="1"/>
  <c r="E595" i="1" s="1"/>
  <c r="E648" i="1" a="1"/>
  <c r="E648" i="1" s="1"/>
  <c r="E245" i="1" a="1"/>
  <c r="E245" i="1" s="1"/>
  <c r="E616" i="1" a="1"/>
  <c r="E616" i="1" s="1"/>
  <c r="E253" i="1" a="1"/>
  <c r="E253" i="1" s="1"/>
  <c r="E499" i="1" a="1"/>
  <c r="E499" i="1" s="1"/>
  <c r="E306" i="1" a="1"/>
  <c r="E306" i="1" s="1"/>
  <c r="E1033" i="1" a="1"/>
  <c r="E1033" i="1" s="1"/>
  <c r="E196" i="1" a="1"/>
  <c r="E196" i="1" s="1"/>
  <c r="E1048" i="1" a="1"/>
  <c r="E1048" i="1" s="1"/>
  <c r="E1058" i="1" a="1"/>
  <c r="E1058" i="1" s="1"/>
  <c r="E710" i="1" a="1"/>
  <c r="E710" i="1" s="1"/>
  <c r="E148" i="1" a="1"/>
  <c r="E148" i="1" s="1"/>
  <c r="E1170" i="1" a="1"/>
  <c r="E1170" i="1" s="1"/>
  <c r="E738" i="1" a="1"/>
  <c r="E738" i="1" s="1"/>
  <c r="E731" i="1" a="1"/>
  <c r="E731" i="1" s="1"/>
  <c r="E914" i="1" a="1"/>
  <c r="E914" i="1" s="1"/>
  <c r="E732" i="1" a="1"/>
  <c r="E732" i="1" s="1"/>
  <c r="E891" i="1" a="1"/>
  <c r="E891" i="1" s="1"/>
  <c r="E1171" i="1" a="1"/>
  <c r="E1171" i="1" s="1"/>
  <c r="E669" i="1" a="1"/>
  <c r="E669" i="1" s="1"/>
  <c r="E279" i="1" a="1"/>
  <c r="E279" i="1" s="1"/>
  <c r="E664" i="1" a="1"/>
  <c r="E664" i="1" s="1"/>
  <c r="E162" i="1" a="1"/>
  <c r="E162" i="1" s="1"/>
  <c r="E733" i="1" a="1"/>
  <c r="E733" i="1" s="1"/>
  <c r="E734" i="1" a="1"/>
  <c r="E734" i="1" s="1"/>
  <c r="E345" i="1" a="1"/>
  <c r="E345" i="1" s="1"/>
  <c r="E1082" i="1" a="1"/>
  <c r="E1082" i="1" s="1"/>
  <c r="E679" i="1" a="1"/>
  <c r="E679" i="1" s="1"/>
  <c r="E985" i="1" a="1"/>
  <c r="E985" i="1" s="1"/>
  <c r="E706" i="1" a="1"/>
  <c r="E706" i="1" s="1"/>
  <c r="E506" i="1" a="1"/>
  <c r="E506" i="1" s="1"/>
  <c r="E543" i="1" a="1"/>
  <c r="E543" i="1" s="1"/>
  <c r="E494" i="1" a="1"/>
  <c r="E494" i="1" s="1"/>
  <c r="E13" i="1" a="1"/>
  <c r="E13" i="1" s="1"/>
  <c r="E655" i="1" a="1"/>
  <c r="E655" i="1" s="1"/>
  <c r="E780" i="1" a="1"/>
  <c r="E780" i="1" s="1"/>
  <c r="E695" i="1" a="1"/>
  <c r="E695" i="1" s="1"/>
  <c r="E692" i="1" a="1"/>
  <c r="E692" i="1" s="1"/>
  <c r="E996" i="1" a="1"/>
  <c r="E996" i="1" s="1"/>
  <c r="E761" i="1" a="1"/>
  <c r="E761" i="1" s="1"/>
  <c r="E915" i="1" a="1"/>
  <c r="E915" i="1" s="1"/>
  <c r="E342" i="1" a="1"/>
  <c r="E342" i="1" s="1"/>
  <c r="E30" i="1" a="1"/>
  <c r="E30" i="1" s="1"/>
  <c r="E779" i="1" a="1"/>
  <c r="E779" i="1" s="1"/>
  <c r="E1172" i="1" a="1"/>
  <c r="E1172" i="1" s="1"/>
  <c r="E815" i="1" a="1"/>
  <c r="E815" i="1" s="1"/>
  <c r="E1025" i="1" a="1"/>
  <c r="E1025" i="1" s="1"/>
  <c r="E1173" i="1" a="1"/>
  <c r="E1173" i="1" s="1"/>
  <c r="E857" i="1" a="1"/>
  <c r="E857" i="1" s="1"/>
  <c r="E52" i="1" a="1"/>
  <c r="E52" i="1" s="1"/>
  <c r="E1174" i="1" a="1"/>
  <c r="E1174" i="1" s="1"/>
  <c r="E577" i="1" a="1"/>
  <c r="E577" i="1" s="1"/>
  <c r="E791" i="1" a="1"/>
  <c r="E791" i="1" s="1"/>
  <c r="E354" i="1" a="1"/>
  <c r="E354" i="1" s="1"/>
  <c r="E9" i="1" a="1"/>
  <c r="E9" i="1" s="1"/>
  <c r="E790" i="1" a="1"/>
  <c r="E790" i="1" s="1"/>
  <c r="E842" i="1" a="1"/>
  <c r="E842" i="1" s="1"/>
  <c r="E899" i="1" a="1"/>
  <c r="E899" i="1" s="1"/>
  <c r="E925" i="1" a="1"/>
  <c r="E925" i="1" s="1"/>
  <c r="E670" i="1" a="1"/>
  <c r="E670" i="1" s="1"/>
  <c r="E8" i="1" a="1"/>
  <c r="E8" i="1" s="1"/>
  <c r="E1028" i="1" a="1"/>
  <c r="E1028" i="1" s="1"/>
  <c r="E804" i="1" a="1"/>
  <c r="E804" i="1" s="1"/>
  <c r="E703" i="1" a="1"/>
  <c r="E703" i="1" s="1"/>
  <c r="E916" i="1" a="1"/>
  <c r="E916" i="1" s="1"/>
  <c r="E48" i="1" a="1"/>
  <c r="E48" i="1" s="1"/>
  <c r="E656" i="1" a="1"/>
  <c r="E656" i="1" s="1"/>
  <c r="E535" i="1" a="1"/>
  <c r="E535" i="1" s="1"/>
  <c r="E1179" i="1" a="1"/>
  <c r="E1179" i="1" s="1"/>
  <c r="E329" i="1" a="1"/>
  <c r="E329" i="1" s="1"/>
  <c r="E465" i="1" a="1"/>
  <c r="E465" i="1" s="1"/>
  <c r="E343" i="1" a="1"/>
  <c r="E343" i="1" s="1"/>
  <c r="E884" i="1" a="1"/>
  <c r="E884" i="1" s="1"/>
  <c r="E751" i="1" a="1"/>
  <c r="E751" i="1" s="1"/>
  <c r="E597" i="1" a="1"/>
  <c r="E597" i="1" s="1"/>
  <c r="E867" i="1" a="1"/>
  <c r="E867" i="1" s="1"/>
  <c r="E119" i="1" a="1"/>
  <c r="E119" i="1" s="1"/>
  <c r="E351" i="1" a="1"/>
  <c r="E351" i="1" s="1"/>
  <c r="E562" i="1" a="1"/>
  <c r="E562" i="1" s="1"/>
  <c r="E644" i="1" a="1"/>
  <c r="E644" i="1" s="1"/>
  <c r="E524" i="1" a="1"/>
  <c r="E524" i="1" s="1"/>
  <c r="E582" i="1" a="1"/>
  <c r="E582" i="1" s="1"/>
  <c r="E583" i="1" a="1"/>
  <c r="E583" i="1" s="1"/>
  <c r="E717" i="1" a="1"/>
  <c r="E717" i="1" s="1"/>
  <c r="E895" i="1" a="1"/>
  <c r="E895" i="1" s="1"/>
  <c r="E113" i="1" a="1"/>
  <c r="E113" i="1" s="1"/>
  <c r="E551" i="1" a="1"/>
  <c r="E551" i="1" s="1"/>
  <c r="E313" i="1" a="1"/>
  <c r="E313" i="1" s="1"/>
  <c r="E93" i="1" a="1"/>
  <c r="E93" i="1" s="1"/>
  <c r="E192" i="1" a="1"/>
  <c r="E192" i="1" s="1"/>
  <c r="E97" i="1" a="1"/>
  <c r="E97" i="1" s="1"/>
  <c r="E84" i="1" a="1"/>
  <c r="E84" i="1" s="1"/>
  <c r="E508" i="1" a="1"/>
  <c r="E508" i="1" s="1"/>
  <c r="E98" i="1" a="1"/>
  <c r="E98" i="1" s="1"/>
  <c r="E316" i="1" a="1"/>
  <c r="E316" i="1" s="1"/>
  <c r="E681" i="1" a="1"/>
  <c r="E681" i="1" s="1"/>
  <c r="E280" i="1" a="1"/>
  <c r="E280" i="1" s="1"/>
  <c r="E885" i="1" a="1"/>
  <c r="E885" i="1" s="1"/>
  <c r="E459" i="1" a="1"/>
  <c r="E459" i="1" s="1"/>
  <c r="E62" i="1" a="1"/>
  <c r="E62" i="1" s="1"/>
  <c r="E755" i="1" a="1"/>
  <c r="E755" i="1" s="1"/>
  <c r="E426" i="1" a="1"/>
  <c r="E426" i="1" s="1"/>
  <c r="E436" i="1" a="1"/>
  <c r="E436" i="1" s="1"/>
  <c r="E441" i="1" a="1"/>
  <c r="E441" i="1" s="1"/>
  <c r="E984" i="1" a="1"/>
  <c r="E984" i="1" s="1"/>
  <c r="E185" i="1" a="1"/>
  <c r="E185" i="1" s="1"/>
  <c r="E686" i="1" a="1"/>
  <c r="E686" i="1" s="1"/>
  <c r="E28" i="1" a="1"/>
  <c r="E28" i="1" s="1"/>
  <c r="E596" i="1" a="1"/>
  <c r="E596" i="1" s="1"/>
  <c r="E544" i="1" a="1"/>
  <c r="E544" i="1" s="1"/>
  <c r="E1046" i="1" a="1"/>
  <c r="E1046" i="1" s="1"/>
  <c r="E70" i="1" a="1"/>
  <c r="E70" i="1" s="1"/>
  <c r="E931" i="1" a="1"/>
  <c r="E931" i="1" s="1"/>
  <c r="E843" i="1" a="1"/>
  <c r="E843" i="1" s="1"/>
  <c r="E563" i="1" a="1"/>
  <c r="E563" i="1" s="1"/>
  <c r="E1180" i="1" a="1"/>
  <c r="E1180" i="1" s="1"/>
  <c r="E888" i="1" a="1"/>
  <c r="E888" i="1" s="1"/>
  <c r="E136" i="1" a="1"/>
  <c r="E136" i="1" s="1"/>
  <c r="E707" i="1" a="1"/>
  <c r="E707" i="1" s="1"/>
  <c r="E960" i="1" a="1"/>
  <c r="E960" i="1" s="1"/>
  <c r="E458" i="1" a="1"/>
  <c r="E458" i="1" s="1"/>
  <c r="E1043" i="1" a="1"/>
  <c r="E1043" i="1" s="1"/>
  <c r="E77" i="1" a="1"/>
  <c r="E77" i="1" s="1"/>
  <c r="E673" i="1" a="1"/>
  <c r="E673" i="1" s="1"/>
  <c r="E193" i="1" a="1"/>
  <c r="E193" i="1" s="1"/>
  <c r="E246" i="1" a="1"/>
  <c r="E246" i="1" s="1"/>
  <c r="E200" i="1" a="1"/>
  <c r="E200" i="1" s="1"/>
  <c r="E591" i="1" a="1"/>
  <c r="E591" i="1" s="1"/>
  <c r="E1008" i="1" a="1"/>
  <c r="E1008" i="1" s="1"/>
  <c r="G145" i="1"/>
  <c r="G66" i="1"/>
  <c r="G1062" i="1"/>
  <c r="G973" i="1"/>
  <c r="G432" i="1"/>
  <c r="G901" i="1"/>
  <c r="G1094" i="1"/>
  <c r="G67" i="1"/>
  <c r="G829" i="1"/>
  <c r="G80" i="1"/>
  <c r="G212" i="1"/>
  <c r="G992" i="1"/>
  <c r="G156" i="1"/>
  <c r="G1072" i="1"/>
  <c r="G480" i="1"/>
  <c r="G281" i="1"/>
  <c r="G294" i="1"/>
  <c r="G438" i="1"/>
  <c r="G500" i="1"/>
  <c r="G763" i="1"/>
  <c r="G501" i="1"/>
  <c r="G320" i="1"/>
  <c r="G713" i="1"/>
  <c r="G649" i="1"/>
  <c r="G309" i="1"/>
  <c r="G900" i="1"/>
  <c r="G297" i="1"/>
  <c r="G255" i="1"/>
  <c r="G362" i="1"/>
  <c r="G449" i="1"/>
  <c r="G642" i="1"/>
  <c r="G439" i="1"/>
  <c r="G226" i="1"/>
  <c r="G231" i="1"/>
  <c r="G943" i="1"/>
  <c r="G60" i="1"/>
  <c r="G324" i="1"/>
  <c r="G11" i="1"/>
  <c r="G816" i="1"/>
  <c r="G315" i="1"/>
  <c r="G598" i="1"/>
  <c r="G552" i="1"/>
  <c r="G363" i="1"/>
  <c r="G108" i="1"/>
  <c r="G473" i="1"/>
  <c r="G134" i="1"/>
  <c r="G1066" i="1"/>
  <c r="G1095" i="1"/>
  <c r="G939" i="1"/>
  <c r="G356" i="1"/>
  <c r="G714" i="1"/>
  <c r="G1175" i="1"/>
  <c r="G1011" i="1"/>
  <c r="G838" i="1"/>
  <c r="G1067" i="1"/>
  <c r="G874" i="1"/>
  <c r="G498" i="1"/>
  <c r="G267" i="1"/>
  <c r="G986" i="1"/>
  <c r="G347" i="1"/>
  <c r="G712" i="1"/>
  <c r="G809" i="1"/>
  <c r="G282" i="1"/>
  <c r="G889" i="1"/>
  <c r="G830" i="1"/>
  <c r="G425" i="1"/>
  <c r="G63" i="1"/>
  <c r="G845" i="1"/>
  <c r="G665" i="1"/>
  <c r="G489" i="1"/>
  <c r="G268" i="1"/>
  <c r="G1075" i="1"/>
  <c r="G74" i="1"/>
  <c r="G114" i="1"/>
  <c r="G333" i="1"/>
  <c r="G567" i="1"/>
  <c r="G570" i="1"/>
  <c r="G626" i="1"/>
  <c r="G682" i="1"/>
  <c r="G1068" i="1"/>
  <c r="G958" i="1"/>
  <c r="G807" i="1"/>
  <c r="G298" i="1"/>
  <c r="G334" i="1"/>
  <c r="G256" i="1"/>
  <c r="G1030" i="1"/>
  <c r="G837" i="1"/>
  <c r="G1020" i="1"/>
  <c r="G987" i="1"/>
  <c r="G624" i="1"/>
  <c r="G504" i="1"/>
  <c r="G650" i="1"/>
  <c r="G822" i="1"/>
  <c r="G299" i="1"/>
  <c r="G300" i="1"/>
  <c r="G1063" i="1"/>
  <c r="G435" i="1"/>
  <c r="G238" i="1"/>
  <c r="G488" i="1"/>
  <c r="G555" i="1"/>
  <c r="G1096" i="1"/>
  <c r="G831" i="1"/>
  <c r="G325" i="1"/>
  <c r="G1097" i="1"/>
  <c r="G497" i="1"/>
  <c r="G554" i="1"/>
  <c r="G1098" i="1"/>
  <c r="G301" i="1"/>
  <c r="G538" i="1"/>
  <c r="G875" i="1"/>
  <c r="G844" i="1"/>
  <c r="G1099" i="1"/>
  <c r="G919" i="1"/>
  <c r="G920" i="1"/>
  <c r="G982" i="1"/>
  <c r="G474" i="1"/>
  <c r="G1176" i="1"/>
  <c r="G242" i="1"/>
  <c r="G881" i="1"/>
  <c r="G486" i="1"/>
  <c r="G475" i="1"/>
  <c r="G1100" i="1"/>
  <c r="G629" i="1"/>
  <c r="G288" i="1"/>
  <c r="G749" i="1"/>
  <c r="G374" i="1"/>
  <c r="G45" i="1"/>
  <c r="G490" i="1"/>
  <c r="G208" i="1"/>
  <c r="G468" i="1"/>
  <c r="G360" i="1"/>
  <c r="G385" i="1"/>
  <c r="G335" i="1"/>
  <c r="G1101" i="1"/>
  <c r="G390" i="1"/>
  <c r="G216" i="1"/>
  <c r="G314" i="1"/>
  <c r="G590" i="1"/>
  <c r="G902" i="1"/>
  <c r="G864" i="1"/>
  <c r="G283" i="1"/>
  <c r="G398" i="1"/>
  <c r="G896" i="1"/>
  <c r="G364" i="1"/>
  <c r="G495" i="1"/>
  <c r="G827" i="1"/>
  <c r="G777" i="1"/>
  <c r="G307" i="1"/>
  <c r="G1102" i="1"/>
  <c r="G284" i="1"/>
  <c r="G832" i="1"/>
  <c r="G491" i="1"/>
  <c r="G365" i="1"/>
  <c r="G851" i="1"/>
  <c r="G708" i="1"/>
  <c r="G152" i="1"/>
  <c r="G355" i="1"/>
  <c r="G745" i="1"/>
  <c r="G1026" i="1"/>
  <c r="G988" i="1"/>
  <c r="G1027" i="1"/>
  <c r="G366" i="1"/>
  <c r="G485" i="1"/>
  <c r="G368" i="1"/>
  <c r="G979" i="1"/>
  <c r="G369" i="1"/>
  <c r="G645" i="1"/>
  <c r="G1103" i="1"/>
  <c r="G462" i="1"/>
  <c r="G496" i="1"/>
  <c r="G109" i="1"/>
  <c r="G367" i="1"/>
  <c r="G764" i="1"/>
  <c r="G428" i="1"/>
  <c r="G893" i="1"/>
  <c r="G466" i="1"/>
  <c r="G153" i="1"/>
  <c r="G949" i="1"/>
  <c r="G778" i="1"/>
  <c r="G370" i="1"/>
  <c r="G304" i="1"/>
  <c r="G252" i="1"/>
  <c r="G671" i="1"/>
  <c r="G244" i="1"/>
  <c r="G317" i="1"/>
  <c r="G29" i="1"/>
  <c r="G291" i="1"/>
  <c r="G922" i="1"/>
  <c r="G371" i="1"/>
  <c r="G115" i="1"/>
  <c r="G1035" i="1"/>
  <c r="G331" i="1"/>
  <c r="G163" i="1"/>
  <c r="G639" i="1"/>
  <c r="G107" i="1"/>
  <c r="G932" i="1"/>
  <c r="G270" i="1"/>
  <c r="G502" i="1"/>
  <c r="G635" i="1"/>
  <c r="G630" i="1"/>
  <c r="G1064" i="1"/>
  <c r="G1012" i="1"/>
  <c r="G303" i="1"/>
  <c r="G903" i="1"/>
  <c r="G537" i="1"/>
  <c r="G1054" i="1"/>
  <c r="G833" i="1"/>
  <c r="G1047" i="1"/>
  <c r="G372" i="1"/>
  <c r="G709" i="1"/>
  <c r="G1105" i="1"/>
  <c r="G149" i="1"/>
  <c r="G680" i="1"/>
  <c r="G1104" i="1"/>
  <c r="G373" i="1"/>
  <c r="G759" i="1"/>
  <c r="G928" i="1"/>
  <c r="G1083" i="1"/>
  <c r="G584" i="1"/>
  <c r="G3" i="1"/>
  <c r="G399" i="1"/>
  <c r="G933" i="1"/>
  <c r="G340" i="1"/>
  <c r="G929" i="1"/>
  <c r="G128" i="1"/>
  <c r="G1106" i="1"/>
  <c r="G421" i="1"/>
  <c r="G696" i="1"/>
  <c r="G271" i="1"/>
  <c r="G904" i="1"/>
  <c r="G697" i="1"/>
  <c r="G375" i="1"/>
  <c r="G262" i="1"/>
  <c r="G457" i="1"/>
  <c r="G653" i="1"/>
  <c r="G892" i="1"/>
  <c r="G820" i="1"/>
  <c r="G574" i="1"/>
  <c r="G250" i="1"/>
  <c r="G138" i="1"/>
  <c r="G1044" i="1"/>
  <c r="G72" i="1"/>
  <c r="G575" i="1"/>
  <c r="G1107" i="1"/>
  <c r="G1021" i="1"/>
  <c r="G376" i="1"/>
  <c r="G6" i="1"/>
  <c r="G1055" i="1"/>
  <c r="G5" i="1"/>
  <c r="G1056" i="1"/>
  <c r="G654" i="1"/>
  <c r="G377" i="1"/>
  <c r="G101" i="1"/>
  <c r="G1057" i="1"/>
  <c r="G905" i="1"/>
  <c r="G31" i="1"/>
  <c r="G312" i="1"/>
  <c r="G431" i="1"/>
  <c r="G146" i="1"/>
  <c r="G1013" i="1"/>
  <c r="G906" i="1"/>
  <c r="G1078" i="1"/>
  <c r="G907" i="1"/>
  <c r="G209" i="1"/>
  <c r="G750" i="1"/>
  <c r="G789" i="1"/>
  <c r="G54" i="1"/>
  <c r="G614" i="1"/>
  <c r="G556" i="1"/>
  <c r="G378" i="1"/>
  <c r="G34" i="1"/>
  <c r="G22" i="1"/>
  <c r="G453" i="1"/>
  <c r="G882" i="1"/>
  <c r="G336" i="1"/>
  <c r="G278" i="1"/>
  <c r="G547" i="1"/>
  <c r="G636" i="1"/>
  <c r="G104" i="1"/>
  <c r="G379" i="1"/>
  <c r="G970" i="1"/>
  <c r="G566" i="1"/>
  <c r="G380" i="1"/>
  <c r="G794" i="1"/>
  <c r="G131" i="1"/>
  <c r="G445" i="1"/>
  <c r="G147" i="1"/>
  <c r="G454" i="1"/>
  <c r="G191" i="1"/>
  <c r="G64" i="1"/>
  <c r="G784" i="1"/>
  <c r="G934" i="1"/>
  <c r="G526" i="1"/>
  <c r="G492" i="1"/>
  <c r="G786" i="1"/>
  <c r="G592" i="1"/>
  <c r="G155" i="1"/>
  <c r="G847" i="1"/>
  <c r="G339" i="1"/>
  <c r="G871" i="1"/>
  <c r="G287" i="1"/>
  <c r="G571" i="1"/>
  <c r="G742" i="1"/>
  <c r="G197" i="1"/>
  <c r="G33" i="1"/>
  <c r="G381" i="1"/>
  <c r="G484" i="1"/>
  <c r="G606" i="1"/>
  <c r="G698" i="1"/>
  <c r="G18" i="1"/>
  <c r="G167" i="1"/>
  <c r="G382" i="1"/>
  <c r="G289" i="1"/>
  <c r="G1036" i="1"/>
  <c r="G272" i="1"/>
  <c r="G834" i="1"/>
  <c r="G823" i="1"/>
  <c r="G452" i="1"/>
  <c r="G652" i="1"/>
  <c r="G634" i="1"/>
  <c r="G886" i="1"/>
  <c r="G383" i="1"/>
  <c r="G782" i="1"/>
  <c r="G19" i="1"/>
  <c r="G46" i="1"/>
  <c r="G536" i="1"/>
  <c r="G21" i="1"/>
  <c r="G841" i="1"/>
  <c r="G617" i="1"/>
  <c r="G961" i="1"/>
  <c r="G966" i="1"/>
  <c r="G38" i="1"/>
  <c r="G637" i="1"/>
  <c r="G476" i="1"/>
  <c r="G897" i="1"/>
  <c r="G775" i="1"/>
  <c r="G972" i="1"/>
  <c r="G14" i="1"/>
  <c r="G872" i="1"/>
  <c r="G403" i="1"/>
  <c r="G251" i="1"/>
  <c r="G88" i="1"/>
  <c r="G416" i="1"/>
  <c r="G1110" i="1"/>
  <c r="G564" i="1"/>
  <c r="G420" i="1"/>
  <c r="G760" i="1"/>
  <c r="G348" i="1"/>
  <c r="G258" i="1"/>
  <c r="G78" i="1"/>
  <c r="G434" i="1"/>
  <c r="G470" i="1"/>
  <c r="G121" i="1"/>
  <c r="G862" i="1"/>
  <c r="G787" i="1"/>
  <c r="G344" i="1"/>
  <c r="G683" i="1"/>
  <c r="G387" i="1"/>
  <c r="G1108" i="1"/>
  <c r="G579" i="1"/>
  <c r="G388" i="1"/>
  <c r="G389" i="1"/>
  <c r="G110" i="1"/>
  <c r="G1037" i="1"/>
  <c r="G513" i="1"/>
  <c r="G53" i="1"/>
  <c r="G273" i="1"/>
  <c r="G419" i="1"/>
  <c r="G507" i="1"/>
  <c r="G835" i="1"/>
  <c r="G222" i="1"/>
  <c r="G921" i="1"/>
  <c r="G796" i="1"/>
  <c r="G1041" i="1"/>
  <c r="G894" i="1"/>
  <c r="G391" i="1"/>
  <c r="G481" i="1"/>
  <c r="G1112" i="1"/>
  <c r="G392" i="1"/>
  <c r="G1079" i="1"/>
  <c r="G514" i="1"/>
  <c r="G169" i="1"/>
  <c r="G632" i="1"/>
  <c r="G1113" i="1"/>
  <c r="G105" i="1"/>
  <c r="G1009" i="1"/>
  <c r="G95" i="1"/>
  <c r="G1109" i="1"/>
  <c r="G248" i="1"/>
  <c r="G266" i="1"/>
  <c r="G318" i="1"/>
  <c r="G1015" i="1"/>
  <c r="G989" i="1"/>
  <c r="G534" i="1"/>
  <c r="G969" i="1"/>
  <c r="G865" i="1"/>
  <c r="G1114" i="1"/>
  <c r="G292" i="1"/>
  <c r="G941" i="1"/>
  <c r="G766" i="1"/>
  <c r="G186" i="1"/>
  <c r="G814" i="1"/>
  <c r="G767" i="1"/>
  <c r="G82" i="1"/>
  <c r="G515" i="1"/>
  <c r="G243" i="1"/>
  <c r="G174" i="1"/>
  <c r="G26" i="1"/>
  <c r="G770" i="1"/>
  <c r="G586" i="1"/>
  <c r="G587" i="1"/>
  <c r="G130" i="1"/>
  <c r="G798" i="1"/>
  <c r="G765" i="1"/>
  <c r="G643" i="1"/>
  <c r="G326" i="1"/>
  <c r="G908" i="1"/>
  <c r="G139" i="1"/>
  <c r="G821" i="1"/>
  <c r="G699" i="1"/>
  <c r="G997" i="1"/>
  <c r="G76" i="1"/>
  <c r="G127" i="1"/>
  <c r="G91" i="1"/>
  <c r="G926" i="1"/>
  <c r="G619" i="1"/>
  <c r="G792" i="1"/>
  <c r="G1111" i="1"/>
  <c r="G565" i="1"/>
  <c r="G516" i="1"/>
  <c r="G23" i="1"/>
  <c r="G990" i="1"/>
  <c r="G944" i="1"/>
  <c r="G974" i="1"/>
  <c r="G993" i="1"/>
  <c r="G585" i="1"/>
  <c r="G1115" i="1"/>
  <c r="G290" i="1"/>
  <c r="G237" i="1"/>
  <c r="G129" i="1"/>
  <c r="G631" i="1"/>
  <c r="G621" i="1"/>
  <c r="G25" i="1"/>
  <c r="G220" i="1"/>
  <c r="G249" i="1"/>
  <c r="G274" i="1"/>
  <c r="G1088" i="1"/>
  <c r="G727" i="1"/>
  <c r="G1177" i="1"/>
  <c r="G15" i="1"/>
  <c r="G24" i="1"/>
  <c r="G463" i="1"/>
  <c r="G950" i="1"/>
  <c r="G998" i="1"/>
  <c r="G909" i="1"/>
  <c r="G721" i="1"/>
  <c r="G917" i="1"/>
  <c r="G930" i="1"/>
  <c r="G10" i="1"/>
  <c r="G346" i="1"/>
  <c r="G35" i="1"/>
  <c r="G729" i="1"/>
  <c r="G952" i="1"/>
  <c r="G726" i="1"/>
  <c r="G620" i="1"/>
  <c r="G1120" i="1"/>
  <c r="G472" i="1"/>
  <c r="G991" i="1"/>
  <c r="G753" i="1"/>
  <c r="G81" i="1"/>
  <c r="G352" i="1"/>
  <c r="G801" i="1"/>
  <c r="G638" i="1"/>
  <c r="G140" i="1"/>
  <c r="G743" i="1"/>
  <c r="G1121" i="1"/>
  <c r="G1065" i="1"/>
  <c r="G227" i="1"/>
  <c r="G302" i="1"/>
  <c r="G411" i="1"/>
  <c r="G85" i="1"/>
  <c r="G180" i="1"/>
  <c r="G610" i="1"/>
  <c r="G183" i="1"/>
  <c r="G947" i="1"/>
  <c r="G157" i="1"/>
  <c r="G752" i="1"/>
  <c r="G111" i="1"/>
  <c r="G1122" i="1"/>
  <c r="G1003" i="1"/>
  <c r="G730" i="1"/>
  <c r="G171" i="1"/>
  <c r="G116" i="1"/>
  <c r="G213" i="1"/>
  <c r="G531" i="1"/>
  <c r="G876" i="1"/>
  <c r="G923" i="1"/>
  <c r="G1007" i="1"/>
  <c r="G689" i="1"/>
  <c r="G400" i="1"/>
  <c r="G86" i="1"/>
  <c r="G410" i="1"/>
  <c r="G477" i="1"/>
  <c r="G756" i="1"/>
  <c r="G1000" i="1"/>
  <c r="G401" i="1"/>
  <c r="G1125" i="1"/>
  <c r="G572" i="1"/>
  <c r="G210" i="1"/>
  <c r="G1018" i="1"/>
  <c r="G748" i="1"/>
  <c r="G868" i="1"/>
  <c r="G483" i="1"/>
  <c r="G719" i="1"/>
  <c r="G539" i="1"/>
  <c r="G359" i="1"/>
  <c r="G898" i="1"/>
  <c r="G1022" i="1"/>
  <c r="G856" i="1"/>
  <c r="G217" i="1"/>
  <c r="G887" i="1"/>
  <c r="G1123" i="1"/>
  <c r="G640" i="1"/>
  <c r="G1070" i="1"/>
  <c r="G1124" i="1"/>
  <c r="G151" i="1"/>
  <c r="G715" i="1"/>
  <c r="G87" i="1"/>
  <c r="G528" i="1"/>
  <c r="G866" i="1"/>
  <c r="G546" i="1"/>
  <c r="G1126" i="1"/>
  <c r="G201" i="1"/>
  <c r="G1127" i="1"/>
  <c r="G1128" i="1"/>
  <c r="G172" i="1"/>
  <c r="G994" i="1"/>
  <c r="G305" i="1"/>
  <c r="G1129" i="1"/>
  <c r="G422" i="1"/>
  <c r="G776" i="1"/>
  <c r="G349" i="1"/>
  <c r="G573" i="1"/>
  <c r="G877" i="1"/>
  <c r="G1017" i="1"/>
  <c r="G1130" i="1"/>
  <c r="G580" i="1"/>
  <c r="G863" i="1"/>
  <c r="G83" i="1"/>
  <c r="G548" i="1"/>
  <c r="G878" i="1"/>
  <c r="G16" i="1"/>
  <c r="G323" i="1"/>
  <c r="G783" i="1"/>
  <c r="G1042" i="1"/>
  <c r="G559" i="1"/>
  <c r="G768" i="1"/>
  <c r="G722" i="1"/>
  <c r="G141" i="1"/>
  <c r="G1086" i="1"/>
  <c r="G386" i="1"/>
  <c r="G467" i="1"/>
  <c r="G404" i="1"/>
  <c r="G805" i="1"/>
  <c r="G741" i="1"/>
  <c r="G705" i="1"/>
  <c r="G330" i="1"/>
  <c r="G954" i="1"/>
  <c r="G824" i="1"/>
  <c r="G71" i="1"/>
  <c r="G578" i="1"/>
  <c r="G1133" i="1"/>
  <c r="G684" i="1"/>
  <c r="G1073" i="1"/>
  <c r="G918" i="1"/>
  <c r="G813" i="1"/>
  <c r="G910" i="1"/>
  <c r="G137" i="1"/>
  <c r="G1031" i="1"/>
  <c r="G179" i="1"/>
  <c r="G723" i="1"/>
  <c r="G27" i="1"/>
  <c r="G405" i="1"/>
  <c r="G122" i="1"/>
  <c r="G739" i="1"/>
  <c r="G353" i="1"/>
  <c r="G1131" i="1"/>
  <c r="G1080" i="1"/>
  <c r="G611" i="1"/>
  <c r="G198" i="1"/>
  <c r="G1049" i="1"/>
  <c r="G1132" i="1"/>
  <c r="G102" i="1"/>
  <c r="G676" i="1"/>
  <c r="G628" i="1"/>
  <c r="G223" i="1"/>
  <c r="G718" i="1"/>
  <c r="G700" i="1"/>
  <c r="G1134" i="1"/>
  <c r="G406" i="1"/>
  <c r="G959" i="1"/>
  <c r="G1135" i="1"/>
  <c r="G869" i="1"/>
  <c r="G963" i="1"/>
  <c r="G810" i="1"/>
  <c r="G89" i="1"/>
  <c r="G407" i="1"/>
  <c r="G1136" i="1"/>
  <c r="G202" i="1"/>
  <c r="G57" i="1"/>
  <c r="G50" i="1"/>
  <c r="G980" i="1"/>
  <c r="G667" i="1"/>
  <c r="G94" i="1"/>
  <c r="G1010" i="1"/>
  <c r="G218" i="1"/>
  <c r="G603" i="1"/>
  <c r="G1116" i="1"/>
  <c r="G187" i="1"/>
  <c r="G1093" i="1"/>
  <c r="G788" i="1"/>
  <c r="G672" i="1"/>
  <c r="G849" i="1"/>
  <c r="G593" i="1"/>
  <c r="G1085" i="1"/>
  <c r="G1178" i="1"/>
  <c r="G1137" i="1"/>
  <c r="G883" i="1"/>
  <c r="G44" i="1"/>
  <c r="G744" i="1"/>
  <c r="G224" i="1"/>
  <c r="G1001" i="1"/>
  <c r="G1138" i="1"/>
  <c r="G589" i="1"/>
  <c r="G937" i="1"/>
  <c r="G240" i="1"/>
  <c r="G850" i="1"/>
  <c r="G609" i="1"/>
  <c r="G1139" i="1"/>
  <c r="G232" i="1"/>
  <c r="G36" i="1"/>
  <c r="G540" i="1"/>
  <c r="G73" i="1"/>
  <c r="G207" i="1"/>
  <c r="G668" i="1"/>
  <c r="G17" i="1"/>
  <c r="G978" i="1"/>
  <c r="G1002" i="1"/>
  <c r="G158" i="1"/>
  <c r="G176" i="1"/>
  <c r="G257" i="1"/>
  <c r="G675" i="1"/>
  <c r="G964" i="1"/>
  <c r="G429" i="1"/>
  <c r="G1023" i="1"/>
  <c r="G825" i="1"/>
  <c r="G408" i="1"/>
  <c r="G68" i="1"/>
  <c r="G142" i="1"/>
  <c r="G1051" i="1"/>
  <c r="G716" i="1"/>
  <c r="G633" i="1"/>
  <c r="G688" i="1"/>
  <c r="G241" i="1"/>
  <c r="G800" i="1"/>
  <c r="G557" i="1"/>
  <c r="G265" i="1"/>
  <c r="G1053" i="1"/>
  <c r="G203" i="1"/>
  <c r="G975" i="1"/>
  <c r="G859" i="1"/>
  <c r="G757" i="1"/>
  <c r="G1140" i="1"/>
  <c r="G269" i="1"/>
  <c r="G1090" i="1"/>
  <c r="G911" i="1"/>
  <c r="G799" i="1"/>
  <c r="G826" i="1"/>
  <c r="G204" i="1"/>
  <c r="G1141" i="1"/>
  <c r="G409" i="1"/>
  <c r="G951" i="1"/>
  <c r="G568" i="1"/>
  <c r="G358" i="1"/>
  <c r="G1052" i="1"/>
  <c r="G397" i="1"/>
  <c r="G440" i="1"/>
  <c r="G39" i="1"/>
  <c r="G604" i="1"/>
  <c r="G685" i="1"/>
  <c r="G817" i="1"/>
  <c r="G447" i="1"/>
  <c r="G414" i="1"/>
  <c r="G144" i="1"/>
  <c r="G806" i="1"/>
  <c r="G651" i="1"/>
  <c r="G415" i="1"/>
  <c r="G858" i="1"/>
  <c r="G769" i="1"/>
  <c r="G795" i="1"/>
  <c r="G263" i="1"/>
  <c r="G461" i="1"/>
  <c r="G701" i="1"/>
  <c r="G427" i="1"/>
  <c r="G612" i="1"/>
  <c r="G852" i="1"/>
  <c r="G1060" i="1"/>
  <c r="G181" i="1"/>
  <c r="G100" i="1"/>
  <c r="G879" i="1"/>
  <c r="G12" i="1"/>
  <c r="G736" i="1"/>
  <c r="G1074" i="1"/>
  <c r="G1089" i="1"/>
  <c r="G350" i="1"/>
  <c r="G51" i="1"/>
  <c r="G956" i="1"/>
  <c r="G233" i="1"/>
  <c r="G40" i="1"/>
  <c r="G509" i="1"/>
  <c r="G65" i="1"/>
  <c r="G1029" i="1"/>
  <c r="G446" i="1"/>
  <c r="G1142" i="1"/>
  <c r="G522" i="1"/>
  <c r="G976" i="1"/>
  <c r="G126" i="1"/>
  <c r="G1006" i="1"/>
  <c r="G418" i="1"/>
  <c r="G1143" i="1"/>
  <c r="G545" i="1"/>
  <c r="G839" i="1"/>
  <c r="G623" i="1"/>
  <c r="G860" i="1"/>
  <c r="G627" i="1"/>
  <c r="G293" i="1"/>
  <c r="G569" i="1"/>
  <c r="G177" i="1"/>
  <c r="G560" i="1"/>
  <c r="G188" i="1"/>
  <c r="G691" i="1"/>
  <c r="G221" i="1"/>
  <c r="G211" i="1"/>
  <c r="G123" i="1"/>
  <c r="G464" i="1"/>
  <c r="G967" i="1"/>
  <c r="G247" i="1"/>
  <c r="G1032" i="1"/>
  <c r="G588" i="1"/>
  <c r="G553" i="1"/>
  <c r="G1144" i="1"/>
  <c r="G549" i="1"/>
  <c r="G1069" i="1"/>
  <c r="G520" i="1"/>
  <c r="G384" i="1"/>
  <c r="G861" i="1"/>
  <c r="G471" i="1"/>
  <c r="G511" i="1"/>
  <c r="G225" i="1"/>
  <c r="G737" i="1"/>
  <c r="G772" i="1"/>
  <c r="G1145" i="1"/>
  <c r="G873" i="1"/>
  <c r="G264" i="1"/>
  <c r="G1076" i="1"/>
  <c r="G1039" i="1"/>
  <c r="G935" i="1"/>
  <c r="G132" i="1"/>
  <c r="G69" i="1"/>
  <c r="G32" i="1"/>
  <c r="G702" i="1"/>
  <c r="G154" i="1"/>
  <c r="G442" i="1"/>
  <c r="G361" i="1"/>
  <c r="G558" i="1"/>
  <c r="G170" i="1"/>
  <c r="G478" i="1"/>
  <c r="G607" i="1"/>
  <c r="G848" i="1"/>
  <c r="G412" i="1"/>
  <c r="G448" i="1"/>
  <c r="G1117" i="1"/>
  <c r="G625" i="1"/>
  <c r="G1148" i="1"/>
  <c r="G1118" i="1"/>
  <c r="G195" i="1"/>
  <c r="G977" i="1"/>
  <c r="G981" i="1"/>
  <c r="G487" i="1"/>
  <c r="G150" i="1"/>
  <c r="G1146" i="1"/>
  <c r="G159" i="1"/>
  <c r="G79" i="1"/>
  <c r="G214" i="1"/>
  <c r="G968" i="1"/>
  <c r="G396" i="1"/>
  <c r="G1147" i="1"/>
  <c r="G532" i="1"/>
  <c r="G693" i="1"/>
  <c r="G505" i="1"/>
  <c r="G1050" i="1"/>
  <c r="G527" i="1"/>
  <c r="G512" i="1"/>
  <c r="G49" i="1"/>
  <c r="G854" i="1"/>
  <c r="G455" i="1"/>
  <c r="G720" i="1"/>
  <c r="G1149" i="1"/>
  <c r="G836" i="1"/>
  <c r="G37" i="1"/>
  <c r="G234" i="1"/>
  <c r="G1119" i="1"/>
  <c r="G1150" i="1"/>
  <c r="G724" i="1"/>
  <c r="G135" i="1"/>
  <c r="G117" i="1"/>
  <c r="G99" i="1"/>
  <c r="G460" i="1"/>
  <c r="G96" i="1"/>
  <c r="G704" i="1"/>
  <c r="G999" i="1"/>
  <c r="G771" i="1"/>
  <c r="G327" i="1"/>
  <c r="G661" i="1"/>
  <c r="G1151" i="1"/>
  <c r="G746" i="1"/>
  <c r="G341" i="1"/>
  <c r="G1092" i="1"/>
  <c r="G160" i="1"/>
  <c r="G924" i="1"/>
  <c r="G521" i="1"/>
  <c r="G59" i="1"/>
  <c r="G870" i="1"/>
  <c r="G811" i="1"/>
  <c r="G647" i="1"/>
  <c r="G1034" i="1"/>
  <c r="G337" i="1"/>
  <c r="G164" i="1"/>
  <c r="G1152" i="1"/>
  <c r="G1153" i="1"/>
  <c r="G818" i="1"/>
  <c r="G828" i="1"/>
  <c r="G927" i="1"/>
  <c r="G1014" i="1"/>
  <c r="G855" i="1"/>
  <c r="G1045" i="1"/>
  <c r="G938" i="1"/>
  <c r="G393" i="1"/>
  <c r="G945" i="1"/>
  <c r="G413" i="1"/>
  <c r="G561" i="1"/>
  <c r="G168" i="1"/>
  <c r="G1059" i="1"/>
  <c r="G443" i="1"/>
  <c r="G965" i="1"/>
  <c r="G1154" i="1"/>
  <c r="G781" i="1"/>
  <c r="G641" i="1"/>
  <c r="G259" i="1"/>
  <c r="G58" i="1"/>
  <c r="G106" i="1"/>
  <c r="G694" i="1"/>
  <c r="G493" i="1"/>
  <c r="G1081" i="1"/>
  <c r="G417" i="1"/>
  <c r="G47" i="1"/>
  <c r="G1155" i="1"/>
  <c r="G601" i="1"/>
  <c r="G948" i="1"/>
  <c r="G517" i="1"/>
  <c r="G785" i="1"/>
  <c r="G184" i="1"/>
  <c r="G143" i="1"/>
  <c r="G747" i="1"/>
  <c r="G173" i="1"/>
  <c r="G599" i="1"/>
  <c r="G600" i="1"/>
  <c r="G912" i="1"/>
  <c r="G228" i="1"/>
  <c r="G75" i="1"/>
  <c r="G1024" i="1"/>
  <c r="G165" i="1"/>
  <c r="G529" i="1"/>
  <c r="G1156" i="1"/>
  <c r="G275" i="1"/>
  <c r="G942" i="1"/>
  <c r="G518" i="1"/>
  <c r="G199" i="1"/>
  <c r="G235" i="1"/>
  <c r="G615" i="1"/>
  <c r="G321" i="1"/>
  <c r="G846" i="1"/>
  <c r="G533" i="1"/>
  <c r="G762" i="1"/>
  <c r="G1157" i="1"/>
  <c r="G1087" i="1"/>
  <c r="G7" i="1"/>
  <c r="G728" i="1"/>
  <c r="G41" i="1"/>
  <c r="G328" i="1"/>
  <c r="G437" i="1"/>
  <c r="G118" i="1"/>
  <c r="G1158" i="1"/>
  <c r="G677" i="1"/>
  <c r="G322" i="1"/>
  <c r="G940" i="1"/>
  <c r="G423" i="1"/>
  <c r="G995" i="1"/>
  <c r="G90" i="1"/>
  <c r="G957" i="1"/>
  <c r="G1040" i="1"/>
  <c r="G913" i="1"/>
  <c r="G519" i="1"/>
  <c r="G260" i="1"/>
  <c r="G55" i="1"/>
  <c r="G1159" i="1"/>
  <c r="G42" i="1"/>
  <c r="G469" i="1"/>
  <c r="G92" i="1"/>
  <c r="G215" i="1"/>
  <c r="G189" i="1"/>
  <c r="G175" i="1"/>
  <c r="G277" i="1"/>
  <c r="G840" i="1"/>
  <c r="G581" i="1"/>
  <c r="G657" i="1"/>
  <c r="G430" i="1"/>
  <c r="G124" i="1"/>
  <c r="G1084" i="1"/>
  <c r="G1160" i="1"/>
  <c r="G797" i="1"/>
  <c r="G1161" i="1"/>
  <c r="G1162" i="1"/>
  <c r="G576" i="1"/>
  <c r="G773" i="1"/>
  <c r="G285" i="1"/>
  <c r="G758" i="1"/>
  <c r="G594" i="1"/>
  <c r="G319" i="1"/>
  <c r="G510" i="1"/>
  <c r="G659" i="1"/>
  <c r="G43" i="1"/>
  <c r="G983" i="1"/>
  <c r="G646" i="1"/>
  <c r="G112" i="1"/>
  <c r="G674" i="1"/>
  <c r="G1038" i="1"/>
  <c r="G479" i="1"/>
  <c r="G1163" i="1"/>
  <c r="G666" i="1"/>
  <c r="G660" i="1"/>
  <c r="G735" i="1"/>
  <c r="G802" i="1"/>
  <c r="G1005" i="1"/>
  <c r="G236" i="1"/>
  <c r="G20" i="1"/>
  <c r="G530" i="1"/>
  <c r="G853" i="1"/>
  <c r="G206" i="1"/>
  <c r="G678" i="1"/>
  <c r="G541" i="1"/>
  <c r="G662" i="1"/>
  <c r="G1164" i="1"/>
  <c r="G525" i="1"/>
  <c r="G444" i="1"/>
  <c r="G276" i="1"/>
  <c r="G286" i="1"/>
  <c r="G338" i="1"/>
  <c r="G663" i="1"/>
  <c r="G456" i="1"/>
  <c r="G618" i="1"/>
  <c r="G602" i="1"/>
  <c r="G1004" i="1"/>
  <c r="G971" i="1"/>
  <c r="G194" i="1"/>
  <c r="G125" i="1"/>
  <c r="G1077" i="1"/>
  <c r="G946" i="1"/>
  <c r="G482" i="1"/>
  <c r="G166" i="1"/>
  <c r="G1016" i="1"/>
  <c r="G1165" i="1"/>
  <c r="G1019" i="1"/>
  <c r="G205" i="1"/>
  <c r="G711" i="1"/>
  <c r="G56" i="1"/>
  <c r="G1061" i="1"/>
  <c r="G332" i="1"/>
  <c r="G1166" i="1"/>
  <c r="G395" i="1"/>
  <c r="G1167" i="1"/>
  <c r="G295" i="1"/>
  <c r="G690" i="1"/>
  <c r="G1168" i="1"/>
  <c r="G955" i="1"/>
  <c r="G229" i="1"/>
  <c r="G608" i="1"/>
  <c r="G725" i="1"/>
  <c r="G310" i="1"/>
  <c r="G450" i="1"/>
  <c r="G311" i="1"/>
  <c r="G433" i="1"/>
  <c r="G296" i="1"/>
  <c r="G190" i="1"/>
  <c r="G605" i="1"/>
  <c r="G61" i="1"/>
  <c r="G451" i="1"/>
  <c r="G182" i="1"/>
  <c r="G803" i="1"/>
  <c r="G1091" i="1"/>
  <c r="G812" i="1"/>
  <c r="G4" i="1"/>
  <c r="G542" i="1"/>
  <c r="G550" i="1"/>
  <c r="G880" i="1"/>
  <c r="G103" i="1"/>
  <c r="G357" i="1"/>
  <c r="G503" i="1"/>
  <c r="G254" i="1"/>
  <c r="G308" i="1"/>
  <c r="G687" i="1"/>
  <c r="G1071" i="1"/>
  <c r="G962" i="1"/>
  <c r="G808" i="1"/>
  <c r="G161" i="1"/>
  <c r="G133" i="1"/>
  <c r="G219" i="1"/>
  <c r="G890" i="1"/>
  <c r="G523" i="1"/>
  <c r="G424" i="1"/>
  <c r="G261" i="1"/>
  <c r="G1169" i="1"/>
  <c r="G754" i="1"/>
  <c r="G622" i="1"/>
  <c r="G178" i="1"/>
  <c r="G239" i="1"/>
  <c r="G595" i="1"/>
  <c r="G648" i="1"/>
  <c r="G245" i="1"/>
  <c r="G616" i="1"/>
  <c r="G253" i="1"/>
  <c r="G499" i="1"/>
  <c r="G306" i="1"/>
  <c r="G1033" i="1"/>
  <c r="G196" i="1"/>
  <c r="G1048" i="1"/>
  <c r="G1058" i="1"/>
  <c r="G710" i="1"/>
  <c r="G148" i="1"/>
  <c r="G1170" i="1"/>
  <c r="G738" i="1"/>
  <c r="G731" i="1"/>
  <c r="G914" i="1"/>
  <c r="G732" i="1"/>
  <c r="G891" i="1"/>
  <c r="G1171" i="1"/>
  <c r="G669" i="1"/>
  <c r="G279" i="1"/>
  <c r="G664" i="1"/>
  <c r="G162" i="1"/>
  <c r="G733" i="1"/>
  <c r="G734" i="1"/>
  <c r="G345" i="1"/>
  <c r="G1082" i="1"/>
  <c r="G679" i="1"/>
  <c r="G985" i="1"/>
  <c r="G706" i="1"/>
  <c r="G506" i="1"/>
  <c r="G543" i="1"/>
  <c r="G494" i="1"/>
  <c r="G13" i="1"/>
  <c r="G655" i="1"/>
  <c r="G780" i="1"/>
  <c r="G695" i="1"/>
  <c r="G692" i="1"/>
  <c r="G996" i="1"/>
  <c r="G761" i="1"/>
  <c r="G915" i="1"/>
  <c r="G342" i="1"/>
  <c r="G30" i="1"/>
  <c r="G779" i="1"/>
  <c r="G1172" i="1"/>
  <c r="G815" i="1"/>
  <c r="G1025" i="1"/>
  <c r="G1173" i="1"/>
  <c r="G857" i="1"/>
  <c r="G52" i="1"/>
  <c r="G1174" i="1"/>
  <c r="G577" i="1"/>
  <c r="G791" i="1"/>
  <c r="G354" i="1"/>
  <c r="G9" i="1"/>
  <c r="G790" i="1"/>
  <c r="G842" i="1"/>
  <c r="G899" i="1"/>
  <c r="G402" i="1"/>
  <c r="G925" i="1"/>
  <c r="G670" i="1"/>
  <c r="G8" i="1"/>
  <c r="G1028" i="1"/>
  <c r="G804" i="1"/>
  <c r="G703" i="1"/>
  <c r="G916" i="1"/>
  <c r="G48" i="1"/>
  <c r="G656" i="1"/>
  <c r="G535" i="1"/>
  <c r="G1179" i="1"/>
  <c r="G329" i="1"/>
  <c r="G465" i="1"/>
  <c r="G343" i="1"/>
  <c r="G884" i="1"/>
  <c r="G751" i="1"/>
  <c r="G597" i="1"/>
  <c r="G867" i="1"/>
  <c r="G119" i="1"/>
  <c r="G351" i="1"/>
  <c r="G562" i="1"/>
  <c r="G644" i="1"/>
  <c r="G524" i="1"/>
  <c r="G582" i="1"/>
  <c r="G583" i="1"/>
  <c r="G717" i="1"/>
  <c r="G895" i="1"/>
  <c r="G113" i="1"/>
  <c r="G551" i="1"/>
  <c r="G313" i="1"/>
  <c r="G93" i="1"/>
  <c r="G192" i="1"/>
  <c r="G97" i="1"/>
  <c r="G84" i="1"/>
  <c r="G508" i="1"/>
  <c r="G98" i="1"/>
  <c r="G316" i="1"/>
  <c r="G681" i="1"/>
  <c r="G280" i="1"/>
  <c r="G885" i="1"/>
  <c r="G459" i="1"/>
  <c r="G62" i="1"/>
  <c r="G755" i="1"/>
  <c r="G426" i="1"/>
  <c r="G436" i="1"/>
  <c r="G441" i="1"/>
  <c r="G984" i="1"/>
  <c r="G185" i="1"/>
  <c r="G686" i="1"/>
  <c r="G28" i="1"/>
  <c r="G596" i="1"/>
  <c r="G544" i="1"/>
  <c r="G1046" i="1"/>
  <c r="G70" i="1"/>
  <c r="G394" i="1"/>
  <c r="G931" i="1"/>
  <c r="G843" i="1"/>
  <c r="G936" i="1"/>
  <c r="G563" i="1"/>
  <c r="G1180" i="1"/>
  <c r="G793" i="1"/>
  <c r="G819" i="1"/>
  <c r="G888" i="1"/>
  <c r="G136" i="1"/>
  <c r="G707" i="1"/>
  <c r="G960" i="1"/>
  <c r="G458" i="1"/>
  <c r="G1043" i="1"/>
  <c r="G77" i="1"/>
  <c r="G673" i="1"/>
  <c r="G193" i="1"/>
  <c r="G658" i="1"/>
  <c r="G246" i="1"/>
  <c r="G200" i="1"/>
  <c r="G591" i="1"/>
  <c r="G1008" i="1"/>
  <c r="F51" i="11" l="1"/>
  <c r="E51" i="11"/>
  <c r="F50" i="11"/>
  <c r="E50" i="11"/>
  <c r="F49" i="11"/>
  <c r="F48" i="11"/>
  <c r="F47" i="11"/>
  <c r="E47" i="11"/>
  <c r="F46" i="11"/>
  <c r="F45" i="11"/>
  <c r="E45" i="11"/>
  <c r="F44" i="11"/>
  <c r="E44" i="11"/>
  <c r="I35" i="11" l="1"/>
  <c r="E48" i="11"/>
  <c r="F43" i="11"/>
  <c r="E43" i="11"/>
  <c r="F42" i="11"/>
  <c r="E42" i="11"/>
  <c r="F41" i="11"/>
  <c r="F40" i="11"/>
  <c r="E40" i="11"/>
  <c r="F39" i="11"/>
  <c r="E39" i="11"/>
  <c r="F38" i="11"/>
  <c r="E38" i="11"/>
  <c r="E37" i="11"/>
  <c r="F37" i="11"/>
  <c r="F36" i="11"/>
  <c r="E36" i="11"/>
  <c r="F35" i="11"/>
  <c r="E35" i="11"/>
  <c r="F34" i="11"/>
  <c r="E34" i="11"/>
  <c r="F33" i="11"/>
  <c r="E33" i="11"/>
  <c r="F32" i="11"/>
  <c r="E32" i="11"/>
  <c r="F31" i="11"/>
  <c r="E31" i="11"/>
  <c r="F30" i="11"/>
  <c r="F29" i="11"/>
  <c r="E29" i="11"/>
  <c r="F28" i="11" a="1"/>
  <c r="F28" i="11" s="1"/>
  <c r="E28" i="11"/>
  <c r="F27" i="11"/>
  <c r="E27" i="11"/>
  <c r="F25" i="11"/>
  <c r="E25" i="11"/>
  <c r="F26" i="11"/>
  <c r="E26" i="11"/>
  <c r="F24" i="11"/>
  <c r="E24" i="11"/>
  <c r="E23" i="11"/>
  <c r="E22" i="11"/>
  <c r="I29" i="11" l="1"/>
  <c r="I37" i="11"/>
  <c r="I36" i="11"/>
  <c r="I38" i="11"/>
  <c r="I30" i="11"/>
  <c r="B13" i="11"/>
  <c r="I31" i="11"/>
  <c r="I3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tc={967965AF-773E-4E33-A7C4-4F4B3CFB9C0A}</author>
    <author>tc={BA165180-8CB5-408E-8DD6-1781F858E73F}</author>
    <author>tc={2CADB7F6-BA5E-41B9-9D4E-9028D20D072D}</author>
    <author>tc={1E59A1F8-33E9-474D-A97B-C28F8AA20208}</author>
    <author>tc={D161A176-6739-4003-B393-7BEC940E726B}</author>
    <author>tc={BFE94185-4174-4AB6-AF09-2C4B0C7B8C27}</author>
    <author>tc={218DAC72-A912-4157-A285-5EE54BEDF49E}</author>
  </authors>
  <commentList>
    <comment ref="Q2" authorId="0" shapeId="0" xr:uid="{967965AF-773E-4E33-A7C4-4F4B3CFB9C0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Mentoria por um dia do IOS</t>
        </r>
      </text>
    </comment>
    <comment ref="R2" authorId="1" shapeId="0" xr:uid="{BA165180-8CB5-408E-8DD6-1781F858E73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IOS</t>
        </r>
      </text>
    </comment>
    <comment ref="AG242" authorId="2" shapeId="0" xr:uid="{2CADB7F6-BA5E-41B9-9D4E-9028D20D072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email de divulgação campanha de cestas basicas, amigo de valor e mentoria generation</t>
        </r>
      </text>
    </comment>
    <comment ref="AG485" authorId="3" shapeId="0" xr:uid="{1E59A1F8-33E9-474D-A97B-C28F8AA20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gravou video amigo de valor - divulgação</t>
        </r>
      </text>
    </comment>
    <comment ref="AG520" authorId="4" shapeId="0" xr:uid="{D161A176-6739-4003-B393-7BEC940E726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email de divulgação para lideres - amigo de valor</t>
        </r>
      </text>
    </comment>
    <comment ref="A881" authorId="5" shapeId="0" xr:uid="{BFE94185-4174-4AB6-AF09-2C4B0C7B8C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hora</t>
        </r>
      </text>
    </comment>
    <comment ref="AG992" authorId="6" shapeId="0" xr:uid="{218DAC72-A912-4157-A285-5EE54BEDF49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reunião de planejamento b3 social, comunicação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tc={2B6160A9-EE8A-4581-A073-3F4EEB3241F3}</author>
  </authors>
  <commentList>
    <comment ref="A2" authorId="0" shapeId="0" xr:uid="{2B6160A9-EE8A-4581-A073-3F4EEB3241F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inserir beneficiários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tc={967965AF-773E-4E33-A7C4-4F4B3CFB9C0A}</author>
    <author>tc={BA165180-8CB5-408E-8DD6-1781F858E73F}</author>
  </authors>
  <commentList>
    <comment ref="A9" authorId="0" shapeId="0" xr:uid="{B689B513-BE54-4D56-94F2-F0F9CADD92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Mentoria por um dia do IOS</t>
        </r>
      </text>
    </comment>
    <comment ref="A10" authorId="1" shapeId="0" xr:uid="{ED3ACB12-7DAD-48F3-A59D-02AC400726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IOS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7420FC-23E0-45D0-9B11-93CB3499FACB}" keepAlive="1" name="Consulta - #UMSÓTIME_2020-04-24 (4)" description="Conexão com a consulta '#UMSÓTIME_2020-04-24 (4)' na pasta de trabalho." type="5" refreshedVersion="6" background="1" saveData="1">
    <dbPr connection="Provider=Microsoft.Mashup.OleDb.1;Data Source=$Workbook$;Location=&quot;#UMSÓTIME_2020-04-24 (4)&quot;;Extended Properties=&quot;&quot;" command="SELECT * FROM [#UMSÓTIME_2020-04-24 (4)]"/>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<sst xmlns="http://schemas.openxmlformats.org/spreadsheetml/2006/main" count="8861" uniqueCount="2383">
  <si>
    <t>Voluntários 2020</t>
  </si>
  <si>
    <t>Reuniões mensais</t>
  </si>
  <si>
    <t xml:space="preserve">Abril </t>
  </si>
  <si>
    <t>Agosto</t>
  </si>
  <si>
    <t xml:space="preserve">Setembro </t>
  </si>
  <si>
    <t>Junho</t>
  </si>
  <si>
    <t>Setembro</t>
  </si>
  <si>
    <t>Julho</t>
  </si>
  <si>
    <t>Outubro</t>
  </si>
  <si>
    <t>Abril e Dezembro</t>
  </si>
  <si>
    <t>Novembro</t>
  </si>
  <si>
    <t>Ao longo do ano</t>
  </si>
  <si>
    <t>Dezembro</t>
  </si>
  <si>
    <t>NOME</t>
  </si>
  <si>
    <t>Tipo do Voluntário</t>
  </si>
  <si>
    <t>Total de horas de voluntariado</t>
  </si>
  <si>
    <t>Numero de participações</t>
  </si>
  <si>
    <t>Classificação</t>
  </si>
  <si>
    <t>GT</t>
  </si>
  <si>
    <t>Ativo no GT</t>
  </si>
  <si>
    <t xml:space="preserve">Campanha de doação de cestas </t>
  </si>
  <si>
    <t>Campanha de indicação de ongs</t>
  </si>
  <si>
    <t>Entrevistas de voluntariado com consultoria</t>
  </si>
  <si>
    <t>Mentoria Generation Turma 1</t>
  </si>
  <si>
    <t>Mentoria Generation Turma 2</t>
  </si>
  <si>
    <t>Mentoria Generation Turma 3</t>
  </si>
  <si>
    <t>Live de storytelling</t>
  </si>
  <si>
    <t>Mentoria de TCC com IOS</t>
  </si>
  <si>
    <t>LIVE no Youtube para jovens</t>
  </si>
  <si>
    <t>Reciclar - Live Instagram sobre TI</t>
  </si>
  <si>
    <t>Distribuição de cestas básicas com UNIBES</t>
  </si>
  <si>
    <t>Distribuição de cestas básicas com UNIBES 2</t>
  </si>
  <si>
    <t>Distribuição de cestas básicas com UNIBES 3</t>
  </si>
  <si>
    <t>Distribuição de cestas básicas com UNIBES 4</t>
  </si>
  <si>
    <t>Distribuição de cestas básicas com UNIBES 5</t>
  </si>
  <si>
    <t>Distribuição de cestas básicas com UNIBES 6</t>
  </si>
  <si>
    <t>Treinamento dos mentores Jaule</t>
  </si>
  <si>
    <t>Campanha de doação de sangue</t>
  </si>
  <si>
    <t>Bloomberg -Projeto Python</t>
  </si>
  <si>
    <t>Treinamento Amigo de Valor</t>
  </si>
  <si>
    <t>ABCD Entrega de Cestas</t>
  </si>
  <si>
    <t xml:space="preserve">CEAP Mentoria </t>
  </si>
  <si>
    <t>Ações de Comunicação</t>
  </si>
  <si>
    <t>Mentoria Generation Turma 4</t>
  </si>
  <si>
    <t>Jaule mentoria</t>
  </si>
  <si>
    <t>Bloomberg Python Turma 2</t>
  </si>
  <si>
    <t>Live Jaule</t>
  </si>
  <si>
    <t>Doação de sacolinhas de natal</t>
  </si>
  <si>
    <t>Campanha de doação Amigo de Valor</t>
  </si>
  <si>
    <t>Comite de Seleção Campanha de indicação</t>
  </si>
  <si>
    <t>Doação de sacolinhas para o Lar dar Crianças</t>
  </si>
  <si>
    <t>Assinou termo de voluntariado?</t>
  </si>
  <si>
    <t>Tem camiseta?</t>
  </si>
  <si>
    <t>Participou de alguma ação COVID?</t>
  </si>
  <si>
    <t>Funcionário 215</t>
  </si>
  <si>
    <t>PRESIDENTE</t>
  </si>
  <si>
    <t>0001-Presidência</t>
  </si>
  <si>
    <t>Voluntário</t>
  </si>
  <si>
    <t>N2</t>
  </si>
  <si>
    <t>-</t>
  </si>
  <si>
    <t>covid</t>
  </si>
  <si>
    <t>Funcionário 1031</t>
  </si>
  <si>
    <t>SUPTE RELAC</t>
  </si>
  <si>
    <t>0006-Supte. Assets</t>
  </si>
  <si>
    <t>N1</t>
  </si>
  <si>
    <t>Funcionário 272</t>
  </si>
  <si>
    <t>DIR NEGOCIACAO</t>
  </si>
  <si>
    <t>0011-Dir. Negociação Eletrônica</t>
  </si>
  <si>
    <t>Funcionário 240</t>
  </si>
  <si>
    <t>SUPTE NEGOCIACAO</t>
  </si>
  <si>
    <t>0012-Supte. Cadastro de Instrumentos Leilões e Índices</t>
  </si>
  <si>
    <t>Funcionário 923</t>
  </si>
  <si>
    <t>ANL NEGOCIACAO II</t>
  </si>
  <si>
    <t>0013-Cadastro de Instrumentos Leilões e Índices</t>
  </si>
  <si>
    <t>Funcionário 1107</t>
  </si>
  <si>
    <t>ANL NEGOCIACAO III</t>
  </si>
  <si>
    <t>Funcionário 1100</t>
  </si>
  <si>
    <t>0014-Supte. Plataforma de Negociação</t>
  </si>
  <si>
    <t>Funcionário 420</t>
  </si>
  <si>
    <t>GER NEGOCIACAO</t>
  </si>
  <si>
    <t>0015-Ger. Negociação de Renda Variável</t>
  </si>
  <si>
    <t>Funcionário 35</t>
  </si>
  <si>
    <t>ANL NEGOCIACAO I</t>
  </si>
  <si>
    <t>0016-Negociação de Renda Variável</t>
  </si>
  <si>
    <t>Mentor</t>
  </si>
  <si>
    <t>N3</t>
  </si>
  <si>
    <t>de acordo</t>
  </si>
  <si>
    <t>Funcionário 744</t>
  </si>
  <si>
    <t>Funcionário 1080</t>
  </si>
  <si>
    <t>Funcionário 387</t>
  </si>
  <si>
    <t>0017-Ger. Negociação de Mercados Futuros</t>
  </si>
  <si>
    <t>Funcionário 417</t>
  </si>
  <si>
    <t>0018-Negociação de Mercados Futuros</t>
  </si>
  <si>
    <t>Funcionário 595</t>
  </si>
  <si>
    <t>Funcionário 679</t>
  </si>
  <si>
    <t>ESP NEGOCIACAO</t>
  </si>
  <si>
    <t>Funcionário 331</t>
  </si>
  <si>
    <t>0020-Neg de Merc de Opções e Form de Mercado</t>
  </si>
  <si>
    <t>Funcionário 371</t>
  </si>
  <si>
    <t>Funcionário 979</t>
  </si>
  <si>
    <t>Funcionário 363</t>
  </si>
  <si>
    <t>0021-Ger. Testes e Homologação</t>
  </si>
  <si>
    <t>Funcionário 281</t>
  </si>
  <si>
    <t>0022-Testes e Homologação</t>
  </si>
  <si>
    <t>Funcionário 446</t>
  </si>
  <si>
    <t>Funcionário 455</t>
  </si>
  <si>
    <t>Funcionário 453</t>
  </si>
  <si>
    <t>0023-Supte. Suporte a Negociação</t>
  </si>
  <si>
    <t>Funcionário 436</t>
  </si>
  <si>
    <t>COORD NEGOCIACAO</t>
  </si>
  <si>
    <t>0025-Coord. Suporte Operacional</t>
  </si>
  <si>
    <t>Funcionário 625</t>
  </si>
  <si>
    <t>0027-Centro de Controle</t>
  </si>
  <si>
    <t>Funcionário 1176</t>
  </si>
  <si>
    <t>N0</t>
  </si>
  <si>
    <t>Funcionário 195</t>
  </si>
  <si>
    <t>SUPTE MONITORAMENTO</t>
  </si>
  <si>
    <t>0028-Supte. Acompanhamento a Negociação</t>
  </si>
  <si>
    <t>Funcionário 1092</t>
  </si>
  <si>
    <t>ANL MONITORAMENTO III</t>
  </si>
  <si>
    <t>0029-Monitoramento de Negociação</t>
  </si>
  <si>
    <t>Funcionário 275</t>
  </si>
  <si>
    <t>GTE DADOS</t>
  </si>
  <si>
    <t>0030-Ger. Modelagem</t>
  </si>
  <si>
    <t>Funcionário 802</t>
  </si>
  <si>
    <t>ANL DADOS I</t>
  </si>
  <si>
    <t>0031-Modelagem</t>
  </si>
  <si>
    <t>Funcionário 314</t>
  </si>
  <si>
    <t>DIR OPERACOES</t>
  </si>
  <si>
    <t>0032-Dir. Liquidação</t>
  </si>
  <si>
    <t>Funcionário 288</t>
  </si>
  <si>
    <t>SUPTE OPERACOES</t>
  </si>
  <si>
    <t>0033-Supte. Alocação e Controle de Posições</t>
  </si>
  <si>
    <t>Funcionário 516</t>
  </si>
  <si>
    <t>ANL OPERACOES II</t>
  </si>
  <si>
    <t>0035-Alocação e Controle de Posições</t>
  </si>
  <si>
    <t>Funcionário 674</t>
  </si>
  <si>
    <t>Funcionário 839</t>
  </si>
  <si>
    <t>COORD OPERACOES</t>
  </si>
  <si>
    <t>0036-Ger. Contratação Tarifação e Serviços de Liquidação</t>
  </si>
  <si>
    <t>Funcionário 382</t>
  </si>
  <si>
    <t>ANL OPERACOES III</t>
  </si>
  <si>
    <t>0037-Contratação Tarifação e Serviços de Liquidação</t>
  </si>
  <si>
    <t>Funcionário 490</t>
  </si>
  <si>
    <t>Funcionário 752</t>
  </si>
  <si>
    <t>ANL OPERACOES I</t>
  </si>
  <si>
    <t>Funcionário 925</t>
  </si>
  <si>
    <t>Funcionário 942</t>
  </si>
  <si>
    <t>Funcionário 967</t>
  </si>
  <si>
    <t>Funcionário 664</t>
  </si>
  <si>
    <t>0041-Supte. Suporte aos Processos e Serviços de Liquidação</t>
  </si>
  <si>
    <t>Funcionário 134</t>
  </si>
  <si>
    <t>0043-Suporte aos Serviços de Liquidação</t>
  </si>
  <si>
    <t>Funcionário 361</t>
  </si>
  <si>
    <t>Funcionário 893</t>
  </si>
  <si>
    <t>Funcionário 1112</t>
  </si>
  <si>
    <t>Funcionário 834</t>
  </si>
  <si>
    <t>0045-Supte. Projetos Distrib. Públicas e Certificação</t>
  </si>
  <si>
    <t>Funcionário 646</t>
  </si>
  <si>
    <t>0047-Distribuições Públicas e Projetos</t>
  </si>
  <si>
    <t>Funcionário 749</t>
  </si>
  <si>
    <t>GTE OPERACOES</t>
  </si>
  <si>
    <t>0048-Projetos Distrib. Públicas e Certificação</t>
  </si>
  <si>
    <t>Funcionário 1096</t>
  </si>
  <si>
    <t>Funcionário 383</t>
  </si>
  <si>
    <t>0050-Ger. Suporte aos Processos de Liquidação</t>
  </si>
  <si>
    <t>Funcionário 306</t>
  </si>
  <si>
    <t>0051-Suporte aos Processos de Liquidação</t>
  </si>
  <si>
    <t>Funcionário 941</t>
  </si>
  <si>
    <t>Funcionário 1009</t>
  </si>
  <si>
    <t>Funcionário 645</t>
  </si>
  <si>
    <t>0054-Supte. Contratação Tarifação e Serviços de Liquidação</t>
  </si>
  <si>
    <t>Funcionário 887</t>
  </si>
  <si>
    <t>DIR RELAC CLIENTES</t>
  </si>
  <si>
    <t>0056-Dir. Relac. com Corretoras Bancos de Investimento e Serviços Qualificados</t>
  </si>
  <si>
    <t>Funcionário 861</t>
  </si>
  <si>
    <t>GTE RELACIONAMENTO</t>
  </si>
  <si>
    <t>0071-Ger. Relac. com Estruturadores de Ofertas</t>
  </si>
  <si>
    <t>Funcionário 34</t>
  </si>
  <si>
    <t>ANL RELAC III</t>
  </si>
  <si>
    <t>0072-Relac. com Estruturadores de Ofertas</t>
  </si>
  <si>
    <t>Funcionário 1026</t>
  </si>
  <si>
    <t>CONS RELAC</t>
  </si>
  <si>
    <t>Funcionário 1168</t>
  </si>
  <si>
    <t>ESTAGIARIO</t>
  </si>
  <si>
    <t>Funcionário 70</t>
  </si>
  <si>
    <t>0078-Desenv de Empresas e Estrut de Ofertas</t>
  </si>
  <si>
    <t>N4</t>
  </si>
  <si>
    <t>sim</t>
  </si>
  <si>
    <t>Funcionário 310</t>
  </si>
  <si>
    <t>ANL RELAC II</t>
  </si>
  <si>
    <t>Funcionário 494</t>
  </si>
  <si>
    <t>Funcionário 02</t>
  </si>
  <si>
    <t>0085-Relacionamento</t>
  </si>
  <si>
    <t>Funcionário 759</t>
  </si>
  <si>
    <t>SUPTE LICITAÇÃO</t>
  </si>
  <si>
    <t>0094-Supte. Processos Licitatórios</t>
  </si>
  <si>
    <t>Funcionário 692</t>
  </si>
  <si>
    <t>ANL LICITACOES I</t>
  </si>
  <si>
    <t>0095-Processos Licitatórios</t>
  </si>
  <si>
    <t>Funcionário 801</t>
  </si>
  <si>
    <t>Funcionário 1116</t>
  </si>
  <si>
    <t>ANL LICITACOES II</t>
  </si>
  <si>
    <t>Funcionário 611</t>
  </si>
  <si>
    <t>SUPTE PROJ EDUCACIONAIS</t>
  </si>
  <si>
    <t>0100-Supte. Educacional</t>
  </si>
  <si>
    <t>Funcionário 237</t>
  </si>
  <si>
    <t>GTE PROJETOS EDUCACIONAIS</t>
  </si>
  <si>
    <t>0102-Ger. De Projetos Educacionais</t>
  </si>
  <si>
    <t>Funcionário 676</t>
  </si>
  <si>
    <t>ANL PROJ EDUCACIONAIS I</t>
  </si>
  <si>
    <t>0103-Ger. De Projetos Educacionais</t>
  </si>
  <si>
    <t>Funcionário 74</t>
  </si>
  <si>
    <t>ANL PROJ EDUCACIONAIS II</t>
  </si>
  <si>
    <t>0103-Projetos Educacionais</t>
  </si>
  <si>
    <t>Funcionário 906</t>
  </si>
  <si>
    <t>0104-Ger. Conteúdos Educacionais</t>
  </si>
  <si>
    <t>Funcionário 443</t>
  </si>
  <si>
    <t>0105-Ger. De Conteúdos Educacionais</t>
  </si>
  <si>
    <t>Funcionário 1126</t>
  </si>
  <si>
    <t>Funcionário 278</t>
  </si>
  <si>
    <t>SUPTE OPER FINANCEIRAS</t>
  </si>
  <si>
    <t>0111-Supte. Banco B3</t>
  </si>
  <si>
    <t>Funcionário 823</t>
  </si>
  <si>
    <t>GTE OPERACOES FINANCEIRAS</t>
  </si>
  <si>
    <t>0112-Ger. Liquidação</t>
  </si>
  <si>
    <t>Funcionário 11</t>
  </si>
  <si>
    <t>ANL OPER FINANCEIRAS II</t>
  </si>
  <si>
    <t>0113-Liquidação</t>
  </si>
  <si>
    <t>Funcionário 524</t>
  </si>
  <si>
    <t>Funcionário 398</t>
  </si>
  <si>
    <t>0114-Ger. Serviços de Back-Office</t>
  </si>
  <si>
    <t>Funcionário 481</t>
  </si>
  <si>
    <t>ANL OPER FINANCEIRAS I</t>
  </si>
  <si>
    <t>0115-Serviços de Back-Office</t>
  </si>
  <si>
    <t>Funcionário 1161</t>
  </si>
  <si>
    <t>Funcionário 702</t>
  </si>
  <si>
    <t>GTE CONTABILIDADE</t>
  </si>
  <si>
    <t>0116-Ger. Contabilidade e Contas a Pagar</t>
  </si>
  <si>
    <t>Funcionário 549</t>
  </si>
  <si>
    <t>SUPTE PRODUTOS</t>
  </si>
  <si>
    <t>0122-Supte. Novos Negócios</t>
  </si>
  <si>
    <t>Funcionário 578</t>
  </si>
  <si>
    <t>SUPTE INTELIG MERCADO</t>
  </si>
  <si>
    <t>0126-Supte. Inteligência de Mercado</t>
  </si>
  <si>
    <t>Funcionário 392</t>
  </si>
  <si>
    <t>SUPTE RELAC INTER</t>
  </si>
  <si>
    <t>0132-Supte. Relacionamento América Latina</t>
  </si>
  <si>
    <t>Funcionário 641</t>
  </si>
  <si>
    <t>ANL RISCOS I</t>
  </si>
  <si>
    <t>0137-Preços e Taxas Referenciais</t>
  </si>
  <si>
    <t>Funcionário 935</t>
  </si>
  <si>
    <t>GTE RISCOS</t>
  </si>
  <si>
    <t>0138-Ger. Modelos de Apreçamento</t>
  </si>
  <si>
    <t>Funcionário 279</t>
  </si>
  <si>
    <t>CONS RISCOS</t>
  </si>
  <si>
    <t>0139-Modelos de Apreçamento</t>
  </si>
  <si>
    <t>Funcionário 943</t>
  </si>
  <si>
    <t>ANL RISCOS III</t>
  </si>
  <si>
    <t>0141-Administração de Risco Sistêmico</t>
  </si>
  <si>
    <t>Funcionário 1158</t>
  </si>
  <si>
    <t>0144-Analise Quantitativa</t>
  </si>
  <si>
    <t>Funcionário 649</t>
  </si>
  <si>
    <t>0145-Ger. Modelagem de Risco</t>
  </si>
  <si>
    <t>Funcionário 426</t>
  </si>
  <si>
    <t>0147-Monitoramento de Risco</t>
  </si>
  <si>
    <t>Funcionário 847</t>
  </si>
  <si>
    <t>Funcionário 1160</t>
  </si>
  <si>
    <t>Funcionário 1163</t>
  </si>
  <si>
    <t>Funcionário 845</t>
  </si>
  <si>
    <t>SUPTE RISCOS</t>
  </si>
  <si>
    <t>0149-Supte. Administração de Garantias</t>
  </si>
  <si>
    <t>Funcionário 742</t>
  </si>
  <si>
    <t>0150-Ger. Monitoramento de Garantias</t>
  </si>
  <si>
    <t>Funcionário 241</t>
  </si>
  <si>
    <t>0154-Supte. Risco de Crédito</t>
  </si>
  <si>
    <t>Funcionário 487</t>
  </si>
  <si>
    <t>0158-Projetos de Risco</t>
  </si>
  <si>
    <t>Funcionário 1034</t>
  </si>
  <si>
    <t>Funcionário 285</t>
  </si>
  <si>
    <t>0159-Ger. Análise e Estatística de Risco</t>
  </si>
  <si>
    <t>Funcionário 343</t>
  </si>
  <si>
    <t>0160-Análise e Estatística de Risco</t>
  </si>
  <si>
    <t>Funcionário 888</t>
  </si>
  <si>
    <t>Funcionário 198</t>
  </si>
  <si>
    <t>0165-Supte. Homologação</t>
  </si>
  <si>
    <t>Funcionário 46</t>
  </si>
  <si>
    <t>0168-Registro de Operações de Balcão</t>
  </si>
  <si>
    <t>Funcionário 177</t>
  </si>
  <si>
    <t>Funcionário 381</t>
  </si>
  <si>
    <t>Funcionário 538</t>
  </si>
  <si>
    <t>Funcionário 969</t>
  </si>
  <si>
    <t>Funcionário 1152</t>
  </si>
  <si>
    <t>Funcionário 76</t>
  </si>
  <si>
    <t>0176-Cadastro de Investidores</t>
  </si>
  <si>
    <t>Funcionário 202</t>
  </si>
  <si>
    <t>Funcionário 542</t>
  </si>
  <si>
    <t>Funcionário 844</t>
  </si>
  <si>
    <t>Funcionário 928</t>
  </si>
  <si>
    <t>Funcionário 1141</t>
  </si>
  <si>
    <t>Funcionário 122</t>
  </si>
  <si>
    <t>0180-Cadastro de Participantes</t>
  </si>
  <si>
    <t>Funcionário 330</t>
  </si>
  <si>
    <t>Funcionário 486</t>
  </si>
  <si>
    <t>Funcionário 776</t>
  </si>
  <si>
    <t>Funcionário 955</t>
  </si>
  <si>
    <t>Funcionário 998</t>
  </si>
  <si>
    <t>Funcionário 758</t>
  </si>
  <si>
    <t>0181-Supte. Depositária</t>
  </si>
  <si>
    <t>Funcionário 407</t>
  </si>
  <si>
    <t>0182-Ger. Renda Variável</t>
  </si>
  <si>
    <t>Funcionário 263</t>
  </si>
  <si>
    <t>0183-Renda Variável</t>
  </si>
  <si>
    <t>Funcionário 355</t>
  </si>
  <si>
    <t>Funcionário 438</t>
  </si>
  <si>
    <t>0184-Ger. Renda Variável e TD</t>
  </si>
  <si>
    <t>Funcionário 297</t>
  </si>
  <si>
    <t>0185-Renda Variável e TD</t>
  </si>
  <si>
    <t>Funcionário 800</t>
  </si>
  <si>
    <t>Funcionário 507</t>
  </si>
  <si>
    <t>SUPTE TI</t>
  </si>
  <si>
    <t>0188-Sup. de Sistemas de Pós-Negociação</t>
  </si>
  <si>
    <t>Funcionário 50</t>
  </si>
  <si>
    <t>CONS TI</t>
  </si>
  <si>
    <t>0189-Sistemas de Registro de Garantias</t>
  </si>
  <si>
    <t>Funcionário 843</t>
  </si>
  <si>
    <t>ANL TI III</t>
  </si>
  <si>
    <t>0191-Eng de Dados e Soluções Data Analytics</t>
  </si>
  <si>
    <t>Funcionário 1121</t>
  </si>
  <si>
    <t>0192-Sup. de Sistemas de Risco e Apreçamento</t>
  </si>
  <si>
    <t>Funcionário 620</t>
  </si>
  <si>
    <t>GTE TI</t>
  </si>
  <si>
    <t>0193-Ger. de Sistemas Adm de Risco</t>
  </si>
  <si>
    <t>Funcionário 235</t>
  </si>
  <si>
    <t>0194-Sistemas Adm de Risco</t>
  </si>
  <si>
    <t>Funcionário 440</t>
  </si>
  <si>
    <t>Funcionário 528</t>
  </si>
  <si>
    <t>ANL TI I</t>
  </si>
  <si>
    <t>Funcionário 602</t>
  </si>
  <si>
    <t>Funcionário 693</t>
  </si>
  <si>
    <t>Funcionário 900</t>
  </si>
  <si>
    <t>Funcionário 728</t>
  </si>
  <si>
    <t>ESP TI</t>
  </si>
  <si>
    <t>0195-Sup. de Sistemas de Risco e Apreçamento</t>
  </si>
  <si>
    <t>Funcionário 01</t>
  </si>
  <si>
    <t>0197-Ger. de Sistemas de Cálculo de Risco</t>
  </si>
  <si>
    <t>Funcionário 245</t>
  </si>
  <si>
    <t>COORD TI</t>
  </si>
  <si>
    <t>0198-Sistemas de Cálculo de Risco</t>
  </si>
  <si>
    <t>Funcionário 298</t>
  </si>
  <si>
    <t>Funcionário 1059</t>
  </si>
  <si>
    <t>Funcionário 208</t>
  </si>
  <si>
    <t>0199-Sup. Sist Alocação Controle Posições e Liquidação</t>
  </si>
  <si>
    <t>Funcionário 495</t>
  </si>
  <si>
    <t>0201-Requisitos e Planejamento do RTC</t>
  </si>
  <si>
    <t>Funcionário 577</t>
  </si>
  <si>
    <t>ANL TI II</t>
  </si>
  <si>
    <t>Funcionário 162</t>
  </si>
  <si>
    <t>0202-Sup. Sist Alocação Controle Posições e Liquidação</t>
  </si>
  <si>
    <t>Funcionário 180</t>
  </si>
  <si>
    <t>Funcionário 804</t>
  </si>
  <si>
    <t>Funcionário 303</t>
  </si>
  <si>
    <t>0203-Ger. De Desenvolvimento do Núcleo da Clearing</t>
  </si>
  <si>
    <t>Funcionário 14</t>
  </si>
  <si>
    <t>0204-Desenvolvimento do Núcleo da Clearing</t>
  </si>
  <si>
    <t>Funcionário 537</t>
  </si>
  <si>
    <t>Funcionário 682</t>
  </si>
  <si>
    <t>Funcionário 822</t>
  </si>
  <si>
    <t>Funcionário 858</t>
  </si>
  <si>
    <t>Funcionário 1042</t>
  </si>
  <si>
    <t>Funcionário 1069</t>
  </si>
  <si>
    <t>Funcionário 203</t>
  </si>
  <si>
    <t>0206-Desenv. Sistemas de Empréstimos e Liquidação Financeira</t>
  </si>
  <si>
    <t>Funcionário 866</t>
  </si>
  <si>
    <t>Funcionário 908</t>
  </si>
  <si>
    <t>Funcionário 1002</t>
  </si>
  <si>
    <t>0208-Ger. Sist. Tarifação e Cadastro de Participantes</t>
  </si>
  <si>
    <t>Funcionário 342</t>
  </si>
  <si>
    <t>0209-Sist. Tarifação e Cadastro de Participantes</t>
  </si>
  <si>
    <t>Funcionário 879</t>
  </si>
  <si>
    <t>Funcionário 423</t>
  </si>
  <si>
    <t>0210-Ger. de Inteligência Transição e Integração</t>
  </si>
  <si>
    <t>Funcionário 808</t>
  </si>
  <si>
    <t>DIR TI</t>
  </si>
  <si>
    <t>0214-Dir. de Sistemas de Negociação Financiamento e Corporativo</t>
  </si>
  <si>
    <t>Funcionário 541</t>
  </si>
  <si>
    <t>0217-User Experience e Desenvolvimento Web</t>
  </si>
  <si>
    <t>Funcionário 767</t>
  </si>
  <si>
    <t>Funcionário 902</t>
  </si>
  <si>
    <t>Funcionário 435</t>
  </si>
  <si>
    <t>0220-Sup. de Arquitetura ALM MiddlewareQA e Inovação</t>
  </si>
  <si>
    <t>Funcionário 949</t>
  </si>
  <si>
    <t>CONS ARQUITETURA TI</t>
  </si>
  <si>
    <t>0222-Ger. Middleware Integração Arquitetura Dados</t>
  </si>
  <si>
    <t>Funcionário 683</t>
  </si>
  <si>
    <t>ANL ARQUITETURA TI III</t>
  </si>
  <si>
    <t>0224-Componentes de Msg Própria e Controle Acesso</t>
  </si>
  <si>
    <t>Funcionário 770</t>
  </si>
  <si>
    <t>Funcionário 510</t>
  </si>
  <si>
    <t>ANL SUPORTE TI I</t>
  </si>
  <si>
    <t>0226-ALM</t>
  </si>
  <si>
    <t>Funcionário 623</t>
  </si>
  <si>
    <t>ANL SUPORTE TI III</t>
  </si>
  <si>
    <t>Funcionário 533</t>
  </si>
  <si>
    <t>GTE ARQUITETURA TI</t>
  </si>
  <si>
    <t>0227-Ger. de Arquitetura Corporativa e Inovação</t>
  </si>
  <si>
    <t>Funcionário 492</t>
  </si>
  <si>
    <t>0228-Arquitetura Corporativa e Inovação</t>
  </si>
  <si>
    <t>Funcionário 504</t>
  </si>
  <si>
    <t>Funcionário 535</t>
  </si>
  <si>
    <t>Funcionário 898</t>
  </si>
  <si>
    <t>Funcionário 1174</t>
  </si>
  <si>
    <t>Funcionário 432</t>
  </si>
  <si>
    <t>0229-Sup. de Arquitetura ALM MiddlewareQA e Inovação</t>
  </si>
  <si>
    <t>Funcionário 654</t>
  </si>
  <si>
    <t>0235-Sistemas de Registro</t>
  </si>
  <si>
    <t>Funcionário 772</t>
  </si>
  <si>
    <t>Funcionário 948</t>
  </si>
  <si>
    <t>Funcionário 1024</t>
  </si>
  <si>
    <t>Funcionário 290</t>
  </si>
  <si>
    <t>0237-Interfaces Automatizadas de Negociação</t>
  </si>
  <si>
    <t>Funcionário 1159</t>
  </si>
  <si>
    <t>0239-Sistemas do Núcleo de Negociação</t>
  </si>
  <si>
    <t>Funcionário 1128</t>
  </si>
  <si>
    <t>0242-Sup. de Sistemas de Negociação</t>
  </si>
  <si>
    <t>Funcionário 997</t>
  </si>
  <si>
    <t>0243-Dir. Desenv. Sistemas de Middle e Back Office</t>
  </si>
  <si>
    <t>Funcionário 818</t>
  </si>
  <si>
    <t>0245-Sup. de Desenvolvimento de Sistemas de Back-Office</t>
  </si>
  <si>
    <t>Funcionário 1055</t>
  </si>
  <si>
    <t>0246-Ger. de Desenvolvimento de Sistemas Externos</t>
  </si>
  <si>
    <t>Funcionário 312</t>
  </si>
  <si>
    <t>0247-Desenvolvimento de Sistemas de Back-Office</t>
  </si>
  <si>
    <t>Funcionário 467</t>
  </si>
  <si>
    <t>Funcionário 914</t>
  </si>
  <si>
    <t>Funcionário 1130</t>
  </si>
  <si>
    <t>Funcionário 582</t>
  </si>
  <si>
    <t>ANL SUPORTE TI II</t>
  </si>
  <si>
    <t>0250-Prod e Serviços de Middle e Back Office</t>
  </si>
  <si>
    <t>Funcionário 643</t>
  </si>
  <si>
    <t>Funcionário 705</t>
  </si>
  <si>
    <t>Funcionário 714</t>
  </si>
  <si>
    <t>Funcionário 1007</t>
  </si>
  <si>
    <t>Funcionário 469</t>
  </si>
  <si>
    <t>GTE SUPORTE TI</t>
  </si>
  <si>
    <t>0251-Ger. de Atendimento e Suporte T2</t>
  </si>
  <si>
    <t>Funcionário 677</t>
  </si>
  <si>
    <t>0253-Ger. de Atendimento e Suporte T1</t>
  </si>
  <si>
    <t>Funcionário 136</t>
  </si>
  <si>
    <t>AST ADMINISTRATIVO II</t>
  </si>
  <si>
    <t>0254-Atendimento e Suporte T1</t>
  </si>
  <si>
    <t>Funcionário 249</t>
  </si>
  <si>
    <t>Funcionário 465</t>
  </si>
  <si>
    <t>0255-Sup. de Desenvolvimento de Sist de Middle Office</t>
  </si>
  <si>
    <t>Funcionário 775</t>
  </si>
  <si>
    <t>0256-Ger. de Desenvolvimento de Sist de Middle-Office</t>
  </si>
  <si>
    <t>Funcionário 12</t>
  </si>
  <si>
    <t>0257-Desenvolvimento de Sist de Middle-Office</t>
  </si>
  <si>
    <t>Funcionário 543</t>
  </si>
  <si>
    <t>Funcionário 824</t>
  </si>
  <si>
    <t>Funcionário 945</t>
  </si>
  <si>
    <t>Funcionário 142</t>
  </si>
  <si>
    <t>0259-Desenv de Arquitetura e Infra de Sist</t>
  </si>
  <si>
    <t>não</t>
  </si>
  <si>
    <t>Funcionário 572</t>
  </si>
  <si>
    <t>Funcionário 652</t>
  </si>
  <si>
    <t>Funcionário 1043</t>
  </si>
  <si>
    <t>DIR INFRAESTRUTURA TI</t>
  </si>
  <si>
    <t>0260-Dir. de Infraestrutura Produção e Servicos de TI</t>
  </si>
  <si>
    <t>Funcionário 454</t>
  </si>
  <si>
    <t>SUPTE SERVICOS TI</t>
  </si>
  <si>
    <t>0261-Sup. de Serviços de TI</t>
  </si>
  <si>
    <t>Funcionário 774</t>
  </si>
  <si>
    <t>0262-Ger. Gestão de Mudanças Configurações e Problemas</t>
  </si>
  <si>
    <t>Funcionário 338</t>
  </si>
  <si>
    <t>ANL SERVICOS TI II</t>
  </si>
  <si>
    <t>0263-Gestão de Mudanças Configurações e Problemas</t>
  </si>
  <si>
    <t>Funcionário 635</t>
  </si>
  <si>
    <t>Funcionário 666</t>
  </si>
  <si>
    <t>ANL SERVICOS TI I</t>
  </si>
  <si>
    <t>Funcionário 792</t>
  </si>
  <si>
    <t>Funcionário 37</t>
  </si>
  <si>
    <t>ANL SERVICOS TI III</t>
  </si>
  <si>
    <t>0266-Atendimento Cliente e Sup Microinformática</t>
  </si>
  <si>
    <t>Funcionário 530</t>
  </si>
  <si>
    <t>TECN SUP TI II</t>
  </si>
  <si>
    <t>Funcionário 905</t>
  </si>
  <si>
    <t>CONS SUPORTE TI</t>
  </si>
  <si>
    <t>Funcionário 1016</t>
  </si>
  <si>
    <t>Funcionário 1155</t>
  </si>
  <si>
    <t>Funcionário 38</t>
  </si>
  <si>
    <t>SUPTE DATA CENTER</t>
  </si>
  <si>
    <t>0267-Sup. de Infraestrutura de Data Center</t>
  </si>
  <si>
    <t>Funcionário 673</t>
  </si>
  <si>
    <t>GTE INFRAESTRUTURA TI</t>
  </si>
  <si>
    <t>0268-Ger. de Data Center e Co-location</t>
  </si>
  <si>
    <t>Funcionário 751</t>
  </si>
  <si>
    <t>ANL INFRAESTRUTURA TI III</t>
  </si>
  <si>
    <t>0269-Data Center e Co-location</t>
  </si>
  <si>
    <t>Funcionário 840</t>
  </si>
  <si>
    <t>ANL INFRAESTRUTURA TI I</t>
  </si>
  <si>
    <t>Funcionário 915</t>
  </si>
  <si>
    <t>Funcionário 978</t>
  </si>
  <si>
    <t>ANL INFRAESTRUTURA TI II</t>
  </si>
  <si>
    <t>Funcionário 413</t>
  </si>
  <si>
    <t>0270-Ger. De Infraestrutura de Pré Produção</t>
  </si>
  <si>
    <t>Funcionário 100</t>
  </si>
  <si>
    <t>0271-Infraestrutura de Pré Produção</t>
  </si>
  <si>
    <t>Funcionário 511</t>
  </si>
  <si>
    <t>Funcionário 670</t>
  </si>
  <si>
    <t>Funcionário 699</t>
  </si>
  <si>
    <t>CONS INFRAESTRUTURA TI</t>
  </si>
  <si>
    <t>Funcionário 127</t>
  </si>
  <si>
    <t>0272-Ger. de Ambientes e Entrega Contínua</t>
  </si>
  <si>
    <t>Funcionário 434</t>
  </si>
  <si>
    <t>0273-Ambientes e Entrega Contínua</t>
  </si>
  <si>
    <t>Funcionário 190</t>
  </si>
  <si>
    <t>SUPTE OPERACOES TI</t>
  </si>
  <si>
    <t>0274-Sup. de Operações de TI</t>
  </si>
  <si>
    <t>Funcionário 1050</t>
  </si>
  <si>
    <t>0280-Suporte Produção Pós Negociação e Corp I</t>
  </si>
  <si>
    <t>Funcionário 1129</t>
  </si>
  <si>
    <t>Funcionário 780</t>
  </si>
  <si>
    <t>0281-Ger. de Suporte à Produção de Negociação</t>
  </si>
  <si>
    <t>Funcionário 346</t>
  </si>
  <si>
    <t>0282-Ger. de Suporte à Produção de Negociação</t>
  </si>
  <si>
    <t>Funcionário 462</t>
  </si>
  <si>
    <t>0283-Ger. Ferramental de T.I</t>
  </si>
  <si>
    <t>Funcionário 234</t>
  </si>
  <si>
    <t>0284-Ferramental de T.I</t>
  </si>
  <si>
    <t>Funcionário 329</t>
  </si>
  <si>
    <t>Funcionário 192</t>
  </si>
  <si>
    <t>SUPTE REDES TI</t>
  </si>
  <si>
    <t>0285-Sup. de Redes e Mainframe</t>
  </si>
  <si>
    <t>Funcionário 512</t>
  </si>
  <si>
    <t>0287-Aceleração e Inovação</t>
  </si>
  <si>
    <t>Funcionário 1036</t>
  </si>
  <si>
    <t>Funcionário 30</t>
  </si>
  <si>
    <t>0289-Engenharia</t>
  </si>
  <si>
    <t>Funcionário 88</t>
  </si>
  <si>
    <t>Funcionário 684</t>
  </si>
  <si>
    <t>0290-Ger. de Tecnologia de Redes - Listados</t>
  </si>
  <si>
    <t>Funcionário 376</t>
  </si>
  <si>
    <t>0291-Tecnologia de Redes - Listados</t>
  </si>
  <si>
    <t>Funcionário 886</t>
  </si>
  <si>
    <t>Funcionário 940</t>
  </si>
  <si>
    <t>Funcionário 1047</t>
  </si>
  <si>
    <t>Funcionário 252</t>
  </si>
  <si>
    <t>0293-Sustentação</t>
  </si>
  <si>
    <t>Funcionário 734</t>
  </si>
  <si>
    <t>Funcionário 796</t>
  </si>
  <si>
    <t>Funcionário 703</t>
  </si>
  <si>
    <t>ESP INFRAESTRUTURA TI</t>
  </si>
  <si>
    <t>0294-Sup. de Tecnologia e Suporte de TI</t>
  </si>
  <si>
    <t>Funcionário 347</t>
  </si>
  <si>
    <t>0295-Ger. de Arquitetura de Infraestrutura de TI</t>
  </si>
  <si>
    <t>Funcionário 60</t>
  </si>
  <si>
    <t>0296-Arquitetura de Infraestrutura de TI</t>
  </si>
  <si>
    <t>Funcionário 75</t>
  </si>
  <si>
    <t>Funcionário 709</t>
  </si>
  <si>
    <t>Funcionário 205</t>
  </si>
  <si>
    <t>ANL QUAL TI III</t>
  </si>
  <si>
    <t>0302-QA</t>
  </si>
  <si>
    <t>Funcionário 251</t>
  </si>
  <si>
    <t>ANL QUAL TI II</t>
  </si>
  <si>
    <t>Funcionário 321</t>
  </si>
  <si>
    <t>Funcionário 336</t>
  </si>
  <si>
    <t>Funcionário 463</t>
  </si>
  <si>
    <t>Funcionário 911</t>
  </si>
  <si>
    <t>Funcionário 987</t>
  </si>
  <si>
    <t>Funcionário 950</t>
  </si>
  <si>
    <t>GTE PROJETOS</t>
  </si>
  <si>
    <t>0303-Ger. de Projetos TI e GPs</t>
  </si>
  <si>
    <t>Funcionário 284</t>
  </si>
  <si>
    <t>CONS PROJETOS</t>
  </si>
  <si>
    <t>0304-Projetos Listado, Sinacor e TI</t>
  </si>
  <si>
    <t>Funcionário 1067</t>
  </si>
  <si>
    <t>ANL PROJETOS III</t>
  </si>
  <si>
    <t>Funcionário 1165</t>
  </si>
  <si>
    <t>Funcionário 19</t>
  </si>
  <si>
    <t>ANL PROJETOS II</t>
  </si>
  <si>
    <t>0304-Projetos TI e GPs</t>
  </si>
  <si>
    <t>saiu</t>
  </si>
  <si>
    <t>Funcionário 66</t>
  </si>
  <si>
    <t>0306-Ger. de Projetos Dados, Neg Adj e UFIN</t>
  </si>
  <si>
    <t>Funcionário 147</t>
  </si>
  <si>
    <t>Funcionário 155</t>
  </si>
  <si>
    <t>Funcionário 960</t>
  </si>
  <si>
    <t>Funcionário 988</t>
  </si>
  <si>
    <t>Funcionário 302</t>
  </si>
  <si>
    <t>SUPTE SEG INFORMACAO</t>
  </si>
  <si>
    <t>0307-Sup. de Cyber Security</t>
  </si>
  <si>
    <t>Funcionário 132</t>
  </si>
  <si>
    <t>ANL SEG INFORMACAO III</t>
  </si>
  <si>
    <t>0309-Soluções de Segurança da Informação</t>
  </si>
  <si>
    <t>Funcionário 357</t>
  </si>
  <si>
    <t>Funcionário 450</t>
  </si>
  <si>
    <t>0311-Defesa Cibernética</t>
  </si>
  <si>
    <t>Funcionário 201</t>
  </si>
  <si>
    <t>ANL SEG INFORMACAO I</t>
  </si>
  <si>
    <t>0313-Gestão de Identidades e Acessos</t>
  </si>
  <si>
    <t>Funcionário 394</t>
  </si>
  <si>
    <t>Funcionário 766</t>
  </si>
  <si>
    <t>Funcionário 896</t>
  </si>
  <si>
    <t>GTE FACILITIES</t>
  </si>
  <si>
    <t>0314-Ger. Engenharia Manutenção Predial  Missão Crítica</t>
  </si>
  <si>
    <t>Funcionário 90</t>
  </si>
  <si>
    <t>0315-Engenharia Manutenção Predial  Missão Crítica</t>
  </si>
  <si>
    <t>Funcionário 91</t>
  </si>
  <si>
    <t>Funcionário 379</t>
  </si>
  <si>
    <t>CHEFE MANUTENCAO</t>
  </si>
  <si>
    <t>Funcionário 556</t>
  </si>
  <si>
    <t>Funcionário 727</t>
  </si>
  <si>
    <t>Funcionário 791</t>
  </si>
  <si>
    <t>Funcionário 1108</t>
  </si>
  <si>
    <t>Funcionário 531</t>
  </si>
  <si>
    <t>0322-Sup. Sist. Central Depositária, Blockchain e Pag. Instantâneos</t>
  </si>
  <si>
    <t>Funcionário 209</t>
  </si>
  <si>
    <t>0324-Ger. de Sistemas ao Investidor</t>
  </si>
  <si>
    <t>Funcionário 187</t>
  </si>
  <si>
    <t>0325-Sistemas ao Investidor</t>
  </si>
  <si>
    <t>Funcionário 584</t>
  </si>
  <si>
    <t>Funcionário 1053</t>
  </si>
  <si>
    <t>Funcionário 154</t>
  </si>
  <si>
    <t>DIR PESSOAS MARCA MKT</t>
  </si>
  <si>
    <t>0327-Dir. de Pessoas Marca e Marketing</t>
  </si>
  <si>
    <t>Funcionário 1037</t>
  </si>
  <si>
    <t>SUPTE PESSOAS</t>
  </si>
  <si>
    <t>0328-Supte. de Remuneração Benefícios e Operações RH</t>
  </si>
  <si>
    <t>Funcionário 27</t>
  </si>
  <si>
    <t>GTE PESSOAS</t>
  </si>
  <si>
    <t>0330-Ger. de Gestão de Desempenho</t>
  </si>
  <si>
    <t>Funcionário 1019</t>
  </si>
  <si>
    <t>0332-Ger. de Benefícios e Operações RH</t>
  </si>
  <si>
    <t>Funcionário 1021</t>
  </si>
  <si>
    <t>0333-Supte. de Remuneração Orçamento e People Analytics</t>
  </si>
  <si>
    <t>Funcionário 243</t>
  </si>
  <si>
    <t>0335-Supte. de Desenvolvimento e Carreira</t>
  </si>
  <si>
    <t>Funcionário 1157</t>
  </si>
  <si>
    <t>0337-Ger. de Atração e Integração</t>
  </si>
  <si>
    <t>Funcionário 144</t>
  </si>
  <si>
    <t>GTE COMUN</t>
  </si>
  <si>
    <t>0343-Ger. de Comunicação</t>
  </si>
  <si>
    <t>Funcionário 42</t>
  </si>
  <si>
    <t>ANL COMUNICACAO II</t>
  </si>
  <si>
    <t>0344-Comunicação</t>
  </si>
  <si>
    <t>Funcionário 1164</t>
  </si>
  <si>
    <t>Funcionário 194</t>
  </si>
  <si>
    <t>DIR RISCOS CORP</t>
  </si>
  <si>
    <t>0354-Dir. de Governança e Gestão Integrada</t>
  </si>
  <si>
    <t>Funcionário 427</t>
  </si>
  <si>
    <t>SUPTE CONT NEGOCIOS</t>
  </si>
  <si>
    <t>0355-Sup. de Continuidade de Negócios</t>
  </si>
  <si>
    <t>Funcionário 964</t>
  </si>
  <si>
    <t>GTE CONT NEGOCIOS</t>
  </si>
  <si>
    <t>0356-Ger. de Gestão de Continuidade de Negócios</t>
  </si>
  <si>
    <t>Funcionário 25</t>
  </si>
  <si>
    <t>ANL CONT NEGOCIOS II</t>
  </si>
  <si>
    <t>0357-Ger. de Gestão de Continuidade de Negócios</t>
  </si>
  <si>
    <t>Funcionário 917</t>
  </si>
  <si>
    <t>ANL CONT NEGOCIOS III</t>
  </si>
  <si>
    <t>Funcionário 930</t>
  </si>
  <si>
    <t>SUPTE CONT INTERNOS</t>
  </si>
  <si>
    <t>0358-Sup. de Controles Internos e Compliance</t>
  </si>
  <si>
    <t>Funcionário 596</t>
  </si>
  <si>
    <t>GTE CONT INTERNOS</t>
  </si>
  <si>
    <t>0359-Ger. de Controles Internos Corporativos</t>
  </si>
  <si>
    <t>Funcionário 40</t>
  </si>
  <si>
    <t>ANL CONT INTERNOS III</t>
  </si>
  <si>
    <t>0360-Controles Internos Corporativos</t>
  </si>
  <si>
    <t>Funcionário 105</t>
  </si>
  <si>
    <t>ANL CONT INTERNOS II</t>
  </si>
  <si>
    <t>Funcionário 405</t>
  </si>
  <si>
    <t>ANL CONT INTERNOS I</t>
  </si>
  <si>
    <t>Funcionário 851</t>
  </si>
  <si>
    <t>Funcionário 926</t>
  </si>
  <si>
    <t>Funcionário 1132</t>
  </si>
  <si>
    <t>Funcionário 609</t>
  </si>
  <si>
    <t>0361-Ger. de Controles Internos do Banco BM&amp;FBOVESPA</t>
  </si>
  <si>
    <t>Funcionário 191</t>
  </si>
  <si>
    <t>0362-Controles Internos do Banco BM&amp;FBOVESPA</t>
  </si>
  <si>
    <t>Funcionário 1011</t>
  </si>
  <si>
    <t>Funcionário 78</t>
  </si>
  <si>
    <t>ANL COMPLIANCE III</t>
  </si>
  <si>
    <t>0364-Compliance</t>
  </si>
  <si>
    <t>Funcionário 86</t>
  </si>
  <si>
    <t>ANL COMPLIANCE I</t>
  </si>
  <si>
    <t>Funcionário 140</t>
  </si>
  <si>
    <t>Funcionário 283</t>
  </si>
  <si>
    <t>ANL COMPLIANCE II</t>
  </si>
  <si>
    <t>Funcionário 865</t>
  </si>
  <si>
    <t>Funcionário 989</t>
  </si>
  <si>
    <t>Funcionário 304</t>
  </si>
  <si>
    <t>SUPTE RISCOS CORP</t>
  </si>
  <si>
    <t>0365-Sup. de Melhoria Continua e Riscos Corporativos</t>
  </si>
  <si>
    <t>Funcionário 262</t>
  </si>
  <si>
    <t>GTE RISCOS CORP</t>
  </si>
  <si>
    <t>0366-Ger. de Riscos Corporativos</t>
  </si>
  <si>
    <t>Funcionário 856</t>
  </si>
  <si>
    <t>ANL RISCOS CORP III</t>
  </si>
  <si>
    <t>0367-Riscos Corporativos</t>
  </si>
  <si>
    <t>Funcionário 1090</t>
  </si>
  <si>
    <t>ANL RISCOS CORP II</t>
  </si>
  <si>
    <t>Funcionário 1134</t>
  </si>
  <si>
    <t>Funcionário 378</t>
  </si>
  <si>
    <t>0370-Melhoria Contínua</t>
  </si>
  <si>
    <t>Funcionário 1072</t>
  </si>
  <si>
    <t>Funcionário 461</t>
  </si>
  <si>
    <t>0371-Sup. De Riscos Financeiros e Modelagem</t>
  </si>
  <si>
    <t>Funcionário 62</t>
  </si>
  <si>
    <t>ANL MODELAGEM RISCO II</t>
  </si>
  <si>
    <t>0373-Riscos Financeiros e Modelagem</t>
  </si>
  <si>
    <t>Funcionário 397</t>
  </si>
  <si>
    <t>DIR AUDITORIA</t>
  </si>
  <si>
    <t>0374-Diretoria de Auditoria</t>
  </si>
  <si>
    <t>Funcionário 587</t>
  </si>
  <si>
    <t>AUDITOR II</t>
  </si>
  <si>
    <t>0378-Auditoria de Tecnologia A</t>
  </si>
  <si>
    <t>Funcionário 748</t>
  </si>
  <si>
    <t>Funcionário 1143</t>
  </si>
  <si>
    <t>AUDITOR III</t>
  </si>
  <si>
    <t>Funcionário 525</t>
  </si>
  <si>
    <t>COORD AUDITORIA</t>
  </si>
  <si>
    <t>0379-Coord. de Auditoria de Tecnologia B</t>
  </si>
  <si>
    <t>Funcionário 629</t>
  </si>
  <si>
    <t>0380-Coord. de Auditoria de Tecnologia B</t>
  </si>
  <si>
    <t>Funcionário 1099</t>
  </si>
  <si>
    <t>Funcionário 163</t>
  </si>
  <si>
    <t>SUPTE AUDITORIA</t>
  </si>
  <si>
    <t>0381-Sup. de Auditoria de Processos</t>
  </si>
  <si>
    <t>Funcionário 53</t>
  </si>
  <si>
    <t>0382-Coord. Auditoria Processos A</t>
  </si>
  <si>
    <t>Funcionário 506</t>
  </si>
  <si>
    <t>0383-Coord. Auditoria Processos A</t>
  </si>
  <si>
    <t>Funcionário 719</t>
  </si>
  <si>
    <t>Funcionário 212</t>
  </si>
  <si>
    <t>GTE RI</t>
  </si>
  <si>
    <t>0387-Ger. de Relações com Investidores</t>
  </si>
  <si>
    <t>Funcionário 852</t>
  </si>
  <si>
    <t>ANL RI III</t>
  </si>
  <si>
    <t>0388-Relações com Investidores</t>
  </si>
  <si>
    <t>Funcionário 168</t>
  </si>
  <si>
    <t>DIR FINANCEIRO</t>
  </si>
  <si>
    <t>0389-Diretoria de Contabilidade e Administração</t>
  </si>
  <si>
    <t>Funcionário 370</t>
  </si>
  <si>
    <t>SUPTE TESOURARIA</t>
  </si>
  <si>
    <t>0390-Sup. de Tesouraria e Contas a Receber</t>
  </si>
  <si>
    <t>Funcionário 399</t>
  </si>
  <si>
    <t>ANL FINANCEIRO II</t>
  </si>
  <si>
    <t>0392-Contas a Pagar</t>
  </si>
  <si>
    <t>Funcionário 715</t>
  </si>
  <si>
    <t>Funcionário 953</t>
  </si>
  <si>
    <t>ANL FINANCEIRO III</t>
  </si>
  <si>
    <t>Funcionário 877</t>
  </si>
  <si>
    <t>GTE TESOURARIA</t>
  </si>
  <si>
    <t>0393-Ger. Corporativa de Tesouraria</t>
  </si>
  <si>
    <t>Funcionário 718</t>
  </si>
  <si>
    <t>ANL TESOURARIA III</t>
  </si>
  <si>
    <t>0394-Corporativa de Tesouraria</t>
  </si>
  <si>
    <t>Funcionário 913</t>
  </si>
  <si>
    <t>ANL TESOURARIA I</t>
  </si>
  <si>
    <t>Funcionário 1136</t>
  </si>
  <si>
    <t>ANL TESOURARIA II</t>
  </si>
  <si>
    <t>Funcionário 806</t>
  </si>
  <si>
    <t>SUPTE CONTABILIDADE</t>
  </si>
  <si>
    <t>0395-Sup. de Contabilidade</t>
  </si>
  <si>
    <t>Funcionário 973</t>
  </si>
  <si>
    <t>0396-Ger. de Contabilidade Geral</t>
  </si>
  <si>
    <t>Funcionário 1062</t>
  </si>
  <si>
    <t>GTE TRIBUTARIO</t>
  </si>
  <si>
    <t>0398-Ger. de Tributos</t>
  </si>
  <si>
    <t>Funcionário 1093</t>
  </si>
  <si>
    <t>ANL TRIBUTARIO III</t>
  </si>
  <si>
    <t>0399-Tributos</t>
  </si>
  <si>
    <t>Funcionário 416</t>
  </si>
  <si>
    <t>SUPTE FACILITIES</t>
  </si>
  <si>
    <t>0400-Sup. Eng Segurança Adm Predial e Missao Critica.</t>
  </si>
  <si>
    <t>Funcionário 477</t>
  </si>
  <si>
    <t>ANL FACILITIES III</t>
  </si>
  <si>
    <t>0401-Sup. de Engenharia e Administração Predial</t>
  </si>
  <si>
    <t>Funcionário 1070</t>
  </si>
  <si>
    <t>Funcionário 627</t>
  </si>
  <si>
    <t>ANL FACILITIES I</t>
  </si>
  <si>
    <t>0403-Segurança e Administração Predial</t>
  </si>
  <si>
    <t>Funcionário 788</t>
  </si>
  <si>
    <t>Funcionário 892</t>
  </si>
  <si>
    <t>Funcionário 1023</t>
  </si>
  <si>
    <t>Funcionário 1104</t>
  </si>
  <si>
    <t>Funcionário 1135</t>
  </si>
  <si>
    <t>AST FACILITIES I</t>
  </si>
  <si>
    <t>Funcionário 546</t>
  </si>
  <si>
    <t>0405-Projetos e Obras</t>
  </si>
  <si>
    <t>Funcionário 171</t>
  </si>
  <si>
    <t>SUPTE CONTROLADORIA</t>
  </si>
  <si>
    <t>0406-Sup. de Controladoria e Planejamento Financeiro</t>
  </si>
  <si>
    <t>Funcionário 409</t>
  </si>
  <si>
    <t>GTE CONTROLADORIA</t>
  </si>
  <si>
    <t>0409-Ger. de Controladoria</t>
  </si>
  <si>
    <t>Funcionário 230</t>
  </si>
  <si>
    <t>0410-Controladoria</t>
  </si>
  <si>
    <t>Funcionário 637</t>
  </si>
  <si>
    <t>ANL CONTROLADORIA II</t>
  </si>
  <si>
    <t>Funcionário 760</t>
  </si>
  <si>
    <t>ANL CONTROLADORIA III</t>
  </si>
  <si>
    <t>Funcionário 721</t>
  </si>
  <si>
    <t>0411-Ger. de Planejamento Financeiro</t>
  </si>
  <si>
    <t>Funcionário 473</t>
  </si>
  <si>
    <t>ANL CONTROLADORIA I</t>
  </si>
  <si>
    <t>0412-Planejamento Financeiro</t>
  </si>
  <si>
    <t>Funcionário 984</t>
  </si>
  <si>
    <t>Funcionário 1138</t>
  </si>
  <si>
    <t>Funcionário 151</t>
  </si>
  <si>
    <t>GTE SUPRIMENTOS</t>
  </si>
  <si>
    <t>0414-Ger. Gestão de Fornecedores e Central de Serviços</t>
  </si>
  <si>
    <t>Funcionário 36</t>
  </si>
  <si>
    <t>ANL SUPRIMENTOS II</t>
  </si>
  <si>
    <t>0415-Gestão de Fornecedores e Central de Serviços</t>
  </si>
  <si>
    <t>Funcionário 111</t>
  </si>
  <si>
    <t>Funcionário 165</t>
  </si>
  <si>
    <t>Funcionário 224</t>
  </si>
  <si>
    <t>ANL SUPRIMENTOS III</t>
  </si>
  <si>
    <t>Funcionário 474</t>
  </si>
  <si>
    <t>Funcionário 475</t>
  </si>
  <si>
    <t>AST ADMINISTRATIVO I</t>
  </si>
  <si>
    <t>Funcionário 548</t>
  </si>
  <si>
    <t>ANL SUPRIMENTOS I</t>
  </si>
  <si>
    <t>Funcionário 1087</t>
  </si>
  <si>
    <t>Funcionário 45</t>
  </si>
  <si>
    <t>GTE COMPRAS</t>
  </si>
  <si>
    <t>0416-Ger. de Compras e Contratos</t>
  </si>
  <si>
    <t>Funcionário 367</t>
  </si>
  <si>
    <t>ANL COMPRAS III</t>
  </si>
  <si>
    <t>0417-Compras e Contratos</t>
  </si>
  <si>
    <t>Funcionário 540</t>
  </si>
  <si>
    <t>ANL COMPRAS I</t>
  </si>
  <si>
    <t>Funcionário 690</t>
  </si>
  <si>
    <t>Funcionário 753</t>
  </si>
  <si>
    <t>Funcionário 875</t>
  </si>
  <si>
    <t>ANL COMPRAS II</t>
  </si>
  <si>
    <t>Funcionário 939</t>
  </si>
  <si>
    <t>Funcionário 1013</t>
  </si>
  <si>
    <t>Funcionário 550</t>
  </si>
  <si>
    <t>SUPTE REG EMISSORES</t>
  </si>
  <si>
    <t>0423-Supte. Listagem e Supervisão de Emissores</t>
  </si>
  <si>
    <t>Funcionário 532</t>
  </si>
  <si>
    <t>CONS EMISSORES</t>
  </si>
  <si>
    <t>0424-Listagem e Supervisão de Emissores</t>
  </si>
  <si>
    <t>Funcionário 813</t>
  </si>
  <si>
    <t>SUPTE SUP EMISSORES</t>
  </si>
  <si>
    <t>0425-Supte. Emissores</t>
  </si>
  <si>
    <t>Funcionário 149</t>
  </si>
  <si>
    <t>ADVOGADO III</t>
  </si>
  <si>
    <t>0435-Inovação Propriedade Intelectual e Contratos</t>
  </si>
  <si>
    <t>Funcionário 1071</t>
  </si>
  <si>
    <t>AST JURIDICO I</t>
  </si>
  <si>
    <t>Funcionário 731</t>
  </si>
  <si>
    <t>GTE JURIDICO</t>
  </si>
  <si>
    <t>0436-Ger.Inovação Propriedade Intelectual e Contratos</t>
  </si>
  <si>
    <t>Funcionário 254</t>
  </si>
  <si>
    <t>SUPTE JURIDICO</t>
  </si>
  <si>
    <t>0437-Sup. de Societário e Governança Corporativa</t>
  </si>
  <si>
    <t>Funcionário 755</t>
  </si>
  <si>
    <t>0439-Sup. de Contencioso Cível e Trabalhista</t>
  </si>
  <si>
    <t>Funcionário 185</t>
  </si>
  <si>
    <t>0442-Sup. Jurídica de Regulação</t>
  </si>
  <si>
    <t>Funcionário 412</t>
  </si>
  <si>
    <t>SUPTE ACOMP MERCADO</t>
  </si>
  <si>
    <t>0446-Supte. de Acompanhamento de Mercado</t>
  </si>
  <si>
    <t>Funcionário 374</t>
  </si>
  <si>
    <t>GTE ACOMP MERCADO</t>
  </si>
  <si>
    <t>0448-Ger. de Acompanhamento de Mercado I</t>
  </si>
  <si>
    <t>Funcionário 226</t>
  </si>
  <si>
    <t>ANL ACOMP MERCADO II</t>
  </si>
  <si>
    <t>0451-Acompanhamento de Mercado IV</t>
  </si>
  <si>
    <t>Funcionário 585</t>
  </si>
  <si>
    <t>ANL ACOMP MERCADO I</t>
  </si>
  <si>
    <t>Funcionário 933</t>
  </si>
  <si>
    <t>ANL ACOMP MERCADO III</t>
  </si>
  <si>
    <t>Funcionário 1046</t>
  </si>
  <si>
    <t>0452-Ger. de Acompanhamento de Mercado III</t>
  </si>
  <si>
    <t>Funcionário 69</t>
  </si>
  <si>
    <t>0453-Acompanhamento de Mercado III</t>
  </si>
  <si>
    <t>Funcionário 1170</t>
  </si>
  <si>
    <t>Funcionário 737</t>
  </si>
  <si>
    <t>0461-Auditoria de Negócios</t>
  </si>
  <si>
    <t>Funcionário 182</t>
  </si>
  <si>
    <t>ANL DADOS II</t>
  </si>
  <si>
    <t>0466-Dados e Analytics I</t>
  </si>
  <si>
    <t>Funcionário 687</t>
  </si>
  <si>
    <t>Funcionário 954</t>
  </si>
  <si>
    <t>ANL DADOS III</t>
  </si>
  <si>
    <t>Funcionário 244</t>
  </si>
  <si>
    <t>GTE AUDITORIA</t>
  </si>
  <si>
    <t>0467-Ger. de Auditoria de Negócios I</t>
  </si>
  <si>
    <t>Funcionário 06</t>
  </si>
  <si>
    <t>0468-Auditoria de Negócios I</t>
  </si>
  <si>
    <t>Funcionário 1022</t>
  </si>
  <si>
    <t>Funcionário 400</t>
  </si>
  <si>
    <t>0471-Ger. Jurídica de Enforcement e MRP I</t>
  </si>
  <si>
    <t>Funcionário 99</t>
  </si>
  <si>
    <t>0472-Jurídica de Enforcement e MRP I</t>
  </si>
  <si>
    <t>Funcionário 1171</t>
  </si>
  <si>
    <t>ADVOGADO II</t>
  </si>
  <si>
    <t>Funcionário 927</t>
  </si>
  <si>
    <t>0473-Ger. Jurídica de Enforcement e MRP II</t>
  </si>
  <si>
    <t>Funcionário 20</t>
  </si>
  <si>
    <t>ADVOGADO I</t>
  </si>
  <si>
    <t>0474-Jurídica de Enforcement e MRP II</t>
  </si>
  <si>
    <t>Funcionário 33</t>
  </si>
  <si>
    <t>Funcionário 722</t>
  </si>
  <si>
    <t>Funcionário 1172</t>
  </si>
  <si>
    <t>Funcionário 805</t>
  </si>
  <si>
    <t>0477-Jurídica de Enforcement e MRP III</t>
  </si>
  <si>
    <t>Funcionário 881</t>
  </si>
  <si>
    <t>Funcionário 986</t>
  </si>
  <si>
    <t>0478-Ger. de Dados e Analytics II</t>
  </si>
  <si>
    <t>Funcionário 308</t>
  </si>
  <si>
    <t>0482-Auditoria de Negócios V</t>
  </si>
  <si>
    <t>Funcionário 756</t>
  </si>
  <si>
    <t>0486-Ger. de Auditoria de TI IV</t>
  </si>
  <si>
    <t>Funcionário 726</t>
  </si>
  <si>
    <t>0487-Auditoria de TI IV</t>
  </si>
  <si>
    <t>Funcionário 814</t>
  </si>
  <si>
    <t>0488-Ger. de Auditoria de TI III</t>
  </si>
  <si>
    <t>Funcionário 31</t>
  </si>
  <si>
    <t>0489-Auditoria de TI III</t>
  </si>
  <si>
    <t>Funcionário 1020</t>
  </si>
  <si>
    <t>Funcionário 1027</t>
  </si>
  <si>
    <t>Funcionário 325</t>
  </si>
  <si>
    <t>0489-Ger. de Auditoria de TI III</t>
  </si>
  <si>
    <t>Funcionário 282</t>
  </si>
  <si>
    <t>0490-Ger. de Auditoria de TI I</t>
  </si>
  <si>
    <t>Funcionário 309</t>
  </si>
  <si>
    <t>0491-Auditoria de TI I</t>
  </si>
  <si>
    <t>Funcionário 836</t>
  </si>
  <si>
    <t>Funcionário 991</t>
  </si>
  <si>
    <t>0492-Ger. de Auditoria de TI II</t>
  </si>
  <si>
    <t>Funcionário 264</t>
  </si>
  <si>
    <t>0493-Auditoria de TI II</t>
  </si>
  <si>
    <t>Funcionário 1124</t>
  </si>
  <si>
    <t>Funcionário 1167</t>
  </si>
  <si>
    <t>Funcionário 846</t>
  </si>
  <si>
    <t>0496-Ger. de Sistemas da Central Depositária</t>
  </si>
  <si>
    <t>Funcionário 270</t>
  </si>
  <si>
    <t>0501-Sup. de Produtos Não Regulados e Market Data</t>
  </si>
  <si>
    <t>Funcionário 172</t>
  </si>
  <si>
    <t>DIR RELAC INTER</t>
  </si>
  <si>
    <t>0516-Dir. Relacionamento com Clientes - Internacional</t>
  </si>
  <si>
    <t>Funcionário 418</t>
  </si>
  <si>
    <t>0517-Sistemas da Central Depositária</t>
  </si>
  <si>
    <t>Funcionário 777</t>
  </si>
  <si>
    <t>Funcionário 1133</t>
  </si>
  <si>
    <t>Funcionário 183</t>
  </si>
  <si>
    <t>DIR TARIF INTELIG MERCADO</t>
  </si>
  <si>
    <t>0522-Dir. Inteligência de Mercado e Tarifação</t>
  </si>
  <si>
    <t>Funcionário 605</t>
  </si>
  <si>
    <t>GTE REG EMISSORES</t>
  </si>
  <si>
    <t>0538-Ger. Listagem e Supervisão de Emissores</t>
  </si>
  <si>
    <t>Funcionário 137</t>
  </si>
  <si>
    <t>0543-Supte. Relacionamento - Corretoras Indep. + AAI</t>
  </si>
  <si>
    <t>Funcionário 139</t>
  </si>
  <si>
    <t>AST JURIDICO II</t>
  </si>
  <si>
    <t>0546-Sup. de Contencioso Cível e Trabalhista</t>
  </si>
  <si>
    <t>Funcionário 255</t>
  </si>
  <si>
    <t>Funcionário 604</t>
  </si>
  <si>
    <t>CONS JURIDICO</t>
  </si>
  <si>
    <t>Funcionário 521</t>
  </si>
  <si>
    <t>0552-Supte. Cadastro de Participantes e Investidores</t>
  </si>
  <si>
    <t>Funcionário 49</t>
  </si>
  <si>
    <t>ANL REGUL EMISSORES I</t>
  </si>
  <si>
    <t>0554-Listagem e Supervisão de Emissores</t>
  </si>
  <si>
    <t>Funcionário 120</t>
  </si>
  <si>
    <t>Funcionário 131</t>
  </si>
  <si>
    <t>ANL REGUL EMISSORES II</t>
  </si>
  <si>
    <t>Funcionário 328</t>
  </si>
  <si>
    <t>Funcionário 552</t>
  </si>
  <si>
    <t>ANL REGUL EMISSORES III</t>
  </si>
  <si>
    <t>Funcionário 810</t>
  </si>
  <si>
    <t>ANL PESSOAS II</t>
  </si>
  <si>
    <t>0561-Benefícios e Operações RH</t>
  </si>
  <si>
    <t>Funcionário 971</t>
  </si>
  <si>
    <t>GTE INTELIG MERCADO</t>
  </si>
  <si>
    <t>0563-Ger. Inteligência de Mercado (Clientes)</t>
  </si>
  <si>
    <t>Funcionário 15</t>
  </si>
  <si>
    <t>ANL INTELIG MERCADO III</t>
  </si>
  <si>
    <t>0564-Inteligência de Mercado (Clientes)</t>
  </si>
  <si>
    <t>Funcionário 341</t>
  </si>
  <si>
    <t>Funcionário 1000</t>
  </si>
  <si>
    <t>ANL INTELIG MERCADO I</t>
  </si>
  <si>
    <t>Funcionário 565</t>
  </si>
  <si>
    <t>0571-Ger. Desenv. Sistemas de Empréstimos e Liquidação Financeira</t>
  </si>
  <si>
    <t>Funcionário 319</t>
  </si>
  <si>
    <t>SUPTE PROJETOS</t>
  </si>
  <si>
    <t>0578-Sup. de Projetos Estratégicos e Corporativos - PMO</t>
  </si>
  <si>
    <t>Funcionário 169</t>
  </si>
  <si>
    <t>VICE PRESIDENTE</t>
  </si>
  <si>
    <t>0598-Vice Presidência de Tecnologia e Segurança da Informação</t>
  </si>
  <si>
    <t>Funcionário 128</t>
  </si>
  <si>
    <t>0602-Vice Presidência Financeira Corporativa e de RI</t>
  </si>
  <si>
    <t>Funcionário 821</t>
  </si>
  <si>
    <t>0603-VP Produtos e Clientes</t>
  </si>
  <si>
    <t>Funcionário 103</t>
  </si>
  <si>
    <t>GTE QUAL TI</t>
  </si>
  <si>
    <t>0615-Ger. de QA</t>
  </si>
  <si>
    <t>aguardando</t>
  </si>
  <si>
    <t>Funcionário 72</t>
  </si>
  <si>
    <t>0617-Desenvolvimento Organizacional</t>
  </si>
  <si>
    <t>Funcionário 135</t>
  </si>
  <si>
    <t>ANL PESSOAS III</t>
  </si>
  <si>
    <t>Funcionário 159</t>
  </si>
  <si>
    <t>Funcionário 311</t>
  </si>
  <si>
    <t>ANL PESSOAS I</t>
  </si>
  <si>
    <t>Funcionário 890</t>
  </si>
  <si>
    <t>Funcionário 1079</t>
  </si>
  <si>
    <t>AST PESSOAS II</t>
  </si>
  <si>
    <t>Funcionário 150</t>
  </si>
  <si>
    <t>0621-Ger. de Desenvolvimento Organizacional</t>
  </si>
  <si>
    <t>Funcionário 181</t>
  </si>
  <si>
    <t>GTE ADMINISTRATIVO</t>
  </si>
  <si>
    <t>0622-Ger. Staff Administrativo</t>
  </si>
  <si>
    <t>Funcionário 106</t>
  </si>
  <si>
    <t>0626-Ger Auditoria Processos B</t>
  </si>
  <si>
    <t>Funcionário 59</t>
  </si>
  <si>
    <t>0627-Auditoria Processos B</t>
  </si>
  <si>
    <t>Funcionário 1052</t>
  </si>
  <si>
    <t>Funcionário 21</t>
  </si>
  <si>
    <t>0628-Gestão de Desempenho</t>
  </si>
  <si>
    <t>Funcionário 23</t>
  </si>
  <si>
    <t>Funcionário 199</t>
  </si>
  <si>
    <t>Funcionário 1035</t>
  </si>
  <si>
    <t>0632-Ger. de Gestão de Continuidade de Negócios I</t>
  </si>
  <si>
    <t>Funcionário 94</t>
  </si>
  <si>
    <t>0633-Ger. de Gestão de Continuidade de Negócios I</t>
  </si>
  <si>
    <t>Funcionário 831</t>
  </si>
  <si>
    <t>Funcionário 1077</t>
  </si>
  <si>
    <t>Funcionário 414</t>
  </si>
  <si>
    <t>0635-Acompanhamento de Mercado V</t>
  </si>
  <si>
    <t>Funcionário 1162</t>
  </si>
  <si>
    <t>Funcionário 257</t>
  </si>
  <si>
    <t>0641-Sup. de Investimento Social</t>
  </si>
  <si>
    <t>Funcionário 138</t>
  </si>
  <si>
    <t>GTE FUS E AQUISICOES</t>
  </si>
  <si>
    <t>0643-Ger. de Parcerias e Planejamento de Negócios I</t>
  </si>
  <si>
    <t>Funcionário 178</t>
  </si>
  <si>
    <t>SUPTE TRIBUTARIO</t>
  </si>
  <si>
    <t>0647-Sup. de Tributos e Contas a Pagar</t>
  </si>
  <si>
    <t>Funcionário 1144</t>
  </si>
  <si>
    <t>0661-Ger. de Equities</t>
  </si>
  <si>
    <t>Funcionário 386</t>
  </si>
  <si>
    <t>0662-Equities</t>
  </si>
  <si>
    <t>Funcionário 372</t>
  </si>
  <si>
    <t>0663-Ger. de Renda Fixa</t>
  </si>
  <si>
    <t>Funcionário 286</t>
  </si>
  <si>
    <t>0664-Renda Fixa</t>
  </si>
  <si>
    <t>Funcionário 315</t>
  </si>
  <si>
    <t>Funcionário 500</t>
  </si>
  <si>
    <t>Funcionário 1012</t>
  </si>
  <si>
    <t>0665-Ger. de Derivativos e Captação Bancária</t>
  </si>
  <si>
    <t>Funcionário 1038</t>
  </si>
  <si>
    <t>0667-Derivativos e Captação Bancária</t>
  </si>
  <si>
    <t>Funcionário 188</t>
  </si>
  <si>
    <t>0671-Diretoria de Planejamento e Tesouraria</t>
  </si>
  <si>
    <t>Funcionário 860</t>
  </si>
  <si>
    <t>0672-Supte. Risco de Contraparte Central</t>
  </si>
  <si>
    <t>Funcionário 757</t>
  </si>
  <si>
    <t>0682-Depositária de Renda Fixa</t>
  </si>
  <si>
    <t>Funcionário 1045</t>
  </si>
  <si>
    <t>Funcionário 1147</t>
  </si>
  <si>
    <t>Funcionário 985</t>
  </si>
  <si>
    <t>0684-Ger. Apreçamento de Renda Fixa</t>
  </si>
  <si>
    <t>Funcionário 301</t>
  </si>
  <si>
    <t>0685-Apreçamento de Renda Fixa</t>
  </si>
  <si>
    <t>Funcionário 832</t>
  </si>
  <si>
    <t>0688-Supte. Operações de Balcão</t>
  </si>
  <si>
    <t>Funcionário 579</t>
  </si>
  <si>
    <t>0689-Cadastro de Participantes II</t>
  </si>
  <si>
    <t>Funcionário 909</t>
  </si>
  <si>
    <t>Funcionário 980</t>
  </si>
  <si>
    <t>0690-Ger. Negociação Renda Fixa</t>
  </si>
  <si>
    <t>Funcionário 464</t>
  </si>
  <si>
    <t>0692-Negociação Renda Fixa</t>
  </si>
  <si>
    <t>Funcionário 828</t>
  </si>
  <si>
    <t>Funcionário 920</t>
  </si>
  <si>
    <t>CONS NEGOCIACAO</t>
  </si>
  <si>
    <t>Funcionário 348</t>
  </si>
  <si>
    <t>0695-Registro e Liquidação</t>
  </si>
  <si>
    <t>Funcionário 1115</t>
  </si>
  <si>
    <t>Funcionário 362</t>
  </si>
  <si>
    <t>SUPTE OFER EMISSORES</t>
  </si>
  <si>
    <t>0696-Supte. Ofertas de Títulos Corporativos e Fundos</t>
  </si>
  <si>
    <t>Funcionário 211</t>
  </si>
  <si>
    <t>GER SUP EMISSORES</t>
  </si>
  <si>
    <t>0697-Ger. Emissores</t>
  </si>
  <si>
    <t>Funcionário 112</t>
  </si>
  <si>
    <t>0698-Emissores</t>
  </si>
  <si>
    <t>Funcionário 568</t>
  </si>
  <si>
    <t>Funcionário 675</t>
  </si>
  <si>
    <t>Funcionário 983</t>
  </si>
  <si>
    <t>Funcionário 1032</t>
  </si>
  <si>
    <t>Funcionário 1078</t>
  </si>
  <si>
    <t>Funcionário 1178</t>
  </si>
  <si>
    <t>Funcionário 761</t>
  </si>
  <si>
    <t>ANL RELAC INTER II</t>
  </si>
  <si>
    <t>0699-Relacionamento America Latina</t>
  </si>
  <si>
    <t>Funcionário 581</t>
  </si>
  <si>
    <t>SUPTE MARKETING</t>
  </si>
  <si>
    <t>0701-Supte. de Marca e Marketing</t>
  </si>
  <si>
    <t>Funcionário 307</t>
  </si>
  <si>
    <t>ANL MARKETING I</t>
  </si>
  <si>
    <t>0703-Marca</t>
  </si>
  <si>
    <t>Funcionário 593</t>
  </si>
  <si>
    <t>CONS MARKETING</t>
  </si>
  <si>
    <t>Funcionário 785</t>
  </si>
  <si>
    <t>AST MARKETING I</t>
  </si>
  <si>
    <t>Funcionário 1033</t>
  </si>
  <si>
    <t>ANL MARKETING III</t>
  </si>
  <si>
    <t>Funcionário 1156</t>
  </si>
  <si>
    <t>Funcionário 44</t>
  </si>
  <si>
    <t>ANL PRODUTOS III</t>
  </si>
  <si>
    <t>0707-Novos Negócios</t>
  </si>
  <si>
    <t>Funcionário 784</t>
  </si>
  <si>
    <t>SUPTE TARIF</t>
  </si>
  <si>
    <t>0708-Supte. Tarifação de Balcão</t>
  </si>
  <si>
    <t>Funcionário 109</t>
  </si>
  <si>
    <t>ANL TARIF II</t>
  </si>
  <si>
    <t>0709-Tarifação Balcão</t>
  </si>
  <si>
    <t>Funcionário 101</t>
  </si>
  <si>
    <t>0713-Ger. Comercial - Clientes Classic</t>
  </si>
  <si>
    <t>Funcionário 280</t>
  </si>
  <si>
    <t>0714-Supte. Relacionamento - Bancos de Investimento</t>
  </si>
  <si>
    <t>Funcionário 701</t>
  </si>
  <si>
    <t>DIR PRODUTOS</t>
  </si>
  <si>
    <t>0716-Dir. Prod Balcão Commodities e Novos Negócios</t>
  </si>
  <si>
    <t>Funcionário 807</t>
  </si>
  <si>
    <t>0718-Supte. Engenharia de Produtos</t>
  </si>
  <si>
    <t>Funcionário 599</t>
  </si>
  <si>
    <t>0720-Supte. Captação Bancária Derivativos e DCM</t>
  </si>
  <si>
    <t>Funcionário 771</t>
  </si>
  <si>
    <t>GTE PRODUTOS</t>
  </si>
  <si>
    <t>0727-Ger. DCM e Depositária</t>
  </si>
  <si>
    <t>Funcionário 878</t>
  </si>
  <si>
    <t>GTE OPERACOES TI</t>
  </si>
  <si>
    <t>0731-Gerencia de Suporte a Novos Negócios e Cloud</t>
  </si>
  <si>
    <t>Funcionário 1145</t>
  </si>
  <si>
    <t>ANL OPERACOES TI II</t>
  </si>
  <si>
    <t>0732-Suporte a Novos Negócios e Cloud</t>
  </si>
  <si>
    <t>Funcionário 1119</t>
  </si>
  <si>
    <t>0733-Ger. Armazenamento</t>
  </si>
  <si>
    <t>Funcionário 393</t>
  </si>
  <si>
    <t>0734-Armazenamento</t>
  </si>
  <si>
    <t>Funcionário 445</t>
  </si>
  <si>
    <t>Funcionário 295</t>
  </si>
  <si>
    <t>0735-Ger. Automação e Implantação</t>
  </si>
  <si>
    <t>Funcionário 17</t>
  </si>
  <si>
    <t>0736-Automação e Implantação</t>
  </si>
  <si>
    <t>Funcionário 717</t>
  </si>
  <si>
    <t>Funcionário 769</t>
  </si>
  <si>
    <t>0737-Ger. Suporte a Redes</t>
  </si>
  <si>
    <t>Funcionário 18</t>
  </si>
  <si>
    <t>0738-Suporte a Redes</t>
  </si>
  <si>
    <t>Funcionário 305</t>
  </si>
  <si>
    <t>Funcionário 558</t>
  </si>
  <si>
    <t>Funcionário 588</t>
  </si>
  <si>
    <t>Funcionário 233</t>
  </si>
  <si>
    <t>0743-Ger. de Infraestrutura e Suporte Técnico Mainframe</t>
  </si>
  <si>
    <t>Funcionário 268</t>
  </si>
  <si>
    <t>0744-Infraestrutura e Suporte Técnico Mainframe</t>
  </si>
  <si>
    <t>Funcionário 958</t>
  </si>
  <si>
    <t>Funcionário 1097</t>
  </si>
  <si>
    <t>Funcionário 612</t>
  </si>
  <si>
    <t>0749-Ger. Suporte</t>
  </si>
  <si>
    <t>Funcionário 380</t>
  </si>
  <si>
    <t>ANL PRODUCAO TI II</t>
  </si>
  <si>
    <t>0755-Planejamento e Controle da Produção</t>
  </si>
  <si>
    <t>Funcionário 591</t>
  </si>
  <si>
    <t>CONS PRODUCAO TI</t>
  </si>
  <si>
    <t>Funcionário 952</t>
  </si>
  <si>
    <t>ANL PRODUCAO TI III</t>
  </si>
  <si>
    <t>Funcionário 1148</t>
  </si>
  <si>
    <t>ANL PRODUCAO TI I</t>
  </si>
  <si>
    <t>Funcionário 1149</t>
  </si>
  <si>
    <t>Funcionário 260</t>
  </si>
  <si>
    <t>GTE SEGURANCA INFORMACAO</t>
  </si>
  <si>
    <t>0761-Ger. de Governança e Riscos de Segurança</t>
  </si>
  <si>
    <t>Funcionário 411</t>
  </si>
  <si>
    <t>0774-Ger. de Desenvolvimento Multiplataforma</t>
  </si>
  <si>
    <t>Funcionário 402</t>
  </si>
  <si>
    <t>0775-Desenvolvimento Multiplataforma</t>
  </si>
  <si>
    <t>Funcionário 437</t>
  </si>
  <si>
    <t>Funcionário 782</t>
  </si>
  <si>
    <t>Funcionário 668</t>
  </si>
  <si>
    <t>0780-Ger. de Projetos de Sistemas Corporativos</t>
  </si>
  <si>
    <t>Funcionário 143</t>
  </si>
  <si>
    <t>0781-Projetos de Sistemas Corporativos</t>
  </si>
  <si>
    <t>Funcionário 1131</t>
  </si>
  <si>
    <t>Funcionário 292</t>
  </si>
  <si>
    <t>0788-Sistemas de Veiculos</t>
  </si>
  <si>
    <t>Funcionário 660</t>
  </si>
  <si>
    <t>Funcionário 963</t>
  </si>
  <si>
    <t>Funcionário 1049</t>
  </si>
  <si>
    <t>Funcionário 1177</t>
  </si>
  <si>
    <t>Funcionário 1139</t>
  </si>
  <si>
    <t>0792-Sup. de Plataformas de Balcão</t>
  </si>
  <si>
    <t>Funcionário 43</t>
  </si>
  <si>
    <t>0794-Ger. de Sistemas de Market Data</t>
  </si>
  <si>
    <t>Funcionário 903</t>
  </si>
  <si>
    <t>0795-Ger. de Sistemas de Custódia</t>
  </si>
  <si>
    <t>Funcionário 499</t>
  </si>
  <si>
    <t>0796-Sistemas de Custódia</t>
  </si>
  <si>
    <t>Funcionário 894</t>
  </si>
  <si>
    <t>Funcionário 993</t>
  </si>
  <si>
    <t>Funcionário 653</t>
  </si>
  <si>
    <t>0799-Ger. de Sistemas Derivativos Balcão</t>
  </si>
  <si>
    <t>Funcionário 723</t>
  </si>
  <si>
    <t>0800-do Projeto Cetip 21 - Derivativos</t>
  </si>
  <si>
    <t>Funcionário 1025</t>
  </si>
  <si>
    <t>Funcionário 318</t>
  </si>
  <si>
    <t>0802-do Projeto Cetip 21 - Títulos</t>
  </si>
  <si>
    <t>Funcionário 811</t>
  </si>
  <si>
    <t>Funcionário 1017</t>
  </si>
  <si>
    <t>Funcionário 672</t>
  </si>
  <si>
    <t>0803-Sup. de Sistemas de Pagamentos</t>
  </si>
  <si>
    <t>Funcionário 534</t>
  </si>
  <si>
    <t>0804-Sup. de Sistemas de Pagamentos</t>
  </si>
  <si>
    <t>Funcionário 631</t>
  </si>
  <si>
    <t>Funcionário 738</t>
  </si>
  <si>
    <t>0805-Ger. de Projetos Balcão e Corp</t>
  </si>
  <si>
    <t>Funcionário 125</t>
  </si>
  <si>
    <t>0806-Ger. de Projetos Balcão e Corp</t>
  </si>
  <si>
    <t>Funcionário 287</t>
  </si>
  <si>
    <t>Funcionário 916</t>
  </si>
  <si>
    <t>DIR EXEC UNID NEGOCIOS</t>
  </si>
  <si>
    <t>0809-Dir. Executiva da Unidade de Infraestrutura de Financiamento</t>
  </si>
  <si>
    <t>Funcionário 1051</t>
  </si>
  <si>
    <t>SUPTE NOVOS NEGOCIOS</t>
  </si>
  <si>
    <t>0810-Supte. Novos Negócios</t>
  </si>
  <si>
    <t>Funcionário 375</t>
  </si>
  <si>
    <t>0812-Dir. de Planejamento e Operações</t>
  </si>
  <si>
    <t>Funcionário 992</t>
  </si>
  <si>
    <t>0815-Ger. Governança e Proteção de Dados</t>
  </si>
  <si>
    <t>Funcionário 353</t>
  </si>
  <si>
    <t>0816-Ger. de Novos Produtos Veículos</t>
  </si>
  <si>
    <t>Funcionário 520</t>
  </si>
  <si>
    <t>0817-Supte. Portal de Documentos</t>
  </si>
  <si>
    <t>Funcionário 452</t>
  </si>
  <si>
    <t>0820-Ger. De Relacionamento com Clientes</t>
  </si>
  <si>
    <t>Funcionário 509</t>
  </si>
  <si>
    <t>0824-Supte. de Engenharia de Produtos</t>
  </si>
  <si>
    <t>Funcionário 763</t>
  </si>
  <si>
    <t>GTE PLANEJ E CONTROLE</t>
  </si>
  <si>
    <t>0826-Ger. de Planejamento</t>
  </si>
  <si>
    <t>Funcionário 93</t>
  </si>
  <si>
    <t>ANL PLANEJ E CONTROLE I</t>
  </si>
  <si>
    <t>0827-Planejamento e KPIs</t>
  </si>
  <si>
    <t>Funcionário 816</t>
  </si>
  <si>
    <t>ANL PLANEJ E CONTROLE III</t>
  </si>
  <si>
    <t>Funcionário 80</t>
  </si>
  <si>
    <t>0833-Supte. De Produtos Seguros</t>
  </si>
  <si>
    <t>Funcionário 765</t>
  </si>
  <si>
    <t>0836-Ger. De Produtos Imobiliário</t>
  </si>
  <si>
    <t>Funcionário 634</t>
  </si>
  <si>
    <t>0837-Produtos Imobiliário</t>
  </si>
  <si>
    <t>Funcionário 130</t>
  </si>
  <si>
    <t>0840-Supte. de Produtos Veículos</t>
  </si>
  <si>
    <t>Funcionário 200</t>
  </si>
  <si>
    <t>0848-Prevenção a Fraudes e Monitoramento</t>
  </si>
  <si>
    <t>Funcionário 451</t>
  </si>
  <si>
    <t>Funcionário 424</t>
  </si>
  <si>
    <t>0849-Supte. de Prevenção a Fraudes e Monitoramento Cadastro e BackOffice</t>
  </si>
  <si>
    <t>Funcionário 696</t>
  </si>
  <si>
    <t>0854-Ger. De Prevenção a Fraudes e Monitoramento</t>
  </si>
  <si>
    <t>Funcionário 365</t>
  </si>
  <si>
    <t>ESP OPERACOES</t>
  </si>
  <si>
    <t>0855-Prevenção a Fraudes e Monitoramento Cadastro e BackOffice</t>
  </si>
  <si>
    <t>Funcionário 206</t>
  </si>
  <si>
    <t>0857-Inteligência de Mercado</t>
  </si>
  <si>
    <t>Funcionário 293</t>
  </si>
  <si>
    <t>ESP INTELIG MERCADO</t>
  </si>
  <si>
    <t>Funcionário 327</t>
  </si>
  <si>
    <t>Funcionário 527</t>
  </si>
  <si>
    <t>0860-Ger. Cadastro de Participantes II</t>
  </si>
  <si>
    <t>Funcionário 197</t>
  </si>
  <si>
    <t>0874-Ger. De Qualidade Operacional</t>
  </si>
  <si>
    <t>Funcionário 575</t>
  </si>
  <si>
    <t>0875-Qualidade Operacional</t>
  </si>
  <si>
    <t>Funcionário 885</t>
  </si>
  <si>
    <t>0876-Ger. de QA - Balcão e Financiamento</t>
  </si>
  <si>
    <t>Funcionário 32</t>
  </si>
  <si>
    <t>ANL QUAL TI I</t>
  </si>
  <si>
    <t>0877-QA - Balcão e Financiamento</t>
  </si>
  <si>
    <t>Funcionário 439</t>
  </si>
  <si>
    <t>Funcionário 1146</t>
  </si>
  <si>
    <t>Funcionário 175</t>
  </si>
  <si>
    <t>0878-Sup. de Sistemas Corporativos</t>
  </si>
  <si>
    <t>Funcionário 501</t>
  </si>
  <si>
    <t>0880-Sistemas Corporativos</t>
  </si>
  <si>
    <t>Funcionário 864</t>
  </si>
  <si>
    <t>Funcionário 471</t>
  </si>
  <si>
    <t>0881-Ger. de Sistemas do Banco BVMF</t>
  </si>
  <si>
    <t>Funcionário 24</t>
  </si>
  <si>
    <t>0882-Sistemas do Banco BVMF</t>
  </si>
  <si>
    <t>Funcionário 95</t>
  </si>
  <si>
    <t>Funcionário 730</t>
  </si>
  <si>
    <t>Funcionário 358</t>
  </si>
  <si>
    <t>SUPTE GOVERNANCA TI</t>
  </si>
  <si>
    <t>0883-Sup. de Governança de TI</t>
  </si>
  <si>
    <t>Funcionário 231</t>
  </si>
  <si>
    <t>CONS GOVERNANCA TI</t>
  </si>
  <si>
    <t>0884-Sup. de Governança de TI</t>
  </si>
  <si>
    <t>Funcionário 253</t>
  </si>
  <si>
    <t>ANL GOVERNANCA TI III</t>
  </si>
  <si>
    <t>Funcionário 1081</t>
  </si>
  <si>
    <t>ANL GOVERNANCA TI II</t>
  </si>
  <si>
    <t>Funcionário 1113</t>
  </si>
  <si>
    <t>Funcionário 965</t>
  </si>
  <si>
    <t>0886-Sup. de Assuntos Tributários</t>
  </si>
  <si>
    <t>Funcionário 09</t>
  </si>
  <si>
    <t>0887-Supte. de Assuntos Tributários e Contratos Corporativos</t>
  </si>
  <si>
    <t>Funcionário 642</t>
  </si>
  <si>
    <t>ESP JURIDICO</t>
  </si>
  <si>
    <t>Funcionário 466</t>
  </si>
  <si>
    <t>0888-Ger. Jurídica de Produtos de Financiamento</t>
  </si>
  <si>
    <t>Funcionário 156</t>
  </si>
  <si>
    <t>0889-Jurídica de Produtos de Financiamento</t>
  </si>
  <si>
    <t>Funcionário 735</t>
  </si>
  <si>
    <t>Funcionário 990</t>
  </si>
  <si>
    <t>0891-Produtos Não-Regulados</t>
  </si>
  <si>
    <t>Funcionário 1068</t>
  </si>
  <si>
    <t>0894-Ger. Jurídica de Enforcement e MRP IV</t>
  </si>
  <si>
    <t>Funcionário 77</t>
  </si>
  <si>
    <t>0895-Jurídica de Enforcement e MRP IV</t>
  </si>
  <si>
    <t>Funcionário 972</t>
  </si>
  <si>
    <t>Funcionário 648</t>
  </si>
  <si>
    <t>CONS TARIF</t>
  </si>
  <si>
    <t>0897-Tarifação II</t>
  </si>
  <si>
    <t>Funcionário 678</t>
  </si>
  <si>
    <t>Funcionário 1066</t>
  </si>
  <si>
    <t>ANL TARIF III</t>
  </si>
  <si>
    <t>Funcionário 1106</t>
  </si>
  <si>
    <t>Funcionário 193</t>
  </si>
  <si>
    <t>0899-Desenv de Soluções de Integração Balcão</t>
  </si>
  <si>
    <t>Funcionário 658</t>
  </si>
  <si>
    <t>Funcionário 1127</t>
  </si>
  <si>
    <t>Funcionário 970</t>
  </si>
  <si>
    <t>0900-Ger. Engenharia de Produtos - Renda Fixa</t>
  </si>
  <si>
    <t>Funcionário 685</t>
  </si>
  <si>
    <t>0901-Engenharia de Produtos - Renda Fixa</t>
  </si>
  <si>
    <t>Funcionário 633</t>
  </si>
  <si>
    <t>0905-Captação Bancária</t>
  </si>
  <si>
    <t>Funcionário 929</t>
  </si>
  <si>
    <t>CONS PRODUTOS</t>
  </si>
  <si>
    <t>Funcionário 982</t>
  </si>
  <si>
    <t>0906-Ger. Derivativos e COE</t>
  </si>
  <si>
    <t>Funcionário 1074</t>
  </si>
  <si>
    <t>0909-Ger. Relacionamento - Corretoras Indep. + AAI</t>
  </si>
  <si>
    <t>Funcionário 220</t>
  </si>
  <si>
    <t>0913-Supte. Serviços Qualificados</t>
  </si>
  <si>
    <t>Funcionário 1154</t>
  </si>
  <si>
    <t>0914-Serviços Qualificados</t>
  </si>
  <si>
    <t>Funcionário 81</t>
  </si>
  <si>
    <t>0924-Marketing</t>
  </si>
  <si>
    <t>Funcionário 333</t>
  </si>
  <si>
    <t>Funcionário 615</t>
  </si>
  <si>
    <t>Funcionário 724</t>
  </si>
  <si>
    <t>ANL MARKETING II</t>
  </si>
  <si>
    <t>Funcionário 1175</t>
  </si>
  <si>
    <t>Funcionário 85</t>
  </si>
  <si>
    <t>0926-Societário e Governança</t>
  </si>
  <si>
    <t>Funcionário 697</t>
  </si>
  <si>
    <t>0936-Comercial - Clientes Classic</t>
  </si>
  <si>
    <t>Funcionário 547</t>
  </si>
  <si>
    <t>0944-Relacionamento - Corretoras Indep. + AAI</t>
  </si>
  <si>
    <t>Funcionário 1014</t>
  </si>
  <si>
    <t>0945-Ger. Relacionamento</t>
  </si>
  <si>
    <t>Funcionário 773</t>
  </si>
  <si>
    <t>0946-DCM e Depositária</t>
  </si>
  <si>
    <t>Funcionário 1084</t>
  </si>
  <si>
    <t>Funcionário 830</t>
  </si>
  <si>
    <t>0951-Ger. DVA</t>
  </si>
  <si>
    <t>Funcionário 889</t>
  </si>
  <si>
    <t>ANL OPER FINANCEIRAS III</t>
  </si>
  <si>
    <t>0954-Serviços de Escrituração e Emissão</t>
  </si>
  <si>
    <t>Funcionário 1083</t>
  </si>
  <si>
    <t>SUPTE PLANEJ E CONTROLE</t>
  </si>
  <si>
    <t>0959-Supte. de Planejamento Qualidade e Atendimento</t>
  </si>
  <si>
    <t>Funcionário 227</t>
  </si>
  <si>
    <t>0964-Ger. Engenharia de Produtos - Derivativos e COE</t>
  </si>
  <si>
    <t>Funcionário 229</t>
  </si>
  <si>
    <t>0967-Operações e Serviços de Liquidação</t>
  </si>
  <si>
    <t>Funcionário 322</t>
  </si>
  <si>
    <t>0969-Desenvolvimento de Sistemas Administrativos</t>
  </si>
  <si>
    <t>Funcionário 441</t>
  </si>
  <si>
    <t>Funcionário 488</t>
  </si>
  <si>
    <t>Funcionário 736</t>
  </si>
  <si>
    <t>Funcionário 803</t>
  </si>
  <si>
    <t>Funcionário 1110</t>
  </si>
  <si>
    <t>Funcionário 848</t>
  </si>
  <si>
    <t>0970-Ger. Serviços Qualificados</t>
  </si>
  <si>
    <t>Funcionário 607</t>
  </si>
  <si>
    <t>ESP DADOS</t>
  </si>
  <si>
    <t>0976-Dados e Analytics II</t>
  </si>
  <si>
    <t>Funcionário 1076</t>
  </si>
  <si>
    <t>Funcionário 1122</t>
  </si>
  <si>
    <t>0977-Ger. de Dados e Analytics III</t>
  </si>
  <si>
    <t>Funcionário 160</t>
  </si>
  <si>
    <t>0978-Supervisão por Indicadores C</t>
  </si>
  <si>
    <t>Funcionário 214</t>
  </si>
  <si>
    <t>ANL PLANEJ E CONTROLE II</t>
  </si>
  <si>
    <t>Funcionário 1058</t>
  </si>
  <si>
    <t>CONS PLANEJ E CONTROLE</t>
  </si>
  <si>
    <t>Funcionário 1008</t>
  </si>
  <si>
    <t>0979-Ger. de Relacionamento com Clientes III</t>
  </si>
  <si>
    <t>Funcionário 63</t>
  </si>
  <si>
    <t>0982-Supte. Relacionamento - Pessoa Física</t>
  </si>
  <si>
    <t>Funcionário 26</t>
  </si>
  <si>
    <t>0983-Relacionamento - Pessoa Física</t>
  </si>
  <si>
    <t>Funcionário 54</t>
  </si>
  <si>
    <t>Funcionário 480</t>
  </si>
  <si>
    <t>SUPTE DADOS</t>
  </si>
  <si>
    <t>0985-Supte. de Analytics Experience</t>
  </si>
  <si>
    <t>Funcionário 695</t>
  </si>
  <si>
    <t>0986-Supte. de Produtos Analytics</t>
  </si>
  <si>
    <t>Funcionário 1150</t>
  </si>
  <si>
    <t>0987-Ger. de Relacionamento com Clientes I</t>
  </si>
  <si>
    <t>Funcionário 636</t>
  </si>
  <si>
    <t>0989-Ger. de Relacionamento com Clientes II</t>
  </si>
  <si>
    <t>Funcionário 567</t>
  </si>
  <si>
    <t>0992-Sup. de Sistemas de Pós-Negociação</t>
  </si>
  <si>
    <t>Funcionário 837</t>
  </si>
  <si>
    <t>ANL PRODUTOS II</t>
  </si>
  <si>
    <t>0995-Engenharia de Produtos Veículos e Operações</t>
  </si>
  <si>
    <t>Funcionário 458</t>
  </si>
  <si>
    <t>GTE USER EXPERIENCE</t>
  </si>
  <si>
    <t>0999-Ger. User Experience I</t>
  </si>
  <si>
    <t>Funcionário 601</t>
  </si>
  <si>
    <t>ANL USER EXPERIENCE II</t>
  </si>
  <si>
    <t>1000-User Experience I</t>
  </si>
  <si>
    <t>Funcionário 624</t>
  </si>
  <si>
    <t>Funcionário 842</t>
  </si>
  <si>
    <t>Funcionário 1018</t>
  </si>
  <si>
    <t>ANL USER EXPERIENCE I</t>
  </si>
  <si>
    <t>Funcionário 519</t>
  </si>
  <si>
    <t>ANL USER EXPERIENCE III</t>
  </si>
  <si>
    <t>1002-User Experience II</t>
  </si>
  <si>
    <t>Funcionário 422</t>
  </si>
  <si>
    <t>1003-Ger. de Contencioso Civel e Trabalhista</t>
  </si>
  <si>
    <t>Funcionário 924</t>
  </si>
  <si>
    <t>1011-Novos Negócios</t>
  </si>
  <si>
    <t>Funcionário 408</t>
  </si>
  <si>
    <t>GTE FINANCEIRO</t>
  </si>
  <si>
    <t>1012-Ger. de Contas a Receber e Cobrança</t>
  </si>
  <si>
    <t>Funcionário 476</t>
  </si>
  <si>
    <t>1013-Contas a Receber e Cobrança</t>
  </si>
  <si>
    <t>Funcionário 482</t>
  </si>
  <si>
    <t>ANL FINANCEIRO I</t>
  </si>
  <si>
    <t>Funcionário 787</t>
  </si>
  <si>
    <t>Funcionário 790</t>
  </si>
  <si>
    <t>Funcionário 833</t>
  </si>
  <si>
    <t>Funcionário 974</t>
  </si>
  <si>
    <t>1016-Ofertas de Títulos Corporativos e Fundos</t>
  </si>
  <si>
    <t>Funcionário 746</t>
  </si>
  <si>
    <t>1018-Controle de Proventos I</t>
  </si>
  <si>
    <t>Funcionário 793</t>
  </si>
  <si>
    <t>Funcionário 1061</t>
  </si>
  <si>
    <t>1020-Suporte a Negociação</t>
  </si>
  <si>
    <t>Funcionário 628</t>
  </si>
  <si>
    <t>1022-CTC</t>
  </si>
  <si>
    <t>Funcionário 123</t>
  </si>
  <si>
    <t>AST OPERACOES II</t>
  </si>
  <si>
    <t>1026-Atendimento ao Cliente</t>
  </si>
  <si>
    <t>Funcionário 606</t>
  </si>
  <si>
    <t>Funcionário 313</t>
  </si>
  <si>
    <t>1031-User Experience III</t>
  </si>
  <si>
    <t>Funcionário 529</t>
  </si>
  <si>
    <t>Funcionário 665</t>
  </si>
  <si>
    <t>GTE TARIFACAO</t>
  </si>
  <si>
    <t>1035-Ger. Tarifação Balcão</t>
  </si>
  <si>
    <t>Funcionário 164</t>
  </si>
  <si>
    <t>1036-Produtos Seguros</t>
  </si>
  <si>
    <t>Funcionário 853</t>
  </si>
  <si>
    <t>Funcionário 901</t>
  </si>
  <si>
    <t>ESP PRODUTOS</t>
  </si>
  <si>
    <t>Funcionário 561</t>
  </si>
  <si>
    <t>1040-Dir. de Produtos de Compliance e Processos Licitatórios</t>
  </si>
  <si>
    <t>Funcionário 133</t>
  </si>
  <si>
    <t>1041-Dir. Pós Negociação</t>
  </si>
  <si>
    <t>Funcionário 277</t>
  </si>
  <si>
    <t>1043-Engenharia de Produtos Analytics</t>
  </si>
  <si>
    <t>Funcionário 1137</t>
  </si>
  <si>
    <t>Funcionário 479</t>
  </si>
  <si>
    <t>1046-Produtos de Compliance</t>
  </si>
  <si>
    <t>Funcionário 523</t>
  </si>
  <si>
    <t>Funcionário 1048</t>
  </si>
  <si>
    <t>1051-Ger. Modelagem de Parametros de Risco</t>
  </si>
  <si>
    <t>Funcionário 1169</t>
  </si>
  <si>
    <t>1052-Modelagem de Parametros de Risco</t>
  </si>
  <si>
    <t>Funcionário 553</t>
  </si>
  <si>
    <t>1053-Ger. Engenharia de Produtos</t>
  </si>
  <si>
    <t>Funcionário 708</t>
  </si>
  <si>
    <t>1054-Engenharia de Produtos</t>
  </si>
  <si>
    <t>Funcionário 962</t>
  </si>
  <si>
    <t>Funcionário 108</t>
  </si>
  <si>
    <t>1055-Ger. de Integração</t>
  </si>
  <si>
    <t>Funcionário 395</t>
  </si>
  <si>
    <t>SUPTE SUSTENTABILIDADE</t>
  </si>
  <si>
    <t>1057-Supte. de Sustentabilidade</t>
  </si>
  <si>
    <t>Funcionário 966</t>
  </si>
  <si>
    <t>1063-Juridica de Internacional e Risco</t>
  </si>
  <si>
    <t>Funcionário 921</t>
  </si>
  <si>
    <t>1064-Supte. Monitoramento Operacional</t>
  </si>
  <si>
    <t>Funcionário 22</t>
  </si>
  <si>
    <t>1065-Monitoramento Operacional</t>
  </si>
  <si>
    <t>Funcionário 179</t>
  </si>
  <si>
    <t>Funcionário 349</t>
  </si>
  <si>
    <t>Funcionário 431</t>
  </si>
  <si>
    <t>Funcionário 433</t>
  </si>
  <si>
    <t>Funcionário 600</t>
  </si>
  <si>
    <t>Funcionário 732</t>
  </si>
  <si>
    <t>Funcionário 401</t>
  </si>
  <si>
    <t>1066-Supte. Dados</t>
  </si>
  <si>
    <t>Funcionário 850</t>
  </si>
  <si>
    <t>SUPTE COMUNICACAO</t>
  </si>
  <si>
    <t>1067-Supte. de Comunicação</t>
  </si>
  <si>
    <t>Funcionário 794</t>
  </si>
  <si>
    <t>1068-Relacionamento com Clientes</t>
  </si>
  <si>
    <t>Funcionário 959</t>
  </si>
  <si>
    <t>1070-Alocação e Controle de Posições</t>
  </si>
  <si>
    <t>Funcionário 124</t>
  </si>
  <si>
    <t>1074-Engenharia de Produtos Veículos</t>
  </si>
  <si>
    <t>Funcionário 385</t>
  </si>
  <si>
    <t>Funcionário 586</t>
  </si>
  <si>
    <t>Funcionário 153</t>
  </si>
  <si>
    <t>COORD PESSOAS</t>
  </si>
  <si>
    <t>1502-Coord. Operações de RH</t>
  </si>
  <si>
    <t>Funcionário 186</t>
  </si>
  <si>
    <t>COORD COMUN</t>
  </si>
  <si>
    <t>1507-Coord. Comunicação Interna</t>
  </si>
  <si>
    <t>Funcionário 1064</t>
  </si>
  <si>
    <t>COORD JURIDICO</t>
  </si>
  <si>
    <t>1510-Coord. Oficios Judiciais</t>
  </si>
  <si>
    <t>Funcionário 1082</t>
  </si>
  <si>
    <t>COORD ARQUITETURA TI</t>
  </si>
  <si>
    <t>1512-Coord. de Middleware</t>
  </si>
  <si>
    <t>Funcionário 884</t>
  </si>
  <si>
    <t>1515-Coord. Sistemas Adm de Risco</t>
  </si>
  <si>
    <t>Funcionário 369</t>
  </si>
  <si>
    <t>COORD SUPORTE TI</t>
  </si>
  <si>
    <t>1519-Coord. Gestão de Ambientes Listados Pós-Negociação e Balcão</t>
  </si>
  <si>
    <t>Funcionário 597</t>
  </si>
  <si>
    <t>COORD INFRAESTRUTURA TI</t>
  </si>
  <si>
    <t>1522-Coord. Proteção de Dados</t>
  </si>
  <si>
    <t>Funcionário 299</t>
  </si>
  <si>
    <t>1525-Coord. Suporte à Produção I – Clearing e Depositária</t>
  </si>
  <si>
    <t>Funcionário 897</t>
  </si>
  <si>
    <t>1528-Coord. Suporte à Produção II – Financiamentos e Balcão</t>
  </si>
  <si>
    <t>Funcionário 316</t>
  </si>
  <si>
    <t>COORD OPERACOES TI</t>
  </si>
  <si>
    <t>1530-Coord. Operações TI Turno 4</t>
  </si>
  <si>
    <t>Funcionário 404</t>
  </si>
  <si>
    <t>1531-Coord. Design de Projetos e Serviços</t>
  </si>
  <si>
    <t>Funcionário 657</t>
  </si>
  <si>
    <t>COORD SERVICOS TI</t>
  </si>
  <si>
    <t>1532-Coord. Serviços de TI</t>
  </si>
  <si>
    <t>Funcionário 250</t>
  </si>
  <si>
    <t>COORD SEG INFORMACAO</t>
  </si>
  <si>
    <t>1534-Coord. Identidades e Acessos</t>
  </si>
  <si>
    <t>Funcionário 1101</t>
  </si>
  <si>
    <t>1536-Coord. Sistemas de Emissores Papéis e Ativos</t>
  </si>
  <si>
    <t>Funcionário 1098</t>
  </si>
  <si>
    <t>1539-Coord. Desenvolvimento Multiplataforma I</t>
  </si>
  <si>
    <t>Funcionário 444</t>
  </si>
  <si>
    <t>1542-Coord. Cadastro</t>
  </si>
  <si>
    <t>Funcionário 47</t>
  </si>
  <si>
    <t>1544-Coord. de Contencioso Cível e Trabalhista</t>
  </si>
  <si>
    <t>Funcionário 296</t>
  </si>
  <si>
    <t>1545-Coord. Registro de Operações de Balcão</t>
  </si>
  <si>
    <t>Funcionário 733</t>
  </si>
  <si>
    <t>1546-Coord. de Sistemas ao Investidor</t>
  </si>
  <si>
    <t>Funcionário 419</t>
  </si>
  <si>
    <t>1549-Coord. Controles de Acesso e APIs</t>
  </si>
  <si>
    <t>Funcionário 957</t>
  </si>
  <si>
    <t>COORD QUALIDADE TI</t>
  </si>
  <si>
    <t>1550-Coord. QA – Trading</t>
  </si>
  <si>
    <t>Funcionário 403</t>
  </si>
  <si>
    <t>1551-Coord. Suporte de TI</t>
  </si>
  <si>
    <t>Funcionário 712</t>
  </si>
  <si>
    <t>1553-Coord. Suporte de TI</t>
  </si>
  <si>
    <t>Funcionário 700</t>
  </si>
  <si>
    <t>1554-Coord. Suporte de TI</t>
  </si>
  <si>
    <t>Funcionário 526</t>
  </si>
  <si>
    <t>COORD PRODUTOS</t>
  </si>
  <si>
    <t>1555-Coord. Sinacor</t>
  </si>
  <si>
    <t>Funcionário 975</t>
  </si>
  <si>
    <t>1557-Coord. Sistemas de Apreçamento Túneis e Índices</t>
  </si>
  <si>
    <t>Funcionário 1028</t>
  </si>
  <si>
    <t>COORD REGULACAO EMISSORES</t>
  </si>
  <si>
    <t>1562-Coord. Regulação Orientação e Enforcement de Emissores</t>
  </si>
  <si>
    <t>Funcionário 977</t>
  </si>
  <si>
    <t>1601-Coord. Oficios Judiciais</t>
  </si>
  <si>
    <t>Funcionário 483</t>
  </si>
  <si>
    <t>1602-Coord. Gestão de Ambientes Listados Negociação e Financiamento</t>
  </si>
  <si>
    <t>Funcionário 729</t>
  </si>
  <si>
    <t>Funcionário 84</t>
  </si>
  <si>
    <t>1603-Coord. Gestão de Ambientes Listados Pós-Negociação e Balcão</t>
  </si>
  <si>
    <t>Funcionário 1041</t>
  </si>
  <si>
    <t>Funcionário 64</t>
  </si>
  <si>
    <t>1604-Coord. Sistemas Adm de Risco</t>
  </si>
  <si>
    <t>Funcionário 640</t>
  </si>
  <si>
    <t>1605-Coord. Design de Projetos e Serviços</t>
  </si>
  <si>
    <t>Funcionário 863</t>
  </si>
  <si>
    <t>Funcionário 1030</t>
  </si>
  <si>
    <t>Funcionário 485</t>
  </si>
  <si>
    <t>1607-Coord. Sistemas de Emissores Papéis e Ativos</t>
  </si>
  <si>
    <t>Funcionário 396</t>
  </si>
  <si>
    <t>1608-Coord. de Middleware</t>
  </si>
  <si>
    <t>Funcionário 514</t>
  </si>
  <si>
    <t>ANL ARQUITETURA TI II</t>
  </si>
  <si>
    <t>Funcionário 41</t>
  </si>
  <si>
    <t>1609-Coord. de Arquitetura de Dados</t>
  </si>
  <si>
    <t>Funcionário 725</t>
  </si>
  <si>
    <t>Funcionário 867</t>
  </si>
  <si>
    <t>Funcionário 113</t>
  </si>
  <si>
    <t>AST TI II</t>
  </si>
  <si>
    <t>1610-Coord. Suporte à Produção I – Clearing e Depositária</t>
  </si>
  <si>
    <t>Funcionário 232</t>
  </si>
  <si>
    <t>Funcionário 351</t>
  </si>
  <si>
    <t>Funcionário 98</t>
  </si>
  <si>
    <t>1611-Coord. Suporte à Produção II – Clearing e Depositária</t>
  </si>
  <si>
    <t>Funcionário 324</t>
  </si>
  <si>
    <t>Funcionário 610</t>
  </si>
  <si>
    <t>Funcionário 689</t>
  </si>
  <si>
    <t>Funcionário 713</t>
  </si>
  <si>
    <t>Funcionário 152</t>
  </si>
  <si>
    <t>ANL COMUNICACAO III</t>
  </si>
  <si>
    <t>1615-Comunicação Interna</t>
  </si>
  <si>
    <t>Funcionário 868</t>
  </si>
  <si>
    <t>Funcionário 10</t>
  </si>
  <si>
    <t>1617-Carreira e Diversidade</t>
  </si>
  <si>
    <t>Funcionário 68</t>
  </si>
  <si>
    <t>Funcionário 104</t>
  </si>
  <si>
    <t>Funcionário 158</t>
  </si>
  <si>
    <t>Funcionário 218</t>
  </si>
  <si>
    <t>Funcionário 323</t>
  </si>
  <si>
    <t>Funcionário 337</t>
  </si>
  <si>
    <t>Funcionário 838</t>
  </si>
  <si>
    <t>Funcionário 89</t>
  </si>
  <si>
    <t>1620-Coord. Sistemas de Supervisão de Mercado</t>
  </si>
  <si>
    <t>Funcionário 56</t>
  </si>
  <si>
    <t>1621-Cadastro</t>
  </si>
  <si>
    <t>Funcionário 762</t>
  </si>
  <si>
    <t>1625-Coord. Interfaces do Núcleo de Negociação</t>
  </si>
  <si>
    <t>Funcionário 951</t>
  </si>
  <si>
    <t>1628-Coord. Desenvolvimento de Sistemas Regulatórios</t>
  </si>
  <si>
    <t>Funcionário 326</t>
  </si>
  <si>
    <t>1629-Coord. Proteção de Dados</t>
  </si>
  <si>
    <t>Funcionário 1102</t>
  </si>
  <si>
    <t>ANL SEG INFORMACAO II</t>
  </si>
  <si>
    <t>1631-Coord. Identidades e Acessos</t>
  </si>
  <si>
    <t>Funcionário 1118</t>
  </si>
  <si>
    <t>Funcionário 115</t>
  </si>
  <si>
    <t>1632-Suporte 2 º Nível</t>
  </si>
  <si>
    <t>Funcionário 71</t>
  </si>
  <si>
    <t>1633-Coord. Suporte à Produção II – Financiamentos e Balcão</t>
  </si>
  <si>
    <t>Funcionário 919</t>
  </si>
  <si>
    <t>Funcionário 317</t>
  </si>
  <si>
    <t>1634-Coord. Serviços de TI</t>
  </si>
  <si>
    <t>Funcionário 812</t>
  </si>
  <si>
    <t>Funcionário 659</t>
  </si>
  <si>
    <t>1636-People &amp; Marketing Analytics</t>
  </si>
  <si>
    <t>Funcionário 671</t>
  </si>
  <si>
    <t>Funcionário 161</t>
  </si>
  <si>
    <t>1638-Operações de RH</t>
  </si>
  <si>
    <t>Funcionário 740</t>
  </si>
  <si>
    <t>Funcionário 981</t>
  </si>
  <si>
    <t>Funcionário 835</t>
  </si>
  <si>
    <t>1639-Auditoria</t>
  </si>
  <si>
    <t>Funcionário 871</t>
  </si>
  <si>
    <t>Funcionário 571</t>
  </si>
  <si>
    <t>1640-Coord. Controles de Acesso e APIs</t>
  </si>
  <si>
    <t>Funcionário 1095</t>
  </si>
  <si>
    <t>Funcionário 491</t>
  </si>
  <si>
    <t>1642-Coord. QA – Trading</t>
  </si>
  <si>
    <t>Funcionário 707</t>
  </si>
  <si>
    <t>Funcionário 764</t>
  </si>
  <si>
    <t>Funcionário 789</t>
  </si>
  <si>
    <t>Funcionário 332</t>
  </si>
  <si>
    <t>1643-Coord. Suporte de TI</t>
  </si>
  <si>
    <t>Funcionário 592</t>
  </si>
  <si>
    <t>Funcionário 146</t>
  </si>
  <si>
    <t>1645-Coord. Suporte de TI</t>
  </si>
  <si>
    <t>Funcionário 429</t>
  </si>
  <si>
    <t>1646-Coord. Suporte de TI</t>
  </si>
  <si>
    <t>Funcionário 580</t>
  </si>
  <si>
    <t>Funcionário 1140</t>
  </si>
  <si>
    <t>1647-Negociação</t>
  </si>
  <si>
    <t>Funcionário 564</t>
  </si>
  <si>
    <t>1648-Negociação</t>
  </si>
  <si>
    <t>Funcionário 489</t>
  </si>
  <si>
    <t>1650-Coord. Sistemas de iMercado Distribuição de Ativos e Recompra</t>
  </si>
  <si>
    <t>Funcionário 862</t>
  </si>
  <si>
    <t>1651-Coord. Operações de Segurança</t>
  </si>
  <si>
    <t>Funcionário 294</t>
  </si>
  <si>
    <t>1652-Coord. Sistemas de Apreçamento Túneis e Índices</t>
  </si>
  <si>
    <t>Funcionário 389</t>
  </si>
  <si>
    <t>Funcionário 795</t>
  </si>
  <si>
    <t>Funcionário 58</t>
  </si>
  <si>
    <t>1653-Governança e Serviço de Dados</t>
  </si>
  <si>
    <t>Funcionário 114</t>
  </si>
  <si>
    <t>Funcionário 544</t>
  </si>
  <si>
    <t>Funcionário 589</t>
  </si>
  <si>
    <t>Funcionário 594</t>
  </si>
  <si>
    <t>Funcionário 743</t>
  </si>
  <si>
    <t>Funcionário 505</t>
  </si>
  <si>
    <t>CONS DADOS</t>
  </si>
  <si>
    <t>1653-Operações de Dados</t>
  </si>
  <si>
    <t>Funcionário 126</t>
  </si>
  <si>
    <t>ANL SUSTENTABILIDADE III</t>
  </si>
  <si>
    <t>1655-Sustentabilidade</t>
  </si>
  <si>
    <t>Funcionário 291</t>
  </si>
  <si>
    <t>1662-Coord. de Projetos de Sistemas Corporativos</t>
  </si>
  <si>
    <t>Funcionário 663</t>
  </si>
  <si>
    <t>Funcionário 827</t>
  </si>
  <si>
    <t>1663-Coord. de Contencioso Cível e Trabalhista</t>
  </si>
  <si>
    <t>Funcionário 1166</t>
  </si>
  <si>
    <t>Funcionário 356</t>
  </si>
  <si>
    <t>1665-Coord. Sistemas de Market Data</t>
  </si>
  <si>
    <t>Funcionário 574</t>
  </si>
  <si>
    <t>1666-Coord. Sistemas de Market Data</t>
  </si>
  <si>
    <t>Funcionário 1120</t>
  </si>
  <si>
    <t>Funcionário 67</t>
  </si>
  <si>
    <t>1668-Coord. Configuracoes</t>
  </si>
  <si>
    <t>Funcionário 1044</t>
  </si>
  <si>
    <t>1669-Coord. Configuracoes</t>
  </si>
  <si>
    <t>Funcionário 1065</t>
  </si>
  <si>
    <t>Funcionário 267</t>
  </si>
  <si>
    <t>1670-Ger. De Inteligencia de Dados dos Sistemas de Clearing</t>
  </si>
  <si>
    <t>Funcionário 174</t>
  </si>
  <si>
    <t>1671-Inteligencia de Dados dos Sistemas de Clearing</t>
  </si>
  <si>
    <t>Funcionário 421</t>
  </si>
  <si>
    <t>Funcionário 1151</t>
  </si>
  <si>
    <t>Funcionário 148</t>
  </si>
  <si>
    <t>1672-Remuneração e Orçamento</t>
  </si>
  <si>
    <t>Funcionário 384</t>
  </si>
  <si>
    <t>1673-Coord. Suporte à Produção I – Financiamentos e Balcão</t>
  </si>
  <si>
    <t>Funcionário 569</t>
  </si>
  <si>
    <t>Funcionário 1103</t>
  </si>
  <si>
    <t>Funcionário 28</t>
  </si>
  <si>
    <t>COORD ADMINISTRATIVO</t>
  </si>
  <si>
    <t>1674-Coord. Suporte Executivo</t>
  </si>
  <si>
    <t>Funcionário 07</t>
  </si>
  <si>
    <t>AST EXECUTIVA II</t>
  </si>
  <si>
    <t>1675-Suporte Executivo</t>
  </si>
  <si>
    <t>Funcionário 145</t>
  </si>
  <si>
    <t>Funcionário 210</t>
  </si>
  <si>
    <t>Funcionário 228</t>
  </si>
  <si>
    <t>AST EXECUTIVA I</t>
  </si>
  <si>
    <t>Funcionário 242</t>
  </si>
  <si>
    <t>Funcionário 246</t>
  </si>
  <si>
    <t>Funcionário 248</t>
  </si>
  <si>
    <t>Funcionário 350</t>
  </si>
  <si>
    <t>Funcionário 457</t>
  </si>
  <si>
    <t>Funcionário 619</t>
  </si>
  <si>
    <t>Funcionário 711</t>
  </si>
  <si>
    <t>Funcionário 904</t>
  </si>
  <si>
    <t>AST EXECUTIVA</t>
  </si>
  <si>
    <t>Funcionário 938</t>
  </si>
  <si>
    <t>Funcionário 1063</t>
  </si>
  <si>
    <t>Funcionário 1089</t>
  </si>
  <si>
    <t>Funcionário 1111</t>
  </si>
  <si>
    <t>Funcionário 459</t>
  </si>
  <si>
    <t>AST COMMODITIES II</t>
  </si>
  <si>
    <t>1676-Certificação de Commodities</t>
  </si>
  <si>
    <t>Funcionário 617</t>
  </si>
  <si>
    <t>ANL COMMODITIES I</t>
  </si>
  <si>
    <t>Funcionário 117</t>
  </si>
  <si>
    <t>1677-Produtos Regulados Veículos</t>
  </si>
  <si>
    <t>Funcionário 118</t>
  </si>
  <si>
    <t>ANL PRODUTOS I</t>
  </si>
  <si>
    <t>Funcionário 339</t>
  </si>
  <si>
    <t>1678-Ger. de Produtos Regulados Veículos</t>
  </si>
  <si>
    <t>Funcionário 184</t>
  </si>
  <si>
    <t>1679-Entrega e Pagamento</t>
  </si>
  <si>
    <t>Funcionário 545</t>
  </si>
  <si>
    <t>Funcionário 859</t>
  </si>
  <si>
    <t>Funcionário 1105</t>
  </si>
  <si>
    <t>Funcionário 352</t>
  </si>
  <si>
    <t>1681-Coord. de Interfaces de Negociação</t>
  </si>
  <si>
    <t>Funcionário 869</t>
  </si>
  <si>
    <t>1682-Coord. de Interfaces de Negociação</t>
  </si>
  <si>
    <t>Funcionário 258</t>
  </si>
  <si>
    <t>1686-Coord. Problemas e Continuidade TI</t>
  </si>
  <si>
    <t>Funcionário 216</t>
  </si>
  <si>
    <t>1688-Coord. De Sist Empréstimos e Liquidação Financeira</t>
  </si>
  <si>
    <t>Funcionário 460</t>
  </si>
  <si>
    <t>Funcionário 1117</t>
  </si>
  <si>
    <t>Funcionário 204</t>
  </si>
  <si>
    <t>1689-Coord. de Sistemas ao Investidor</t>
  </si>
  <si>
    <t>Funcionário 261</t>
  </si>
  <si>
    <t>Funcionário 300</t>
  </si>
  <si>
    <t>Funcionário 799</t>
  </si>
  <si>
    <t>Funcionário 29</t>
  </si>
  <si>
    <t>GTE INVEST SOCIAL</t>
  </si>
  <si>
    <t>1690-Investimento Social</t>
  </si>
  <si>
    <t>Funcionário 669</t>
  </si>
  <si>
    <t>1691-Coord. Atendimento e Suporte T1</t>
  </si>
  <si>
    <t>Funcionário 874</t>
  </si>
  <si>
    <t>1692-Coord. Atendimento e Suporte T1</t>
  </si>
  <si>
    <t>Funcionário 51</t>
  </si>
  <si>
    <t>1694-Transição Externa</t>
  </si>
  <si>
    <t>Funcionário 932</t>
  </si>
  <si>
    <t>ANL RELAC I</t>
  </si>
  <si>
    <t>Funcionário 430</t>
  </si>
  <si>
    <t>1699-Dir. Produtos Listados</t>
  </si>
  <si>
    <t>Funcionário 912</t>
  </si>
  <si>
    <t>1702-Ger. Implementação de Produtos e Serviços</t>
  </si>
  <si>
    <t>Funcionário 39</t>
  </si>
  <si>
    <t>1703-Implementação de Produtos e Serviços</t>
  </si>
  <si>
    <t>Funcionário 448</t>
  </si>
  <si>
    <t>Funcionário 876</t>
  </si>
  <si>
    <t>Funcionário 503</t>
  </si>
  <si>
    <t>1707-Produtos Analíticos</t>
  </si>
  <si>
    <t>Funcionário 536</t>
  </si>
  <si>
    <t>Funcionário 895</t>
  </si>
  <si>
    <t>Funcionário 189</t>
  </si>
  <si>
    <t>1708-Supte. Produtos de Front e Middle</t>
  </si>
  <si>
    <t>Funcionário 456</t>
  </si>
  <si>
    <t>1710-Ger. Produtos de Front e Middle - Balcao</t>
  </si>
  <si>
    <t>Funcionário 716</t>
  </si>
  <si>
    <t>1711-Produtos de Front e Middle - Balcao</t>
  </si>
  <si>
    <t>Funcionário 517</t>
  </si>
  <si>
    <t>1712-Ger. Produtos - Sistemas de Front &amp; Conectividade</t>
  </si>
  <si>
    <t>Funcionário 05</t>
  </si>
  <si>
    <t>1713-Produtos - Sistemas de Front &amp; Conectividade</t>
  </si>
  <si>
    <t>Funcionário 484</t>
  </si>
  <si>
    <t>Funcionário 1015</t>
  </si>
  <si>
    <t>Funcionário 750</t>
  </si>
  <si>
    <t>1714-Ger. Produtos e Negócios - Parceiros</t>
  </si>
  <si>
    <t>Funcionário 936</t>
  </si>
  <si>
    <t>1717-Ger. Cash Equities</t>
  </si>
  <si>
    <t>Funcionário 83</t>
  </si>
  <si>
    <t>1720-Non-Cash Equities</t>
  </si>
  <si>
    <t>Funcionário 638</t>
  </si>
  <si>
    <t>Funcionário 1123</t>
  </si>
  <si>
    <t>1721-Supte. Juros e Moedas</t>
  </si>
  <si>
    <t>Funcionário 364</t>
  </si>
  <si>
    <t>1723-Ger. Produtos Juros</t>
  </si>
  <si>
    <t>Funcionário 470</t>
  </si>
  <si>
    <t>1724-Produtos Juros</t>
  </si>
  <si>
    <t>Funcionário 639</t>
  </si>
  <si>
    <t>Funcionário 686</t>
  </si>
  <si>
    <t>Funcionário 882</t>
  </si>
  <si>
    <t>Funcionário 377</t>
  </si>
  <si>
    <t>1726-Engenharia de Produtos Listados</t>
  </si>
  <si>
    <t>Funcionário 778</t>
  </si>
  <si>
    <t>Funcionário 826</t>
  </si>
  <si>
    <t>1728-Analytics Experience 4</t>
  </si>
  <si>
    <t>Funcionário 428</t>
  </si>
  <si>
    <t>1730-Produtos Moedas</t>
  </si>
  <si>
    <t>Funcionário 289</t>
  </si>
  <si>
    <t>1731-Coord. Sist. Tarifação e Cadastro de Participantes</t>
  </si>
  <si>
    <t>Funcionário 996</t>
  </si>
  <si>
    <t>Funcionário 368</t>
  </si>
  <si>
    <t>1732-Ger. CRM &amp; Customer Analytics</t>
  </si>
  <si>
    <t>Funcionário 04</t>
  </si>
  <si>
    <t>1733-CRM &amp; Customer Analytics</t>
  </si>
  <si>
    <t>Funcionário 410</t>
  </si>
  <si>
    <t>1734-Dir. Relacionamento com Empresas e Assets</t>
  </si>
  <si>
    <t>Funcionário 706</t>
  </si>
  <si>
    <t>1736-Dir. Relacionamento Bancos Múltiplos e Fintechs</t>
  </si>
  <si>
    <t>Funcionário 468</t>
  </si>
  <si>
    <t>1738-Supte. Produtos Renda Fixa I</t>
  </si>
  <si>
    <t>Funcionário 819</t>
  </si>
  <si>
    <t>1741-Supte. USA &amp; Canada</t>
  </si>
  <si>
    <t>Funcionário 680</t>
  </si>
  <si>
    <t>1745-Coord Engenharia de Dados de Balcão e Financiamentos</t>
  </si>
  <si>
    <t>Funcionário 173</t>
  </si>
  <si>
    <t>1746-Coord. Engenharia de Dados de Listados e Corporativo</t>
  </si>
  <si>
    <t>Funcionário 647</t>
  </si>
  <si>
    <t>Funcionário 820</t>
  </si>
  <si>
    <t>Funcionário 119</t>
  </si>
  <si>
    <t>1752-Analytics Experience 2</t>
  </si>
  <si>
    <t>Funcionário 968</t>
  </si>
  <si>
    <t>1753-Ger. de Analytics Experience 3</t>
  </si>
  <si>
    <t>Funcionário 1173</t>
  </si>
  <si>
    <t>1754-Analytics Experience 3</t>
  </si>
  <si>
    <t>Funcionário 1075</t>
  </si>
  <si>
    <t>1757-Sup. de Lean Agile</t>
  </si>
  <si>
    <t>Funcionário 61</t>
  </si>
  <si>
    <t>1758-Sup. de Lean Agile</t>
  </si>
  <si>
    <t>Funcionário 92</t>
  </si>
  <si>
    <t>Funcionário 166</t>
  </si>
  <si>
    <t>Funcionário 391</t>
  </si>
  <si>
    <t>Funcionário 447</t>
  </si>
  <si>
    <t>Funcionário 522</t>
  </si>
  <si>
    <t>Funcionário 13</t>
  </si>
  <si>
    <t>1759-Comunicação</t>
  </si>
  <si>
    <t>Funcionário 449</t>
  </si>
  <si>
    <t>Funcionário 583</t>
  </si>
  <si>
    <t>Funcionário 934</t>
  </si>
  <si>
    <t>Funcionário 1085</t>
  </si>
  <si>
    <t>Funcionário 442</t>
  </si>
  <si>
    <t>1760-BackOffice</t>
  </si>
  <si>
    <t>Funcionário 472</t>
  </si>
  <si>
    <t>Funcionário 849</t>
  </si>
  <si>
    <t>Funcionário 555</t>
  </si>
  <si>
    <t>1763-Ger. de Transformação de Produtos DSB</t>
  </si>
  <si>
    <t>Funcionário 667</t>
  </si>
  <si>
    <t>1765-Coord. de Suporte a Infraestrutura I</t>
  </si>
  <si>
    <t>Funcionário 681</t>
  </si>
  <si>
    <t>1766-Coord. de Suporte a Infraestrutura I</t>
  </si>
  <si>
    <t>Funcionário 539</t>
  </si>
  <si>
    <t>1768-Coord. de Suporte a Infraestrutura II</t>
  </si>
  <si>
    <t>Funcionário 995</t>
  </si>
  <si>
    <t>Funcionário 79</t>
  </si>
  <si>
    <t>ANL INVEST SOCIAL II</t>
  </si>
  <si>
    <t>1769-Investimento Social</t>
  </si>
  <si>
    <t>Funcionário 274</t>
  </si>
  <si>
    <t>ANL INVEST SOCIAL III</t>
  </si>
  <si>
    <t>Funcionário 406</t>
  </si>
  <si>
    <t>ANL INVEST SOCIAL I</t>
  </si>
  <si>
    <t>Funcionário 1153</t>
  </si>
  <si>
    <t>Funcionário 425</t>
  </si>
  <si>
    <t>1770-Coord. de Auditoria Negócios</t>
  </si>
  <si>
    <t>Funcionário 651</t>
  </si>
  <si>
    <t>COORD PROJETOS</t>
  </si>
  <si>
    <t>1771-Coord. Apreçamento de Renda Fixa</t>
  </si>
  <si>
    <t>Funcionário 55</t>
  </si>
  <si>
    <t>COORD RELACIONAMENTO</t>
  </si>
  <si>
    <t>1772-Coord. Transição Externa</t>
  </si>
  <si>
    <t>Funcionário 256</t>
  </si>
  <si>
    <t>1773-Suporte Operacional</t>
  </si>
  <si>
    <t>Funcionário 276</t>
  </si>
  <si>
    <t>Funcionário 870</t>
  </si>
  <si>
    <t>Funcionário 390</t>
  </si>
  <si>
    <t>1775-Negociação de Renda Variável</t>
  </si>
  <si>
    <t>Funcionário 1004</t>
  </si>
  <si>
    <t>1776-Supte. Eng. Produtos Listados</t>
  </si>
  <si>
    <t>Funcionário 590</t>
  </si>
  <si>
    <t>1777-Coord. Relacionamento Institucional</t>
  </si>
  <si>
    <t>Funcionário 559</t>
  </si>
  <si>
    <t>CONS SERVICOS TI</t>
  </si>
  <si>
    <t>1778-Coord Gestão de Mudanças Configurações e Problemas</t>
  </si>
  <si>
    <t>Funcionário 1005</t>
  </si>
  <si>
    <t>1781-Auditoria Negócios</t>
  </si>
  <si>
    <t>Funcionário 97</t>
  </si>
  <si>
    <t>1782-Coord. de Inovação e Soluções para Experiencia do Usuário</t>
  </si>
  <si>
    <t>Funcionário 239</t>
  </si>
  <si>
    <t>1783-Coord. de Inovação e Soluções para Experiencia do Usuário</t>
  </si>
  <si>
    <t>Funcionário 570</t>
  </si>
  <si>
    <t>1789-Relacionamento Institucional</t>
  </si>
  <si>
    <t>Funcionário 688</t>
  </si>
  <si>
    <t>Funcionário 907</t>
  </si>
  <si>
    <t>Funcionário 1094</t>
  </si>
  <si>
    <t>Funcionário 167</t>
  </si>
  <si>
    <t>1792-Supte. de Produtos Meios de Pagamento</t>
  </si>
  <si>
    <t>Funcionário 170</t>
  </si>
  <si>
    <t>COORD GOVERNANCA TI</t>
  </si>
  <si>
    <t>1793-Coord Governança TI</t>
  </si>
  <si>
    <t>Funcionário 515</t>
  </si>
  <si>
    <t>1794-Coord Governança TI</t>
  </si>
  <si>
    <t>Funcionário 754</t>
  </si>
  <si>
    <t>Funcionário 87</t>
  </si>
  <si>
    <t>1800-Cultura de Inovação</t>
  </si>
  <si>
    <t>Funcionário 622</t>
  </si>
  <si>
    <t>1805-Benefícios</t>
  </si>
  <si>
    <t>Funcionário 781</t>
  </si>
  <si>
    <t>1807-Coord. Sinacor</t>
  </si>
  <si>
    <t>Funcionário 513</t>
  </si>
  <si>
    <t>COORD OPER FINANCEIRAS</t>
  </si>
  <si>
    <t>1827-Coord. Controladoria de Clubes e Fundos</t>
  </si>
  <si>
    <t>Funcionário 497</t>
  </si>
  <si>
    <t>1835-Coord. de interfaces de negociação</t>
  </si>
  <si>
    <t>Funcionário 196</t>
  </si>
  <si>
    <t>ANL QUAL PRODUTOS III</t>
  </si>
  <si>
    <t>1840-Depositária de Renda Fixa II</t>
  </si>
  <si>
    <t>Funcionário 320</t>
  </si>
  <si>
    <t>ANL QUAL PRODUTOS II</t>
  </si>
  <si>
    <t>Funcionário 335</t>
  </si>
  <si>
    <t>Funcionário 502</t>
  </si>
  <si>
    <t>Funcionário 798</t>
  </si>
  <si>
    <t>Funcionário 937</t>
  </si>
  <si>
    <t>Funcionário 340</t>
  </si>
  <si>
    <t>1842-Depositária de Renda Fixa</t>
  </si>
  <si>
    <t>Funcionário 598</t>
  </si>
  <si>
    <t>Funcionário 1125</t>
  </si>
  <si>
    <t>Funcionário 236</t>
  </si>
  <si>
    <t>1844-Dir. de Sistemas de Pós Negociação e Analytics</t>
  </si>
  <si>
    <t>Funcionário 873</t>
  </si>
  <si>
    <t>1846-Apreçamento de Renda Fixa</t>
  </si>
  <si>
    <t>Funcionário 1179</t>
  </si>
  <si>
    <t>ANL RISCOS II</t>
  </si>
  <si>
    <t>Funcionário 219</t>
  </si>
  <si>
    <t>1850-Coordenação de QA Balcão</t>
  </si>
  <si>
    <t>Funcionário 1056</t>
  </si>
  <si>
    <t>Funcionário 632</t>
  </si>
  <si>
    <t>1854-Coord. Sistemas do Núcleo de Negociação</t>
  </si>
  <si>
    <t>Funcionário 496</t>
  </si>
  <si>
    <t>1858-Coord. de Sistemas de Registro de Garantias</t>
  </si>
  <si>
    <t>Funcionário 694</t>
  </si>
  <si>
    <t>Funcionário 720</t>
  </si>
  <si>
    <t>Funcionário 704</t>
  </si>
  <si>
    <t>COORD RISCOS</t>
  </si>
  <si>
    <t>1860-Coord. Risco de Crédito</t>
  </si>
  <si>
    <t>Funcionário 213</t>
  </si>
  <si>
    <t>ESP PROJETOS</t>
  </si>
  <si>
    <t>1870-Projetos de Administração de Riscos</t>
  </si>
  <si>
    <t>Funcionário 271</t>
  </si>
  <si>
    <t>1876-Coord. Relacionamento Pessoa Física</t>
  </si>
  <si>
    <t>Funcionário 273</t>
  </si>
  <si>
    <t>COORD TARIFAÇÃO</t>
  </si>
  <si>
    <t>1882-Coord. Tarifação Balcão</t>
  </si>
  <si>
    <t>Funcionário 217</t>
  </si>
  <si>
    <t>ANL TARIF I</t>
  </si>
  <si>
    <t>1884-Tarifação Balcão</t>
  </si>
  <si>
    <t>Funcionário 1057</t>
  </si>
  <si>
    <t>Funcionário 880</t>
  </si>
  <si>
    <t>COORD MONITORAMENTO</t>
  </si>
  <si>
    <t>1886-Coord. Monitoramento Negociação</t>
  </si>
  <si>
    <t>Funcionário 741</t>
  </si>
  <si>
    <t>1900-Projetos de Garantias</t>
  </si>
  <si>
    <t>Funcionário 1010</t>
  </si>
  <si>
    <t>1908-Coord. Cadastro de Participantes</t>
  </si>
  <si>
    <t>Funcionário 03</t>
  </si>
  <si>
    <t>1910-Governança e Proteção de Dados</t>
  </si>
  <si>
    <t>Funcionário 96</t>
  </si>
  <si>
    <t>Funcionário 207</t>
  </si>
  <si>
    <t>Funcionário 478</t>
  </si>
  <si>
    <t>Funcionário 65</t>
  </si>
  <si>
    <t>1918-Coord. de Project Analytics e Ferramentas</t>
  </si>
  <si>
    <t>Funcionário 57</t>
  </si>
  <si>
    <t>1920-Coord. de Project Analytics e Ferramentas</t>
  </si>
  <si>
    <t>Funcionário 82</t>
  </si>
  <si>
    <t>ANL PROJETOS I</t>
  </si>
  <si>
    <t>Funcionário 786</t>
  </si>
  <si>
    <t>1931-Produtos Renda Fixa I</t>
  </si>
  <si>
    <t>Funcionário 576</t>
  </si>
  <si>
    <t>1935-Ofertas de Títulos Corporativos</t>
  </si>
  <si>
    <t>Funcionário 1039</t>
  </si>
  <si>
    <t>Funcionário 16</t>
  </si>
  <si>
    <t>1939-Ofertas de Fundos</t>
  </si>
  <si>
    <t>Funcionário 616</t>
  </si>
  <si>
    <t>1941-Supte. Centralidade do Cliente</t>
  </si>
  <si>
    <t>Funcionário 747</t>
  </si>
  <si>
    <t>1945-Ger. Estratégia de Produtos e Cross Market</t>
  </si>
  <si>
    <t>Funcionário 73</t>
  </si>
  <si>
    <t>1947-Estratégia de Produtos e Cross Market</t>
  </si>
  <si>
    <t>Funcionário 797</t>
  </si>
  <si>
    <t>Funcionário 999</t>
  </si>
  <si>
    <t>Funcionário 247</t>
  </si>
  <si>
    <t>1951-Técnica de Veículos</t>
  </si>
  <si>
    <t>Funcionário 388</t>
  </si>
  <si>
    <t>Funcionário 630</t>
  </si>
  <si>
    <t>Funcionário 891</t>
  </si>
  <si>
    <t>Funcionário 1073</t>
  </si>
  <si>
    <t>1953-Coord. de Sistemas de Tarifação</t>
  </si>
  <si>
    <t>Funcionário 222</t>
  </si>
  <si>
    <t>1955-Coord. de Sistemas de Tarifação</t>
  </si>
  <si>
    <t>Funcionário 956</t>
  </si>
  <si>
    <t>Funcionário 661</t>
  </si>
  <si>
    <t>1965-Coord. Engenharia de Produtos de Balcão</t>
  </si>
  <si>
    <t>Funcionário 603</t>
  </si>
  <si>
    <t>1967-Engenharia de Produtos de Balcão</t>
  </si>
  <si>
    <t>Funcionário 922</t>
  </si>
  <si>
    <t>Funcionário 415</t>
  </si>
  <si>
    <t>1969-Ger. Administração de Risco Sistêmico</t>
  </si>
  <si>
    <t>Funcionário 493</t>
  </si>
  <si>
    <t>1971-Administração de Risco Sistêmico</t>
  </si>
  <si>
    <t>Funcionário 710</t>
  </si>
  <si>
    <t>1977-Desenvolvimento Delivery Analytics</t>
  </si>
  <si>
    <t>Funcionário 1029</t>
  </si>
  <si>
    <t>Funcionário 857</t>
  </si>
  <si>
    <t>1985-Coord. de Projetos II</t>
  </si>
  <si>
    <t>Funcionário 655</t>
  </si>
  <si>
    <t>1989-Coord. de Projetos III</t>
  </si>
  <si>
    <t>Funcionário 08</t>
  </si>
  <si>
    <t>N/A</t>
  </si>
  <si>
    <t>Funcionário 48</t>
  </si>
  <si>
    <t>Funcionário 102</t>
  </si>
  <si>
    <t>Funcionário 107</t>
  </si>
  <si>
    <t>Funcionário 110</t>
  </si>
  <si>
    <t>Funcionário 116</t>
  </si>
  <si>
    <t>Funcionário 129</t>
  </si>
  <si>
    <t xml:space="preserve">saiu </t>
  </si>
  <si>
    <t>Funcionário 141</t>
  </si>
  <si>
    <t>Funcionário 157</t>
  </si>
  <si>
    <t>Funcionário 176</t>
  </si>
  <si>
    <t>Funcionário 221</t>
  </si>
  <si>
    <t>Funcionário 223</t>
  </si>
  <si>
    <t>Funcionário 225</t>
  </si>
  <si>
    <t>Funcionário 238</t>
  </si>
  <si>
    <t>Funcionário 334</t>
  </si>
  <si>
    <t>Funcionário 344</t>
  </si>
  <si>
    <t>Funcionário 345</t>
  </si>
  <si>
    <t>Funcionário 354</t>
  </si>
  <si>
    <t>Funcionário 359</t>
  </si>
  <si>
    <t>Funcionário 360</t>
  </si>
  <si>
    <t>Funcionário 366</t>
  </si>
  <si>
    <t>Funcionário 373</t>
  </si>
  <si>
    <t>Funcionário 259</t>
  </si>
  <si>
    <t>Funcionário 265</t>
  </si>
  <si>
    <t>Funcionário 266</t>
  </si>
  <si>
    <t>Funcionário 269</t>
  </si>
  <si>
    <t>Funcionário 498</t>
  </si>
  <si>
    <t>Funcionário 508</t>
  </si>
  <si>
    <t>Funcionário 518</t>
  </si>
  <si>
    <t>Funcionário 551</t>
  </si>
  <si>
    <t>Funcionário 554</t>
  </si>
  <si>
    <t>Funcionário 557</t>
  </si>
  <si>
    <t>Funcionário 560</t>
  </si>
  <si>
    <t>Funcionário 562</t>
  </si>
  <si>
    <t>Funcionário 563</t>
  </si>
  <si>
    <t>Funcionário 566</t>
  </si>
  <si>
    <t>Funcionário 573</t>
  </si>
  <si>
    <t>Funcionário 608</t>
  </si>
  <si>
    <t>Funcionário 613</t>
  </si>
  <si>
    <t>Funcionário 614</t>
  </si>
  <si>
    <t>Funcionário 618</t>
  </si>
  <si>
    <t>Funcionário 621</t>
  </si>
  <si>
    <t>Funcionário 626</t>
  </si>
  <si>
    <t>Funcionário 644</t>
  </si>
  <si>
    <t>Funcionário 650</t>
  </si>
  <si>
    <t>Funcionário 656</t>
  </si>
  <si>
    <t>Funcionário 691</t>
  </si>
  <si>
    <t>Funcionário 698</t>
  </si>
  <si>
    <t>Funcionário 739</t>
  </si>
  <si>
    <t>Funcionário 745</t>
  </si>
  <si>
    <t>Funcionário 768</t>
  </si>
  <si>
    <t>Funcionário 779</t>
  </si>
  <si>
    <t>Funcionário 809</t>
  </si>
  <si>
    <t>Funcionário 815</t>
  </si>
  <si>
    <t>Funcionário 817</t>
  </si>
  <si>
    <t>Funcionário 825</t>
  </si>
  <si>
    <t>Funcionário 829</t>
  </si>
  <si>
    <t>Funcionário 841</t>
  </si>
  <si>
    <t>Funcionário 854</t>
  </si>
  <si>
    <t>Funcionário 855</t>
  </si>
  <si>
    <t>Funcionário 872</t>
  </si>
  <si>
    <t>Funcionário 883</t>
  </si>
  <si>
    <t>Funcionário 899</t>
  </si>
  <si>
    <t>Funcionário 910</t>
  </si>
  <si>
    <t>Funcionário 918</t>
  </si>
  <si>
    <t>Funcionário 931</t>
  </si>
  <si>
    <t>Funcionário 944</t>
  </si>
  <si>
    <t>Funcionário 946</t>
  </si>
  <si>
    <t>Funcionário 947</t>
  </si>
  <si>
    <t>Funcionário 961</t>
  </si>
  <si>
    <t>Funcionário 976</t>
  </si>
  <si>
    <t>Funcionário 994</t>
  </si>
  <si>
    <t>Funcionário 1001</t>
  </si>
  <si>
    <t>Funcionário 1003</t>
  </si>
  <si>
    <t>Funcionário 1006</t>
  </si>
  <si>
    <t>Funcionário 1040</t>
  </si>
  <si>
    <t>Funcionário 1054</t>
  </si>
  <si>
    <t>Funcionário 1060</t>
  </si>
  <si>
    <t>Funcionário 1086</t>
  </si>
  <si>
    <t>Funcionário 1088</t>
  </si>
  <si>
    <t>Funcionário 1091</t>
  </si>
  <si>
    <t>Funcionário 52</t>
  </si>
  <si>
    <t>Terceiro</t>
  </si>
  <si>
    <t>Funcionário 121</t>
  </si>
  <si>
    <t>Funcionário 783</t>
  </si>
  <si>
    <t>Funcionário 662</t>
  </si>
  <si>
    <t>Funcionário 1109</t>
  </si>
  <si>
    <t>Funcionário 1114</t>
  </si>
  <si>
    <t>DASHBOARD VOLUNTARIADO B3 SOCIAL 2020</t>
  </si>
  <si>
    <t>ANALISE POR  TIPO DE VOLUNTARIO</t>
  </si>
  <si>
    <t>ANALISE DA DISTRIBUIÇÃO DE HORAS</t>
  </si>
  <si>
    <t>RESUMO</t>
  </si>
  <si>
    <t>Total de funcionarios B3 Dez 2020</t>
  </si>
  <si>
    <t>Total interessados</t>
  </si>
  <si>
    <t>Total N1</t>
  </si>
  <si>
    <t>Total N2</t>
  </si>
  <si>
    <t>Total N3</t>
  </si>
  <si>
    <t>Total N4</t>
  </si>
  <si>
    <t>TOTAL ENGAJADOS</t>
  </si>
  <si>
    <t>Total de Horas Realizado</t>
  </si>
  <si>
    <t xml:space="preserve">Média de horas p/voluntario </t>
  </si>
  <si>
    <t>Total de ações realizadas</t>
  </si>
  <si>
    <t>Total de participações voluntárias</t>
  </si>
  <si>
    <t>Total de beneficiários</t>
  </si>
  <si>
    <t>calcular em 2021</t>
  </si>
  <si>
    <t>SUPER ENGAJADOS - + 10 HORAS</t>
  </si>
  <si>
    <t>HORAS</t>
  </si>
  <si>
    <t>Retirei por proteção de dados</t>
  </si>
  <si>
    <t>LISTA DE AÇÕES</t>
  </si>
  <si>
    <t>CURVA DE AMADURECIMENTO DE PARTICIPAÇÕES VOLUNTARIAS</t>
  </si>
  <si>
    <t>AÇÃO</t>
  </si>
  <si>
    <t># FUNCIONARIOS</t>
  </si>
  <si>
    <t>Perfil do Voluntario</t>
  </si>
  <si>
    <t>Numero de pessoas no perfil</t>
  </si>
  <si>
    <t>GT Reuniões</t>
  </si>
  <si>
    <t>Adormecido</t>
  </si>
  <si>
    <t>Campanha Doação de Cestas</t>
  </si>
  <si>
    <t>Doadores</t>
  </si>
  <si>
    <t>Campanha de Indicação</t>
  </si>
  <si>
    <t>Voluntarios Ações Pontuais</t>
  </si>
  <si>
    <t>Comite de Seleção Campanha Indicação</t>
  </si>
  <si>
    <t>Mentores</t>
  </si>
  <si>
    <t>Ações WHF</t>
  </si>
  <si>
    <t>GT e ações estratégicas</t>
  </si>
  <si>
    <t>Generation Turma 1</t>
  </si>
  <si>
    <t>Generation Turma 2</t>
  </si>
  <si>
    <t>Tipo de Ação</t>
  </si>
  <si>
    <t>Generation Turma 3</t>
  </si>
  <si>
    <t>Campanhas doação e indicação</t>
  </si>
  <si>
    <t>Generation Turma 4</t>
  </si>
  <si>
    <t>Ações pontuais remotas</t>
  </si>
  <si>
    <t>Ação Storytelling</t>
  </si>
  <si>
    <t>Ações pontuais presenciais</t>
  </si>
  <si>
    <t>Mentoria TCC com IOS</t>
  </si>
  <si>
    <t>Mentorias</t>
  </si>
  <si>
    <t>Live Youtube IOS</t>
  </si>
  <si>
    <t>Live Reciclar</t>
  </si>
  <si>
    <t>Total de Horas</t>
  </si>
  <si>
    <t>UNIBES Dia 1</t>
  </si>
  <si>
    <t>UNIBES Dia 2</t>
  </si>
  <si>
    <t>UNIBES Dia 3</t>
  </si>
  <si>
    <t>UNIBES Dia 4</t>
  </si>
  <si>
    <t>UNIBES Dia 5</t>
  </si>
  <si>
    <t>UNIBES Dia 6</t>
  </si>
  <si>
    <t xml:space="preserve">Joule Mentoria </t>
  </si>
  <si>
    <t xml:space="preserve">Doação de Sangue </t>
  </si>
  <si>
    <t>Bloomberg Python 1</t>
  </si>
  <si>
    <t>ABCD Entrega de Cestas 1</t>
  </si>
  <si>
    <t>CEAP Mentoria</t>
  </si>
  <si>
    <t>Sacolinhas de Fim de Ano</t>
  </si>
  <si>
    <t>Amigo de Valor - Treinamento</t>
  </si>
  <si>
    <t>Amigo de Valor - Doação</t>
  </si>
  <si>
    <t>Jaule Treinamento</t>
  </si>
  <si>
    <t>Criterios de contagem de horas</t>
  </si>
  <si>
    <t>Tipo da Ação</t>
  </si>
  <si>
    <t>Horas</t>
  </si>
  <si>
    <t>Justificativa</t>
  </si>
  <si>
    <t>Ações contadas</t>
  </si>
  <si>
    <t>Campanhas de doação</t>
  </si>
  <si>
    <t>Tempo nescessário para preencher os formulários para pagamento ou cadastramento da doação</t>
  </si>
  <si>
    <t>Campanha de cestas, Amigo de Valor, Campanha de final de ano</t>
  </si>
  <si>
    <t>Campanha de indicação</t>
  </si>
  <si>
    <t>Tempo nescessário para identificar uma organização e preencher as informações solicitadas. 
Muitos colaboradores tambem auxiliaram no contato com a organização indicada</t>
  </si>
  <si>
    <t>UmSóTime</t>
  </si>
  <si>
    <t>Duração do evento +  tempo de preparação e alinhamento</t>
  </si>
  <si>
    <t>Lives ou reuniões pontuais</t>
  </si>
  <si>
    <t>Tempo de preparação e revisão do material mais a  realização da live ou reunião</t>
  </si>
  <si>
    <t>Storytelling, Live TI, Comitê de Seleção umsótime, reuniões WFH</t>
  </si>
  <si>
    <t>Horas de mentoria: lançar todas as horas de mentoria da carteira em 2020. Projetar as horas entre janeiro e data de encerramento do programa</t>
  </si>
  <si>
    <t>Mentoria</t>
  </si>
  <si>
    <t>Variável</t>
  </si>
  <si>
    <t>Horas reportada pelo mentor e parceiro</t>
  </si>
  <si>
    <t>CEAP, Jaule, Generation e IOS</t>
  </si>
  <si>
    <t>Cada email de comunicação é 0,5 hora, e video 1 hora</t>
  </si>
  <si>
    <t xml:space="preserve">1 por reunião </t>
  </si>
  <si>
    <t>Monitoramos presença dos membros do GT em reuniões e contabilizamos 1 hora por presença. 
Se o voluntario não comparece não contabilizamos essas horas</t>
  </si>
  <si>
    <t>Reuniões GT e squads</t>
  </si>
  <si>
    <t>Campanha de cestas, indicação e amigo de valor: 0,5 horas</t>
  </si>
  <si>
    <t>Treinamentos</t>
  </si>
  <si>
    <t>Contabilizamos nas horas de voluntariado treinamentos para realização de mentoria e apoio a campanhas como Amigo de Valor</t>
  </si>
  <si>
    <t>Amigo de Valor e treinamento pre-mentoria</t>
  </si>
  <si>
    <t>0,5 por email
1 por video</t>
  </si>
  <si>
    <t>Contabilizamos tempo utilizado por parceiros para enviar emails e divulgar ações de voluntariado da B3 Social</t>
  </si>
  <si>
    <t>Amigo de Valor, UmSóTime, Campanha de final de ano</t>
  </si>
  <si>
    <t xml:space="preserve">Ações emergenciais presenciais </t>
  </si>
  <si>
    <t>Contabilizamos meio periodo para ações presenciais fora da B3 onde o colaborador precisou ir até o local para participar</t>
  </si>
  <si>
    <t>Entregas de cestas UNIBES e ABCD Nossa Casa, Doação de Sangue</t>
  </si>
  <si>
    <t>Doação de Sangue</t>
  </si>
  <si>
    <t>Horas totais do atestado medico</t>
  </si>
  <si>
    <t>Pessoas que solicitaram auxilio transporte</t>
  </si>
  <si>
    <t>Coluna1</t>
  </si>
  <si>
    <t>Like</t>
  </si>
  <si>
    <t>Cliques</t>
  </si>
  <si>
    <t>criar tabela de eventos</t>
  </si>
  <si>
    <t>n° categorias por evento</t>
  </si>
  <si>
    <t>score=n°hrs c n°participaçaõ</t>
  </si>
  <si>
    <t>Eventos</t>
  </si>
  <si>
    <t>categoria</t>
  </si>
  <si>
    <t>nParticipantes</t>
  </si>
  <si>
    <t>horas</t>
  </si>
  <si>
    <t>Aderencia</t>
  </si>
  <si>
    <t>dataEvento</t>
  </si>
  <si>
    <t>Publicação</t>
  </si>
  <si>
    <t>publicacao1</t>
  </si>
  <si>
    <t>publicacao2</t>
  </si>
  <si>
    <t>publicacao3</t>
  </si>
  <si>
    <t>publicacao4</t>
  </si>
  <si>
    <t>publicacao5</t>
  </si>
  <si>
    <t>publicacao6</t>
  </si>
  <si>
    <t>publicacao7</t>
  </si>
  <si>
    <t>publicacao8</t>
  </si>
  <si>
    <t>publicacao9</t>
  </si>
  <si>
    <t>publicacao10</t>
  </si>
  <si>
    <t>publicacao11</t>
  </si>
  <si>
    <t>publicacao12</t>
  </si>
  <si>
    <t>publicacao13</t>
  </si>
  <si>
    <t>publicacao14</t>
  </si>
  <si>
    <t>publicacao15</t>
  </si>
  <si>
    <t>publicacao16</t>
  </si>
  <si>
    <t>publicacao17</t>
  </si>
  <si>
    <t>publicacao18</t>
  </si>
  <si>
    <t>publicacao19</t>
  </si>
  <si>
    <t>publicacao20</t>
  </si>
  <si>
    <t>publicacao21</t>
  </si>
  <si>
    <t>publicacao22</t>
  </si>
  <si>
    <t>publicacao23</t>
  </si>
  <si>
    <t>publicacao24</t>
  </si>
  <si>
    <t>publicacao25</t>
  </si>
  <si>
    <t>publicacao26</t>
  </si>
  <si>
    <t>publicacao27</t>
  </si>
  <si>
    <t>publicacao28</t>
  </si>
  <si>
    <t>publicacao29</t>
  </si>
  <si>
    <t>publicacao30</t>
  </si>
  <si>
    <t>Eventos(fk)</t>
  </si>
  <si>
    <t>Likes</t>
  </si>
  <si>
    <t>publicacao31</t>
  </si>
  <si>
    <t>publicacao32</t>
  </si>
  <si>
    <t>publicacao33</t>
  </si>
  <si>
    <t>publicacao34</t>
  </si>
  <si>
    <t>publicacao35</t>
  </si>
  <si>
    <t>publicacao36</t>
  </si>
  <si>
    <t>publicacao37</t>
  </si>
  <si>
    <t>publicacao38</t>
  </si>
  <si>
    <t>publicacao39</t>
  </si>
  <si>
    <t>publicacao40</t>
  </si>
  <si>
    <t>publicacao41</t>
  </si>
  <si>
    <t>publicacao42</t>
  </si>
  <si>
    <t>publicacao43</t>
  </si>
  <si>
    <t>publicacao44</t>
  </si>
  <si>
    <t>publicacao45</t>
  </si>
  <si>
    <t>publicacao46</t>
  </si>
  <si>
    <t>publicacao47</t>
  </si>
  <si>
    <t>publicacao48</t>
  </si>
  <si>
    <t>publicacao49</t>
  </si>
  <si>
    <t>publicacao50</t>
  </si>
  <si>
    <t>bloco de geração de dados simulados</t>
  </si>
  <si>
    <t>"não é só aleatorio, tem q ter sentido a simulação"</t>
  </si>
  <si>
    <t>também tem que ter um estudos com estes dados simulados, p/ o dashboard no site</t>
  </si>
  <si>
    <t>Esse bloco é a nossa fonte de dados</t>
  </si>
  <si>
    <t>Dono</t>
  </si>
  <si>
    <t>#N/A</t>
  </si>
  <si>
    <t>Superintendente Geral</t>
  </si>
  <si>
    <t>SUPERINTENDENTE</t>
  </si>
  <si>
    <t>TECNICO MANUTENCAO II</t>
  </si>
  <si>
    <t>CONSULTOR RELACIONAMENTO</t>
  </si>
  <si>
    <t xml:space="preserve">ANL </t>
  </si>
  <si>
    <t xml:space="preserve">AUDITOR </t>
  </si>
  <si>
    <t xml:space="preserve">AST </t>
  </si>
  <si>
    <t xml:space="preserve">ADVOGADO </t>
  </si>
  <si>
    <t xml:space="preserve">CONS </t>
  </si>
  <si>
    <t xml:space="preserve">GTE </t>
  </si>
  <si>
    <t xml:space="preserve">COORD </t>
  </si>
  <si>
    <t xml:space="preserve">SUPTE </t>
  </si>
  <si>
    <t xml:space="preserve">Superintendente </t>
  </si>
  <si>
    <t xml:space="preserve">DIR </t>
  </si>
  <si>
    <t xml:space="preserve">VICE </t>
  </si>
  <si>
    <t xml:space="preserve">ESP </t>
  </si>
  <si>
    <t xml:space="preserve">GER </t>
  </si>
  <si>
    <t xml:space="preserve">CHEFE </t>
  </si>
  <si>
    <t xml:space="preserve">TECN </t>
  </si>
  <si>
    <t xml:space="preserve">TECNICO </t>
  </si>
  <si>
    <t xml:space="preserve">CONSULTOR </t>
  </si>
  <si>
    <t>adicionar data ocmpleto</t>
  </si>
  <si>
    <t>adicionar data de fechamento</t>
  </si>
  <si>
    <t>dataFechamento</t>
  </si>
  <si>
    <t>categoriaxAderencia</t>
  </si>
  <si>
    <t>aderenciaxtempo</t>
  </si>
  <si>
    <t>comparar anos</t>
  </si>
  <si>
    <t>simular 3 anos atrás</t>
  </si>
  <si>
    <t>adicionar qntHrsN1,qntHrsN2,qntHrsN3,qntsHrsN4</t>
  </si>
  <si>
    <t>adicionar qntN1,qntN2,qntN3,qntsN4</t>
  </si>
  <si>
    <t>Classificacao</t>
  </si>
  <si>
    <t>TotalHrN1</t>
  </si>
  <si>
    <t>TotalHrN2</t>
  </si>
  <si>
    <t>TotalHrN3</t>
  </si>
  <si>
    <t>TotalHrN4</t>
  </si>
  <si>
    <t>TotalQntN1</t>
  </si>
  <si>
    <t>TotalHr</t>
  </si>
  <si>
    <t>TotalQntN2</t>
  </si>
  <si>
    <t>TotalQntN3</t>
  </si>
  <si>
    <t>TotalQntN4</t>
  </si>
  <si>
    <t>TotalQnt</t>
  </si>
  <si>
    <t>Cargo</t>
  </si>
  <si>
    <t>Score</t>
  </si>
  <si>
    <t>voluntario</t>
  </si>
  <si>
    <t>evento</t>
  </si>
  <si>
    <t>usua1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</si>
</sst>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8"/>
      <name val="Calibri"/>
      <family val="2"/>
      <scheme val="minor"/>
    </font>
    <font>
      <sz val="11"/>
      <name val="Calibri"/>
      <family val="2"/>
      <scheme val="minor"/>
    </font>
    <font>
      <b/>
      <sz val="11"/>
      <color theme="0"/>
      <name val="Calibri"/>
      <family val="2"/>
      <scheme val="minor"/>
    </font>
    <font>
      <sz val="11"/>
      <color theme="0"/>
      <name val="Calibri"/>
      <family val="2"/>
      <scheme val="minor"/>
    </font>
    <font>
      <sz val="11"/>
      <color indexed="8"/>
      <name val="Calibri"/>
      <family val="2"/>
      <scheme val="minor"/>
    </font>
    <font>
      <b/>
      <sz val="11"/>
      <color theme="1"/>
      <name val="Calibri"/>
      <family val="2"/>
      <scheme val="minor"/>
    </font>
    <font>
      <b/>
      <sz val="11"/>
      <color rgb="FF002060"/>
      <name val="Calibri"/>
      <family val="2"/>
      <scheme val="minor"/>
    </font>
    <font>
      <b/>
      <sz val="16"/>
      <color theme="0"/>
      <name val="Calibri"/>
      <family val="2"/>
      <scheme val="minor"/>
    </font>
    <font>
      <b/>
      <sz val="11"/>
      <color rgb="FFFF0000"/>
      <name val="Calibri"/>
      <family val="2"/>
      <scheme val="minor"/>
    </font>
    <font>
      <sz val="11"/>
      <color rgb="FF002060"/>
      <name val="Calibri"/>
      <family val="2"/>
      <scheme val="minor"/>
    </font>
    <font>
      <u/>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tint="0.79998168889431442"/>
        <bgColor indexed="64"/>
      </patternFill>
    </fill>
    <fill>
      <patternFill patternType="solid">
        <fgColor theme="4"/>
        <bgColor theme="4"/>
      </patternFill>
    </fill>
    <fill>
      <patternFill patternType="solid">
        <fgColor rgb="FFD9E1F2"/>
        <bgColor rgb="FFD9E1F2"/>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cellStyleXfs>
  <cellXfs count="86">
    <xf numFmtId="0" fontId="0" fillId="0" borderId="0" xfId="0"/>
    <xf numFmtId="0" fontId="0" fillId="0" borderId="0" xfId="0" applyFont="1" applyAlignment="1">
      <alignment horizontal="left"/>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Fill="1"/>
    <xf numFmtId="0" fontId="0" fillId="0" borderId="0" xfId="0" applyFont="1" applyFill="1" applyAlignment="1">
      <alignment horizontal="left" vertical="center"/>
    </xf>
    <xf numFmtId="1" fontId="0" fillId="0" borderId="0" xfId="0" applyNumberFormat="1" applyAlignment="1">
      <alignment horizontal="center" vertical="center"/>
    </xf>
    <xf numFmtId="0" fontId="0" fillId="0" borderId="0" xfId="0" applyAlignment="1">
      <alignment horizontal="center"/>
    </xf>
    <xf numFmtId="0" fontId="2" fillId="0" borderId="0" xfId="0" applyFont="1" applyFill="1" applyAlignment="1">
      <alignment horizontal="left"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4" fillId="0" borderId="0" xfId="0" applyFont="1" applyFill="1" applyAlignment="1">
      <alignment horizontal="center" vertical="center"/>
    </xf>
    <xf numFmtId="0" fontId="4" fillId="0" borderId="0" xfId="0" applyFont="1" applyFill="1" applyAlignment="1">
      <alignment horizontal="left" vertical="center"/>
    </xf>
    <xf numFmtId="0" fontId="0" fillId="0" borderId="0" xfId="0" applyFont="1"/>
    <xf numFmtId="0" fontId="0" fillId="0" borderId="0" xfId="0" applyFont="1" applyFill="1"/>
    <xf numFmtId="0" fontId="0" fillId="0" borderId="0" xfId="0" applyFont="1" applyFill="1" applyAlignment="1">
      <alignment horizontal="center" vertical="center"/>
    </xf>
    <xf numFmtId="0" fontId="3" fillId="2" borderId="0" xfId="0" applyFont="1" applyFill="1" applyAlignment="1">
      <alignment horizontal="center" vertical="center"/>
    </xf>
    <xf numFmtId="0" fontId="6" fillId="0" borderId="0" xfId="0" applyFont="1"/>
    <xf numFmtId="0" fontId="0" fillId="2" borderId="0" xfId="0" applyFill="1"/>
    <xf numFmtId="0" fontId="4" fillId="2" borderId="0" xfId="0" applyFont="1" applyFill="1"/>
    <xf numFmtId="0" fontId="3" fillId="2" borderId="0" xfId="0" applyFont="1" applyFill="1"/>
    <xf numFmtId="0" fontId="3" fillId="2" borderId="0" xfId="0" applyFont="1" applyFill="1" applyBorder="1"/>
    <xf numFmtId="0" fontId="0" fillId="2" borderId="0" xfId="0" applyFill="1" applyBorder="1"/>
    <xf numFmtId="0" fontId="0" fillId="2" borderId="0" xfId="0" applyFill="1" applyAlignment="1">
      <alignment horizontal="center"/>
    </xf>
    <xf numFmtId="0" fontId="8" fillId="2" borderId="0" xfId="0" applyFont="1" applyFill="1" applyAlignment="1">
      <alignment horizontal="left"/>
    </xf>
    <xf numFmtId="2" fontId="7" fillId="0" borderId="0" xfId="0" applyNumberFormat="1" applyFont="1" applyFill="1" applyAlignment="1">
      <alignment horizontal="center"/>
    </xf>
    <xf numFmtId="0" fontId="7" fillId="0" borderId="0" xfId="0" applyFont="1" applyFill="1"/>
    <xf numFmtId="0" fontId="6" fillId="2" borderId="0" xfId="0" applyFont="1" applyFill="1" applyAlignment="1">
      <alignment horizontal="center"/>
    </xf>
    <xf numFmtId="0" fontId="7" fillId="0" borderId="0" xfId="0" applyFont="1" applyFill="1" applyAlignment="1">
      <alignment horizontal="center"/>
    </xf>
    <xf numFmtId="0" fontId="0" fillId="0" borderId="0" xfId="0" applyAlignment="1"/>
    <xf numFmtId="0" fontId="0" fillId="0" borderId="0" xfId="0" applyNumberFormat="1" applyFont="1" applyFill="1" applyAlignment="1">
      <alignment horizontal="center" vertical="center"/>
    </xf>
    <xf numFmtId="164" fontId="0" fillId="0" borderId="0" xfId="0" applyNumberFormat="1" applyFont="1" applyFill="1" applyAlignment="1">
      <alignment horizontal="center" vertical="center"/>
    </xf>
    <xf numFmtId="0" fontId="0" fillId="0" borderId="0" xfId="0" applyFont="1" applyFill="1" applyBorder="1" applyAlignment="1">
      <alignment horizontal="left" vertical="center"/>
    </xf>
    <xf numFmtId="0" fontId="7" fillId="3" borderId="0" xfId="0" applyFont="1" applyFill="1"/>
    <xf numFmtId="0" fontId="7" fillId="3" borderId="0" xfId="0" applyFont="1" applyFill="1"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left"/>
    </xf>
    <xf numFmtId="0" fontId="3" fillId="2" borderId="0" xfId="0" applyFont="1" applyFill="1" applyAlignment="1">
      <alignment horizontal="left" vertical="center"/>
    </xf>
    <xf numFmtId="0" fontId="6" fillId="0" borderId="1" xfId="0" applyFont="1" applyBorder="1"/>
    <xf numFmtId="0" fontId="3" fillId="2" borderId="0" xfId="0" applyFont="1" applyFill="1" applyAlignment="1">
      <alignment horizontal="left"/>
    </xf>
    <xf numFmtId="0" fontId="7" fillId="4" borderId="0" xfId="0" applyFont="1" applyFill="1" applyBorder="1"/>
    <xf numFmtId="3" fontId="7" fillId="4" borderId="0" xfId="0" applyNumberFormat="1" applyFont="1" applyFill="1" applyBorder="1" applyAlignment="1">
      <alignment horizontal="center"/>
    </xf>
    <xf numFmtId="1" fontId="0" fillId="0" borderId="0" xfId="0" applyNumberFormat="1" applyFont="1" applyFill="1" applyAlignment="1">
      <alignment horizontal="center" vertical="center"/>
    </xf>
    <xf numFmtId="0" fontId="9" fillId="0" borderId="0" xfId="0" applyFont="1"/>
    <xf numFmtId="0" fontId="3" fillId="2" borderId="0" xfId="0" applyFont="1" applyFill="1" applyAlignment="1"/>
    <xf numFmtId="0" fontId="0" fillId="0" borderId="3" xfId="0" applyBorder="1"/>
    <xf numFmtId="0" fontId="0" fillId="0" borderId="3" xfId="0" applyBorder="1" applyAlignment="1">
      <alignment horizontal="center"/>
    </xf>
    <xf numFmtId="0" fontId="0" fillId="0" borderId="2" xfId="0" applyBorder="1" applyAlignment="1">
      <alignment horizontal="left"/>
    </xf>
    <xf numFmtId="0" fontId="0" fillId="0" borderId="2" xfId="0" applyBorder="1" applyAlignment="1">
      <alignment horizontal="center"/>
    </xf>
    <xf numFmtId="0" fontId="10" fillId="0" borderId="0" xfId="0" applyFont="1" applyBorder="1"/>
    <xf numFmtId="0" fontId="10" fillId="0" borderId="0" xfId="0" applyFont="1" applyFill="1" applyBorder="1" applyAlignment="1">
      <alignment horizontal="center"/>
    </xf>
    <xf numFmtId="0" fontId="0" fillId="0" borderId="0" xfId="0" applyFont="1" applyFill="1" applyBorder="1"/>
    <xf numFmtId="0" fontId="0" fillId="0" borderId="0" xfId="0" applyFill="1" applyBorder="1" applyAlignment="1">
      <alignment horizontal="center"/>
    </xf>
    <xf numFmtId="0" fontId="0" fillId="0" borderId="0" xfId="0" applyFont="1" applyFill="1" applyBorder="1" applyAlignment="1">
      <alignment horizontal="center" vertical="center"/>
    </xf>
    <xf numFmtId="164" fontId="0" fillId="0" borderId="0" xfId="0" applyNumberFormat="1" applyFont="1" applyFill="1" applyBorder="1" applyAlignment="1">
      <alignment horizontal="center" vertical="center"/>
    </xf>
    <xf numFmtId="1" fontId="0" fillId="0" borderId="0" xfId="0" applyNumberFormat="1" applyFont="1" applyFill="1" applyBorder="1" applyAlignment="1">
      <alignment horizontal="center" vertical="center"/>
    </xf>
    <xf numFmtId="0" fontId="0" fillId="0" borderId="0" xfId="0" applyNumberFormat="1" applyFont="1" applyFill="1" applyBorder="1" applyAlignment="1">
      <alignment horizontal="center" vertical="center"/>
    </xf>
    <xf numFmtId="0" fontId="0" fillId="0" borderId="0" xfId="0" applyAlignment="1">
      <alignment horizontal="center" vertical="center"/>
    </xf>
    <xf numFmtId="0" fontId="0" fillId="0" borderId="0" xfId="0" applyNumberFormat="1" applyFont="1" applyFill="1" applyAlignment="1">
      <alignment horizontal="left" vertical="center"/>
    </xf>
    <xf numFmtId="0" fontId="0" fillId="0" borderId="0" xfId="0" applyFill="1" applyAlignment="1">
      <alignment horizontal="center"/>
    </xf>
    <xf numFmtId="0" fontId="10" fillId="0" borderId="0" xfId="0" applyFon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3" fillId="2" borderId="0" xfId="0" applyFont="1" applyFill="1" applyAlignment="1">
      <alignment horizontal="center"/>
    </xf>
    <xf numFmtId="0" fontId="3" fillId="5" borderId="4" xfId="0" applyFont="1" applyFill="1" applyBorder="1" applyAlignment="1">
      <alignment horizontal="center" vertical="center"/>
    </xf>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11" fillId="0" borderId="0" xfId="0" applyFont="1"/>
    <xf numFmtId="0" fontId="12" fillId="6" borderId="0" xfId="0" applyFont="1" applyFill="1" applyAlignment="1">
      <alignment horizontal="left" vertical="center"/>
    </xf>
    <xf numFmtId="0" fontId="12" fillId="0" borderId="0" xfId="0" applyFont="1" applyAlignment="1">
      <alignment horizontal="left" vertical="center"/>
    </xf>
    <xf numFmtId="0" fontId="3" fillId="5" borderId="0" xfId="0" applyFont="1" applyFill="1" applyBorder="1" applyAlignment="1">
      <alignment horizontal="center" vertical="center"/>
    </xf>
    <xf numFmtId="14" fontId="0" fillId="0" borderId="0" xfId="0" applyNumberFormat="1"/>
    <xf numFmtId="0" fontId="0" fillId="7" borderId="0" xfId="0" applyFill="1"/>
    <xf numFmtId="1" fontId="0" fillId="0" borderId="0" xfId="0" applyNumberFormat="1"/>
    <xf numFmtId="0" fontId="3" fillId="2" borderId="0" xfId="0" applyFont="1" applyFill="1" applyAlignment="1">
      <alignment horizontal="center"/>
    </xf>
  </cellXfs>
  <cellStyles count="2">
    <cellStyle name="Normal" xfId="0" builtinId="0"/>
    <cellStyle name="Normal 2" xfId="1" xr:uid="{F9D8C4C8-D815-41B8-A3B9-46CEBBC5C7A1}"/>
  </cellStyles>
  <dxfs count="92">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numFmt numFmtId="1" formatCode="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indexed="65"/>
        </patternFill>
      </fill>
      <alignment horizontal="left"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Curva</a:t>
            </a:r>
            <a:r>
              <a:rPr lang="pt-BR" baseline="0"/>
              <a:t> de Amadurecimento de Perfil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areaChart>
        <c:grouping val="standard"/>
        <c:varyColors val="0"/>
        <c:ser>
          <c:idx val="0"/>
          <c:order val="0"/>
          <c:spPr>
            <a:solidFill>
              <a:schemeClr val="accent1"/>
            </a:solidFill>
            <a:ln>
              <a:noFill/>
            </a:ln>
            <a:effectLst/>
          </c:spPr>
          <c:dLbls>
            <c:dLbl>
              <c:idx val="0"/>
              <c:layout>
                <c:manualLayout>
                  <c:x val="5.9680275845054476E-2"/>
                  <c:y val="-4.62962962962963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34D-4A97-9B63-1889985A9931}"/>
                </c:ext>
              </c:extLst>
            </c:dLbl>
            <c:dLbl>
              <c:idx val="4"/>
              <c:layout>
                <c:manualLayout>
                  <c:x val="-1.2433390801053202E-2"/>
                  <c:y val="-7.870370370370379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34D-4A97-9B63-1889985A993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Dasboard!$H$22:$H$26</c:f>
              <c:strCache>
                <c:ptCount val="5"/>
                <c:pt idx="0">
                  <c:v>Adormecido</c:v>
                </c:pt>
                <c:pt idx="1">
                  <c:v>Doadores</c:v>
                </c:pt>
                <c:pt idx="2">
                  <c:v>Voluntarios Ações Pontuais</c:v>
                </c:pt>
                <c:pt idx="3">
                  <c:v>Mentores</c:v>
                </c:pt>
                <c:pt idx="4">
                  <c:v>GT e ações estratégicas</c:v>
                </c:pt>
              </c:strCache>
            </c:strRef>
          </c:cat>
          <c:val>
            <c:numRef>
              <c:f>Dasboard!$I$22:$I$26</c:f>
              <c:numCache>
                <c:formatCode>General</c:formatCode>
                <c:ptCount val="5"/>
                <c:pt idx="0">
                  <c:v>2418</c:v>
                </c:pt>
                <c:pt idx="1">
                  <c:v>847</c:v>
                </c:pt>
                <c:pt idx="2">
                  <c:v>194</c:v>
                </c:pt>
                <c:pt idx="3">
                  <c:v>87</c:v>
                </c:pt>
                <c:pt idx="4">
                  <c:v>26</c:v>
                </c:pt>
              </c:numCache>
            </c:numRef>
          </c:val>
          <c:extLst>
            <c:ext xmlns:c16="http://schemas.microsoft.com/office/drawing/2014/chart" uri="{C3380CC4-5D6E-409C-BE32-E72D297353CC}">
              <c16:uniqueId val="{00000000-334D-4A97-9B63-1889985A9931}"/>
            </c:ext>
          </c:extLst>
        </c:ser>
        <c:dLbls>
          <c:showLegendKey val="0"/>
          <c:showVal val="0"/>
          <c:showCatName val="0"/>
          <c:showSerName val="0"/>
          <c:showPercent val="0"/>
          <c:showBubbleSize val="0"/>
        </c:dLbls>
        <c:axId val="455239087"/>
        <c:axId val="1459892175"/>
      </c:areaChart>
      <c:catAx>
        <c:axId val="4552390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59892175"/>
        <c:crosses val="autoZero"/>
        <c:auto val="1"/>
        <c:lblAlgn val="ctr"/>
        <c:lblOffset val="100"/>
        <c:noMultiLvlLbl val="0"/>
      </c:catAx>
      <c:valAx>
        <c:axId val="1459892175"/>
        <c:scaling>
          <c:orientation val="minMax"/>
        </c:scaling>
        <c:delete val="1"/>
        <c:axPos val="l"/>
        <c:numFmt formatCode="General" sourceLinked="1"/>
        <c:majorTickMark val="none"/>
        <c:minorTickMark val="none"/>
        <c:tickLblPos val="nextTo"/>
        <c:crossAx val="4552390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Curva</a:t>
            </a:r>
            <a:r>
              <a:rPr lang="pt-BR" baseline="0"/>
              <a:t> de Amadurecimento - Participações Voluntárias</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areaChart>
        <c:grouping val="standard"/>
        <c:varyColors val="0"/>
        <c:ser>
          <c:idx val="0"/>
          <c:order val="0"/>
          <c:spPr>
            <a:solidFill>
              <a:schemeClr val="accent1"/>
            </a:solidFill>
            <a:ln w="25400">
              <a:noFill/>
            </a:ln>
            <a:effectLst/>
          </c:spPr>
          <c:dLbls>
            <c:dLbl>
              <c:idx val="0"/>
              <c:layout>
                <c:manualLayout>
                  <c:x val="3.763440222937901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89E-4716-848E-103BB685E68E}"/>
                </c:ext>
              </c:extLst>
            </c:dLbl>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showLegendKey val="0"/>
              <c:showVal val="1"/>
              <c:showCatName val="0"/>
              <c:showSerName val="0"/>
              <c:showPercent val="0"/>
              <c:showBubbleSize val="0"/>
              <c:extLst>
                <c:ext xmlns:c16="http://schemas.microsoft.com/office/drawing/2014/chart" uri="{C3380CC4-5D6E-409C-BE32-E72D297353CC}">
                  <c16:uniqueId val="{00000004-289E-4716-848E-103BB685E68E}"/>
                </c:ext>
              </c:extLst>
            </c:dLbl>
            <c:dLbl>
              <c:idx val="2"/>
              <c:layout>
                <c:manualLayout>
                  <c:x val="-9.1994142725406217E-17"/>
                  <c:y val="-7.8703703703703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89E-4716-848E-103BB685E68E}"/>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BR"/>
                </a:p>
              </c:txPr>
              <c:showLegendKey val="0"/>
              <c:showVal val="1"/>
              <c:showCatName val="0"/>
              <c:showSerName val="0"/>
              <c:showPercent val="0"/>
              <c:showBubbleSize val="0"/>
              <c:extLst>
                <c:ext xmlns:c16="http://schemas.microsoft.com/office/drawing/2014/chart" uri="{C3380CC4-5D6E-409C-BE32-E72D297353CC}">
                  <c16:uniqueId val="{00000005-289E-4716-848E-103BB685E6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Dasboard!$H$29:$H$33</c:f>
              <c:strCache>
                <c:ptCount val="5"/>
                <c:pt idx="0">
                  <c:v>Campanhas doação e indicação</c:v>
                </c:pt>
                <c:pt idx="1">
                  <c:v>Ações pontuais remotas</c:v>
                </c:pt>
                <c:pt idx="2">
                  <c:v>Ações pontuais presenciais</c:v>
                </c:pt>
                <c:pt idx="3">
                  <c:v>Mentorias</c:v>
                </c:pt>
                <c:pt idx="4">
                  <c:v>GT</c:v>
                </c:pt>
              </c:strCache>
            </c:strRef>
          </c:cat>
          <c:val>
            <c:numRef>
              <c:f>Dasboard!$I$29:$I$33</c:f>
              <c:numCache>
                <c:formatCode>General</c:formatCode>
                <c:ptCount val="5"/>
                <c:pt idx="0">
                  <c:v>1440</c:v>
                </c:pt>
                <c:pt idx="1">
                  <c:v>113</c:v>
                </c:pt>
                <c:pt idx="2">
                  <c:v>48</c:v>
                </c:pt>
                <c:pt idx="3">
                  <c:v>103</c:v>
                </c:pt>
                <c:pt idx="4">
                  <c:v>20</c:v>
                </c:pt>
              </c:numCache>
            </c:numRef>
          </c:val>
          <c:extLst>
            <c:ext xmlns:c16="http://schemas.microsoft.com/office/drawing/2014/chart" uri="{C3380CC4-5D6E-409C-BE32-E72D297353CC}">
              <c16:uniqueId val="{00000000-289E-4716-848E-103BB685E68E}"/>
            </c:ext>
          </c:extLst>
        </c:ser>
        <c:dLbls>
          <c:showLegendKey val="0"/>
          <c:showVal val="0"/>
          <c:showCatName val="0"/>
          <c:showSerName val="0"/>
          <c:showPercent val="0"/>
          <c:showBubbleSize val="0"/>
        </c:dLbls>
        <c:axId val="460350127"/>
        <c:axId val="664872431"/>
      </c:areaChart>
      <c:catAx>
        <c:axId val="4603501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664872431"/>
        <c:crosses val="autoZero"/>
        <c:auto val="1"/>
        <c:lblAlgn val="ctr"/>
        <c:lblOffset val="100"/>
        <c:noMultiLvlLbl val="0"/>
      </c:catAx>
      <c:valAx>
        <c:axId val="664872431"/>
        <c:scaling>
          <c:orientation val="minMax"/>
        </c:scaling>
        <c:delete val="1"/>
        <c:axPos val="l"/>
        <c:numFmt formatCode="General" sourceLinked="1"/>
        <c:majorTickMark val="none"/>
        <c:minorTickMark val="none"/>
        <c:tickLblPos val="nextTo"/>
        <c:crossAx val="46035012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Divisão</a:t>
            </a:r>
            <a:r>
              <a:rPr lang="pt-BR" baseline="0"/>
              <a:t> de Engajamento</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9F-4027-9E97-2D736A5F19F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9F-4027-9E97-2D736A5F19F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B9F-4027-9E97-2D736A5F19F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B9F-4027-9E97-2D736A5F19F7}"/>
              </c:ext>
            </c:extLst>
          </c:dPt>
          <c:cat>
            <c:strRef>
              <c:f>Dasboard!$A$5:$A$8</c:f>
              <c:strCache>
                <c:ptCount val="4"/>
                <c:pt idx="0">
                  <c:v>Total N1</c:v>
                </c:pt>
                <c:pt idx="1">
                  <c:v>Total N2</c:v>
                </c:pt>
                <c:pt idx="2">
                  <c:v>Total N3</c:v>
                </c:pt>
                <c:pt idx="3">
                  <c:v>Total N4</c:v>
                </c:pt>
              </c:strCache>
            </c:strRef>
          </c:cat>
          <c:val>
            <c:numRef>
              <c:f>Dasboard!$B$5:$B$8</c:f>
              <c:numCache>
                <c:formatCode>General</c:formatCode>
                <c:ptCount val="4"/>
                <c:pt idx="0">
                  <c:v>847</c:v>
                </c:pt>
                <c:pt idx="1">
                  <c:v>194</c:v>
                </c:pt>
                <c:pt idx="2">
                  <c:v>87</c:v>
                </c:pt>
                <c:pt idx="3">
                  <c:v>26</c:v>
                </c:pt>
              </c:numCache>
            </c:numRef>
          </c:val>
          <c:extLst>
            <c:ext xmlns:c16="http://schemas.microsoft.com/office/drawing/2014/chart" uri="{C3380CC4-5D6E-409C-BE32-E72D297353CC}">
              <c16:uniqueId val="{00000000-EC7F-44A9-BA67-94FAE0B5046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Divisão</a:t>
            </a:r>
            <a:r>
              <a:rPr lang="pt-BR" baseline="0"/>
              <a:t> de Horas de Voluntariado</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130-4409-B45D-50671BD32D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130-4409-B45D-50671BD32D9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130-4409-B45D-50671BD32D9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130-4409-B45D-50671BD32D9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Dasboard!$H$35:$H$38</c:f>
              <c:strCache>
                <c:ptCount val="4"/>
                <c:pt idx="0">
                  <c:v>N1</c:v>
                </c:pt>
                <c:pt idx="1">
                  <c:v>N2</c:v>
                </c:pt>
                <c:pt idx="2">
                  <c:v>N3</c:v>
                </c:pt>
                <c:pt idx="3">
                  <c:v>N4</c:v>
                </c:pt>
              </c:strCache>
            </c:strRef>
          </c:cat>
          <c:val>
            <c:numRef>
              <c:f>Dasboard!$I$35:$I$38</c:f>
              <c:numCache>
                <c:formatCode>General</c:formatCode>
                <c:ptCount val="4"/>
                <c:pt idx="0">
                  <c:v>319.5</c:v>
                </c:pt>
                <c:pt idx="1">
                  <c:v>541</c:v>
                </c:pt>
                <c:pt idx="2">
                  <c:v>1409</c:v>
                </c:pt>
                <c:pt idx="3">
                  <c:v>146</c:v>
                </c:pt>
              </c:numCache>
            </c:numRef>
          </c:val>
          <c:extLst>
            <c:ext xmlns:c16="http://schemas.microsoft.com/office/drawing/2014/chart" uri="{C3380CC4-5D6E-409C-BE32-E72D297353CC}">
              <c16:uniqueId val="{00000000-F37B-4066-8072-3172E6AD072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18142</xdr:colOff>
      <xdr:row>21</xdr:row>
      <xdr:rowOff>76653</xdr:rowOff>
    </xdr:from>
    <xdr:to>
      <xdr:col>11</xdr:col>
      <xdr:colOff>237217</xdr:colOff>
      <xdr:row>35</xdr:row>
      <xdr:rowOff>1359</xdr:rowOff>
    </xdr:to>
    <xdr:graphicFrame macro="">
      <xdr:nvGraphicFramePr>
        <xdr:cNvPr id="2" name="Gráfico 1">
          <a:extLst>
            <a:ext uri="{FF2B5EF4-FFF2-40B4-BE49-F238E27FC236}">
              <a16:creationId xmlns:a16="http://schemas.microsoft.com/office/drawing/2014/main" id="{247DABDD-15B1-4C79-ACC0-496531A89C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36285</xdr:colOff>
      <xdr:row>34</xdr:row>
      <xdr:rowOff>129720</xdr:rowOff>
    </xdr:from>
    <xdr:to>
      <xdr:col>11</xdr:col>
      <xdr:colOff>81643</xdr:colOff>
      <xdr:row>49</xdr:row>
      <xdr:rowOff>15420</xdr:rowOff>
    </xdr:to>
    <xdr:graphicFrame macro="">
      <xdr:nvGraphicFramePr>
        <xdr:cNvPr id="4" name="Gráfico 3">
          <a:extLst>
            <a:ext uri="{FF2B5EF4-FFF2-40B4-BE49-F238E27FC236}">
              <a16:creationId xmlns:a16="http://schemas.microsoft.com/office/drawing/2014/main" id="{04D6953C-22BA-4EA5-8087-57ACDFC2EF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13605</xdr:colOff>
      <xdr:row>1</xdr:row>
      <xdr:rowOff>11792</xdr:rowOff>
    </xdr:from>
    <xdr:to>
      <xdr:col>5</xdr:col>
      <xdr:colOff>907143</xdr:colOff>
      <xdr:row>19</xdr:row>
      <xdr:rowOff>9072</xdr:rowOff>
    </xdr:to>
    <xdr:graphicFrame macro="">
      <xdr:nvGraphicFramePr>
        <xdr:cNvPr id="6" name="Gráfico 5">
          <a:extLst>
            <a:ext uri="{FF2B5EF4-FFF2-40B4-BE49-F238E27FC236}">
              <a16:creationId xmlns:a16="http://schemas.microsoft.com/office/drawing/2014/main" id="{E3DAE681-B52B-42BD-BECF-CAFABB65BE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22678</xdr:colOff>
      <xdr:row>1</xdr:row>
      <xdr:rowOff>11792</xdr:rowOff>
    </xdr:from>
    <xdr:to>
      <xdr:col>9</xdr:col>
      <xdr:colOff>0</xdr:colOff>
      <xdr:row>19</xdr:row>
      <xdr:rowOff>0</xdr:rowOff>
    </xdr:to>
    <xdr:graphicFrame macro="">
      <xdr:nvGraphicFramePr>
        <xdr:cNvPr id="7" name="Gráfico 6">
          <a:extLst>
            <a:ext uri="{FF2B5EF4-FFF2-40B4-BE49-F238E27FC236}">
              <a16:creationId xmlns:a16="http://schemas.microsoft.com/office/drawing/2014/main" id="{69256E23-E39B-4CB2-8647-B60C34396C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466725</xdr:colOff>
      <xdr:row>25</xdr:row>
      <xdr:rowOff>123825</xdr:rowOff>
    </xdr:from>
    <xdr:to>
      <xdr:col>10</xdr:col>
      <xdr:colOff>4038600</xdr:colOff>
      <xdr:row>32</xdr:row>
      <xdr:rowOff>133350</xdr:rowOff>
    </xdr:to>
    <xdr:sp macro="" textlink="">
      <xdr:nvSpPr>
        <xdr:cNvPr id="3" name="Rectangle 2">
          <a:extLst>
            <a:ext uri="{FF2B5EF4-FFF2-40B4-BE49-F238E27FC236}">
              <a16:creationId xmlns:a16="http://schemas.microsoft.com/office/drawing/2014/main" id="{93609F73-5D09-40E1-B26E-0FBB561CDEF6}"/>
            </a:ext>
            <a:ext uri="{147F2762-F138-4A5C-976F-8EAC2B608ADB}">
              <a16:predDERef xmlns:a16="http://schemas.microsoft.com/office/drawing/2014/main" pred="{69256E23-E39B-4CB2-8647-B60C34396CA4}"/>
            </a:ext>
          </a:extLst>
        </xdr:cNvPr>
        <xdr:cNvSpPr/>
      </xdr:nvSpPr>
      <xdr:spPr>
        <a:xfrm>
          <a:off x="13115925" y="4962525"/>
          <a:ext cx="3571875" cy="1333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466725</xdr:colOff>
      <xdr:row>29</xdr:row>
      <xdr:rowOff>38100</xdr:rowOff>
    </xdr:from>
    <xdr:to>
      <xdr:col>10</xdr:col>
      <xdr:colOff>4038600</xdr:colOff>
      <xdr:row>29</xdr:row>
      <xdr:rowOff>38100</xdr:rowOff>
    </xdr:to>
    <xdr:cxnSp macro="">
      <xdr:nvCxnSpPr>
        <xdr:cNvPr id="5" name="Straight Connector 4">
          <a:extLst>
            <a:ext uri="{FF2B5EF4-FFF2-40B4-BE49-F238E27FC236}">
              <a16:creationId xmlns:a16="http://schemas.microsoft.com/office/drawing/2014/main" id="{D6DB7DAC-8464-4BC4-BEC0-1F21F12AF48C}"/>
            </a:ext>
            <a:ext uri="{147F2762-F138-4A5C-976F-8EAC2B608ADB}">
              <a16:predDERef xmlns:a16="http://schemas.microsoft.com/office/drawing/2014/main" pred="{93609F73-5D09-40E1-B26E-0FBB561CDEF6}"/>
            </a:ext>
          </a:extLst>
        </xdr:cNvPr>
        <xdr:cNvCxnSpPr>
          <a:cxnSpLocks/>
          <a:stCxn id="3" idx="1"/>
          <a:endCxn id="3" idx="3"/>
          <a:extLst>
            <a:ext uri="{5F17804C-33F3-41E3-A699-7DCFA2EF7971}">
              <a16:cxnDERefs xmlns:a16="http://schemas.microsoft.com/office/drawing/2014/main" st="{93609F73-5D09-40E1-B26E-0FBB561CDEF6}" end="{93609F73-5D09-40E1-B26E-0FBB561CDEF6}"/>
            </a:ext>
          </a:extLst>
        </xdr:cNvCxnSpPr>
      </xdr:nvCxnSpPr>
      <xdr:spPr>
        <a:xfrm>
          <a:off x="13115925" y="5629275"/>
          <a:ext cx="3571875" cy="0"/>
        </a:xfrm>
        <a:prstGeom prst="line">
          <a:avLst/>
        </a:prstGeom>
        <a:ln w="12700">
          <a:solidFill>
            <a:srgbClr val="000000"/>
          </a:solidFill>
          <a:prstDash val="dash"/>
        </a:ln>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18</xdr:col>
      <xdr:colOff>134900</xdr:colOff>
      <xdr:row>38</xdr:row>
      <xdr:rowOff>181851</xdr:rowOff>
    </xdr:to>
    <xdr:pic>
      <xdr:nvPicPr>
        <xdr:cNvPr id="2" name="Imagem 1">
          <a:extLst>
            <a:ext uri="{FF2B5EF4-FFF2-40B4-BE49-F238E27FC236}">
              <a16:creationId xmlns:a16="http://schemas.microsoft.com/office/drawing/2014/main" id="{158C2E3F-0482-42BB-8B9D-A3CB0439A36E}"/>
            </a:ext>
          </a:extLst>
        </xdr:cNvPr>
        <xdr:cNvPicPr>
          <a:picLocks noChangeAspect="1"/>
        </xdr:cNvPicPr>
      </xdr:nvPicPr>
      <xdr:blipFill>
        <a:blip xmlns:r="http://schemas.openxmlformats.org/officeDocument/2006/relationships" r:embed="rId1"/>
        <a:stretch>
          <a:fillRect/>
        </a:stretch>
      </xdr:blipFill>
      <xdr:spPr>
        <a:xfrm>
          <a:off x="0" y="1143000"/>
          <a:ext cx="11107700" cy="6277851"/>
        </a:xfrm>
        <a:prstGeom prst="rect">
          <a:avLst/>
        </a:prstGeom>
      </xdr:spPr>
    </xdr:pic>
    <xdr:clientData/>
  </xdr:twoCellAnchor>
  <xdr:twoCellAnchor>
    <xdr:from>
      <xdr:col>0</xdr:col>
      <xdr:colOff>171450</xdr:colOff>
      <xdr:row>23</xdr:row>
      <xdr:rowOff>161925</xdr:rowOff>
    </xdr:from>
    <xdr:to>
      <xdr:col>8</xdr:col>
      <xdr:colOff>85725</xdr:colOff>
      <xdr:row>38</xdr:row>
      <xdr:rowOff>38100</xdr:rowOff>
    </xdr:to>
    <xdr:sp macro="" textlink="">
      <xdr:nvSpPr>
        <xdr:cNvPr id="3" name="Retângulo 2">
          <a:extLst>
            <a:ext uri="{FF2B5EF4-FFF2-40B4-BE49-F238E27FC236}">
              <a16:creationId xmlns:a16="http://schemas.microsoft.com/office/drawing/2014/main" id="{5989A260-8F89-40D2-9F86-4BABC31FA638}"/>
            </a:ext>
          </a:extLst>
        </xdr:cNvPr>
        <xdr:cNvSpPr/>
      </xdr:nvSpPr>
      <xdr:spPr>
        <a:xfrm>
          <a:off x="171450" y="4543425"/>
          <a:ext cx="4791075" cy="2733675"/>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7</xdr:col>
      <xdr:colOff>342900</xdr:colOff>
      <xdr:row>38</xdr:row>
      <xdr:rowOff>38100</xdr:rowOff>
    </xdr:from>
    <xdr:to>
      <xdr:col>11</xdr:col>
      <xdr:colOff>333375</xdr:colOff>
      <xdr:row>40</xdr:row>
      <xdr:rowOff>133350</xdr:rowOff>
    </xdr:to>
    <xdr:cxnSp macro="">
      <xdr:nvCxnSpPr>
        <xdr:cNvPr id="5" name="Conector de Seta Reta 4">
          <a:extLst>
            <a:ext uri="{FF2B5EF4-FFF2-40B4-BE49-F238E27FC236}">
              <a16:creationId xmlns:a16="http://schemas.microsoft.com/office/drawing/2014/main" id="{86E982A4-94D4-48E6-A6DC-772AA6498BCC}"/>
            </a:ext>
          </a:extLst>
        </xdr:cNvPr>
        <xdr:cNvCxnSpPr/>
      </xdr:nvCxnSpPr>
      <xdr:spPr>
        <a:xfrm>
          <a:off x="4610100" y="7277100"/>
          <a:ext cx="2428875" cy="476250"/>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285750</xdr:colOff>
      <xdr:row>29</xdr:row>
      <xdr:rowOff>114300</xdr:rowOff>
    </xdr:to>
    <xdr:sp macro="" textlink="">
      <xdr:nvSpPr>
        <xdr:cNvPr id="2" name="CaixaDeTexto 1">
          <a:extLst>
            <a:ext uri="{FF2B5EF4-FFF2-40B4-BE49-F238E27FC236}">
              <a16:creationId xmlns:a16="http://schemas.microsoft.com/office/drawing/2014/main" id="{1AA0FBA0-0CE4-439C-B3A3-FC13321A744C}"/>
            </a:ext>
          </a:extLst>
        </xdr:cNvPr>
        <xdr:cNvSpPr txBox="1"/>
      </xdr:nvSpPr>
      <xdr:spPr>
        <a:xfrm>
          <a:off x="0" y="0"/>
          <a:ext cx="8820150" cy="5638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b="1"/>
            <a:t>DICAS</a:t>
          </a:r>
          <a:r>
            <a:rPr lang="pt-BR" sz="1100" b="1" baseline="0"/>
            <a:t> DE USO DA PLANILHA</a:t>
          </a:r>
        </a:p>
        <a:p>
          <a:endParaRPr lang="pt-BR" sz="1100" baseline="0"/>
        </a:p>
        <a:p>
          <a:r>
            <a:rPr lang="pt-BR" sz="1100" b="1" baseline="0"/>
            <a:t>Como inserir uma nova ação de voluntariado?</a:t>
          </a:r>
        </a:p>
        <a:p>
          <a:r>
            <a:rPr lang="pt-BR" sz="1100" baseline="0"/>
            <a:t>1. Na aba Base de Dados va até a ultima coluna. </a:t>
          </a:r>
        </a:p>
        <a:p>
          <a:r>
            <a:rPr lang="pt-BR" sz="1100" baseline="0"/>
            <a:t>2. Crie uma nova coluna com o titulo da ação. </a:t>
          </a:r>
        </a:p>
        <a:p>
          <a:r>
            <a:rPr lang="pt-BR" sz="1100" baseline="0"/>
            <a:t>3. Se os voluntários da sua ação ja estiverem na lista, coloque o total de horas daquela ação na linha daquele voluntário. Se o voluntário não estiver na lista, vá até a ultima linha e coloque o nome, email e cargo daquele voluntario e aí insira o numero de horas. O total de horas e status mudará automatico. </a:t>
          </a:r>
        </a:p>
        <a:p>
          <a:endParaRPr lang="pt-BR" sz="1100" baseline="0"/>
        </a:p>
        <a:p>
          <a:r>
            <a:rPr lang="pt-BR" sz="1100" baseline="0"/>
            <a:t>Apos isso, va na aba dashboard e clique na tabela "analise por ação". Nos campos da tabela dinamica na lateral direita lembre de inserir a sua nova ação como campo para ser contado na tabela dinamica. Para isso, clique no campos que voce criou e arraste ele para o fim da lista de campos dentro do quadrado "valores". Na sua tabela voce vera que o campos "Contagem XX" vai aparecer, voce pode mudar esse nome se quiser. </a:t>
          </a:r>
        </a:p>
        <a:p>
          <a:endParaRPr lang="pt-BR" sz="1100" baseline="0"/>
        </a:p>
        <a:p>
          <a:r>
            <a:rPr lang="pt-BR" sz="1100" baseline="0"/>
            <a:t>As outras tabelas mudarão automaticamente. </a:t>
          </a:r>
        </a:p>
        <a:p>
          <a:endParaRPr lang="pt-BR" sz="1100" baseline="0"/>
        </a:p>
        <a:p>
          <a:r>
            <a:rPr lang="pt-BR" sz="1100" b="1" baseline="0"/>
            <a:t>Tenho uma lista grande de novos voluntários, como posso inserir na dasboard?</a:t>
          </a:r>
        </a:p>
        <a:p>
          <a:r>
            <a:rPr lang="pt-BR" sz="1100" baseline="0"/>
            <a:t>Esse processo inclui 2 passos:</a:t>
          </a:r>
        </a:p>
        <a:p>
          <a:r>
            <a:rPr lang="pt-BR" sz="1100" baseline="0"/>
            <a:t>1. O primeiro é inserir as horas dos voluntários que ja estão na nossa lista. Para isso crie uma nova coluna no fim da tabela com a ação e utilize a formula PROCV entre a lista que temos e a lista de novos voluntários. Essa formula vai identificar para você quais voluntários que ja estão na nossa lista participaram na ação. </a:t>
          </a:r>
        </a:p>
        <a:p>
          <a:r>
            <a:rPr lang="pt-BR" sz="1100" baseline="0"/>
            <a:t>2. O segundo passo é inserir os novos voluntários. Para isso voce precisa checar quem na sua lista da nova ação de voluntariado ainda não esta na nossa lista de voluntários. Para isso voce fará novamente o PROCV, só que ao contrario, agora na planiha que contem a lista da ação de voluntariado. Os nomes que derem ERRO N/D são as pessoas que estao faltando. Voce filtra a sua tabela apenas com as pessoas que deram erro, copia e cola as informacoes (nome, email, cargo etc) e coloca no fim da tabela da aba base de dados. Apos esse passo, va na coluna da sua ação e coloque as horas daquela ação nas linhas daquelas pessoas. Sempre confira se o total bate com o total da sua lis</a:t>
          </a:r>
        </a:p>
        <a:p>
          <a:endParaRPr lang="pt-BR" sz="1100" baseline="0"/>
        </a:p>
        <a:p>
          <a:endParaRPr lang="pt-BR" sz="1100" baseline="0"/>
        </a:p>
      </xdr:txBody>
    </xdr:sp>
    <xdr:clientData/>
  </xdr:twoCellAnchor>
</xdr:wsDr>
</file>

<file path=xl/persons/person.xml><?xml version="1.0" encoding="utf-8"?>
<personList xmlns="http://schemas.microsoft.com/office/spreadsheetml/2018/threadedcomments" xmlns:x="http://schemas.openxmlformats.org/spreadsheetml/2006/main">
  <person displayName="Julia Fiks Salem" id="{3B82A9A5-9E97-4100-BC70-1FBBB00F9805}" userId="S::jsalem@bvmf.com.br::471e9a6a-fe8d-4ae1-bfe3-bc09978ccabb" providerId="AD"/>
  <person displayName="Michelle Da Silva" id="{1AFEDB92-4059-4FC9-8635-60F458CAA2B0}" userId="S::micsilva@bvmf.com.br::baa19afe-1c8a-45e7-a5e7-14470e5cc77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6E2454-D180-4DAA-A50D-3557AE5D7A45}" name="BasedeDados" displayName="BasedeDados" ref="A2:AR1182" totalsRowCount="1" headerRowDxfId="87" dataDxfId="86">
  <autoFilter ref="A2:AR1181" xr:uid="{746F0837-941C-4089-A576-602B5BF864FF}">
    <filterColumn colId="7">
      <filters>
        <filter val="N0"/>
      </filters>
    </filterColumn>
  </autoFilter>
  <sortState xmlns:xlrd2="http://schemas.microsoft.com/office/spreadsheetml/2017/richdata2" ref="A3:AR1181">
    <sortCondition ref="D2:D1181"/>
  </sortState>
  <tableColumns count="44">
    <tableColumn id="2" xr3:uid="{820BCA7D-57AF-44C5-A2BA-B967A64324B7}" name="NOME" dataDxfId="85" totalsRowDxfId="84"/>
    <tableColumn id="5" xr3:uid="{30F6F9D1-0914-4E4D-BAAD-5FC6B11FBE2C}" name="Coluna1" dataDxfId="83" totalsRowDxfId="82">
      <calculatedColumnFormula>IFERROR(LEFT(BasedeDados[[#This Row],[GTE TI]],SEARCH(" ",BasedeDados[[#This Row],[GTE TI]],1)),BasedeDados[[#This Row],[GTE TI]])</calculatedColumnFormula>
    </tableColumn>
    <tableColumn id="4" xr3:uid="{A3315BCC-A690-40B7-A653-E199EEE21FF9}" name="GTE TI" totalsRowDxfId="81"/>
    <tableColumn id="6" xr3:uid="{E6F74EDC-19B7-4BEB-BF83-AC38DA0F85D4}" name="0197-Ger. de Sistemas de Cálculo de Risco" totalsRowDxfId="80"/>
    <tableColumn id="8" xr3:uid="{A22A3D20-82EE-483F-8594-FBC676485527}" name="Tipo do Voluntário" dataDxfId="79" totalsRowDxfId="78">
      <calculatedColumnFormula array="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calculatedColumnFormula>
    </tableColumn>
    <tableColumn id="9" xr3:uid="{8DE93148-72AE-4330-9852-C13B2F466236}" name="Total de horas de voluntariado" dataDxfId="77" totalsRowDxfId="76">
      <calculatedColumnFormula>SUM(I3:AQ3)</calculatedColumnFormula>
    </tableColumn>
    <tableColumn id="1" xr3:uid="{72B3D113-896F-44E2-A827-A18BCA75C52E}" name="Numero de participações" dataDxfId="75" totalsRowDxfId="74">
      <calculatedColumnFormula>COUNT(I3,K3:AM3,AN3)</calculatedColumnFormula>
    </tableColumn>
    <tableColumn id="3" xr3:uid="{3AA53B8A-3DB4-4420-9FC9-ED5B3B1AAFDA}" name="Classificação" totalsRowFunction="custom" dataDxfId="73" totalsRowDxfId="72">
      <totalsRowFormula>COUNT(H1:H1181)</totalsRowFormula>
    </tableColumn>
    <tableColumn id="10" xr3:uid="{F2E296C9-F1A4-4A81-97E2-2F54C18B6340}" name="GT" dataDxfId="71" totalsRowDxfId="70"/>
    <tableColumn id="11" xr3:uid="{194BE2B8-7DA8-4C91-A663-B964C9D4BD35}" name="Ativo no GT" dataDxfId="69" totalsRowDxfId="68"/>
    <tableColumn id="12" xr3:uid="{8C5324D3-372C-4CB7-B4BD-F3A1A8BC3D87}" name="Campanha de doação de cestas " dataDxfId="67" totalsRowDxfId="66">
      <calculatedColumnFormula>VLOOKUP(#REF!,#REF!,1,FALSE)</calculatedColumnFormula>
    </tableColumn>
    <tableColumn id="13" xr3:uid="{9E878492-6749-4E59-8B29-0F49E11BBDCF}" name="Campanha de indicação de ongs" dataDxfId="65" totalsRowDxfId="64"/>
    <tableColumn id="30" xr3:uid="{28EAD2C2-C971-4F2C-81C4-B3CADFBC9F19}" name="Entrevistas de voluntariado com consultoria" dataDxfId="63" totalsRowDxfId="62"/>
    <tableColumn id="14" xr3:uid="{509D59AA-10B9-41DC-A87A-9498D3982153}" name="Mentoria Generation Turma 1" dataDxfId="61" totalsRowDxfId="60"/>
    <tableColumn id="15" xr3:uid="{C94D99DF-8E88-42D0-B977-91D8928A2FD3}" name="Mentoria Generation Turma 2" dataDxfId="59" totalsRowDxfId="58"/>
    <tableColumn id="16" xr3:uid="{F926EB4E-C5AC-4CAC-898E-A775DFBCB81D}" name="Mentoria Generation Turma 3" dataDxfId="57" totalsRowDxfId="56"/>
    <tableColumn id="17" xr3:uid="{4315B63D-FA97-4B83-978B-4B1786A42098}" name="Live de storytelling" dataDxfId="55" totalsRowDxfId="54"/>
    <tableColumn id="18" xr3:uid="{4FE2706E-266A-4568-8BB1-3F133BB209D5}" name="Mentoria de TCC com IOS" dataDxfId="53" totalsRowDxfId="52"/>
    <tableColumn id="19" xr3:uid="{7FE3C627-16BA-4CDC-9CFD-A684C80C2F46}" name="LIVE no Youtube para jovens" dataDxfId="51" totalsRowDxfId="50"/>
    <tableColumn id="20" xr3:uid="{CF57AD71-850A-41DC-89B6-AB1A90BD8754}" name="Reciclar - Live Instagram sobre TI" dataDxfId="49" totalsRowDxfId="48"/>
    <tableColumn id="21" xr3:uid="{AEA1FD44-6273-4785-8627-1F814AF17027}" name="Distribuição de cestas básicas com UNIBES" dataDxfId="47" totalsRowDxfId="46"/>
    <tableColumn id="22" xr3:uid="{0A31C596-75EB-4B1F-AB62-4F1613FBB279}" name="Distribuição de cestas básicas com UNIBES 2" dataDxfId="45" totalsRowDxfId="44"/>
    <tableColumn id="23" xr3:uid="{084497CF-7BA0-4997-ADBE-458BE1A39ADA}" name="Distribuição de cestas básicas com UNIBES 3" dataDxfId="43" totalsRowDxfId="42"/>
    <tableColumn id="32" xr3:uid="{AC1FE4A2-8986-4D40-975C-ECEE4E5B4D8D}" name="Distribuição de cestas básicas com UNIBES 4" dataDxfId="41" totalsRowDxfId="40"/>
    <tableColumn id="31" xr3:uid="{AD5716BD-444F-4F28-921B-258554946612}" name="Distribuição de cestas básicas com UNIBES 5" dataDxfId="39" totalsRowDxfId="38"/>
    <tableColumn id="24" xr3:uid="{9B801362-73DC-4E5E-A6B3-203894EED7C0}" name="Distribuição de cestas básicas com UNIBES 6" dataDxfId="37" totalsRowDxfId="36"/>
    <tableColumn id="25" xr3:uid="{1F7FEB03-8BBD-4352-BB4C-D559139C46FE}" name="Treinamento dos mentores Jaule" dataDxfId="35" totalsRowDxfId="34"/>
    <tableColumn id="26" xr3:uid="{5512976F-934C-4D04-87CC-B76C12742159}" name="Campanha de doação de sangue" dataDxfId="33" totalsRowDxfId="32">
      <calculatedColumnFormula>VLOOKUP(BasedeDados[[#This Row],[NOME]],#REF!,1,FALSE)</calculatedColumnFormula>
    </tableColumn>
    <tableColumn id="34" xr3:uid="{B75D9E9C-1490-45E7-BCE3-ACBA3F08471C}" name="Bloomberg -Projeto Python" dataDxfId="31" totalsRowDxfId="30"/>
    <tableColumn id="27" xr3:uid="{48C75D18-6F13-4B01-B306-5A0896CC4E7C}" name="Treinamento Amigo de Valor" dataDxfId="29" totalsRowDxfId="28">
      <calculatedColumnFormula>VLOOKUP(#REF!,#REF!,1,)</calculatedColumnFormula>
    </tableColumn>
    <tableColumn id="33" xr3:uid="{DEFD1B5D-9CD1-4FE3-A786-285FDA665C1C}" name="ABCD Entrega de Cestas" dataDxfId="27" totalsRowDxfId="26"/>
    <tableColumn id="35" xr3:uid="{F35A6063-1B3F-4FFB-87D1-F0BF56608A75}" name="CEAP Mentoria " dataDxfId="25" totalsRowDxfId="24"/>
    <tableColumn id="36" xr3:uid="{46161953-8C14-4BC0-BB2E-CE9E3C995E9E}" name="Ações de Comunicação" dataDxfId="23" totalsRowDxfId="22"/>
    <tableColumn id="38" xr3:uid="{0D3DB46A-1C22-4CD1-AD12-E9D17E2335F9}" name="Mentoria Generation Turma 4" dataDxfId="21" totalsRowDxfId="20">
      <calculatedColumnFormula>VLOOKUP(BasedeDados[[#This Row],[NOME]],#REF!,1,FALSE)</calculatedColumnFormula>
    </tableColumn>
    <tableColumn id="39" xr3:uid="{D4D1E7D2-F694-4C4B-B635-AA07B79CF2BC}" name="Jaule mentoria" dataDxfId="19" totalsRowDxfId="18"/>
    <tableColumn id="41" xr3:uid="{2E22751A-BC90-41A9-A197-0C79678AE523}" name="Bloomberg Python Turma 2" dataDxfId="17" totalsRowDxfId="16"/>
    <tableColumn id="42" xr3:uid="{F596EC7C-65FD-4512-94B1-821BE8008800}" name="Live Jaule" dataDxfId="15" totalsRowDxfId="14"/>
    <tableColumn id="43" xr3:uid="{42A6E97D-53CC-42DD-9FBD-7D09B99F1B63}" name="Doação de sacolinhas de natal" dataDxfId="13" totalsRowDxfId="12"/>
    <tableColumn id="44" xr3:uid="{DDE93DB4-9685-4984-BCBC-53440D353740}" name="Campanha de doação Amigo de Valor" dataDxfId="11" totalsRowDxfId="10"/>
    <tableColumn id="45" xr3:uid="{4563D306-CAF6-4BCF-ACD2-0AA13944B349}" name="Comite de Seleção Campanha de indicação" dataDxfId="9" totalsRowDxfId="8"/>
    <tableColumn id="46" xr3:uid="{A66E67F8-3675-4FCF-B41B-300576ED5FA1}" name="Doação de sacolinhas para o Lar dar Crianças" dataDxfId="7" totalsRowDxfId="6"/>
    <tableColumn id="28" xr3:uid="{19858F68-5A33-4A33-9BCB-5155092B34C1}" name="Assinou termo de voluntariado?" dataDxfId="5" totalsRowDxfId="4"/>
    <tableColumn id="29" xr3:uid="{ACD168BD-4BDE-445A-AADB-AE1F6E22A935}" name="Tem camiseta?" dataDxfId="3" totalsRowDxfId="2"/>
    <tableColumn id="37" xr3:uid="{E1E3EE14-3937-4621-865C-B51764941047}" name="Participou de alguma ação COVID?" dataDxfId="1" totalsRow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2" dT="2020-09-11T20:45:16.64" personId="{1AFEDB92-4059-4FC9-8635-60F458CAA2B0}" id="{967965AF-773E-4E33-A7C4-4F4B3CFB9C0A}">
    <text>Mentoria por um dia do IOS</text>
  </threadedComment>
  <threadedComment ref="Q2" dT="2020-09-11T20:45:53.41" personId="{1AFEDB92-4059-4FC9-8635-60F458CAA2B0}" id="{BA165180-8CB5-408E-8DD6-1781F858E73F}">
    <text>IOS</text>
  </threadedComment>
  <threadedComment ref="AF242" dT="2020-11-09T14:49:19.67" personId="{3B82A9A5-9E97-4100-BC70-1FBBB00F9805}" id="{2CADB7F6-BA5E-41B9-9D4E-9028D20D072D}">
    <text>email de divulgação campanha de cestas basicas, amigo de valor e mentoria generation</text>
  </threadedComment>
  <threadedComment ref="AF485" dT="2020-11-09T14:47:16.98" personId="{3B82A9A5-9E97-4100-BC70-1FBBB00F9805}" id="{1E59A1F8-33E9-474D-A97B-C28F8AA20208}">
    <text>gravou video amigo de valor - divulgação</text>
  </threadedComment>
  <threadedComment ref="AF520" dT="2020-11-09T14:48:35.28" personId="{3B82A9A5-9E97-4100-BC70-1FBBB00F9805}" id="{D161A176-6739-4003-B393-7BEC940E726B}">
    <text>email de divulgação para lideres - amigo de valor</text>
  </threadedComment>
  <threadedComment ref="A881" dT="2020-11-23T18:34:23.78" personId="{3B82A9A5-9E97-4100-BC70-1FBBB00F9805}" id="{BFE94185-4174-4AB6-AF09-2C4B0C7B8C27}">
    <text>1 hora</text>
  </threadedComment>
  <threadedComment ref="AF992" dT="2020-11-23T18:55:50.99" personId="{3B82A9A5-9E97-4100-BC70-1FBBB00F9805}" id="{218DAC72-A912-4157-A285-5EE54BEDF49E}">
    <text>reunião de planejamento b3 social, comunicação</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0-11-23T19:16:14.11" personId="{3B82A9A5-9E97-4100-BC70-1FBBB00F9805}" id="{2B6160A9-EE8A-4581-A073-3F4EEB3241F3}">
    <text>inserir beneficiários</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D80E2-4D09-4AFA-94B6-D538DA2E479B}">
  <dimension ref="A1:AR1184"/>
  <sheetViews>
    <sheetView zoomScale="106" workbookViewId="0">
      <pane xSplit="1" topLeftCell="AK1" activePane="topRight" state="frozen"/>
      <selection pane="topRight" activeCell="A1184" sqref="A1184"/>
    </sheetView>
  </sheetViews>
  <sheetFormatPr defaultRowHeight="15" x14ac:dyDescent="0.25"/>
  <cols>
    <col min="1" max="2" width="17.140625" style="1" customWidth="1"/>
    <col min="3" max="3" width="27.85546875" style="1" customWidth="1"/>
    <col min="4" max="4" width="41.85546875" style="4" customWidth="1"/>
    <col min="5" max="5" width="24.7109375" style="4" customWidth="1"/>
    <col min="6" max="6" width="36.5703125" style="3" customWidth="1"/>
    <col min="7" max="7" width="19.42578125" customWidth="1"/>
    <col min="8" max="8" width="22.85546875" style="59" customWidth="1"/>
    <col min="9" max="9" width="16.7109375" style="2" customWidth="1"/>
    <col min="10" max="10" width="19" style="3" customWidth="1"/>
    <col min="11" max="11" width="31.140625" style="2" customWidth="1"/>
    <col min="12" max="12" width="33.5703125" style="7" customWidth="1"/>
    <col min="13" max="13" width="26" style="7" customWidth="1"/>
    <col min="14" max="15" width="22.7109375" style="3" customWidth="1"/>
    <col min="16" max="16" width="20.42578125" style="2" customWidth="1"/>
    <col min="17" max="17" width="18.85546875" style="2" customWidth="1"/>
    <col min="18" max="18" width="24.5703125" style="2" customWidth="1"/>
    <col min="19" max="19" width="31" style="2" customWidth="1"/>
    <col min="20" max="20" width="23.85546875" style="2" customWidth="1"/>
    <col min="21" max="21" width="42.5703125" style="3" bestFit="1" customWidth="1"/>
    <col min="22" max="25" width="43.85546875" style="3" bestFit="1" customWidth="1"/>
    <col min="26" max="26" width="43.85546875" style="2" bestFit="1" customWidth="1"/>
    <col min="27" max="27" width="33" style="3" bestFit="1" customWidth="1"/>
    <col min="28" max="28" width="33.28515625" style="3" bestFit="1" customWidth="1"/>
    <col min="29" max="29" width="27" style="3" customWidth="1"/>
    <col min="30" max="30" width="29.85546875" customWidth="1"/>
    <col min="31" max="31" width="25" bestFit="1" customWidth="1"/>
    <col min="32" max="32" width="26.5703125" style="3" bestFit="1" customWidth="1"/>
    <col min="33" max="33" width="23.85546875" bestFit="1" customWidth="1"/>
    <col min="34" max="34" width="24" bestFit="1" customWidth="1"/>
    <col min="35" max="35" width="19" customWidth="1"/>
    <col min="36" max="36" width="27" customWidth="1"/>
    <col min="37" max="37" width="15" customWidth="1"/>
    <col min="38" max="40" width="33" customWidth="1"/>
    <col min="41" max="41" width="40.42578125" customWidth="1"/>
    <col min="42" max="42" width="21.85546875" customWidth="1"/>
    <col min="43" max="43" width="16.28515625" customWidth="1"/>
    <col min="44" max="44" width="18.5703125" customWidth="1"/>
    <col min="45" max="45" width="29.85546875" customWidth="1"/>
  </cols>
  <sheetData>
    <row r="1" spans="1:44" s="17" customFormat="1" x14ac:dyDescent="0.25">
      <c r="A1" s="17" t="s">
        <v>0</v>
      </c>
      <c r="I1" s="17" t="s">
        <v>1</v>
      </c>
      <c r="K1" s="17" t="s">
        <v>2</v>
      </c>
      <c r="L1" s="17" t="s">
        <v>3</v>
      </c>
      <c r="M1" s="17" t="s">
        <v>4</v>
      </c>
      <c r="N1" s="17" t="s">
        <v>5</v>
      </c>
      <c r="O1" s="17" t="s">
        <v>3</v>
      </c>
      <c r="P1" s="17" t="s">
        <v>6</v>
      </c>
      <c r="Q1" s="17" t="s">
        <v>6</v>
      </c>
      <c r="R1" s="17" t="s">
        <v>6</v>
      </c>
      <c r="S1" s="17" t="s">
        <v>3</v>
      </c>
      <c r="T1" s="17" t="s">
        <v>7</v>
      </c>
      <c r="U1" s="17" t="s">
        <v>7</v>
      </c>
      <c r="V1" s="17" t="s">
        <v>3</v>
      </c>
      <c r="W1" s="17" t="s">
        <v>3</v>
      </c>
      <c r="X1" s="17" t="s">
        <v>6</v>
      </c>
      <c r="Y1" s="17" t="s">
        <v>6</v>
      </c>
      <c r="Z1" s="17" t="s">
        <v>6</v>
      </c>
      <c r="AA1" s="17" t="s">
        <v>8</v>
      </c>
      <c r="AB1" s="17" t="s">
        <v>9</v>
      </c>
      <c r="AC1" s="17" t="s">
        <v>8</v>
      </c>
      <c r="AD1" s="17" t="s">
        <v>10</v>
      </c>
      <c r="AE1" s="17" t="s">
        <v>10</v>
      </c>
      <c r="AF1" s="17" t="s">
        <v>8</v>
      </c>
      <c r="AG1" s="17" t="s">
        <v>11</v>
      </c>
      <c r="AH1" s="17" t="s">
        <v>10</v>
      </c>
      <c r="AI1" s="17" t="s">
        <v>6</v>
      </c>
      <c r="AJ1" s="17" t="s">
        <v>8</v>
      </c>
      <c r="AK1" s="17" t="s">
        <v>10</v>
      </c>
      <c r="AL1" s="17" t="s">
        <v>12</v>
      </c>
      <c r="AM1" s="17" t="s">
        <v>10</v>
      </c>
      <c r="AN1" s="17" t="s">
        <v>3</v>
      </c>
      <c r="AO1" s="17" t="s">
        <v>12</v>
      </c>
    </row>
    <row r="2" spans="1:44" s="9" customFormat="1" x14ac:dyDescent="0.25">
      <c r="A2" s="10" t="s">
        <v>13</v>
      </c>
      <c r="B2" s="10" t="s">
        <v>2266</v>
      </c>
      <c r="C2" s="79" t="s">
        <v>331</v>
      </c>
      <c r="D2" s="79" t="s">
        <v>345</v>
      </c>
      <c r="E2" s="10" t="s">
        <v>14</v>
      </c>
      <c r="F2" s="10" t="s">
        <v>15</v>
      </c>
      <c r="G2" s="11" t="s">
        <v>16</v>
      </c>
      <c r="H2" s="10" t="s">
        <v>17</v>
      </c>
      <c r="I2" s="17" t="s">
        <v>18</v>
      </c>
      <c r="J2" s="11" t="s">
        <v>19</v>
      </c>
      <c r="K2" s="10" t="s">
        <v>20</v>
      </c>
      <c r="L2" s="11" t="s">
        <v>21</v>
      </c>
      <c r="M2" s="11" t="s">
        <v>22</v>
      </c>
      <c r="N2" s="39" t="s">
        <v>23</v>
      </c>
      <c r="O2" s="39" t="s">
        <v>24</v>
      </c>
      <c r="P2" s="39" t="s">
        <v>25</v>
      </c>
      <c r="Q2" s="11" t="s">
        <v>26</v>
      </c>
      <c r="R2" s="11" t="s">
        <v>27</v>
      </c>
      <c r="S2" s="11" t="s">
        <v>28</v>
      </c>
      <c r="T2" s="11" t="s">
        <v>29</v>
      </c>
      <c r="U2" s="39" t="s">
        <v>30</v>
      </c>
      <c r="V2" s="39" t="s">
        <v>31</v>
      </c>
      <c r="W2" s="39" t="s">
        <v>32</v>
      </c>
      <c r="X2" s="39" t="s">
        <v>33</v>
      </c>
      <c r="Y2" s="39" t="s">
        <v>34</v>
      </c>
      <c r="Z2" s="39" t="s">
        <v>35</v>
      </c>
      <c r="AA2" s="11" t="s">
        <v>36</v>
      </c>
      <c r="AB2" s="39" t="s">
        <v>37</v>
      </c>
      <c r="AC2" s="11" t="s">
        <v>38</v>
      </c>
      <c r="AD2" s="11" t="s">
        <v>39</v>
      </c>
      <c r="AE2" s="11" t="s">
        <v>40</v>
      </c>
      <c r="AF2" s="11" t="s">
        <v>41</v>
      </c>
      <c r="AG2" s="39" t="s">
        <v>42</v>
      </c>
      <c r="AH2" s="39" t="s">
        <v>43</v>
      </c>
      <c r="AI2" s="39" t="s">
        <v>44</v>
      </c>
      <c r="AJ2" s="39" t="s">
        <v>45</v>
      </c>
      <c r="AK2" s="39" t="s">
        <v>46</v>
      </c>
      <c r="AL2" s="39" t="s">
        <v>47</v>
      </c>
      <c r="AM2" s="39" t="s">
        <v>48</v>
      </c>
      <c r="AN2" s="39" t="s">
        <v>49</v>
      </c>
      <c r="AO2" s="12" t="s">
        <v>50</v>
      </c>
      <c r="AP2" s="12" t="s">
        <v>51</v>
      </c>
      <c r="AQ2" s="13" t="s">
        <v>52</v>
      </c>
      <c r="AR2" s="11" t="s">
        <v>53</v>
      </c>
    </row>
    <row r="3" spans="1:44" s="5" customFormat="1" hidden="1" x14ac:dyDescent="0.25">
      <c r="A3" s="33" t="s">
        <v>54</v>
      </c>
      <c r="B3" s="33" t="str">
        <f>IFERROR(LEFT(BasedeDados[[#This Row],[GTE TI]],SEARCH(" ",BasedeDados[[#This Row],[GTE TI]],1)),BasedeDados[[#This Row],[GTE TI]])</f>
        <v xml:space="preserve">ANL </v>
      </c>
      <c r="C3" s="80" t="s">
        <v>179</v>
      </c>
      <c r="D3" s="80" t="s">
        <v>193</v>
      </c>
      <c r="E3" s="16" t="s">
        <v>57</v>
      </c>
      <c r="F3" s="16">
        <f t="shared" ref="F3:F66" si="0">SUM(I3:AQ3)</f>
        <v>0.75</v>
      </c>
      <c r="G3" s="16">
        <f t="shared" ref="G3:G66" si="1">COUNT(I3,K3:AM3,AN3)</f>
        <v>2</v>
      </c>
      <c r="H3" s="16" t="s">
        <v>58</v>
      </c>
      <c r="I3" s="16"/>
      <c r="J3" s="16"/>
      <c r="K3" s="31"/>
      <c r="L3" s="32">
        <v>0.5</v>
      </c>
      <c r="M3" s="44"/>
      <c r="N3" s="16"/>
      <c r="O3" s="16"/>
      <c r="P3" s="16"/>
      <c r="Q3" s="16"/>
      <c r="R3" s="16"/>
      <c r="S3" s="16"/>
      <c r="T3" s="16"/>
      <c r="U3" s="16"/>
      <c r="V3" s="16"/>
      <c r="W3" s="16"/>
      <c r="X3" s="16"/>
      <c r="Y3" s="16"/>
      <c r="Z3" s="16"/>
      <c r="AA3" s="16"/>
      <c r="AB3" s="16"/>
      <c r="AC3" s="16"/>
      <c r="AD3" s="16"/>
      <c r="AE3" s="16"/>
      <c r="AF3" s="16"/>
      <c r="AG3" s="16"/>
      <c r="AH3" s="16"/>
      <c r="AI3" s="16"/>
      <c r="AJ3" s="16"/>
      <c r="AK3" s="16"/>
      <c r="AL3" s="16"/>
      <c r="AM3" s="16">
        <v>0.25</v>
      </c>
      <c r="AN3" s="16"/>
      <c r="AO3" s="16"/>
      <c r="AP3" s="16" t="s">
        <v>59</v>
      </c>
      <c r="AQ3" s="15"/>
      <c r="AR3" s="16" t="s">
        <v>60</v>
      </c>
    </row>
    <row r="4" spans="1:44" s="5" customFormat="1" hidden="1" x14ac:dyDescent="0.25">
      <c r="A4" s="33" t="s">
        <v>61</v>
      </c>
      <c r="B4" s="33" t="str">
        <f>IFERROR(LEFT(BasedeDados[[#This Row],[GTE TI]],SEARCH(" ",BasedeDados[[#This Row],[GTE TI]],1)),BasedeDados[[#This Row],[GTE TI]])</f>
        <v xml:space="preserve">ANL </v>
      </c>
      <c r="C4" s="79" t="s">
        <v>890</v>
      </c>
      <c r="D4" s="79" t="s">
        <v>2023</v>
      </c>
      <c r="E4" s="16" t="str" cm="1">
        <f t="array" ref="E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 s="16">
        <f t="shared" si="0"/>
        <v>0.25</v>
      </c>
      <c r="G4" s="16">
        <f t="shared" si="1"/>
        <v>1</v>
      </c>
      <c r="H4" s="16" t="s">
        <v>64</v>
      </c>
      <c r="I4" s="16"/>
      <c r="J4" s="16"/>
      <c r="K4" s="31">
        <v>0.25</v>
      </c>
      <c r="L4" s="32"/>
      <c r="M4" s="44"/>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5"/>
      <c r="AR4" s="16" t="s">
        <v>60</v>
      </c>
    </row>
    <row r="5" spans="1:44" s="5" customFormat="1" hidden="1" x14ac:dyDescent="0.25">
      <c r="A5" s="33" t="s">
        <v>65</v>
      </c>
      <c r="B5" s="33" t="str">
        <f>IFERROR(LEFT(BasedeDados[[#This Row],[GTE TI]],SEARCH(" ",BasedeDados[[#This Row],[GTE TI]],1)),BasedeDados[[#This Row],[GTE TI]])</f>
        <v xml:space="preserve">ANL </v>
      </c>
      <c r="C5" s="80" t="s">
        <v>190</v>
      </c>
      <c r="D5" s="80" t="s">
        <v>1864</v>
      </c>
      <c r="E5" s="16" t="str" cm="1">
        <f t="array" ref="E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 s="16">
        <f t="shared" si="0"/>
        <v>0.75</v>
      </c>
      <c r="G5" s="16">
        <f t="shared" si="1"/>
        <v>3</v>
      </c>
      <c r="H5" s="16" t="s">
        <v>64</v>
      </c>
      <c r="I5" s="16"/>
      <c r="J5" s="16"/>
      <c r="K5" s="31">
        <v>0.25</v>
      </c>
      <c r="L5" s="32"/>
      <c r="M5" s="44"/>
      <c r="N5" s="16"/>
      <c r="O5" s="16"/>
      <c r="P5" s="16"/>
      <c r="Q5" s="16"/>
      <c r="R5" s="16"/>
      <c r="S5" s="16"/>
      <c r="T5" s="16"/>
      <c r="U5" s="16"/>
      <c r="V5" s="16"/>
      <c r="W5" s="16"/>
      <c r="X5" s="16"/>
      <c r="Y5" s="16"/>
      <c r="Z5" s="16"/>
      <c r="AA5" s="16"/>
      <c r="AB5" s="16"/>
      <c r="AC5" s="16"/>
      <c r="AD5" s="16"/>
      <c r="AE5" s="16"/>
      <c r="AF5" s="16"/>
      <c r="AG5" s="16"/>
      <c r="AH5" s="16"/>
      <c r="AI5" s="16"/>
      <c r="AJ5" s="16"/>
      <c r="AK5" s="16"/>
      <c r="AL5" s="55">
        <v>0.25</v>
      </c>
      <c r="AM5" s="16">
        <v>0.25</v>
      </c>
      <c r="AN5" s="16"/>
      <c r="AO5" s="16"/>
      <c r="AP5" s="16"/>
      <c r="AQ5" s="15"/>
      <c r="AR5" s="16" t="s">
        <v>60</v>
      </c>
    </row>
    <row r="6" spans="1:44" s="5" customFormat="1" hidden="1" x14ac:dyDescent="0.25">
      <c r="A6" s="33" t="s">
        <v>68</v>
      </c>
      <c r="B6" s="33" t="str">
        <f>IFERROR(LEFT(BasedeDados[[#This Row],[GTE TI]],SEARCH(" ",BasedeDados[[#This Row],[GTE TI]],1)),BasedeDados[[#This Row],[GTE TI]])</f>
        <v xml:space="preserve">ANL </v>
      </c>
      <c r="C6" s="79" t="s">
        <v>1118</v>
      </c>
      <c r="D6" s="79" t="s">
        <v>1832</v>
      </c>
      <c r="E6" s="16" t="s">
        <v>57</v>
      </c>
      <c r="F6" s="16">
        <f t="shared" si="0"/>
        <v>0.75</v>
      </c>
      <c r="G6" s="16">
        <f t="shared" si="1"/>
        <v>2</v>
      </c>
      <c r="H6" s="16" t="s">
        <v>58</v>
      </c>
      <c r="I6" s="16"/>
      <c r="J6" s="16"/>
      <c r="K6" s="31">
        <v>0.25</v>
      </c>
      <c r="L6" s="32">
        <v>0.5</v>
      </c>
      <c r="M6" s="44"/>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t="s">
        <v>59</v>
      </c>
      <c r="AQ6" s="15"/>
      <c r="AR6" s="16" t="s">
        <v>60</v>
      </c>
    </row>
    <row r="7" spans="1:44" s="5" customFormat="1" hidden="1" x14ac:dyDescent="0.25">
      <c r="A7" s="33" t="s">
        <v>71</v>
      </c>
      <c r="B7" s="33" t="str">
        <f>IFERROR(LEFT(BasedeDados[[#This Row],[GTE TI]],SEARCH(" ",BasedeDados[[#This Row],[GTE TI]],1)),BasedeDados[[#This Row],[GTE TI]])</f>
        <v xml:space="preserve">AUDITOR </v>
      </c>
      <c r="C7" s="80" t="s">
        <v>716</v>
      </c>
      <c r="D7" s="80" t="s">
        <v>895</v>
      </c>
      <c r="E7" s="16" t="str" cm="1">
        <f t="array" ref="E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 s="16">
        <f t="shared" si="0"/>
        <v>0.25</v>
      </c>
      <c r="G7" s="16">
        <f t="shared" si="1"/>
        <v>1</v>
      </c>
      <c r="H7" s="16" t="s">
        <v>64</v>
      </c>
      <c r="I7" s="16"/>
      <c r="J7" s="16"/>
      <c r="K7" s="31">
        <v>0.25</v>
      </c>
      <c r="L7" s="32"/>
      <c r="M7" s="44"/>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5"/>
      <c r="AR7" s="16" t="s">
        <v>60</v>
      </c>
    </row>
    <row r="8" spans="1:44" s="5" customFormat="1" hidden="1" x14ac:dyDescent="0.25">
      <c r="A8" s="33" t="s">
        <v>74</v>
      </c>
      <c r="B8" s="33" t="str">
        <f>IFERROR(LEFT(BasedeDados[[#This Row],[GTE TI]],SEARCH(" ",BasedeDados[[#This Row],[GTE TI]],1)),BasedeDados[[#This Row],[GTE TI]])</f>
        <v xml:space="preserve">AST </v>
      </c>
      <c r="C8" s="79" t="s">
        <v>1750</v>
      </c>
      <c r="D8" s="79" t="s">
        <v>1751</v>
      </c>
      <c r="E8" s="16" t="str" cm="1">
        <f t="array" ref="E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 s="16">
        <f t="shared" si="0"/>
        <v>0.25</v>
      </c>
      <c r="G8" s="16">
        <f t="shared" si="1"/>
        <v>1</v>
      </c>
      <c r="H8" s="16" t="s">
        <v>64</v>
      </c>
      <c r="I8" s="16"/>
      <c r="J8" s="16"/>
      <c r="K8" s="31">
        <v>0.25</v>
      </c>
      <c r="L8" s="32"/>
      <c r="M8" s="44"/>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5"/>
      <c r="AR8" s="16" t="s">
        <v>60</v>
      </c>
    </row>
    <row r="9" spans="1:44" s="5" customFormat="1" hidden="1" x14ac:dyDescent="0.25">
      <c r="A9" s="33" t="s">
        <v>76</v>
      </c>
      <c r="B9" s="33" t="str">
        <f>IFERROR(LEFT(BasedeDados[[#This Row],[GTE TI]],SEARCH(" ",BasedeDados[[#This Row],[GTE TI]],1)),BasedeDados[[#This Row],[GTE TI]])</f>
        <v>N/A</v>
      </c>
      <c r="C9" s="80" t="s">
        <v>2075</v>
      </c>
      <c r="D9" s="80" t="s">
        <v>2075</v>
      </c>
      <c r="E9" s="16" t="str" cm="1">
        <f t="array" ref="E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 s="16">
        <f t="shared" si="0"/>
        <v>0.25</v>
      </c>
      <c r="G9" s="16">
        <f t="shared" si="1"/>
        <v>1</v>
      </c>
      <c r="H9" s="16" t="s">
        <v>64</v>
      </c>
      <c r="I9" s="16"/>
      <c r="J9" s="16"/>
      <c r="K9" s="31">
        <v>0.25</v>
      </c>
      <c r="L9" s="32"/>
      <c r="M9" s="44"/>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5"/>
      <c r="AR9" s="16" t="s">
        <v>60</v>
      </c>
    </row>
    <row r="10" spans="1:44" s="5" customFormat="1" hidden="1" x14ac:dyDescent="0.25">
      <c r="A10" s="33" t="s">
        <v>78</v>
      </c>
      <c r="B10" s="33" t="str">
        <f>IFERROR(LEFT(BasedeDados[[#This Row],[GTE TI]],SEARCH(" ",BasedeDados[[#This Row],[GTE TI]],1)),BasedeDados[[#This Row],[GTE TI]])</f>
        <v xml:space="preserve">ADVOGADO </v>
      </c>
      <c r="C10" s="79" t="s">
        <v>851</v>
      </c>
      <c r="D10" s="79" t="s">
        <v>1317</v>
      </c>
      <c r="E10" s="16" t="str" cm="1">
        <f t="array" ref="E1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 s="16">
        <f t="shared" si="0"/>
        <v>0.5</v>
      </c>
      <c r="G10" s="16">
        <f t="shared" si="1"/>
        <v>2</v>
      </c>
      <c r="H10" s="16" t="s">
        <v>64</v>
      </c>
      <c r="I10" s="16"/>
      <c r="J10" s="16"/>
      <c r="K10" s="31">
        <v>0.25</v>
      </c>
      <c r="L10" s="32"/>
      <c r="M10" s="44"/>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v>0.25</v>
      </c>
      <c r="AN10" s="16"/>
      <c r="AO10" s="16"/>
      <c r="AP10" s="16"/>
      <c r="AQ10" s="15"/>
      <c r="AR10" s="16" t="s">
        <v>60</v>
      </c>
    </row>
    <row r="11" spans="1:44" s="5" customFormat="1" hidden="1" x14ac:dyDescent="0.25">
      <c r="A11" s="33" t="s">
        <v>81</v>
      </c>
      <c r="B11" s="33" t="str">
        <f>IFERROR(LEFT(BasedeDados[[#This Row],[GTE TI]],SEARCH(" ",BasedeDados[[#This Row],[GTE TI]],1)),BasedeDados[[#This Row],[GTE TI]])</f>
        <v xml:space="preserve">ANL </v>
      </c>
      <c r="C11" s="80" t="s">
        <v>978</v>
      </c>
      <c r="D11" s="80" t="s">
        <v>1637</v>
      </c>
      <c r="E11" s="16" t="s">
        <v>84</v>
      </c>
      <c r="F11" s="16">
        <f t="shared" si="0"/>
        <v>16.5</v>
      </c>
      <c r="G11" s="16">
        <f t="shared" si="1"/>
        <v>2</v>
      </c>
      <c r="H11" s="16" t="s">
        <v>85</v>
      </c>
      <c r="I11" s="16"/>
      <c r="J11" s="16"/>
      <c r="K11" s="31"/>
      <c r="L11" s="32">
        <v>0.5</v>
      </c>
      <c r="M11" s="44"/>
      <c r="N11" s="16"/>
      <c r="O11" s="16">
        <v>16</v>
      </c>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t="s">
        <v>86</v>
      </c>
      <c r="AQ11" s="15"/>
      <c r="AR11" s="16" t="s">
        <v>60</v>
      </c>
    </row>
    <row r="12" spans="1:44" s="5" customFormat="1" hidden="1" x14ac:dyDescent="0.25">
      <c r="A12" s="33" t="s">
        <v>87</v>
      </c>
      <c r="B12" s="33" t="str">
        <f>IFERROR(LEFT(BasedeDados[[#This Row],[GTE TI]],SEARCH(" ",BasedeDados[[#This Row],[GTE TI]],1)),BasedeDados[[#This Row],[GTE TI]])</f>
        <v xml:space="preserve">ANL </v>
      </c>
      <c r="C12" s="79" t="s">
        <v>227</v>
      </c>
      <c r="D12" s="79" t="s">
        <v>228</v>
      </c>
      <c r="E12" s="16" t="str" cm="1">
        <f t="array" ref="E1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2" s="16">
        <f t="shared" si="0"/>
        <v>0.25</v>
      </c>
      <c r="G12" s="16">
        <f t="shared" si="1"/>
        <v>1</v>
      </c>
      <c r="H12" s="16" t="s">
        <v>64</v>
      </c>
      <c r="I12" s="16"/>
      <c r="J12" s="16"/>
      <c r="K12" s="31">
        <v>0.25</v>
      </c>
      <c r="L12" s="32"/>
      <c r="M12" s="44"/>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5"/>
      <c r="AR12" s="16" t="s">
        <v>60</v>
      </c>
    </row>
    <row r="13" spans="1:44" s="5" customFormat="1" hidden="1" x14ac:dyDescent="0.25">
      <c r="A13" s="33" t="s">
        <v>88</v>
      </c>
      <c r="B13" s="33" t="str">
        <f>IFERROR(LEFT(BasedeDados[[#This Row],[GTE TI]],SEARCH(" ",BasedeDados[[#This Row],[GTE TI]],1)),BasedeDados[[#This Row],[GTE TI]])</f>
        <v xml:space="preserve">ANL </v>
      </c>
      <c r="C13" s="80" t="s">
        <v>356</v>
      </c>
      <c r="D13" s="80" t="s">
        <v>457</v>
      </c>
      <c r="E13" s="16" t="str" cm="1">
        <f t="array" ref="E1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3" s="16">
        <f t="shared" si="0"/>
        <v>0.25</v>
      </c>
      <c r="G13" s="16">
        <f t="shared" si="1"/>
        <v>1</v>
      </c>
      <c r="H13" s="16" t="s">
        <v>64</v>
      </c>
      <c r="I13" s="16"/>
      <c r="J13" s="16"/>
      <c r="K13" s="31">
        <v>0.25</v>
      </c>
      <c r="L13" s="32"/>
      <c r="M13" s="44"/>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5"/>
      <c r="AR13" s="16" t="s">
        <v>60</v>
      </c>
    </row>
    <row r="14" spans="1:44" s="5" customFormat="1" hidden="1" x14ac:dyDescent="0.25">
      <c r="A14" s="33" t="s">
        <v>89</v>
      </c>
      <c r="B14" s="33" t="str">
        <f>IFERROR(LEFT(BasedeDados[[#This Row],[GTE TI]],SEARCH(" ",BasedeDados[[#This Row],[GTE TI]],1)),BasedeDados[[#This Row],[GTE TI]])</f>
        <v xml:space="preserve">ANL </v>
      </c>
      <c r="C14" s="79" t="s">
        <v>644</v>
      </c>
      <c r="D14" s="79" t="s">
        <v>1895</v>
      </c>
      <c r="E14" s="16" t="str" cm="1">
        <f t="array" ref="E1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4" s="16">
        <f t="shared" si="0"/>
        <v>0.5</v>
      </c>
      <c r="G14" s="16">
        <f t="shared" si="1"/>
        <v>2</v>
      </c>
      <c r="H14" s="16" t="s">
        <v>64</v>
      </c>
      <c r="I14" s="16"/>
      <c r="J14" s="16"/>
      <c r="K14" s="31">
        <v>0.25</v>
      </c>
      <c r="L14" s="32"/>
      <c r="M14" s="44"/>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55">
        <v>0.25</v>
      </c>
      <c r="AM14" s="16"/>
      <c r="AN14" s="16"/>
      <c r="AO14" s="16"/>
      <c r="AP14" s="16"/>
      <c r="AQ14" s="15"/>
      <c r="AR14" s="16" t="s">
        <v>60</v>
      </c>
    </row>
    <row r="15" spans="1:44" s="5" customFormat="1" hidden="1" x14ac:dyDescent="0.25">
      <c r="A15" s="33" t="s">
        <v>91</v>
      </c>
      <c r="B15" s="33" t="str">
        <f>IFERROR(LEFT(BasedeDados[[#This Row],[GTE TI]],SEARCH(" ",BasedeDados[[#This Row],[GTE TI]],1)),BasedeDados[[#This Row],[GTE TI]])</f>
        <v xml:space="preserve">CONS </v>
      </c>
      <c r="C15" s="80" t="s">
        <v>323</v>
      </c>
      <c r="D15" s="80" t="s">
        <v>364</v>
      </c>
      <c r="E15" s="16" t="str" cm="1">
        <f t="array" ref="E1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5" s="16">
        <f t="shared" si="0"/>
        <v>0.5</v>
      </c>
      <c r="G15" s="16">
        <f t="shared" si="1"/>
        <v>2</v>
      </c>
      <c r="H15" s="16" t="s">
        <v>64</v>
      </c>
      <c r="I15" s="16"/>
      <c r="J15" s="16"/>
      <c r="K15" s="31">
        <v>0.25</v>
      </c>
      <c r="L15" s="32"/>
      <c r="M15" s="44"/>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v>0.25</v>
      </c>
      <c r="AN15" s="16"/>
      <c r="AO15" s="16"/>
      <c r="AP15" s="16"/>
      <c r="AQ15" s="15"/>
      <c r="AR15" s="16" t="s">
        <v>60</v>
      </c>
    </row>
    <row r="16" spans="1:44" s="5" customFormat="1" hidden="1" x14ac:dyDescent="0.25">
      <c r="A16" s="33" t="s">
        <v>93</v>
      </c>
      <c r="B16" s="33" t="str">
        <f>IFERROR(LEFT(BasedeDados[[#This Row],[GTE TI]],SEARCH(" ",BasedeDados[[#This Row],[GTE TI]],1)),BasedeDados[[#This Row],[GTE TI]])</f>
        <v xml:space="preserve">ANL </v>
      </c>
      <c r="C16" s="79" t="s">
        <v>984</v>
      </c>
      <c r="D16" s="79" t="s">
        <v>985</v>
      </c>
      <c r="E16" s="16" t="str" cm="1">
        <f t="array" ref="E1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6" s="16">
        <f t="shared" si="0"/>
        <v>0.25</v>
      </c>
      <c r="G16" s="16">
        <f t="shared" si="1"/>
        <v>1</v>
      </c>
      <c r="H16" s="16" t="s">
        <v>64</v>
      </c>
      <c r="I16" s="16"/>
      <c r="J16" s="16"/>
      <c r="K16" s="31">
        <v>0.25</v>
      </c>
      <c r="L16" s="32"/>
      <c r="M16" s="44"/>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5"/>
      <c r="AR16" s="16" t="s">
        <v>60</v>
      </c>
    </row>
    <row r="17" spans="1:44" s="5" customFormat="1" hidden="1" x14ac:dyDescent="0.25">
      <c r="A17" s="33" t="s">
        <v>94</v>
      </c>
      <c r="B17" s="33" t="str">
        <f>IFERROR(LEFT(BasedeDados[[#This Row],[GTE TI]],SEARCH(" ",BasedeDados[[#This Row],[GTE TI]],1)),BasedeDados[[#This Row],[GTE TI]])</f>
        <v xml:space="preserve">ANL </v>
      </c>
      <c r="C17" s="80" t="s">
        <v>969</v>
      </c>
      <c r="D17" s="80" t="s">
        <v>2039</v>
      </c>
      <c r="E17" s="16" t="str" cm="1">
        <f t="array" ref="E1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7" s="16">
        <f t="shared" si="0"/>
        <v>0.25</v>
      </c>
      <c r="G17" s="16">
        <f t="shared" si="1"/>
        <v>1</v>
      </c>
      <c r="H17" s="16" t="s">
        <v>64</v>
      </c>
      <c r="I17" s="16"/>
      <c r="J17" s="16"/>
      <c r="K17" s="31">
        <v>0.25</v>
      </c>
      <c r="L17" s="32"/>
      <c r="M17" s="44"/>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5"/>
      <c r="AR17" s="16" t="s">
        <v>60</v>
      </c>
    </row>
    <row r="18" spans="1:44" s="5" customFormat="1" hidden="1" x14ac:dyDescent="0.25">
      <c r="A18" s="33" t="s">
        <v>96</v>
      </c>
      <c r="B18" s="33" t="str">
        <f>IFERROR(LEFT(BasedeDados[[#This Row],[GTE TI]],SEARCH(" ",BasedeDados[[#This Row],[GTE TI]],1)),BasedeDados[[#This Row],[GTE TI]])</f>
        <v xml:space="preserve">ANL </v>
      </c>
      <c r="C18" s="79" t="s">
        <v>503</v>
      </c>
      <c r="D18" s="79" t="s">
        <v>1154</v>
      </c>
      <c r="E18" s="16" t="str" cm="1">
        <f t="array" ref="E1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8" s="16">
        <f t="shared" si="0"/>
        <v>0.5</v>
      </c>
      <c r="G18" s="16">
        <f t="shared" si="1"/>
        <v>2</v>
      </c>
      <c r="H18" s="16" t="s">
        <v>64</v>
      </c>
      <c r="I18" s="16"/>
      <c r="J18" s="16"/>
      <c r="K18" s="31">
        <v>0.25</v>
      </c>
      <c r="L18" s="32"/>
      <c r="M18" s="44"/>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v>0.25</v>
      </c>
      <c r="AN18" s="16"/>
      <c r="AO18" s="16"/>
      <c r="AP18" s="16"/>
      <c r="AQ18" s="15"/>
      <c r="AR18" s="16" t="s">
        <v>60</v>
      </c>
    </row>
    <row r="19" spans="1:44" s="5" customFormat="1" hidden="1" x14ac:dyDescent="0.25">
      <c r="A19" s="33" t="s">
        <v>98</v>
      </c>
      <c r="B19" s="33" t="str">
        <f>IFERROR(LEFT(BasedeDados[[#This Row],[GTE TI]],SEARCH(" ",BasedeDados[[#This Row],[GTE TI]],1)),BasedeDados[[#This Row],[GTE TI]])</f>
        <v xml:space="preserve">ANL </v>
      </c>
      <c r="C19" s="80" t="s">
        <v>503</v>
      </c>
      <c r="D19" s="80" t="s">
        <v>1159</v>
      </c>
      <c r="E19" s="16" t="str" cm="1">
        <f t="array" ref="E1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9" s="16">
        <f t="shared" si="0"/>
        <v>0.5</v>
      </c>
      <c r="G19" s="16">
        <f t="shared" si="1"/>
        <v>2</v>
      </c>
      <c r="H19" s="16" t="s">
        <v>64</v>
      </c>
      <c r="I19" s="16"/>
      <c r="J19" s="16"/>
      <c r="K19" s="31">
        <v>0.25</v>
      </c>
      <c r="L19" s="32"/>
      <c r="M19" s="44"/>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55">
        <v>0.25</v>
      </c>
      <c r="AM19" s="16"/>
      <c r="AN19" s="16"/>
      <c r="AO19" s="16"/>
      <c r="AP19" s="16"/>
      <c r="AQ19" s="15"/>
      <c r="AR19" s="16" t="s">
        <v>60</v>
      </c>
    </row>
    <row r="20" spans="1:44" s="5" customFormat="1" hidden="1" x14ac:dyDescent="0.25">
      <c r="A20" s="33" t="s">
        <v>99</v>
      </c>
      <c r="B20" s="33" t="str">
        <f>IFERROR(LEFT(BasedeDados[[#This Row],[GTE TI]],SEARCH(" ",BasedeDados[[#This Row],[GTE TI]],1)),BasedeDados[[#This Row],[GTE TI]])</f>
        <v xml:space="preserve">ANL </v>
      </c>
      <c r="C20" s="79" t="s">
        <v>580</v>
      </c>
      <c r="D20" s="79" t="s">
        <v>581</v>
      </c>
      <c r="E20" s="16" t="str" cm="1">
        <f t="array" ref="E2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0" s="16">
        <f t="shared" si="0"/>
        <v>0.25</v>
      </c>
      <c r="G20" s="16">
        <f t="shared" si="1"/>
        <v>1</v>
      </c>
      <c r="H20" s="16" t="s">
        <v>64</v>
      </c>
      <c r="I20" s="16"/>
      <c r="J20" s="16"/>
      <c r="K20" s="31">
        <v>0.25</v>
      </c>
      <c r="L20" s="32"/>
      <c r="M20" s="44"/>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5"/>
      <c r="AR20" s="16" t="s">
        <v>60</v>
      </c>
    </row>
    <row r="21" spans="1:44" s="5" customFormat="1" hidden="1" x14ac:dyDescent="0.25">
      <c r="A21" s="33" t="s">
        <v>100</v>
      </c>
      <c r="B21" s="33" t="str">
        <f>IFERROR(LEFT(BasedeDados[[#This Row],[GTE TI]],SEARCH(" ",BasedeDados[[#This Row],[GTE TI]],1)),BasedeDados[[#This Row],[GTE TI]])</f>
        <v xml:space="preserve">ADVOGADO </v>
      </c>
      <c r="C21" s="80" t="s">
        <v>906</v>
      </c>
      <c r="D21" s="80" t="s">
        <v>907</v>
      </c>
      <c r="E21" s="16" t="str" cm="1">
        <f t="array" ref="E2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1" s="16">
        <f t="shared" si="0"/>
        <v>0.5</v>
      </c>
      <c r="G21" s="16">
        <f t="shared" si="1"/>
        <v>2</v>
      </c>
      <c r="H21" s="16" t="s">
        <v>64</v>
      </c>
      <c r="I21" s="16"/>
      <c r="J21" s="16"/>
      <c r="K21" s="31">
        <v>0.25</v>
      </c>
      <c r="L21" s="32"/>
      <c r="M21" s="44"/>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v>0.25</v>
      </c>
      <c r="AN21" s="16"/>
      <c r="AO21" s="16"/>
      <c r="AP21" s="16"/>
      <c r="AQ21" s="15"/>
      <c r="AR21" s="16" t="s">
        <v>60</v>
      </c>
    </row>
    <row r="22" spans="1:44" s="5" customFormat="1" hidden="1" x14ac:dyDescent="0.25">
      <c r="A22" s="33" t="s">
        <v>102</v>
      </c>
      <c r="B22" s="33" t="str">
        <f>IFERROR(LEFT(BasedeDados[[#This Row],[GTE TI]],SEARCH(" ",BasedeDados[[#This Row],[GTE TI]],1)),BasedeDados[[#This Row],[GTE TI]])</f>
        <v>ESTAGIARIO</v>
      </c>
      <c r="C22" s="79" t="s">
        <v>184</v>
      </c>
      <c r="D22" s="79" t="s">
        <v>1026</v>
      </c>
      <c r="E22" s="16" t="str" cm="1">
        <f t="array" ref="E2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2" s="16">
        <f t="shared" si="0"/>
        <v>0.5</v>
      </c>
      <c r="G22" s="16">
        <f t="shared" si="1"/>
        <v>2</v>
      </c>
      <c r="H22" s="16" t="s">
        <v>64</v>
      </c>
      <c r="I22" s="16"/>
      <c r="J22" s="16"/>
      <c r="K22" s="31">
        <v>0.25</v>
      </c>
      <c r="L22" s="32"/>
      <c r="M22" s="44"/>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55">
        <v>0.25</v>
      </c>
      <c r="AM22" s="16"/>
      <c r="AN22" s="16"/>
      <c r="AO22" s="16"/>
      <c r="AP22" s="16"/>
      <c r="AQ22" s="15"/>
      <c r="AR22" s="16" t="s">
        <v>60</v>
      </c>
    </row>
    <row r="23" spans="1:44" s="5" customFormat="1" hidden="1" x14ac:dyDescent="0.25">
      <c r="A23" s="33" t="s">
        <v>104</v>
      </c>
      <c r="B23" s="33" t="str">
        <f>IFERROR(LEFT(BasedeDados[[#This Row],[GTE TI]],SEARCH(" ",BasedeDados[[#This Row],[GTE TI]],1)),BasedeDados[[#This Row],[GTE TI]])</f>
        <v xml:space="preserve">ANL </v>
      </c>
      <c r="C23" s="80" t="s">
        <v>145</v>
      </c>
      <c r="D23" s="80" t="s">
        <v>1511</v>
      </c>
      <c r="E23" s="16" t="str" cm="1">
        <f t="array" ref="E2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3" s="16">
        <f t="shared" si="0"/>
        <v>0.5</v>
      </c>
      <c r="G23" s="16">
        <f t="shared" si="1"/>
        <v>2</v>
      </c>
      <c r="H23" s="16" t="s">
        <v>64</v>
      </c>
      <c r="I23" s="16"/>
      <c r="J23" s="16"/>
      <c r="K23" s="31">
        <v>0.25</v>
      </c>
      <c r="L23" s="32"/>
      <c r="M23" s="44"/>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55">
        <v>0.25</v>
      </c>
      <c r="AM23" s="16"/>
      <c r="AN23" s="16"/>
      <c r="AO23" s="16"/>
      <c r="AP23" s="16"/>
      <c r="AQ23" s="15"/>
      <c r="AR23" s="16" t="s">
        <v>60</v>
      </c>
    </row>
    <row r="24" spans="1:44" s="5" customFormat="1" hidden="1" x14ac:dyDescent="0.25">
      <c r="A24" s="33" t="s">
        <v>105</v>
      </c>
      <c r="B24" s="33" t="str">
        <f>IFERROR(LEFT(BasedeDados[[#This Row],[GTE TI]],SEARCH(" ",BasedeDados[[#This Row],[GTE TI]],1)),BasedeDados[[#This Row],[GTE TI]])</f>
        <v xml:space="preserve">ANL </v>
      </c>
      <c r="C24" s="79" t="s">
        <v>978</v>
      </c>
      <c r="D24" s="79" t="s">
        <v>1026</v>
      </c>
      <c r="E24" s="16" t="str" cm="1">
        <f t="array" ref="E2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4" s="16">
        <f t="shared" si="0"/>
        <v>0.5</v>
      </c>
      <c r="G24" s="16">
        <f t="shared" si="1"/>
        <v>2</v>
      </c>
      <c r="H24" s="16" t="s">
        <v>64</v>
      </c>
      <c r="I24" s="16"/>
      <c r="J24" s="16"/>
      <c r="K24" s="31">
        <v>0.25</v>
      </c>
      <c r="L24" s="32"/>
      <c r="M24" s="44"/>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55">
        <v>0.25</v>
      </c>
      <c r="AM24" s="16"/>
      <c r="AN24" s="16"/>
      <c r="AO24" s="16"/>
      <c r="AP24" s="16"/>
      <c r="AQ24" s="15"/>
      <c r="AR24" s="16" t="s">
        <v>60</v>
      </c>
    </row>
    <row r="25" spans="1:44" s="5" customFormat="1" hidden="1" x14ac:dyDescent="0.25">
      <c r="A25" s="33" t="s">
        <v>106</v>
      </c>
      <c r="B25" s="33" t="str">
        <f>IFERROR(LEFT(BasedeDados[[#This Row],[GTE TI]],SEARCH(" ",BasedeDados[[#This Row],[GTE TI]],1)),BasedeDados[[#This Row],[GTE TI]])</f>
        <v xml:space="preserve">ANL </v>
      </c>
      <c r="C25" s="80" t="s">
        <v>356</v>
      </c>
      <c r="D25" s="80" t="s">
        <v>1300</v>
      </c>
      <c r="E25" s="16" t="str" cm="1">
        <f t="array" ref="E2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5" s="16">
        <f t="shared" si="0"/>
        <v>0.5</v>
      </c>
      <c r="G25" s="16">
        <f t="shared" si="1"/>
        <v>2</v>
      </c>
      <c r="H25" s="16" t="s">
        <v>64</v>
      </c>
      <c r="I25" s="16"/>
      <c r="J25" s="16"/>
      <c r="K25" s="31">
        <v>0.25</v>
      </c>
      <c r="L25" s="32"/>
      <c r="M25" s="44"/>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55">
        <v>0.25</v>
      </c>
      <c r="AM25" s="16"/>
      <c r="AN25" s="16"/>
      <c r="AO25" s="16"/>
      <c r="AP25" s="16"/>
      <c r="AQ25" s="15"/>
      <c r="AR25" s="16" t="s">
        <v>60</v>
      </c>
    </row>
    <row r="26" spans="1:44" s="5" customFormat="1" hidden="1" x14ac:dyDescent="0.25">
      <c r="A26" s="33" t="s">
        <v>108</v>
      </c>
      <c r="B26" s="33" t="str">
        <f>IFERROR(LEFT(BasedeDados[[#This Row],[GTE TI]],SEARCH(" ",BasedeDados[[#This Row],[GTE TI]],1)),BasedeDados[[#This Row],[GTE TI]])</f>
        <v xml:space="preserve">ANL </v>
      </c>
      <c r="C26" s="79" t="s">
        <v>657</v>
      </c>
      <c r="D26" s="79" t="s">
        <v>658</v>
      </c>
      <c r="E26" s="16" t="str" cm="1">
        <f t="array" ref="E2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6" s="16">
        <f t="shared" si="0"/>
        <v>0.5</v>
      </c>
      <c r="G26" s="16">
        <f t="shared" si="1"/>
        <v>2</v>
      </c>
      <c r="H26" s="16" t="s">
        <v>64</v>
      </c>
      <c r="I26" s="16"/>
      <c r="J26" s="16"/>
      <c r="K26" s="31">
        <v>0.25</v>
      </c>
      <c r="L26" s="32"/>
      <c r="M26" s="44"/>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55">
        <v>0.25</v>
      </c>
      <c r="AM26" s="16"/>
      <c r="AN26" s="16"/>
      <c r="AO26" s="16"/>
      <c r="AP26" s="16"/>
      <c r="AQ26" s="15"/>
      <c r="AR26" s="16" t="s">
        <v>60</v>
      </c>
    </row>
    <row r="27" spans="1:44" s="5" customFormat="1" hidden="1" x14ac:dyDescent="0.25">
      <c r="A27" s="33" t="s">
        <v>111</v>
      </c>
      <c r="B27" s="33" t="str">
        <f>IFERROR(LEFT(BasedeDados[[#This Row],[GTE TI]],SEARCH(" ",BasedeDados[[#This Row],[GTE TI]],1)),BasedeDados[[#This Row],[GTE TI]])</f>
        <v xml:space="preserve">ANL </v>
      </c>
      <c r="C27" s="80" t="s">
        <v>190</v>
      </c>
      <c r="D27" s="80" t="s">
        <v>1415</v>
      </c>
      <c r="E27" s="16" t="str" cm="1">
        <f t="array" ref="E2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7" s="16">
        <f t="shared" si="0"/>
        <v>0.25</v>
      </c>
      <c r="G27" s="16">
        <f t="shared" si="1"/>
        <v>1</v>
      </c>
      <c r="H27" s="16" t="s">
        <v>64</v>
      </c>
      <c r="I27" s="16"/>
      <c r="J27" s="16"/>
      <c r="K27" s="31">
        <v>0.25</v>
      </c>
      <c r="L27" s="32"/>
      <c r="M27" s="44"/>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5"/>
      <c r="AR27" s="16" t="s">
        <v>60</v>
      </c>
    </row>
    <row r="28" spans="1:44" s="5" customFormat="1" x14ac:dyDescent="0.25">
      <c r="A28" s="33" t="s">
        <v>113</v>
      </c>
      <c r="B28" s="33" t="str">
        <f>IFERROR(LEFT(BasedeDados[[#This Row],[GTE TI]],SEARCH(" ",BasedeDados[[#This Row],[GTE TI]],1)),BasedeDados[[#This Row],[GTE TI]])</f>
        <v xml:space="preserve">GTE </v>
      </c>
      <c r="C28" s="79" t="s">
        <v>630</v>
      </c>
      <c r="D28" s="79" t="s">
        <v>631</v>
      </c>
      <c r="E28" s="16" t="str" cm="1">
        <f t="array" ref="E2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28" s="16">
        <f t="shared" si="0"/>
        <v>0</v>
      </c>
      <c r="G28" s="16">
        <f t="shared" si="1"/>
        <v>0</v>
      </c>
      <c r="H28" s="16" t="s">
        <v>114</v>
      </c>
      <c r="I28" s="16"/>
      <c r="J28" s="16"/>
      <c r="K28" s="31"/>
      <c r="L28" s="32"/>
      <c r="M28" s="44"/>
      <c r="N28" s="16"/>
      <c r="O28" s="16"/>
      <c r="P28" s="16"/>
      <c r="Q28" s="16"/>
      <c r="R28" s="16"/>
      <c r="S28" s="16"/>
      <c r="T28" s="16"/>
      <c r="U28" s="16"/>
      <c r="V28" s="16"/>
      <c r="W28" s="16"/>
      <c r="X28" s="16"/>
      <c r="Y28" s="16"/>
      <c r="Z28" s="16"/>
      <c r="AA28" s="16"/>
      <c r="AB28" s="31"/>
      <c r="AC28" s="16"/>
      <c r="AD28" s="31"/>
      <c r="AE28" s="16"/>
      <c r="AF28" s="16"/>
      <c r="AG28" s="16"/>
      <c r="AH28" s="16"/>
      <c r="AI28" s="16"/>
      <c r="AJ28" s="16"/>
      <c r="AK28" s="16"/>
      <c r="AL28" s="16"/>
      <c r="AM28" s="16"/>
      <c r="AN28" s="16"/>
      <c r="AO28" s="16"/>
      <c r="AP28" s="16"/>
      <c r="AQ28" s="15"/>
      <c r="AR28" s="16"/>
    </row>
    <row r="29" spans="1:44" s="5" customFormat="1" hidden="1" x14ac:dyDescent="0.25">
      <c r="A29" s="33" t="s">
        <v>115</v>
      </c>
      <c r="B29" s="33" t="str">
        <f>IFERROR(LEFT(BasedeDados[[#This Row],[GTE TI]],SEARCH(" ",BasedeDados[[#This Row],[GTE TI]],1)),BasedeDados[[#This Row],[GTE TI]])</f>
        <v xml:space="preserve">COORD </v>
      </c>
      <c r="C29" s="80" t="s">
        <v>1747</v>
      </c>
      <c r="D29" s="80" t="s">
        <v>1748</v>
      </c>
      <c r="E29" s="16" t="str" cm="1">
        <f t="array" ref="E2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29" s="16">
        <f t="shared" si="0"/>
        <v>1</v>
      </c>
      <c r="G29" s="16">
        <f t="shared" si="1"/>
        <v>3</v>
      </c>
      <c r="H29" s="16" t="s">
        <v>58</v>
      </c>
      <c r="I29" s="16"/>
      <c r="J29" s="16"/>
      <c r="K29" s="31">
        <v>0.25</v>
      </c>
      <c r="L29" s="32">
        <v>0.5</v>
      </c>
      <c r="M29" s="44"/>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v>0.25</v>
      </c>
      <c r="AN29" s="16"/>
      <c r="AO29" s="16"/>
      <c r="AP29" s="16" t="s">
        <v>59</v>
      </c>
      <c r="AQ29" s="15"/>
      <c r="AR29" s="16" t="s">
        <v>60</v>
      </c>
    </row>
    <row r="30" spans="1:44" s="5" customFormat="1" hidden="1" x14ac:dyDescent="0.25">
      <c r="A30" s="33" t="s">
        <v>118</v>
      </c>
      <c r="B30" s="33" t="str">
        <f>IFERROR(LEFT(BasedeDados[[#This Row],[GTE TI]],SEARCH(" ",BasedeDados[[#This Row],[GTE TI]],1)),BasedeDados[[#This Row],[GTE TI]])</f>
        <v xml:space="preserve">GTE </v>
      </c>
      <c r="C30" s="79" t="s">
        <v>1801</v>
      </c>
      <c r="D30" s="79" t="s">
        <v>1802</v>
      </c>
      <c r="E30" s="16" t="str" cm="1">
        <f t="array" ref="E3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0" s="16">
        <f t="shared" si="0"/>
        <v>0.25</v>
      </c>
      <c r="G30" s="16">
        <f t="shared" si="1"/>
        <v>1</v>
      </c>
      <c r="H30" s="16" t="s">
        <v>64</v>
      </c>
      <c r="I30" s="16"/>
      <c r="J30" s="16"/>
      <c r="K30" s="31">
        <v>0.25</v>
      </c>
      <c r="L30" s="32"/>
      <c r="M30" s="44"/>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5"/>
      <c r="AR30" s="16" t="s">
        <v>60</v>
      </c>
    </row>
    <row r="31" spans="1:44" s="5" customFormat="1" hidden="1" x14ac:dyDescent="0.25">
      <c r="A31" s="33" t="s">
        <v>121</v>
      </c>
      <c r="B31" s="33" t="str">
        <f>IFERROR(LEFT(BasedeDados[[#This Row],[GTE TI]],SEARCH(" ",BasedeDados[[#This Row],[GTE TI]],1)),BasedeDados[[#This Row],[GTE TI]])</f>
        <v xml:space="preserve">ANL </v>
      </c>
      <c r="C31" s="80" t="s">
        <v>497</v>
      </c>
      <c r="D31" s="80" t="s">
        <v>538</v>
      </c>
      <c r="E31" s="16" t="str" cm="1">
        <f t="array" ref="E3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1" s="16">
        <f t="shared" si="0"/>
        <v>0.75</v>
      </c>
      <c r="G31" s="16">
        <f t="shared" si="1"/>
        <v>3</v>
      </c>
      <c r="H31" s="16" t="s">
        <v>64</v>
      </c>
      <c r="I31" s="16"/>
      <c r="J31" s="16"/>
      <c r="K31" s="31">
        <v>0.25</v>
      </c>
      <c r="L31" s="32"/>
      <c r="M31" s="44"/>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55">
        <v>0.25</v>
      </c>
      <c r="AM31" s="16">
        <v>0.25</v>
      </c>
      <c r="AN31" s="16"/>
      <c r="AO31" s="16"/>
      <c r="AP31" s="16"/>
      <c r="AQ31" s="15"/>
      <c r="AR31" s="16" t="s">
        <v>60</v>
      </c>
    </row>
    <row r="32" spans="1:44" s="5" customFormat="1" hidden="1" x14ac:dyDescent="0.25">
      <c r="A32" s="33" t="s">
        <v>124</v>
      </c>
      <c r="B32" s="33" t="str">
        <f>IFERROR(LEFT(BasedeDados[[#This Row],[GTE TI]],SEARCH(" ",BasedeDados[[#This Row],[GTE TI]],1)),BasedeDados[[#This Row],[GTE TI]])</f>
        <v xml:space="preserve">AUDITOR </v>
      </c>
      <c r="C32" s="79" t="s">
        <v>716</v>
      </c>
      <c r="D32" s="79" t="s">
        <v>925</v>
      </c>
      <c r="E32" s="16" t="str" cm="1">
        <f t="array" ref="E3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2" s="16">
        <f t="shared" si="0"/>
        <v>0.25</v>
      </c>
      <c r="G32" s="16">
        <f t="shared" si="1"/>
        <v>1</v>
      </c>
      <c r="H32" s="16" t="s">
        <v>64</v>
      </c>
      <c r="I32" s="16"/>
      <c r="J32" s="16"/>
      <c r="K32" s="31">
        <v>0.25</v>
      </c>
      <c r="L32" s="32"/>
      <c r="M32" s="44"/>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5"/>
      <c r="AR32" s="16" t="s">
        <v>60</v>
      </c>
    </row>
    <row r="33" spans="1:44" s="5" customFormat="1" hidden="1" x14ac:dyDescent="0.25">
      <c r="A33" s="33" t="s">
        <v>127</v>
      </c>
      <c r="B33" s="33" t="str">
        <f>IFERROR(LEFT(BasedeDados[[#This Row],[GTE TI]],SEARCH(" ",BasedeDados[[#This Row],[GTE TI]],1)),BasedeDados[[#This Row],[GTE TI]])</f>
        <v xml:space="preserve">ANL </v>
      </c>
      <c r="C33" s="80" t="s">
        <v>1288</v>
      </c>
      <c r="D33" s="80" t="s">
        <v>1289</v>
      </c>
      <c r="E33" s="16" t="str" cm="1">
        <f t="array" ref="E3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3" s="16">
        <f t="shared" si="0"/>
        <v>0.5</v>
      </c>
      <c r="G33" s="16">
        <f t="shared" si="1"/>
        <v>2</v>
      </c>
      <c r="H33" s="16" t="s">
        <v>64</v>
      </c>
      <c r="I33" s="16"/>
      <c r="J33" s="16"/>
      <c r="K33" s="31">
        <v>0.25</v>
      </c>
      <c r="L33" s="32"/>
      <c r="M33" s="44"/>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55">
        <v>0.25</v>
      </c>
      <c r="AM33" s="16"/>
      <c r="AN33" s="16"/>
      <c r="AO33" s="16"/>
      <c r="AP33" s="16"/>
      <c r="AQ33" s="15"/>
      <c r="AR33" s="16" t="s">
        <v>60</v>
      </c>
    </row>
    <row r="34" spans="1:44" s="5" customFormat="1" hidden="1" x14ac:dyDescent="0.25">
      <c r="A34" s="33" t="s">
        <v>130</v>
      </c>
      <c r="B34" s="33" t="str">
        <f>IFERROR(LEFT(BasedeDados[[#This Row],[GTE TI]],SEARCH(" ",BasedeDados[[#This Row],[GTE TI]],1)),BasedeDados[[#This Row],[GTE TI]])</f>
        <v>ESTAGIARIO</v>
      </c>
      <c r="C34" s="79" t="s">
        <v>184</v>
      </c>
      <c r="D34" s="79" t="s">
        <v>907</v>
      </c>
      <c r="E34" s="16" t="str" cm="1">
        <f t="array" ref="E3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4" s="16">
        <f t="shared" si="0"/>
        <v>0.5</v>
      </c>
      <c r="G34" s="16">
        <f t="shared" si="1"/>
        <v>2</v>
      </c>
      <c r="H34" s="16" t="s">
        <v>64</v>
      </c>
      <c r="I34" s="16"/>
      <c r="J34" s="16"/>
      <c r="K34" s="31">
        <v>0.25</v>
      </c>
      <c r="L34" s="32"/>
      <c r="M34" s="44"/>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v>0.25</v>
      </c>
      <c r="AN34" s="16"/>
      <c r="AO34" s="16"/>
      <c r="AP34" s="16"/>
      <c r="AQ34" s="15"/>
      <c r="AR34" s="16" t="s">
        <v>60</v>
      </c>
    </row>
    <row r="35" spans="1:44" s="5" customFormat="1" hidden="1" x14ac:dyDescent="0.25">
      <c r="A35" s="33" t="s">
        <v>133</v>
      </c>
      <c r="B35" s="33" t="str">
        <f>IFERROR(LEFT(BasedeDados[[#This Row],[GTE TI]],SEARCH(" ",BasedeDados[[#This Row],[GTE TI]],1)),BasedeDados[[#This Row],[GTE TI]])</f>
        <v xml:space="preserve">ANL </v>
      </c>
      <c r="C35" s="80" t="s">
        <v>179</v>
      </c>
      <c r="D35" s="80" t="s">
        <v>180</v>
      </c>
      <c r="E35" s="16" t="str" cm="1">
        <f t="array" ref="E3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5" s="16">
        <f t="shared" si="0"/>
        <v>0.25</v>
      </c>
      <c r="G35" s="16">
        <f t="shared" si="1"/>
        <v>1</v>
      </c>
      <c r="H35" s="16" t="s">
        <v>64</v>
      </c>
      <c r="I35" s="16"/>
      <c r="J35" s="16"/>
      <c r="K35" s="31">
        <v>0.25</v>
      </c>
      <c r="L35" s="32"/>
      <c r="M35" s="44"/>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5"/>
      <c r="AR35" s="16" t="s">
        <v>60</v>
      </c>
    </row>
    <row r="36" spans="1:44" s="5" customFormat="1" hidden="1" x14ac:dyDescent="0.25">
      <c r="A36" s="33" t="s">
        <v>136</v>
      </c>
      <c r="B36" s="33" t="str">
        <f>IFERROR(LEFT(BasedeDados[[#This Row],[GTE TI]],SEARCH(" ",BasedeDados[[#This Row],[GTE TI]],1)),BasedeDados[[#This Row],[GTE TI]])</f>
        <v xml:space="preserve">ANL </v>
      </c>
      <c r="C36" s="79" t="s">
        <v>82</v>
      </c>
      <c r="D36" s="79" t="s">
        <v>83</v>
      </c>
      <c r="E36" s="16" t="str" cm="1">
        <f t="array" ref="E3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6" s="16">
        <f t="shared" si="0"/>
        <v>0.25</v>
      </c>
      <c r="G36" s="16">
        <f t="shared" si="1"/>
        <v>1</v>
      </c>
      <c r="H36" s="16" t="s">
        <v>64</v>
      </c>
      <c r="I36" s="16"/>
      <c r="J36" s="16"/>
      <c r="K36" s="31">
        <v>0.25</v>
      </c>
      <c r="L36" s="32"/>
      <c r="M36" s="44"/>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5"/>
      <c r="AR36" s="16" t="s">
        <v>60</v>
      </c>
    </row>
    <row r="37" spans="1:44" s="5" customFormat="1" hidden="1" x14ac:dyDescent="0.25">
      <c r="A37" s="33" t="s">
        <v>137</v>
      </c>
      <c r="B37" s="33" t="str">
        <f>IFERROR(LEFT(BasedeDados[[#This Row],[GTE TI]],SEARCH(" ",BasedeDados[[#This Row],[GTE TI]],1)),BasedeDados[[#This Row],[GTE TI]])</f>
        <v xml:space="preserve">ANL </v>
      </c>
      <c r="C37" s="80" t="s">
        <v>815</v>
      </c>
      <c r="D37" s="80" t="s">
        <v>816</v>
      </c>
      <c r="E37" s="16" t="str" cm="1">
        <f t="array" ref="E3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7" s="16">
        <f t="shared" si="0"/>
        <v>0.25</v>
      </c>
      <c r="G37" s="16">
        <f t="shared" si="1"/>
        <v>1</v>
      </c>
      <c r="H37" s="16" t="s">
        <v>64</v>
      </c>
      <c r="I37" s="16"/>
      <c r="J37" s="16"/>
      <c r="K37" s="31">
        <v>0.25</v>
      </c>
      <c r="L37" s="32"/>
      <c r="M37" s="44"/>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5"/>
      <c r="AR37" s="16" t="s">
        <v>60</v>
      </c>
    </row>
    <row r="38" spans="1:44" s="5" customFormat="1" hidden="1" x14ac:dyDescent="0.25">
      <c r="A38" s="33" t="s">
        <v>140</v>
      </c>
      <c r="B38" s="33" t="str">
        <f>IFERROR(LEFT(BasedeDados[[#This Row],[GTE TI]],SEARCH(" ",BasedeDados[[#This Row],[GTE TI]],1)),BasedeDados[[#This Row],[GTE TI]])</f>
        <v xml:space="preserve">ANL </v>
      </c>
      <c r="C38" s="79" t="s">
        <v>482</v>
      </c>
      <c r="D38" s="79" t="s">
        <v>483</v>
      </c>
      <c r="E38" s="16" t="str" cm="1">
        <f t="array" ref="E3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8" s="16">
        <f t="shared" si="0"/>
        <v>0.5</v>
      </c>
      <c r="G38" s="16">
        <f t="shared" si="1"/>
        <v>2</v>
      </c>
      <c r="H38" s="16" t="s">
        <v>64</v>
      </c>
      <c r="I38" s="16"/>
      <c r="J38" s="16"/>
      <c r="K38" s="31">
        <v>0.25</v>
      </c>
      <c r="L38" s="32"/>
      <c r="M38" s="44"/>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55">
        <v>0.25</v>
      </c>
      <c r="AM38" s="16"/>
      <c r="AN38" s="16"/>
      <c r="AO38" s="16"/>
      <c r="AP38" s="16"/>
      <c r="AQ38" s="15"/>
      <c r="AR38" s="16" t="s">
        <v>60</v>
      </c>
    </row>
    <row r="39" spans="1:44" s="5" customFormat="1" hidden="1" x14ac:dyDescent="0.25">
      <c r="A39" s="33" t="s">
        <v>143</v>
      </c>
      <c r="B39" s="33" t="str">
        <f>IFERROR(LEFT(BasedeDados[[#This Row],[GTE TI]],SEARCH(" ",BasedeDados[[#This Row],[GTE TI]],1)),BasedeDados[[#This Row],[GTE TI]])</f>
        <v xml:space="preserve">SUPTE </v>
      </c>
      <c r="C39" s="80" t="s">
        <v>491</v>
      </c>
      <c r="D39" s="80" t="s">
        <v>492</v>
      </c>
      <c r="E39" s="16" t="str" cm="1">
        <f t="array" ref="E3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9" s="16">
        <f t="shared" si="0"/>
        <v>0.25</v>
      </c>
      <c r="G39" s="16">
        <f t="shared" si="1"/>
        <v>1</v>
      </c>
      <c r="H39" s="16" t="s">
        <v>64</v>
      </c>
      <c r="I39" s="55"/>
      <c r="J39" s="55"/>
      <c r="L39" s="56"/>
      <c r="M39" s="57"/>
      <c r="N39" s="55"/>
      <c r="O39" s="55"/>
      <c r="P39" s="55"/>
      <c r="Q39" s="55"/>
      <c r="R39" s="55"/>
      <c r="S39" s="55"/>
      <c r="T39" s="55"/>
      <c r="U39" s="55"/>
      <c r="V39" s="55"/>
      <c r="W39" s="55"/>
      <c r="X39" s="55"/>
      <c r="Y39" s="55"/>
      <c r="Z39" s="55"/>
      <c r="AA39" s="55"/>
      <c r="AC39" s="55"/>
      <c r="AE39" s="55"/>
      <c r="AF39" s="55"/>
      <c r="AG39" s="55"/>
      <c r="AH39" s="55"/>
      <c r="AI39" s="55"/>
      <c r="AJ39" s="55"/>
      <c r="AK39" s="55"/>
      <c r="AL39" s="55">
        <v>0.25</v>
      </c>
      <c r="AM39" s="16"/>
      <c r="AN39" s="55"/>
      <c r="AO39" s="55"/>
      <c r="AP39" s="55"/>
      <c r="AQ39" s="53"/>
      <c r="AR39" s="16"/>
    </row>
    <row r="40" spans="1:44" s="5" customFormat="1" hidden="1" x14ac:dyDescent="0.25">
      <c r="A40" s="33" t="s">
        <v>144</v>
      </c>
      <c r="B40" s="33" t="str">
        <f>IFERROR(LEFT(BasedeDados[[#This Row],[GTE TI]],SEARCH(" ",BasedeDados[[#This Row],[GTE TI]],1)),BasedeDados[[#This Row],[GTE TI]])</f>
        <v xml:space="preserve">CONS </v>
      </c>
      <c r="C40" s="79" t="s">
        <v>1350</v>
      </c>
      <c r="D40" s="79" t="s">
        <v>1816</v>
      </c>
      <c r="E40" s="16" t="str" cm="1">
        <f t="array" ref="E4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0" s="16">
        <f t="shared" si="0"/>
        <v>0.25</v>
      </c>
      <c r="G40" s="16">
        <f t="shared" si="1"/>
        <v>1</v>
      </c>
      <c r="H40" s="16" t="s">
        <v>64</v>
      </c>
      <c r="I40" s="16"/>
      <c r="J40" s="16"/>
      <c r="K40" s="31">
        <v>0.25</v>
      </c>
      <c r="L40" s="32"/>
      <c r="M40" s="44"/>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5"/>
      <c r="AR40" s="16" t="s">
        <v>60</v>
      </c>
    </row>
    <row r="41" spans="1:44" s="5" customFormat="1" hidden="1" x14ac:dyDescent="0.25">
      <c r="A41" s="33" t="s">
        <v>146</v>
      </c>
      <c r="B41" s="33" t="str">
        <f>IFERROR(LEFT(BasedeDados[[#This Row],[GTE TI]],SEARCH(" ",BasedeDados[[#This Row],[GTE TI]],1)),BasedeDados[[#This Row],[GTE TI]])</f>
        <v xml:space="preserve">ANL </v>
      </c>
      <c r="C41" s="80" t="s">
        <v>668</v>
      </c>
      <c r="D41" s="80" t="s">
        <v>669</v>
      </c>
      <c r="E41" s="16" t="str" cm="1">
        <f t="array" ref="E4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1" s="16">
        <f t="shared" si="0"/>
        <v>0.25</v>
      </c>
      <c r="G41" s="16">
        <f t="shared" si="1"/>
        <v>1</v>
      </c>
      <c r="H41" s="16" t="s">
        <v>64</v>
      </c>
      <c r="I41" s="16"/>
      <c r="J41" s="16"/>
      <c r="K41" s="31">
        <v>0.25</v>
      </c>
      <c r="L41" s="32"/>
      <c r="M41" s="44"/>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5"/>
      <c r="AR41" s="16" t="s">
        <v>60</v>
      </c>
    </row>
    <row r="42" spans="1:44" s="5" customFormat="1" hidden="1" x14ac:dyDescent="0.25">
      <c r="A42" s="33" t="s">
        <v>147</v>
      </c>
      <c r="B42" s="33" t="str">
        <f>IFERROR(LEFT(BasedeDados[[#This Row],[GTE TI]],SEARCH(" ",BasedeDados[[#This Row],[GTE TI]],1)),BasedeDados[[#This Row],[GTE TI]])</f>
        <v xml:space="preserve">ANL </v>
      </c>
      <c r="C42" s="79" t="s">
        <v>1616</v>
      </c>
      <c r="D42" s="79" t="s">
        <v>1618</v>
      </c>
      <c r="E42" s="16" t="str" cm="1">
        <f t="array" ref="E4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2" s="16">
        <f t="shared" si="0"/>
        <v>0.25</v>
      </c>
      <c r="G42" s="16">
        <f t="shared" si="1"/>
        <v>1</v>
      </c>
      <c r="H42" s="16" t="s">
        <v>64</v>
      </c>
      <c r="I42" s="16"/>
      <c r="J42" s="16"/>
      <c r="K42" s="31">
        <v>0.25</v>
      </c>
      <c r="L42" s="32"/>
      <c r="M42" s="44"/>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5"/>
      <c r="AR42" s="16" t="s">
        <v>60</v>
      </c>
    </row>
    <row r="43" spans="1:44" s="5" customFormat="1" hidden="1" x14ac:dyDescent="0.25">
      <c r="A43" s="33" t="s">
        <v>148</v>
      </c>
      <c r="B43" s="33" t="str">
        <f>IFERROR(LEFT(BasedeDados[[#This Row],[GTE TI]],SEARCH(" ",BasedeDados[[#This Row],[GTE TI]],1)),BasedeDados[[#This Row],[GTE TI]])</f>
        <v xml:space="preserve">ANL </v>
      </c>
      <c r="C43" s="80" t="s">
        <v>644</v>
      </c>
      <c r="D43" s="80" t="s">
        <v>645</v>
      </c>
      <c r="E43" s="16" t="str" cm="1">
        <f t="array" ref="E4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3" s="16">
        <f t="shared" si="0"/>
        <v>0.25</v>
      </c>
      <c r="G43" s="16">
        <f t="shared" si="1"/>
        <v>1</v>
      </c>
      <c r="H43" s="16" t="s">
        <v>64</v>
      </c>
      <c r="I43" s="16"/>
      <c r="J43" s="16"/>
      <c r="K43" s="31">
        <v>0.25</v>
      </c>
      <c r="L43" s="32"/>
      <c r="M43" s="44"/>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5"/>
      <c r="AR43" s="16" t="s">
        <v>60</v>
      </c>
    </row>
    <row r="44" spans="1:44" s="5" customFormat="1" hidden="1" x14ac:dyDescent="0.25">
      <c r="A44" s="33" t="s">
        <v>149</v>
      </c>
      <c r="B44" s="33" t="str">
        <f>IFERROR(LEFT(BasedeDados[[#This Row],[GTE TI]],SEARCH(" ",BasedeDados[[#This Row],[GTE TI]],1)),BasedeDados[[#This Row],[GTE TI]])</f>
        <v xml:space="preserve">CONS </v>
      </c>
      <c r="C44" s="79" t="s">
        <v>323</v>
      </c>
      <c r="D44" s="79" t="s">
        <v>1204</v>
      </c>
      <c r="E44" s="16" t="str" cm="1">
        <f t="array" ref="E4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4" s="16">
        <f t="shared" si="0"/>
        <v>0.25</v>
      </c>
      <c r="G44" s="16">
        <f t="shared" si="1"/>
        <v>1</v>
      </c>
      <c r="H44" s="16" t="s">
        <v>64</v>
      </c>
      <c r="I44" s="16"/>
      <c r="J44" s="16"/>
      <c r="K44" s="31">
        <v>0.25</v>
      </c>
      <c r="L44" s="32"/>
      <c r="M44" s="44"/>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5"/>
      <c r="AR44" s="16" t="s">
        <v>60</v>
      </c>
    </row>
    <row r="45" spans="1:44" s="5" customFormat="1" hidden="1" x14ac:dyDescent="0.25">
      <c r="A45" s="33" t="s">
        <v>151</v>
      </c>
      <c r="B45" s="33" t="str">
        <f>IFERROR(LEFT(BasedeDados[[#This Row],[GTE TI]],SEARCH(" ",BasedeDados[[#This Row],[GTE TI]],1)),BasedeDados[[#This Row],[GTE TI]])</f>
        <v xml:space="preserve">ANL </v>
      </c>
      <c r="C45" s="80" t="s">
        <v>1118</v>
      </c>
      <c r="D45" s="80" t="s">
        <v>1119</v>
      </c>
      <c r="E45" s="16" t="str" cm="1">
        <f t="array" ref="E4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5" s="16">
        <f t="shared" si="0"/>
        <v>4.5</v>
      </c>
      <c r="G45" s="16">
        <f t="shared" si="1"/>
        <v>3</v>
      </c>
      <c r="H45" s="16" t="s">
        <v>58</v>
      </c>
      <c r="I45" s="16"/>
      <c r="J45" s="16"/>
      <c r="K45" s="31">
        <v>0.25</v>
      </c>
      <c r="L45" s="32"/>
      <c r="M45" s="44"/>
      <c r="N45" s="16"/>
      <c r="O45" s="16"/>
      <c r="P45" s="16"/>
      <c r="Q45" s="16"/>
      <c r="R45" s="16"/>
      <c r="S45" s="16"/>
      <c r="T45" s="16"/>
      <c r="U45" s="16"/>
      <c r="V45" s="16"/>
      <c r="W45" s="16"/>
      <c r="X45" s="16"/>
      <c r="Y45" s="16"/>
      <c r="Z45" s="16">
        <v>4</v>
      </c>
      <c r="AA45" s="16"/>
      <c r="AB45" s="16"/>
      <c r="AC45" s="16"/>
      <c r="AD45" s="16"/>
      <c r="AE45" s="16"/>
      <c r="AF45" s="16"/>
      <c r="AG45" s="16"/>
      <c r="AH45" s="16"/>
      <c r="AI45" s="16"/>
      <c r="AJ45" s="16"/>
      <c r="AK45" s="16"/>
      <c r="AL45" s="16"/>
      <c r="AM45" s="16">
        <v>0.25</v>
      </c>
      <c r="AN45" s="16"/>
      <c r="AO45" s="16"/>
      <c r="AP45" s="16" t="s">
        <v>86</v>
      </c>
      <c r="AQ45" s="15"/>
      <c r="AR45" s="16" t="s">
        <v>60</v>
      </c>
    </row>
    <row r="46" spans="1:44" s="5" customFormat="1" hidden="1" x14ac:dyDescent="0.25">
      <c r="A46" s="33" t="s">
        <v>153</v>
      </c>
      <c r="B46" s="33" t="str">
        <f>IFERROR(LEFT(BasedeDados[[#This Row],[GTE TI]],SEARCH(" ",BasedeDados[[#This Row],[GTE TI]],1)),BasedeDados[[#This Row],[GTE TI]])</f>
        <v xml:space="preserve">GTE </v>
      </c>
      <c r="C46" s="79" t="s">
        <v>828</v>
      </c>
      <c r="D46" s="79" t="s">
        <v>829</v>
      </c>
      <c r="E46" s="16" t="str" cm="1">
        <f t="array" ref="E4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6" s="16">
        <f t="shared" si="0"/>
        <v>0.5</v>
      </c>
      <c r="G46" s="16">
        <f t="shared" si="1"/>
        <v>2</v>
      </c>
      <c r="H46" s="16" t="s">
        <v>64</v>
      </c>
      <c r="I46" s="16"/>
      <c r="J46" s="16"/>
      <c r="K46" s="31">
        <v>0.25</v>
      </c>
      <c r="L46" s="32"/>
      <c r="M46" s="44"/>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v>0.25</v>
      </c>
      <c r="AN46" s="16"/>
      <c r="AO46" s="16"/>
      <c r="AP46" s="16"/>
      <c r="AQ46" s="15"/>
      <c r="AR46" s="16" t="s">
        <v>60</v>
      </c>
    </row>
    <row r="47" spans="1:44" s="5" customFormat="1" hidden="1" x14ac:dyDescent="0.25">
      <c r="A47" s="33" t="s">
        <v>154</v>
      </c>
      <c r="B47" s="33" t="str">
        <f>IFERROR(LEFT(BasedeDados[[#This Row],[GTE TI]],SEARCH(" ",BasedeDados[[#This Row],[GTE TI]],1)),BasedeDados[[#This Row],[GTE TI]])</f>
        <v xml:space="preserve">ANL </v>
      </c>
      <c r="C47" s="80" t="s">
        <v>134</v>
      </c>
      <c r="D47" s="80" t="s">
        <v>287</v>
      </c>
      <c r="E47" s="16" t="str" cm="1">
        <f t="array" ref="E4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7" s="16">
        <f t="shared" si="0"/>
        <v>0.25</v>
      </c>
      <c r="G47" s="16">
        <f t="shared" si="1"/>
        <v>1</v>
      </c>
      <c r="H47" s="16" t="s">
        <v>64</v>
      </c>
      <c r="I47" s="16"/>
      <c r="J47" s="16"/>
      <c r="K47" s="31">
        <v>0.25</v>
      </c>
      <c r="L47" s="32"/>
      <c r="M47" s="44"/>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5"/>
      <c r="AR47" s="16" t="s">
        <v>60</v>
      </c>
    </row>
    <row r="48" spans="1:44" s="5" customFormat="1" hidden="1" x14ac:dyDescent="0.25">
      <c r="A48" s="33" t="s">
        <v>155</v>
      </c>
      <c r="B48" s="33" t="str">
        <f>IFERROR(LEFT(BasedeDados[[#This Row],[GTE TI]],SEARCH(" ",BasedeDados[[#This Row],[GTE TI]],1)),BasedeDados[[#This Row],[GTE TI]])</f>
        <v xml:space="preserve">COORD </v>
      </c>
      <c r="C48" s="79" t="s">
        <v>1538</v>
      </c>
      <c r="D48" s="79" t="s">
        <v>1573</v>
      </c>
      <c r="E48" s="16" t="str" cm="1">
        <f t="array" ref="E4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8" s="16">
        <f t="shared" si="0"/>
        <v>0.25</v>
      </c>
      <c r="G48" s="16">
        <f t="shared" si="1"/>
        <v>1</v>
      </c>
      <c r="H48" s="16" t="s">
        <v>64</v>
      </c>
      <c r="I48" s="16"/>
      <c r="J48" s="16"/>
      <c r="K48" s="31">
        <v>0.25</v>
      </c>
      <c r="L48" s="32"/>
      <c r="M48" s="44"/>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5"/>
      <c r="AR48" s="16" t="s">
        <v>60</v>
      </c>
    </row>
    <row r="49" spans="1:44" s="5" customFormat="1" hidden="1" x14ac:dyDescent="0.25">
      <c r="A49" s="33" t="s">
        <v>156</v>
      </c>
      <c r="B49" s="33" t="str">
        <f>IFERROR(LEFT(BasedeDados[[#This Row],[GTE TI]],SEARCH(" ",BasedeDados[[#This Row],[GTE TI]],1)),BasedeDados[[#This Row],[GTE TI]])</f>
        <v>N/A</v>
      </c>
      <c r="C49" s="80" t="s">
        <v>2075</v>
      </c>
      <c r="D49" s="80" t="s">
        <v>2075</v>
      </c>
      <c r="E49" s="16" t="str" cm="1">
        <f t="array" ref="E4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9" s="16">
        <f t="shared" si="0"/>
        <v>0.25</v>
      </c>
      <c r="G49" s="16">
        <f t="shared" si="1"/>
        <v>1</v>
      </c>
      <c r="H49" s="16" t="s">
        <v>64</v>
      </c>
      <c r="I49" s="16"/>
      <c r="J49" s="16"/>
      <c r="K49" s="31">
        <v>0.25</v>
      </c>
      <c r="L49" s="32"/>
      <c r="M49" s="44"/>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5"/>
      <c r="AR49" s="16" t="s">
        <v>60</v>
      </c>
    </row>
    <row r="50" spans="1:44" s="5" customFormat="1" hidden="1" x14ac:dyDescent="0.25">
      <c r="A50" s="33" t="s">
        <v>158</v>
      </c>
      <c r="B50" s="33" t="str">
        <f>IFERROR(LEFT(BasedeDados[[#This Row],[GTE TI]],SEARCH(" ",BasedeDados[[#This Row],[GTE TI]],1)),BasedeDados[[#This Row],[GTE TI]])</f>
        <v xml:space="preserve">ANL </v>
      </c>
      <c r="C50" s="79" t="s">
        <v>969</v>
      </c>
      <c r="D50" s="79" t="s">
        <v>970</v>
      </c>
      <c r="E50" s="16" t="str" cm="1">
        <f t="array" ref="E5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0" s="16">
        <f t="shared" si="0"/>
        <v>0.25</v>
      </c>
      <c r="G50" s="16">
        <f t="shared" si="1"/>
        <v>1</v>
      </c>
      <c r="H50" s="16" t="s">
        <v>64</v>
      </c>
      <c r="I50" s="16"/>
      <c r="J50" s="16"/>
      <c r="K50" s="31">
        <v>0.25</v>
      </c>
      <c r="L50" s="32"/>
      <c r="M50" s="44"/>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5"/>
      <c r="AR50" s="16" t="s">
        <v>60</v>
      </c>
    </row>
    <row r="51" spans="1:44" s="5" customFormat="1" hidden="1" x14ac:dyDescent="0.25">
      <c r="A51" s="33" t="s">
        <v>160</v>
      </c>
      <c r="B51" s="33" t="str">
        <f>IFERROR(LEFT(BasedeDados[[#This Row],[GTE TI]],SEARCH(" ",BasedeDados[[#This Row],[GTE TI]],1)),BasedeDados[[#This Row],[GTE TI]])</f>
        <v xml:space="preserve">CONS </v>
      </c>
      <c r="C51" s="80" t="s">
        <v>323</v>
      </c>
      <c r="D51" s="80" t="s">
        <v>324</v>
      </c>
      <c r="E51" s="16" t="str" cm="1">
        <f t="array" ref="E5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1" s="16">
        <f t="shared" si="0"/>
        <v>0.25</v>
      </c>
      <c r="G51" s="16">
        <f t="shared" si="1"/>
        <v>1</v>
      </c>
      <c r="H51" s="16" t="s">
        <v>64</v>
      </c>
      <c r="I51" s="16"/>
      <c r="J51" s="16"/>
      <c r="K51" s="31">
        <v>0.25</v>
      </c>
      <c r="L51" s="32"/>
      <c r="M51" s="44"/>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5"/>
      <c r="AR51" s="16" t="s">
        <v>60</v>
      </c>
    </row>
    <row r="52" spans="1:44" s="5" customFormat="1" hidden="1" x14ac:dyDescent="0.25">
      <c r="A52" s="33" t="s">
        <v>163</v>
      </c>
      <c r="B52" s="33" t="str">
        <f>IFERROR(LEFT(BasedeDados[[#This Row],[GTE TI]],SEARCH(" ",BasedeDados[[#This Row],[GTE TI]],1)),BasedeDados[[#This Row],[GTE TI]])</f>
        <v xml:space="preserve">ANL </v>
      </c>
      <c r="C52" s="79" t="s">
        <v>179</v>
      </c>
      <c r="D52" s="79" t="s">
        <v>1808</v>
      </c>
      <c r="E52" s="16" t="str" cm="1">
        <f t="array" ref="E5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2" s="16">
        <f t="shared" si="0"/>
        <v>0.25</v>
      </c>
      <c r="G52" s="16">
        <f t="shared" si="1"/>
        <v>1</v>
      </c>
      <c r="H52" s="16" t="s">
        <v>64</v>
      </c>
      <c r="I52" s="16"/>
      <c r="J52" s="16"/>
      <c r="K52" s="31">
        <v>0.25</v>
      </c>
      <c r="L52" s="32"/>
      <c r="M52" s="44"/>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5"/>
      <c r="AR52" s="16" t="s">
        <v>60</v>
      </c>
    </row>
    <row r="53" spans="1:44" s="5" customFormat="1" hidden="1" x14ac:dyDescent="0.25">
      <c r="A53" s="33" t="s">
        <v>164</v>
      </c>
      <c r="B53" s="33" t="str">
        <f>IFERROR(LEFT(BasedeDados[[#This Row],[GTE TI]],SEARCH(" ",BasedeDados[[#This Row],[GTE TI]],1)),BasedeDados[[#This Row],[GTE TI]])</f>
        <v>Terceiro</v>
      </c>
      <c r="C53" s="80" t="s">
        <v>2158</v>
      </c>
      <c r="D53" s="80" t="s">
        <v>2158</v>
      </c>
      <c r="E53" s="16" t="str" cm="1">
        <f t="array" ref="E5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3" s="16">
        <f t="shared" si="0"/>
        <v>0.5</v>
      </c>
      <c r="G53" s="16">
        <f t="shared" si="1"/>
        <v>2</v>
      </c>
      <c r="H53" s="16" t="s">
        <v>64</v>
      </c>
      <c r="I53" s="16"/>
      <c r="J53" s="16"/>
      <c r="K53" s="31">
        <v>0.25</v>
      </c>
      <c r="L53" s="32"/>
      <c r="M53" s="44"/>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v>0.25</v>
      </c>
      <c r="AN53" s="16"/>
      <c r="AO53" s="16"/>
      <c r="AP53" s="16"/>
      <c r="AQ53" s="15"/>
      <c r="AR53" s="16" t="s">
        <v>60</v>
      </c>
    </row>
    <row r="54" spans="1:44" s="5" customFormat="1" hidden="1" x14ac:dyDescent="0.25">
      <c r="A54" s="33" t="s">
        <v>166</v>
      </c>
      <c r="B54" s="33" t="str">
        <f>IFERROR(LEFT(BasedeDados[[#This Row],[GTE TI]],SEARCH(" ",BasedeDados[[#This Row],[GTE TI]],1)),BasedeDados[[#This Row],[GTE TI]])</f>
        <v xml:space="preserve">COORD </v>
      </c>
      <c r="C54" s="79" t="s">
        <v>722</v>
      </c>
      <c r="D54" s="79" t="s">
        <v>731</v>
      </c>
      <c r="E54" s="16" t="s">
        <v>57</v>
      </c>
      <c r="F54" s="16">
        <f t="shared" si="0"/>
        <v>0.5</v>
      </c>
      <c r="G54" s="16">
        <f t="shared" si="1"/>
        <v>1</v>
      </c>
      <c r="H54" s="16" t="s">
        <v>58</v>
      </c>
      <c r="I54" s="16"/>
      <c r="J54" s="16"/>
      <c r="K54" s="31"/>
      <c r="L54" s="32">
        <v>0.5</v>
      </c>
      <c r="M54" s="44"/>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t="s">
        <v>59</v>
      </c>
      <c r="AQ54" s="15"/>
      <c r="AR54" s="16" t="s">
        <v>60</v>
      </c>
    </row>
    <row r="55" spans="1:44" s="5" customFormat="1" hidden="1" x14ac:dyDescent="0.25">
      <c r="A55" s="33" t="s">
        <v>168</v>
      </c>
      <c r="B55" s="33" t="str">
        <f>IFERROR(LEFT(BasedeDados[[#This Row],[GTE TI]],SEARCH(" ",BasedeDados[[#This Row],[GTE TI]],1)),BasedeDados[[#This Row],[GTE TI]])</f>
        <v xml:space="preserve">ANL </v>
      </c>
      <c r="C55" s="80" t="s">
        <v>190</v>
      </c>
      <c r="D55" s="80" t="s">
        <v>1415</v>
      </c>
      <c r="E55" s="16" t="str" cm="1">
        <f t="array" ref="E5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5" s="16">
        <f t="shared" si="0"/>
        <v>0.25</v>
      </c>
      <c r="G55" s="16">
        <f t="shared" si="1"/>
        <v>1</v>
      </c>
      <c r="H55" s="16" t="s">
        <v>64</v>
      </c>
      <c r="I55" s="16"/>
      <c r="J55" s="16"/>
      <c r="K55" s="31">
        <v>0.25</v>
      </c>
      <c r="L55" s="32"/>
      <c r="M55" s="44"/>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5"/>
      <c r="AR55" s="16" t="s">
        <v>60</v>
      </c>
    </row>
    <row r="56" spans="1:44" s="5" customFormat="1" hidden="1" x14ac:dyDescent="0.25">
      <c r="A56" s="33" t="s">
        <v>169</v>
      </c>
      <c r="B56" s="33" t="str">
        <f>IFERROR(LEFT(BasedeDados[[#This Row],[GTE TI]],SEARCH(" ",BasedeDados[[#This Row],[GTE TI]],1)),BasedeDados[[#This Row],[GTE TI]])</f>
        <v xml:space="preserve">COORD </v>
      </c>
      <c r="C56" s="79" t="s">
        <v>1927</v>
      </c>
      <c r="D56" s="79" t="s">
        <v>1928</v>
      </c>
      <c r="E56" s="16" t="str" cm="1">
        <f t="array" ref="E5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6" s="16">
        <f t="shared" si="0"/>
        <v>0.25</v>
      </c>
      <c r="G56" s="16">
        <f t="shared" si="1"/>
        <v>1</v>
      </c>
      <c r="H56" s="16" t="s">
        <v>64</v>
      </c>
      <c r="I56" s="16"/>
      <c r="J56" s="16"/>
      <c r="K56" s="31">
        <v>0.25</v>
      </c>
      <c r="L56" s="32"/>
      <c r="M56" s="44"/>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5"/>
      <c r="AR56" s="16" t="s">
        <v>60</v>
      </c>
    </row>
    <row r="57" spans="1:44" s="5" customFormat="1" hidden="1" x14ac:dyDescent="0.25">
      <c r="A57" s="33" t="s">
        <v>170</v>
      </c>
      <c r="B57" s="33" t="str">
        <f>IFERROR(LEFT(BasedeDados[[#This Row],[GTE TI]],SEARCH(" ",BasedeDados[[#This Row],[GTE TI]],1)),BasedeDados[[#This Row],[GTE TI]])</f>
        <v xml:space="preserve">AST </v>
      </c>
      <c r="C57" s="80" t="s">
        <v>1468</v>
      </c>
      <c r="D57" s="80" t="s">
        <v>1648</v>
      </c>
      <c r="E57" s="16" t="str" cm="1">
        <f t="array" ref="E5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7" s="16">
        <f t="shared" si="0"/>
        <v>0.25</v>
      </c>
      <c r="G57" s="16">
        <f t="shared" si="1"/>
        <v>1</v>
      </c>
      <c r="H57" s="16" t="s">
        <v>64</v>
      </c>
      <c r="I57" s="16"/>
      <c r="J57" s="16"/>
      <c r="K57" s="31">
        <v>0.25</v>
      </c>
      <c r="L57" s="32"/>
      <c r="M57" s="44"/>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5"/>
      <c r="AR57" s="16" t="s">
        <v>60</v>
      </c>
    </row>
    <row r="58" spans="1:44" s="5" customFormat="1" hidden="1" x14ac:dyDescent="0.25">
      <c r="A58" s="33" t="s">
        <v>172</v>
      </c>
      <c r="B58" s="33" t="str">
        <f>IFERROR(LEFT(BasedeDados[[#This Row],[GTE TI]],SEARCH(" ",BasedeDados[[#This Row],[GTE TI]],1)),BasedeDados[[#This Row],[GTE TI]])</f>
        <v xml:space="preserve">ANL </v>
      </c>
      <c r="C58" s="79" t="s">
        <v>577</v>
      </c>
      <c r="D58" s="79" t="s">
        <v>2030</v>
      </c>
      <c r="E58" s="16" t="str" cm="1">
        <f t="array" ref="E5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8" s="16">
        <f t="shared" si="0"/>
        <v>0.25</v>
      </c>
      <c r="G58" s="16">
        <f t="shared" si="1"/>
        <v>1</v>
      </c>
      <c r="H58" s="16" t="s">
        <v>64</v>
      </c>
      <c r="I58" s="16"/>
      <c r="J58" s="16"/>
      <c r="K58" s="31">
        <v>0.25</v>
      </c>
      <c r="L58" s="32"/>
      <c r="M58" s="44"/>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5"/>
      <c r="AR58" s="16" t="s">
        <v>60</v>
      </c>
    </row>
    <row r="59" spans="1:44" s="5" customFormat="1" hidden="1" x14ac:dyDescent="0.25">
      <c r="A59" s="33" t="s">
        <v>175</v>
      </c>
      <c r="B59" s="33" t="str">
        <f>IFERROR(LEFT(BasedeDados[[#This Row],[GTE TI]],SEARCH(" ",BasedeDados[[#This Row],[GTE TI]],1)),BasedeDados[[#This Row],[GTE TI]])</f>
        <v xml:space="preserve">ANL </v>
      </c>
      <c r="C59" s="80" t="s">
        <v>886</v>
      </c>
      <c r="D59" s="80" t="s">
        <v>1706</v>
      </c>
      <c r="E59" s="16" t="str" cm="1">
        <f t="array" ref="E5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9" s="16">
        <f t="shared" si="0"/>
        <v>0.25</v>
      </c>
      <c r="G59" s="16">
        <f t="shared" si="1"/>
        <v>1</v>
      </c>
      <c r="H59" s="16" t="s">
        <v>64</v>
      </c>
      <c r="I59" s="16"/>
      <c r="J59" s="16"/>
      <c r="K59" s="31">
        <v>0.25</v>
      </c>
      <c r="L59" s="32"/>
      <c r="M59" s="44"/>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5"/>
      <c r="AR59" s="16" t="s">
        <v>60</v>
      </c>
    </row>
    <row r="60" spans="1:44" s="5" customFormat="1" hidden="1" x14ac:dyDescent="0.25">
      <c r="A60" s="33" t="s">
        <v>178</v>
      </c>
      <c r="B60" s="33" t="str">
        <f>IFERROR(LEFT(BasedeDados[[#This Row],[GTE TI]],SEARCH(" ",BasedeDados[[#This Row],[GTE TI]],1)),BasedeDados[[#This Row],[GTE TI]])</f>
        <v xml:space="preserve">ANL </v>
      </c>
      <c r="C60" s="79" t="s">
        <v>890</v>
      </c>
      <c r="D60" s="79" t="s">
        <v>1023</v>
      </c>
      <c r="E60" s="16" t="s">
        <v>84</v>
      </c>
      <c r="F60" s="16">
        <f t="shared" si="0"/>
        <v>16.5</v>
      </c>
      <c r="G60" s="16">
        <f t="shared" si="1"/>
        <v>2</v>
      </c>
      <c r="H60" s="16" t="s">
        <v>85</v>
      </c>
      <c r="I60" s="16"/>
      <c r="J60" s="16"/>
      <c r="K60" s="31"/>
      <c r="L60" s="32">
        <v>0.5</v>
      </c>
      <c r="M60" s="44"/>
      <c r="N60" s="16"/>
      <c r="O60" s="16"/>
      <c r="P60" s="16"/>
      <c r="Q60" s="16"/>
      <c r="R60" s="16"/>
      <c r="S60" s="16"/>
      <c r="T60" s="16"/>
      <c r="U60" s="16"/>
      <c r="V60" s="16"/>
      <c r="W60" s="16"/>
      <c r="X60" s="16"/>
      <c r="Y60" s="16"/>
      <c r="Z60" s="16"/>
      <c r="AA60" s="16"/>
      <c r="AB60" s="16"/>
      <c r="AC60" s="16"/>
      <c r="AD60" s="16"/>
      <c r="AE60" s="16"/>
      <c r="AF60" s="16"/>
      <c r="AG60" s="16"/>
      <c r="AH60" s="16">
        <v>16</v>
      </c>
      <c r="AI60" s="16"/>
      <c r="AJ60" s="16"/>
      <c r="AK60" s="16"/>
      <c r="AL60" s="16"/>
      <c r="AM60" s="16"/>
      <c r="AN60" s="16"/>
      <c r="AO60" s="16"/>
      <c r="AP60" s="16" t="s">
        <v>59</v>
      </c>
      <c r="AQ60" s="15"/>
      <c r="AR60" s="16" t="s">
        <v>60</v>
      </c>
    </row>
    <row r="61" spans="1:44" s="5" customFormat="1" hidden="1" x14ac:dyDescent="0.25">
      <c r="A61" s="33" t="s">
        <v>181</v>
      </c>
      <c r="B61" s="33" t="str">
        <f>IFERROR(LEFT(BasedeDados[[#This Row],[GTE TI]],SEARCH(" ",BasedeDados[[#This Row],[GTE TI]],1)),BasedeDados[[#This Row],[GTE TI]])</f>
        <v xml:space="preserve">ANL </v>
      </c>
      <c r="C61" s="80" t="s">
        <v>497</v>
      </c>
      <c r="D61" s="80" t="s">
        <v>557</v>
      </c>
      <c r="E61" s="16" t="str" cm="1">
        <f t="array" ref="E6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1" s="16">
        <f t="shared" si="0"/>
        <v>0.25</v>
      </c>
      <c r="G61" s="16">
        <f t="shared" si="1"/>
        <v>1</v>
      </c>
      <c r="H61" s="16" t="s">
        <v>64</v>
      </c>
      <c r="I61" s="16"/>
      <c r="J61" s="16"/>
      <c r="K61" s="31">
        <v>0.25</v>
      </c>
      <c r="L61" s="32"/>
      <c r="M61" s="44"/>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5"/>
      <c r="AR61" s="16" t="s">
        <v>60</v>
      </c>
    </row>
    <row r="62" spans="1:44" s="5" customFormat="1" x14ac:dyDescent="0.25">
      <c r="A62" s="33" t="s">
        <v>183</v>
      </c>
      <c r="B62" s="33" t="str">
        <f>IFERROR(LEFT(BasedeDados[[#This Row],[GTE TI]],SEARCH(" ",BasedeDados[[#This Row],[GTE TI]],1)),BasedeDados[[#This Row],[GTE TI]])</f>
        <v xml:space="preserve">ANL </v>
      </c>
      <c r="C62" s="79" t="s">
        <v>577</v>
      </c>
      <c r="D62" s="79" t="s">
        <v>1888</v>
      </c>
      <c r="E62" s="16" t="str" cm="1">
        <f t="array" ref="E6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62" s="16">
        <f t="shared" si="0"/>
        <v>0</v>
      </c>
      <c r="G62" s="16">
        <f t="shared" si="1"/>
        <v>0</v>
      </c>
      <c r="H62" s="16" t="s">
        <v>114</v>
      </c>
      <c r="I62" s="16"/>
      <c r="J62" s="16"/>
      <c r="K62" s="31"/>
      <c r="L62" s="32"/>
      <c r="M62" s="44"/>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5"/>
      <c r="AR62" s="16"/>
    </row>
    <row r="63" spans="1:44" s="5" customFormat="1" hidden="1" x14ac:dyDescent="0.25">
      <c r="A63" s="33" t="s">
        <v>185</v>
      </c>
      <c r="B63" s="33" t="str">
        <f>IFERROR(LEFT(BasedeDados[[#This Row],[GTE TI]],SEARCH(" ",BasedeDados[[#This Row],[GTE TI]],1)),BasedeDados[[#This Row],[GTE TI]])</f>
        <v xml:space="preserve">ANL </v>
      </c>
      <c r="C63" s="80" t="s">
        <v>710</v>
      </c>
      <c r="D63" s="80" t="s">
        <v>711</v>
      </c>
      <c r="E63" s="16" t="s">
        <v>18</v>
      </c>
      <c r="F63" s="16">
        <f t="shared" si="0"/>
        <v>12.75</v>
      </c>
      <c r="G63" s="16">
        <f t="shared" si="1"/>
        <v>7</v>
      </c>
      <c r="H63" s="16" t="s">
        <v>187</v>
      </c>
      <c r="I63" s="16">
        <v>9</v>
      </c>
      <c r="J63" s="16" t="s">
        <v>188</v>
      </c>
      <c r="K63" s="31">
        <v>0.25</v>
      </c>
      <c r="L63" s="32">
        <v>0.5</v>
      </c>
      <c r="M63" s="44">
        <v>1</v>
      </c>
      <c r="N63" s="16"/>
      <c r="O63" s="16"/>
      <c r="P63" s="16"/>
      <c r="Q63" s="16"/>
      <c r="R63" s="16"/>
      <c r="S63" s="16"/>
      <c r="T63" s="16"/>
      <c r="U63" s="16"/>
      <c r="V63" s="16"/>
      <c r="W63" s="16"/>
      <c r="X63" s="16"/>
      <c r="Y63" s="16"/>
      <c r="Z63" s="16"/>
      <c r="AA63" s="16"/>
      <c r="AB63" s="16"/>
      <c r="AC63" s="16"/>
      <c r="AD63" s="16">
        <v>1.5</v>
      </c>
      <c r="AE63" s="16"/>
      <c r="AF63" s="16"/>
      <c r="AG63" s="16"/>
      <c r="AH63" s="16"/>
      <c r="AI63" s="16"/>
      <c r="AJ63" s="16"/>
      <c r="AK63" s="16"/>
      <c r="AL63" s="55">
        <v>0.25</v>
      </c>
      <c r="AM63" s="16">
        <v>0.25</v>
      </c>
      <c r="AN63" s="16"/>
      <c r="AO63" s="16"/>
      <c r="AP63" s="16"/>
      <c r="AQ63" s="15"/>
      <c r="AR63" s="16" t="s">
        <v>60</v>
      </c>
    </row>
    <row r="64" spans="1:44" s="5" customFormat="1" hidden="1" x14ac:dyDescent="0.25">
      <c r="A64" s="33" t="s">
        <v>189</v>
      </c>
      <c r="B64" s="33" t="str">
        <f>IFERROR(LEFT(BasedeDados[[#This Row],[GTE TI]],SEARCH(" ",BasedeDados[[#This Row],[GTE TI]],1)),BasedeDados[[#This Row],[GTE TI]])</f>
        <v xml:space="preserve">SUPTE </v>
      </c>
      <c r="C64" s="79" t="s">
        <v>62</v>
      </c>
      <c r="D64" s="79" t="s">
        <v>1413</v>
      </c>
      <c r="E64" s="16" t="s">
        <v>57</v>
      </c>
      <c r="F64" s="16">
        <f t="shared" si="0"/>
        <v>0.5</v>
      </c>
      <c r="G64" s="16">
        <f t="shared" si="1"/>
        <v>1</v>
      </c>
      <c r="H64" s="16" t="s">
        <v>58</v>
      </c>
      <c r="I64" s="16"/>
      <c r="J64" s="16"/>
      <c r="K64" s="31"/>
      <c r="L64" s="32">
        <v>0.5</v>
      </c>
      <c r="M64" s="44"/>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t="s">
        <v>59</v>
      </c>
      <c r="AQ64" s="15"/>
      <c r="AR64" s="16" t="s">
        <v>60</v>
      </c>
    </row>
    <row r="65" spans="1:44" s="5" customFormat="1" hidden="1" x14ac:dyDescent="0.25">
      <c r="A65" s="33" t="s">
        <v>191</v>
      </c>
      <c r="B65" s="33" t="str">
        <f>IFERROR(LEFT(BasedeDados[[#This Row],[GTE TI]],SEARCH(" ",BasedeDados[[#This Row],[GTE TI]],1)),BasedeDados[[#This Row],[GTE TI]])</f>
        <v xml:space="preserve">ANL </v>
      </c>
      <c r="C65" s="80" t="s">
        <v>356</v>
      </c>
      <c r="D65" s="80" t="s">
        <v>1606</v>
      </c>
      <c r="E65" s="16" t="str" cm="1">
        <f t="array" ref="E6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5" s="16">
        <f t="shared" si="0"/>
        <v>0.25</v>
      </c>
      <c r="G65" s="16">
        <f t="shared" si="1"/>
        <v>1</v>
      </c>
      <c r="H65" s="16" t="s">
        <v>64</v>
      </c>
      <c r="I65" s="16"/>
      <c r="J65" s="16"/>
      <c r="L65" s="32"/>
      <c r="M65" s="44"/>
      <c r="N65" s="16"/>
      <c r="O65" s="16"/>
      <c r="P65" s="16"/>
      <c r="Q65" s="16"/>
      <c r="R65" s="16"/>
      <c r="S65" s="16"/>
      <c r="T65" s="16"/>
      <c r="U65" s="16"/>
      <c r="V65" s="16"/>
      <c r="W65" s="16"/>
      <c r="X65" s="16"/>
      <c r="Y65" s="16"/>
      <c r="Z65" s="16"/>
      <c r="AA65" s="16"/>
      <c r="AC65" s="16"/>
      <c r="AE65" s="16"/>
      <c r="AF65" s="16"/>
      <c r="AG65" s="16"/>
      <c r="AH65" s="16"/>
      <c r="AI65" s="16"/>
      <c r="AJ65" s="16"/>
      <c r="AK65" s="16"/>
      <c r="AL65" s="55">
        <v>0.25</v>
      </c>
      <c r="AM65" s="16"/>
      <c r="AN65" s="16"/>
      <c r="AO65" s="16"/>
      <c r="AP65" s="16"/>
      <c r="AQ65" s="15"/>
      <c r="AR65" s="16"/>
    </row>
    <row r="66" spans="1:44" s="5" customFormat="1" hidden="1" x14ac:dyDescent="0.25">
      <c r="A66" s="33" t="s">
        <v>192</v>
      </c>
      <c r="B66" s="33" t="str">
        <f>IFERROR(LEFT(BasedeDados[[#This Row],[GTE TI]],SEARCH(" ",BasedeDados[[#This Row],[GTE TI]],1)),BasedeDados[[#This Row],[GTE TI]])</f>
        <v xml:space="preserve">COORD </v>
      </c>
      <c r="C66" s="79" t="s">
        <v>1924</v>
      </c>
      <c r="D66" s="79" t="s">
        <v>2028</v>
      </c>
      <c r="E66" s="16" t="s">
        <v>84</v>
      </c>
      <c r="F66" s="16">
        <f t="shared" si="0"/>
        <v>32.5</v>
      </c>
      <c r="G66" s="16">
        <f t="shared" si="1"/>
        <v>4</v>
      </c>
      <c r="H66" s="16" t="s">
        <v>85</v>
      </c>
      <c r="I66" s="16"/>
      <c r="J66" s="16"/>
      <c r="K66" s="31">
        <v>0.25</v>
      </c>
      <c r="L66" s="32"/>
      <c r="M66" s="44"/>
      <c r="N66" s="16"/>
      <c r="O66" s="16">
        <v>16</v>
      </c>
      <c r="P66" s="16"/>
      <c r="Q66" s="16"/>
      <c r="R66" s="16"/>
      <c r="S66" s="16"/>
      <c r="T66" s="16"/>
      <c r="U66" s="16"/>
      <c r="V66" s="16"/>
      <c r="W66" s="16"/>
      <c r="X66" s="16"/>
      <c r="Y66" s="16"/>
      <c r="Z66" s="16"/>
      <c r="AA66" s="16"/>
      <c r="AB66" s="16"/>
      <c r="AC66" s="16"/>
      <c r="AD66" s="16"/>
      <c r="AE66" s="16"/>
      <c r="AF66" s="16"/>
      <c r="AG66" s="16"/>
      <c r="AH66" s="16">
        <v>16</v>
      </c>
      <c r="AI66" s="16"/>
      <c r="AJ66" s="16"/>
      <c r="AK66" s="16"/>
      <c r="AL66" s="55">
        <v>0.25</v>
      </c>
      <c r="AM66" s="16"/>
      <c r="AN66" s="16"/>
      <c r="AO66" s="16"/>
      <c r="AP66" s="16"/>
      <c r="AQ66" s="15"/>
      <c r="AR66" s="16" t="s">
        <v>60</v>
      </c>
    </row>
    <row r="67" spans="1:44" s="5" customFormat="1" hidden="1" x14ac:dyDescent="0.25">
      <c r="A67" s="33" t="s">
        <v>194</v>
      </c>
      <c r="B67" s="33" t="str">
        <f>IFERROR(LEFT(BasedeDados[[#This Row],[GTE TI]],SEARCH(" ",BasedeDados[[#This Row],[GTE TI]],1)),BasedeDados[[#This Row],[GTE TI]])</f>
        <v xml:space="preserve">ANL </v>
      </c>
      <c r="C67" s="80" t="s">
        <v>577</v>
      </c>
      <c r="D67" s="80" t="s">
        <v>584</v>
      </c>
      <c r="E67" s="16" t="str" cm="1">
        <f t="array" ref="E6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7" s="16">
        <f t="shared" ref="F67:F130" si="2">SUM(I67:AQ67)</f>
        <v>0.25</v>
      </c>
      <c r="G67" s="16">
        <f t="shared" ref="G67:G130" si="3">COUNT(I67,K67:AM67,AN67)</f>
        <v>1</v>
      </c>
      <c r="H67" s="16" t="s">
        <v>64</v>
      </c>
      <c r="I67" s="16"/>
      <c r="J67" s="16"/>
      <c r="K67" s="31">
        <v>0.25</v>
      </c>
      <c r="L67" s="32"/>
      <c r="M67" s="44"/>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5"/>
      <c r="AR67" s="16" t="s">
        <v>60</v>
      </c>
    </row>
    <row r="68" spans="1:44" s="5" customFormat="1" hidden="1" x14ac:dyDescent="0.25">
      <c r="A68" s="33" t="s">
        <v>197</v>
      </c>
      <c r="B68" s="33" t="str">
        <f>IFERROR(LEFT(BasedeDados[[#This Row],[GTE TI]],SEARCH(" ",BasedeDados[[#This Row],[GTE TI]],1)),BasedeDados[[#This Row],[GTE TI]])</f>
        <v xml:space="preserve">COORD </v>
      </c>
      <c r="C68" s="79" t="s">
        <v>1561</v>
      </c>
      <c r="D68" s="79" t="s">
        <v>1730</v>
      </c>
      <c r="E68" s="16" t="str" cm="1">
        <f t="array" ref="E6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8" s="16">
        <f t="shared" si="2"/>
        <v>0.25</v>
      </c>
      <c r="G68" s="16">
        <f t="shared" si="3"/>
        <v>1</v>
      </c>
      <c r="H68" s="16" t="s">
        <v>64</v>
      </c>
      <c r="I68" s="16"/>
      <c r="J68" s="16"/>
      <c r="K68" s="31">
        <v>0.25</v>
      </c>
      <c r="L68" s="32"/>
      <c r="M68" s="44"/>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5"/>
      <c r="AR68" s="16" t="s">
        <v>60</v>
      </c>
    </row>
    <row r="69" spans="1:44" s="5" customFormat="1" hidden="1" x14ac:dyDescent="0.25">
      <c r="A69" s="33" t="s">
        <v>200</v>
      </c>
      <c r="B69" s="33" t="str">
        <f>IFERROR(LEFT(BasedeDados[[#This Row],[GTE TI]],SEARCH(" ",BasedeDados[[#This Row],[GTE TI]],1)),BasedeDados[[#This Row],[GTE TI]])</f>
        <v xml:space="preserve">AST </v>
      </c>
      <c r="C69" s="80" t="s">
        <v>449</v>
      </c>
      <c r="D69" s="80" t="s">
        <v>1637</v>
      </c>
      <c r="E69" s="16" t="str" cm="1">
        <f t="array" ref="E6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9" s="16">
        <f t="shared" si="2"/>
        <v>0.25</v>
      </c>
      <c r="G69" s="16">
        <f t="shared" si="3"/>
        <v>1</v>
      </c>
      <c r="H69" s="16" t="s">
        <v>64</v>
      </c>
      <c r="I69" s="16"/>
      <c r="J69" s="16"/>
      <c r="K69" s="31">
        <v>0.25</v>
      </c>
      <c r="L69" s="32"/>
      <c r="M69" s="44"/>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5"/>
      <c r="AR69" s="16" t="s">
        <v>60</v>
      </c>
    </row>
    <row r="70" spans="1:44" s="5" customFormat="1" hidden="1" x14ac:dyDescent="0.25">
      <c r="A70" s="33" t="s">
        <v>201</v>
      </c>
      <c r="B70" s="33" t="str">
        <f>IFERROR(LEFT(BasedeDados[[#This Row],[GTE TI]],SEARCH(" ",BasedeDados[[#This Row],[GTE TI]],1)),BasedeDados[[#This Row],[GTE TI]])</f>
        <v xml:space="preserve">ANL </v>
      </c>
      <c r="C70" s="79" t="s">
        <v>877</v>
      </c>
      <c r="D70" s="79" t="s">
        <v>881</v>
      </c>
      <c r="E70" s="16" t="str" cm="1">
        <f t="array" ref="E7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0" s="16">
        <f t="shared" si="2"/>
        <v>0.25</v>
      </c>
      <c r="G70" s="16">
        <f t="shared" si="3"/>
        <v>1</v>
      </c>
      <c r="H70" s="16" t="s">
        <v>64</v>
      </c>
      <c r="I70" s="16"/>
      <c r="J70" s="16"/>
      <c r="K70" s="31"/>
      <c r="L70" s="32"/>
      <c r="M70" s="44"/>
      <c r="N70" s="16"/>
      <c r="O70" s="16"/>
      <c r="P70" s="16"/>
      <c r="Q70" s="16"/>
      <c r="R70" s="16"/>
      <c r="S70" s="16"/>
      <c r="T70" s="16"/>
      <c r="U70" s="16"/>
      <c r="V70" s="16"/>
      <c r="W70" s="16"/>
      <c r="X70" s="16"/>
      <c r="Y70" s="16"/>
      <c r="Z70" s="16"/>
      <c r="AA70" s="16"/>
      <c r="AB70" s="31"/>
      <c r="AC70" s="16"/>
      <c r="AD70" s="31"/>
      <c r="AE70" s="16"/>
      <c r="AF70" s="16"/>
      <c r="AG70" s="16"/>
      <c r="AH70" s="16"/>
      <c r="AI70" s="16"/>
      <c r="AJ70" s="16"/>
      <c r="AK70" s="16"/>
      <c r="AL70" s="16"/>
      <c r="AM70" s="58">
        <v>0.25</v>
      </c>
      <c r="AN70" s="16"/>
      <c r="AO70" s="16"/>
      <c r="AP70" s="16"/>
      <c r="AQ70" s="15"/>
      <c r="AR70" s="16"/>
    </row>
    <row r="71" spans="1:44" s="5" customFormat="1" hidden="1" x14ac:dyDescent="0.25">
      <c r="A71" s="33" t="s">
        <v>203</v>
      </c>
      <c r="B71" s="33" t="str">
        <f>IFERROR(LEFT(BasedeDados[[#This Row],[GTE TI]],SEARCH(" ",BasedeDados[[#This Row],[GTE TI]],1)),BasedeDados[[#This Row],[GTE TI]])</f>
        <v xml:space="preserve">ANL </v>
      </c>
      <c r="C71" s="80" t="s">
        <v>179</v>
      </c>
      <c r="D71" s="80" t="s">
        <v>186</v>
      </c>
      <c r="E71" s="16" t="str" cm="1">
        <f t="array" ref="E7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1" s="16">
        <f t="shared" si="2"/>
        <v>0.25</v>
      </c>
      <c r="G71" s="16">
        <f t="shared" si="3"/>
        <v>1</v>
      </c>
      <c r="H71" s="16" t="s">
        <v>64</v>
      </c>
      <c r="I71" s="16"/>
      <c r="J71" s="16"/>
      <c r="K71" s="31">
        <v>0.25</v>
      </c>
      <c r="L71" s="32"/>
      <c r="M71" s="44"/>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5"/>
      <c r="AR71" s="16" t="s">
        <v>60</v>
      </c>
    </row>
    <row r="72" spans="1:44" s="5" customFormat="1" hidden="1" x14ac:dyDescent="0.25">
      <c r="A72" s="33" t="s">
        <v>206</v>
      </c>
      <c r="B72" s="33" t="str">
        <f>IFERROR(LEFT(BasedeDados[[#This Row],[GTE TI]],SEARCH(" ",BasedeDados[[#This Row],[GTE TI]],1)),BasedeDados[[#This Row],[GTE TI]])</f>
        <v xml:space="preserve">AST </v>
      </c>
      <c r="C72" s="79" t="s">
        <v>1622</v>
      </c>
      <c r="D72" s="79" t="s">
        <v>1662</v>
      </c>
      <c r="E72" s="16" t="s">
        <v>57</v>
      </c>
      <c r="F72" s="16">
        <f t="shared" si="2"/>
        <v>0.75</v>
      </c>
      <c r="G72" s="16">
        <f t="shared" si="3"/>
        <v>2</v>
      </c>
      <c r="H72" s="16" t="s">
        <v>58</v>
      </c>
      <c r="I72" s="16"/>
      <c r="J72" s="16"/>
      <c r="K72" s="31">
        <v>0.25</v>
      </c>
      <c r="L72" s="32">
        <v>0.5</v>
      </c>
      <c r="M72" s="44"/>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t="s">
        <v>59</v>
      </c>
      <c r="AQ72" s="15"/>
      <c r="AR72" s="16" t="s">
        <v>60</v>
      </c>
    </row>
    <row r="73" spans="1:44" s="5" customFormat="1" hidden="1" x14ac:dyDescent="0.25">
      <c r="A73" s="33" t="s">
        <v>209</v>
      </c>
      <c r="B73" s="33" t="str">
        <f>IFERROR(LEFT(BasedeDados[[#This Row],[GTE TI]],SEARCH(" ",BasedeDados[[#This Row],[GTE TI]],1)),BasedeDados[[#This Row],[GTE TI]])</f>
        <v xml:space="preserve">AST </v>
      </c>
      <c r="C73" s="80" t="s">
        <v>449</v>
      </c>
      <c r="D73" s="80" t="s">
        <v>1006</v>
      </c>
      <c r="E73" s="16" t="str" cm="1">
        <f t="array" ref="E7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3" s="16">
        <f t="shared" si="2"/>
        <v>0.25</v>
      </c>
      <c r="G73" s="16">
        <f t="shared" si="3"/>
        <v>1</v>
      </c>
      <c r="H73" s="16" t="s">
        <v>64</v>
      </c>
      <c r="I73" s="16"/>
      <c r="J73" s="16"/>
      <c r="K73" s="31">
        <v>0.25</v>
      </c>
      <c r="L73" s="32"/>
      <c r="M73" s="44"/>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5"/>
      <c r="AR73" s="16" t="s">
        <v>60</v>
      </c>
    </row>
    <row r="74" spans="1:44" s="5" customFormat="1" hidden="1" x14ac:dyDescent="0.25">
      <c r="A74" s="33" t="s">
        <v>212</v>
      </c>
      <c r="B74" s="33" t="str">
        <f>IFERROR(LEFT(BasedeDados[[#This Row],[GTE TI]],SEARCH(" ",BasedeDados[[#This Row],[GTE TI]],1)),BasedeDados[[#This Row],[GTE TI]])</f>
        <v xml:space="preserve">ANL </v>
      </c>
      <c r="C74" s="79" t="s">
        <v>1429</v>
      </c>
      <c r="D74" s="79" t="s">
        <v>2045</v>
      </c>
      <c r="E74" s="16" t="s">
        <v>84</v>
      </c>
      <c r="F74" s="16">
        <f t="shared" si="2"/>
        <v>12.5</v>
      </c>
      <c r="G74" s="16">
        <f t="shared" si="3"/>
        <v>3</v>
      </c>
      <c r="H74" s="16" t="s">
        <v>85</v>
      </c>
      <c r="I74" s="16"/>
      <c r="J74" s="16"/>
      <c r="K74" s="31"/>
      <c r="L74" s="32">
        <v>0.5</v>
      </c>
      <c r="M74" s="44"/>
      <c r="N74" s="16"/>
      <c r="O74" s="16"/>
      <c r="P74" s="16"/>
      <c r="Q74" s="16"/>
      <c r="R74" s="16"/>
      <c r="S74" s="16"/>
      <c r="T74" s="16"/>
      <c r="U74" s="16"/>
      <c r="V74" s="16"/>
      <c r="W74" s="16"/>
      <c r="X74" s="16"/>
      <c r="Y74" s="16"/>
      <c r="Z74" s="16"/>
      <c r="AA74" s="16">
        <v>2</v>
      </c>
      <c r="AB74" s="16"/>
      <c r="AC74" s="16"/>
      <c r="AD74" s="16"/>
      <c r="AE74" s="16"/>
      <c r="AF74" s="16"/>
      <c r="AG74" s="16"/>
      <c r="AH74" s="16"/>
      <c r="AI74" s="16">
        <v>10</v>
      </c>
      <c r="AJ74" s="16"/>
      <c r="AK74" s="16"/>
      <c r="AL74" s="16"/>
      <c r="AM74" s="16"/>
      <c r="AN74" s="16"/>
      <c r="AO74" s="16"/>
      <c r="AP74" s="16" t="s">
        <v>86</v>
      </c>
      <c r="AQ74" s="15"/>
      <c r="AR74" s="16" t="s">
        <v>60</v>
      </c>
    </row>
    <row r="75" spans="1:44" s="5" customFormat="1" hidden="1" x14ac:dyDescent="0.25">
      <c r="A75" s="33" t="s">
        <v>215</v>
      </c>
      <c r="B75" s="33" t="str">
        <f>IFERROR(LEFT(BasedeDados[[#This Row],[GTE TI]],SEARCH(" ",BasedeDados[[#This Row],[GTE TI]],1)),BasedeDados[[#This Row],[GTE TI]])</f>
        <v xml:space="preserve">ANL </v>
      </c>
      <c r="C75" s="80" t="s">
        <v>213</v>
      </c>
      <c r="D75" s="80" t="s">
        <v>214</v>
      </c>
      <c r="E75" s="16" t="str" cm="1">
        <f t="array" ref="E7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5" s="16">
        <f t="shared" si="2"/>
        <v>0.25</v>
      </c>
      <c r="G75" s="16">
        <f t="shared" si="3"/>
        <v>1</v>
      </c>
      <c r="H75" s="16" t="s">
        <v>64</v>
      </c>
      <c r="I75" s="16"/>
      <c r="J75" s="16"/>
      <c r="K75" s="31">
        <v>0.25</v>
      </c>
      <c r="L75" s="32"/>
      <c r="M75" s="44"/>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5"/>
      <c r="AR75" s="16" t="s">
        <v>60</v>
      </c>
    </row>
    <row r="76" spans="1:44" s="5" customFormat="1" hidden="1" x14ac:dyDescent="0.25">
      <c r="A76" s="33" t="s">
        <v>217</v>
      </c>
      <c r="B76" s="33" t="str">
        <f>IFERROR(LEFT(BasedeDados[[#This Row],[GTE TI]],SEARCH(" ",BasedeDados[[#This Row],[GTE TI]],1)),BasedeDados[[#This Row],[GTE TI]])</f>
        <v xml:space="preserve">ANL </v>
      </c>
      <c r="C76" s="79" t="s">
        <v>497</v>
      </c>
      <c r="D76" s="79" t="s">
        <v>557</v>
      </c>
      <c r="E76" s="16" t="str" cm="1">
        <f t="array" ref="E7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6" s="16">
        <f t="shared" si="2"/>
        <v>0.5</v>
      </c>
      <c r="G76" s="16">
        <f t="shared" si="3"/>
        <v>2</v>
      </c>
      <c r="H76" s="16" t="s">
        <v>64</v>
      </c>
      <c r="I76" s="16"/>
      <c r="J76" s="16"/>
      <c r="K76" s="31">
        <v>0.25</v>
      </c>
      <c r="L76" s="32"/>
      <c r="M76" s="44"/>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55">
        <v>0.25</v>
      </c>
      <c r="AM76" s="16"/>
      <c r="AN76" s="16"/>
      <c r="AO76" s="16"/>
      <c r="AP76" s="16"/>
      <c r="AQ76" s="15"/>
      <c r="AR76" s="16" t="s">
        <v>60</v>
      </c>
    </row>
    <row r="77" spans="1:44" s="5" customFormat="1" hidden="1" x14ac:dyDescent="0.25">
      <c r="A77" s="33" t="s">
        <v>219</v>
      </c>
      <c r="B77" s="33" t="str">
        <f>IFERROR(LEFT(BasedeDados[[#This Row],[GTE TI]],SEARCH(" ",BasedeDados[[#This Row],[GTE TI]],1)),BasedeDados[[#This Row],[GTE TI]])</f>
        <v xml:space="preserve">ANL </v>
      </c>
      <c r="C77" s="80" t="s">
        <v>134</v>
      </c>
      <c r="D77" s="80" t="s">
        <v>294</v>
      </c>
      <c r="E77" s="16" t="str" cm="1">
        <f t="array" ref="E7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7" s="16">
        <f t="shared" si="2"/>
        <v>0.25</v>
      </c>
      <c r="G77" s="16">
        <f t="shared" si="3"/>
        <v>1</v>
      </c>
      <c r="H77" s="16" t="s">
        <v>64</v>
      </c>
      <c r="I77" s="16"/>
      <c r="J77" s="16"/>
      <c r="K77" s="31"/>
      <c r="L77" s="32"/>
      <c r="M77" s="44"/>
      <c r="N77" s="16"/>
      <c r="O77" s="16"/>
      <c r="P77" s="16"/>
      <c r="Q77" s="16"/>
      <c r="R77" s="16"/>
      <c r="S77" s="16"/>
      <c r="T77" s="16"/>
      <c r="U77" s="16"/>
      <c r="V77" s="16"/>
      <c r="W77" s="16"/>
      <c r="X77" s="16"/>
      <c r="Y77" s="16"/>
      <c r="Z77" s="16"/>
      <c r="AA77" s="16"/>
      <c r="AB77" s="31"/>
      <c r="AC77" s="16"/>
      <c r="AD77" s="31"/>
      <c r="AE77" s="16"/>
      <c r="AF77" s="16"/>
      <c r="AG77" s="16"/>
      <c r="AH77" s="16"/>
      <c r="AI77" s="16"/>
      <c r="AJ77" s="16"/>
      <c r="AK77" s="16"/>
      <c r="AL77" s="16"/>
      <c r="AM77" s="58">
        <v>0.25</v>
      </c>
      <c r="AN77" s="16"/>
      <c r="AO77" s="16"/>
      <c r="AP77" s="16"/>
      <c r="AQ77" s="15"/>
      <c r="AR77" s="16"/>
    </row>
    <row r="78" spans="1:44" s="5" customFormat="1" hidden="1" x14ac:dyDescent="0.25">
      <c r="A78" s="33" t="s">
        <v>220</v>
      </c>
      <c r="B78" s="33" t="str">
        <f>IFERROR(LEFT(BasedeDados[[#This Row],[GTE TI]],SEARCH(" ",BasedeDados[[#This Row],[GTE TI]],1)),BasedeDados[[#This Row],[GTE TI]])</f>
        <v xml:space="preserve">ADVOGADO </v>
      </c>
      <c r="C78" s="79" t="s">
        <v>902</v>
      </c>
      <c r="D78" s="79" t="s">
        <v>1330</v>
      </c>
      <c r="E78" s="16" t="str" cm="1">
        <f t="array" ref="E7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8" s="16">
        <f t="shared" si="2"/>
        <v>0.75</v>
      </c>
      <c r="G78" s="16">
        <f t="shared" si="3"/>
        <v>2</v>
      </c>
      <c r="H78" s="16" t="s">
        <v>64</v>
      </c>
      <c r="I78" s="16"/>
      <c r="J78" s="16"/>
      <c r="K78" s="31">
        <v>0.25</v>
      </c>
      <c r="L78" s="32"/>
      <c r="M78" s="44"/>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55">
        <v>0.25</v>
      </c>
      <c r="AM78" s="16"/>
      <c r="AN78" s="16"/>
      <c r="AO78" s="16">
        <v>0.25</v>
      </c>
      <c r="AP78" s="16"/>
      <c r="AQ78" s="15"/>
      <c r="AR78" s="16" t="s">
        <v>60</v>
      </c>
    </row>
    <row r="79" spans="1:44" s="5" customFormat="1" hidden="1" x14ac:dyDescent="0.25">
      <c r="A79" s="33" t="s">
        <v>223</v>
      </c>
      <c r="B79" s="33" t="str">
        <f>IFERROR(LEFT(BasedeDados[[#This Row],[GTE TI]],SEARCH(" ",BasedeDados[[#This Row],[GTE TI]],1)),BasedeDados[[#This Row],[GTE TI]])</f>
        <v xml:space="preserve">ANL </v>
      </c>
      <c r="C79" s="80" t="s">
        <v>683</v>
      </c>
      <c r="D79" s="80" t="s">
        <v>684</v>
      </c>
      <c r="E79" s="16" t="str" cm="1">
        <f t="array" ref="E7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9" s="16">
        <f t="shared" si="2"/>
        <v>0.25</v>
      </c>
      <c r="G79" s="16">
        <f t="shared" si="3"/>
        <v>1</v>
      </c>
      <c r="H79" s="16" t="s">
        <v>64</v>
      </c>
      <c r="I79" s="16"/>
      <c r="J79" s="16"/>
      <c r="K79" s="31">
        <v>0.25</v>
      </c>
      <c r="L79" s="32"/>
      <c r="M79" s="44"/>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5"/>
      <c r="AR79" s="16" t="s">
        <v>60</v>
      </c>
    </row>
    <row r="80" spans="1:44" s="5" customFormat="1" hidden="1" x14ac:dyDescent="0.25">
      <c r="A80" s="33" t="s">
        <v>226</v>
      </c>
      <c r="B80" s="33" t="str">
        <f>IFERROR(LEFT(BasedeDados[[#This Row],[GTE TI]],SEARCH(" ",BasedeDados[[#This Row],[GTE TI]],1)),BasedeDados[[#This Row],[GTE TI]])</f>
        <v xml:space="preserve">ANL </v>
      </c>
      <c r="C80" s="79" t="s">
        <v>1914</v>
      </c>
      <c r="D80" s="79" t="s">
        <v>1915</v>
      </c>
      <c r="E80" s="16" t="s">
        <v>18</v>
      </c>
      <c r="F80" s="16">
        <f t="shared" si="2"/>
        <v>24.75</v>
      </c>
      <c r="G80" s="16">
        <f t="shared" si="3"/>
        <v>4</v>
      </c>
      <c r="H80" s="16" t="s">
        <v>187</v>
      </c>
      <c r="I80" s="16">
        <v>7</v>
      </c>
      <c r="J80" s="16" t="s">
        <v>188</v>
      </c>
      <c r="K80" s="31"/>
      <c r="L80" s="32"/>
      <c r="M80" s="44"/>
      <c r="N80" s="16"/>
      <c r="O80" s="16"/>
      <c r="P80" s="16"/>
      <c r="Q80" s="16"/>
      <c r="R80" s="16"/>
      <c r="S80" s="16"/>
      <c r="T80" s="16"/>
      <c r="U80" s="16"/>
      <c r="V80" s="16"/>
      <c r="W80" s="16"/>
      <c r="X80" s="16"/>
      <c r="Y80" s="16"/>
      <c r="Z80" s="16"/>
      <c r="AA80" s="16"/>
      <c r="AB80" s="16"/>
      <c r="AC80" s="16"/>
      <c r="AD80" s="16">
        <v>1.5</v>
      </c>
      <c r="AE80" s="16"/>
      <c r="AF80" s="16"/>
      <c r="AG80" s="16"/>
      <c r="AH80" s="16">
        <v>16</v>
      </c>
      <c r="AI80" s="16"/>
      <c r="AJ80" s="16"/>
      <c r="AK80" s="16"/>
      <c r="AL80" s="16"/>
      <c r="AM80" s="16">
        <v>0.25</v>
      </c>
      <c r="AN80" s="16"/>
      <c r="AO80" s="16"/>
      <c r="AP80" s="16"/>
      <c r="AQ80" s="15"/>
      <c r="AR80" s="16"/>
    </row>
    <row r="81" spans="1:44" s="5" customFormat="1" hidden="1" x14ac:dyDescent="0.25">
      <c r="A81" s="33" t="s">
        <v>229</v>
      </c>
      <c r="B81" s="33" t="str">
        <f>IFERROR(LEFT(BasedeDados[[#This Row],[GTE TI]],SEARCH(" ",BasedeDados[[#This Row],[GTE TI]],1)),BasedeDados[[#This Row],[GTE TI]])</f>
        <v xml:space="preserve">SUPTE </v>
      </c>
      <c r="C81" s="80" t="s">
        <v>240</v>
      </c>
      <c r="D81" s="80" t="s">
        <v>1257</v>
      </c>
      <c r="E81" s="16" t="str" cm="1">
        <f t="array" ref="E8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1" s="16">
        <f t="shared" si="2"/>
        <v>0.25</v>
      </c>
      <c r="G81" s="16">
        <f t="shared" si="3"/>
        <v>1</v>
      </c>
      <c r="H81" s="16" t="s">
        <v>64</v>
      </c>
      <c r="I81" s="16"/>
      <c r="J81" s="16"/>
      <c r="K81" s="31">
        <v>0.25</v>
      </c>
      <c r="L81" s="32"/>
      <c r="M81" s="44"/>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5"/>
      <c r="AR81" s="16" t="s">
        <v>60</v>
      </c>
    </row>
    <row r="82" spans="1:44" s="5" customFormat="1" hidden="1" x14ac:dyDescent="0.25">
      <c r="A82" s="33" t="s">
        <v>230</v>
      </c>
      <c r="B82" s="33" t="str">
        <f>IFERROR(LEFT(BasedeDados[[#This Row],[GTE TI]],SEARCH(" ",BasedeDados[[#This Row],[GTE TI]],1)),BasedeDados[[#This Row],[GTE TI]])</f>
        <v xml:space="preserve">AST </v>
      </c>
      <c r="C82" s="79" t="s">
        <v>449</v>
      </c>
      <c r="D82" s="79" t="s">
        <v>1360</v>
      </c>
      <c r="E82" s="16" t="str" cm="1">
        <f t="array" ref="E8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2" s="16">
        <f t="shared" si="2"/>
        <v>0.5</v>
      </c>
      <c r="G82" s="16">
        <f t="shared" si="3"/>
        <v>2</v>
      </c>
      <c r="H82" s="16" t="s">
        <v>64</v>
      </c>
      <c r="I82" s="16"/>
      <c r="J82" s="16"/>
      <c r="K82" s="31">
        <v>0.25</v>
      </c>
      <c r="L82" s="32"/>
      <c r="M82" s="44"/>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v>0.25</v>
      </c>
      <c r="AN82" s="16"/>
      <c r="AO82" s="16"/>
      <c r="AP82" s="16"/>
      <c r="AQ82" s="15"/>
      <c r="AR82" s="16" t="s">
        <v>60</v>
      </c>
    </row>
    <row r="83" spans="1:44" s="5" customFormat="1" hidden="1" x14ac:dyDescent="0.25">
      <c r="A83" s="33" t="s">
        <v>232</v>
      </c>
      <c r="B83" s="33" t="str">
        <f>IFERROR(LEFT(BasedeDados[[#This Row],[GTE TI]],SEARCH(" ",BasedeDados[[#This Row],[GTE TI]],1)),BasedeDados[[#This Row],[GTE TI]])</f>
        <v xml:space="preserve">ANL </v>
      </c>
      <c r="C83" s="80" t="s">
        <v>2032</v>
      </c>
      <c r="D83" s="80" t="s">
        <v>2030</v>
      </c>
      <c r="E83" s="16" t="str" cm="1">
        <f t="array" ref="E8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3" s="16">
        <f t="shared" si="2"/>
        <v>0.25</v>
      </c>
      <c r="G83" s="16">
        <f t="shared" si="3"/>
        <v>1</v>
      </c>
      <c r="H83" s="16" t="s">
        <v>64</v>
      </c>
      <c r="I83" s="16"/>
      <c r="J83" s="16"/>
      <c r="L83" s="32"/>
      <c r="M83" s="44"/>
      <c r="N83" s="16"/>
      <c r="O83" s="16"/>
      <c r="P83" s="16"/>
      <c r="Q83" s="16"/>
      <c r="R83" s="16"/>
      <c r="S83" s="16"/>
      <c r="T83" s="16"/>
      <c r="U83" s="16"/>
      <c r="V83" s="16"/>
      <c r="W83" s="16"/>
      <c r="X83" s="16"/>
      <c r="Y83" s="16"/>
      <c r="Z83" s="16"/>
      <c r="AA83" s="16"/>
      <c r="AC83" s="16"/>
      <c r="AE83" s="16"/>
      <c r="AF83" s="16"/>
      <c r="AG83" s="16"/>
      <c r="AH83" s="16"/>
      <c r="AI83" s="16"/>
      <c r="AJ83" s="16"/>
      <c r="AK83" s="16"/>
      <c r="AL83" s="55">
        <v>0.25</v>
      </c>
      <c r="AM83" s="16"/>
      <c r="AN83" s="16"/>
      <c r="AO83" s="16"/>
      <c r="AP83" s="16"/>
      <c r="AQ83" s="15"/>
      <c r="AR83" s="16"/>
    </row>
    <row r="84" spans="1:44" s="5" customFormat="1" x14ac:dyDescent="0.25">
      <c r="A84" s="33" t="s">
        <v>235</v>
      </c>
      <c r="B84" s="33" t="str">
        <f>IFERROR(LEFT(BasedeDados[[#This Row],[GTE TI]],SEARCH(" ",BasedeDados[[#This Row],[GTE TI]],1)),BasedeDados[[#This Row],[GTE TI]])</f>
        <v xml:space="preserve">ANL </v>
      </c>
      <c r="C84" s="79" t="s">
        <v>1118</v>
      </c>
      <c r="D84" s="79" t="s">
        <v>1840</v>
      </c>
      <c r="E84" s="16" t="str" cm="1">
        <f t="array" ref="E8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84" s="16">
        <f t="shared" si="2"/>
        <v>0</v>
      </c>
      <c r="G84" s="16">
        <f t="shared" si="3"/>
        <v>0</v>
      </c>
      <c r="H84" s="16" t="s">
        <v>114</v>
      </c>
      <c r="I84" s="16"/>
      <c r="J84" s="16"/>
      <c r="K84" s="31"/>
      <c r="L84" s="32"/>
      <c r="M84" s="44"/>
      <c r="N84" s="16"/>
      <c r="O84" s="16"/>
      <c r="P84" s="16"/>
      <c r="Q84" s="16"/>
      <c r="R84" s="16"/>
      <c r="S84" s="16"/>
      <c r="T84" s="16"/>
      <c r="U84" s="16"/>
      <c r="V84" s="16"/>
      <c r="W84" s="16"/>
      <c r="X84" s="16"/>
      <c r="Y84" s="16"/>
      <c r="Z84" s="16"/>
      <c r="AA84" s="16"/>
      <c r="AB84" s="31"/>
      <c r="AC84" s="16"/>
      <c r="AD84" s="31"/>
      <c r="AE84" s="16"/>
      <c r="AF84" s="16"/>
      <c r="AG84" s="16"/>
      <c r="AH84" s="16"/>
      <c r="AI84" s="16"/>
      <c r="AJ84" s="16"/>
      <c r="AK84" s="16"/>
      <c r="AL84" s="16"/>
      <c r="AM84" s="16"/>
      <c r="AN84" s="16"/>
      <c r="AO84" s="16"/>
      <c r="AP84" s="16"/>
      <c r="AQ84" s="15"/>
      <c r="AR84" s="16"/>
    </row>
    <row r="85" spans="1:44" s="5" customFormat="1" hidden="1" x14ac:dyDescent="0.25">
      <c r="A85" s="33" t="s">
        <v>236</v>
      </c>
      <c r="B85" s="33" t="str">
        <f>IFERROR(LEFT(BasedeDados[[#This Row],[GTE TI]],SEARCH(" ",BasedeDados[[#This Row],[GTE TI]],1)),BasedeDados[[#This Row],[GTE TI]])</f>
        <v xml:space="preserve">ANL </v>
      </c>
      <c r="C85" s="80" t="s">
        <v>402</v>
      </c>
      <c r="D85" s="80" t="s">
        <v>1603</v>
      </c>
      <c r="E85" s="16" t="str" cm="1">
        <f t="array" ref="E8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5" s="16">
        <f t="shared" si="2"/>
        <v>0.25</v>
      </c>
      <c r="G85" s="16">
        <f t="shared" si="3"/>
        <v>1</v>
      </c>
      <c r="H85" s="16" t="s">
        <v>64</v>
      </c>
      <c r="I85" s="55"/>
      <c r="J85" s="55"/>
      <c r="K85" s="58"/>
      <c r="L85" s="56"/>
      <c r="M85" s="57"/>
      <c r="N85" s="55"/>
      <c r="O85" s="55"/>
      <c r="P85" s="55"/>
      <c r="Q85" s="55"/>
      <c r="R85" s="55"/>
      <c r="S85" s="55"/>
      <c r="T85" s="55"/>
      <c r="U85" s="55"/>
      <c r="V85" s="55"/>
      <c r="W85" s="55"/>
      <c r="X85" s="55"/>
      <c r="Y85" s="55"/>
      <c r="Z85" s="55"/>
      <c r="AA85" s="55"/>
      <c r="AB85" s="58"/>
      <c r="AC85" s="55"/>
      <c r="AD85" s="58"/>
      <c r="AE85" s="55"/>
      <c r="AF85" s="55"/>
      <c r="AG85" s="55"/>
      <c r="AH85" s="55"/>
      <c r="AI85" s="55"/>
      <c r="AJ85" s="55"/>
      <c r="AK85" s="55"/>
      <c r="AL85" s="55"/>
      <c r="AM85" s="58">
        <v>0.25</v>
      </c>
      <c r="AN85" s="55"/>
      <c r="AO85" s="55"/>
      <c r="AP85" s="55"/>
      <c r="AQ85" s="53"/>
      <c r="AR85" s="16"/>
    </row>
    <row r="86" spans="1:44" s="5" customFormat="1" hidden="1" x14ac:dyDescent="0.25">
      <c r="A86" s="33" t="s">
        <v>239</v>
      </c>
      <c r="B86" s="33" t="str">
        <f>IFERROR(LEFT(BasedeDados[[#This Row],[GTE TI]],SEARCH(" ",BasedeDados[[#This Row],[GTE TI]],1)),BasedeDados[[#This Row],[GTE TI]])</f>
        <v xml:space="preserve">ADVOGADO </v>
      </c>
      <c r="C86" s="79" t="s">
        <v>851</v>
      </c>
      <c r="D86" s="79" t="s">
        <v>1367</v>
      </c>
      <c r="E86" s="16" t="str" cm="1">
        <f t="array" ref="E8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6" s="16">
        <f t="shared" si="2"/>
        <v>0.25</v>
      </c>
      <c r="G86" s="16">
        <f t="shared" si="3"/>
        <v>1</v>
      </c>
      <c r="H86" s="16" t="s">
        <v>64</v>
      </c>
      <c r="I86" s="16"/>
      <c r="J86" s="16"/>
      <c r="K86" s="31">
        <v>0.25</v>
      </c>
      <c r="L86" s="32"/>
      <c r="M86" s="44"/>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5"/>
      <c r="AR86" s="16" t="s">
        <v>60</v>
      </c>
    </row>
    <row r="87" spans="1:44" s="5" customFormat="1" hidden="1" x14ac:dyDescent="0.25">
      <c r="A87" s="33" t="s">
        <v>242</v>
      </c>
      <c r="B87" s="33" t="str">
        <f>IFERROR(LEFT(BasedeDados[[#This Row],[GTE TI]],SEARCH(" ",BasedeDados[[#This Row],[GTE TI]],1)),BasedeDados[[#This Row],[GTE TI]])</f>
        <v xml:space="preserve">ANL </v>
      </c>
      <c r="C87" s="80" t="s">
        <v>686</v>
      </c>
      <c r="D87" s="80" t="s">
        <v>684</v>
      </c>
      <c r="E87" s="16" t="str" cm="1">
        <f t="array" ref="E8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7" s="16">
        <f t="shared" si="2"/>
        <v>0.25</v>
      </c>
      <c r="G87" s="16">
        <f t="shared" si="3"/>
        <v>1</v>
      </c>
      <c r="H87" s="16" t="s">
        <v>64</v>
      </c>
      <c r="I87" s="16"/>
      <c r="J87" s="16"/>
      <c r="K87" s="31">
        <v>0.25</v>
      </c>
      <c r="L87" s="32"/>
      <c r="M87" s="44"/>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5"/>
      <c r="AR87" s="16" t="s">
        <v>60</v>
      </c>
    </row>
    <row r="88" spans="1:44" s="5" customFormat="1" hidden="1" x14ac:dyDescent="0.25">
      <c r="A88" s="33" t="s">
        <v>245</v>
      </c>
      <c r="B88" s="33" t="str">
        <f>IFERROR(LEFT(BasedeDados[[#This Row],[GTE TI]],SEARCH(" ",BasedeDados[[#This Row],[GTE TI]],1)),BasedeDados[[#This Row],[GTE TI]])</f>
        <v xml:space="preserve">ANL </v>
      </c>
      <c r="C88" s="79" t="s">
        <v>978</v>
      </c>
      <c r="D88" s="79" t="s">
        <v>1962</v>
      </c>
      <c r="E88" s="16" t="str" cm="1">
        <f t="array" ref="E8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8" s="16">
        <f t="shared" si="2"/>
        <v>0.5</v>
      </c>
      <c r="G88" s="16">
        <f t="shared" si="3"/>
        <v>2</v>
      </c>
      <c r="H88" s="16" t="s">
        <v>64</v>
      </c>
      <c r="I88" s="16"/>
      <c r="J88" s="16"/>
      <c r="K88" s="31">
        <v>0.25</v>
      </c>
      <c r="L88" s="32"/>
      <c r="M88" s="44"/>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55">
        <v>0.25</v>
      </c>
      <c r="AM88" s="16"/>
      <c r="AN88" s="16"/>
      <c r="AO88" s="16"/>
      <c r="AP88" s="16"/>
      <c r="AQ88" s="15"/>
      <c r="AR88" s="16" t="s">
        <v>60</v>
      </c>
    </row>
    <row r="89" spans="1:44" s="5" customFormat="1" hidden="1" x14ac:dyDescent="0.25">
      <c r="A89" s="33" t="s">
        <v>248</v>
      </c>
      <c r="B89" s="33" t="str">
        <f>IFERROR(LEFT(BasedeDados[[#This Row],[GTE TI]],SEARCH(" ",BasedeDados[[#This Row],[GTE TI]],1)),BasedeDados[[#This Row],[GTE TI]])</f>
        <v xml:space="preserve">ANL </v>
      </c>
      <c r="C89" s="80" t="s">
        <v>497</v>
      </c>
      <c r="D89" s="80" t="s">
        <v>538</v>
      </c>
      <c r="E89" s="16" t="str" cm="1">
        <f t="array" ref="E8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9" s="16">
        <f t="shared" si="2"/>
        <v>0.25</v>
      </c>
      <c r="G89" s="16">
        <f t="shared" si="3"/>
        <v>1</v>
      </c>
      <c r="H89" s="16" t="s">
        <v>64</v>
      </c>
      <c r="I89" s="16"/>
      <c r="J89" s="16"/>
      <c r="K89" s="31">
        <v>0.25</v>
      </c>
      <c r="L89" s="32"/>
      <c r="M89" s="44"/>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5"/>
      <c r="AR89" s="16" t="s">
        <v>60</v>
      </c>
    </row>
    <row r="90" spans="1:44" s="5" customFormat="1" hidden="1" x14ac:dyDescent="0.25">
      <c r="A90" s="33" t="s">
        <v>251</v>
      </c>
      <c r="B90" s="33" t="str">
        <f>IFERROR(LEFT(BasedeDados[[#This Row],[GTE TI]],SEARCH(" ",BasedeDados[[#This Row],[GTE TI]],1)),BasedeDados[[#This Row],[GTE TI]])</f>
        <v xml:space="preserve">ANL </v>
      </c>
      <c r="C90" s="79" t="s">
        <v>326</v>
      </c>
      <c r="D90" s="79" t="s">
        <v>1646</v>
      </c>
      <c r="E90" s="16" t="str" cm="1">
        <f t="array" ref="E9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0" s="16">
        <f t="shared" si="2"/>
        <v>0.25</v>
      </c>
      <c r="G90" s="16">
        <f t="shared" si="3"/>
        <v>1</v>
      </c>
      <c r="H90" s="16" t="s">
        <v>64</v>
      </c>
      <c r="I90" s="16"/>
      <c r="J90" s="16"/>
      <c r="K90" s="31">
        <v>0.25</v>
      </c>
      <c r="L90" s="32"/>
      <c r="M90" s="44"/>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5"/>
      <c r="AR90" s="16" t="s">
        <v>60</v>
      </c>
    </row>
    <row r="91" spans="1:44" s="5" customFormat="1" hidden="1" x14ac:dyDescent="0.25">
      <c r="A91" s="33" t="s">
        <v>254</v>
      </c>
      <c r="B91" s="33" t="str">
        <f>IFERROR(LEFT(BasedeDados[[#This Row],[GTE TI]],SEARCH(" ",BasedeDados[[#This Row],[GTE TI]],1)),BasedeDados[[#This Row],[GTE TI]])</f>
        <v>ESTAGIARIO</v>
      </c>
      <c r="C91" s="80" t="s">
        <v>184</v>
      </c>
      <c r="D91" s="80" t="s">
        <v>607</v>
      </c>
      <c r="E91" s="16" t="str" cm="1">
        <f t="array" ref="E9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1" s="16">
        <f t="shared" si="2"/>
        <v>0.75</v>
      </c>
      <c r="G91" s="16">
        <f t="shared" si="3"/>
        <v>2</v>
      </c>
      <c r="H91" s="16" t="s">
        <v>64</v>
      </c>
      <c r="I91" s="55"/>
      <c r="J91" s="55"/>
      <c r="L91" s="56"/>
      <c r="M91" s="57"/>
      <c r="N91" s="55"/>
      <c r="O91" s="55"/>
      <c r="P91" s="55"/>
      <c r="Q91" s="55"/>
      <c r="R91" s="55"/>
      <c r="S91" s="55"/>
      <c r="T91" s="55"/>
      <c r="U91" s="55"/>
      <c r="V91" s="55"/>
      <c r="W91" s="55"/>
      <c r="X91" s="55"/>
      <c r="Y91" s="55"/>
      <c r="Z91" s="55"/>
      <c r="AA91" s="55"/>
      <c r="AC91" s="55"/>
      <c r="AE91" s="55"/>
      <c r="AF91" s="55"/>
      <c r="AG91" s="55"/>
      <c r="AH91" s="55"/>
      <c r="AI91" s="55"/>
      <c r="AJ91" s="55"/>
      <c r="AK91" s="55"/>
      <c r="AL91" s="55">
        <v>0.25</v>
      </c>
      <c r="AM91" s="16">
        <v>0.25</v>
      </c>
      <c r="AN91" s="55"/>
      <c r="AO91" s="55">
        <v>0.25</v>
      </c>
      <c r="AP91" s="55"/>
      <c r="AQ91" s="53"/>
      <c r="AR91" s="16" t="s">
        <v>60</v>
      </c>
    </row>
    <row r="92" spans="1:44" s="5" customFormat="1" hidden="1" x14ac:dyDescent="0.25">
      <c r="A92" s="33" t="s">
        <v>257</v>
      </c>
      <c r="B92" s="33" t="str">
        <f>IFERROR(LEFT(BasedeDados[[#This Row],[GTE TI]],SEARCH(" ",BasedeDados[[#This Row],[GTE TI]],1)),BasedeDados[[#This Row],[GTE TI]])</f>
        <v>ESTAGIARIO</v>
      </c>
      <c r="C92" s="79" t="s">
        <v>184</v>
      </c>
      <c r="D92" s="79" t="s">
        <v>607</v>
      </c>
      <c r="E92" s="16" t="str" cm="1">
        <f t="array" ref="E9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2" s="16">
        <f t="shared" si="2"/>
        <v>0.25</v>
      </c>
      <c r="G92" s="16">
        <f t="shared" si="3"/>
        <v>1</v>
      </c>
      <c r="H92" s="16" t="s">
        <v>64</v>
      </c>
      <c r="I92" s="16"/>
      <c r="J92" s="16"/>
      <c r="K92" s="31">
        <v>0.25</v>
      </c>
      <c r="L92" s="32"/>
      <c r="M92" s="44"/>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5"/>
      <c r="AR92" s="16" t="s">
        <v>60</v>
      </c>
    </row>
    <row r="93" spans="1:44" s="5" customFormat="1" x14ac:dyDescent="0.25">
      <c r="A93" s="33" t="s">
        <v>260</v>
      </c>
      <c r="B93" s="33" t="str">
        <f>IFERROR(LEFT(BasedeDados[[#This Row],[GTE TI]],SEARCH(" ",BasedeDados[[#This Row],[GTE TI]],1)),BasedeDados[[#This Row],[GTE TI]])</f>
        <v xml:space="preserve">ANL </v>
      </c>
      <c r="C93" s="80" t="s">
        <v>577</v>
      </c>
      <c r="D93" s="80" t="s">
        <v>1888</v>
      </c>
      <c r="E93" s="16" t="str" cm="1">
        <f t="array" ref="E9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93" s="16">
        <f t="shared" si="2"/>
        <v>0</v>
      </c>
      <c r="G93" s="16">
        <f t="shared" si="3"/>
        <v>0</v>
      </c>
      <c r="H93" s="16" t="s">
        <v>114</v>
      </c>
      <c r="I93" s="16"/>
      <c r="J93" s="16"/>
      <c r="K93" s="31"/>
      <c r="L93" s="32"/>
      <c r="M93" s="44"/>
      <c r="N93" s="16"/>
      <c r="O93" s="16"/>
      <c r="P93" s="16"/>
      <c r="Q93" s="16"/>
      <c r="R93" s="16"/>
      <c r="S93" s="16"/>
      <c r="T93" s="16"/>
      <c r="U93" s="16"/>
      <c r="V93" s="16"/>
      <c r="W93" s="16"/>
      <c r="X93" s="16"/>
      <c r="Y93" s="16"/>
      <c r="Z93" s="16"/>
      <c r="AA93" s="16"/>
      <c r="AB93" s="31"/>
      <c r="AC93" s="16"/>
      <c r="AD93" s="31"/>
      <c r="AE93" s="16"/>
      <c r="AF93" s="16"/>
      <c r="AG93" s="16"/>
      <c r="AH93" s="16"/>
      <c r="AI93" s="16"/>
      <c r="AJ93" s="16"/>
      <c r="AK93" s="16"/>
      <c r="AL93" s="16"/>
      <c r="AM93" s="16"/>
      <c r="AN93" s="16"/>
      <c r="AO93" s="16"/>
      <c r="AP93" s="16"/>
      <c r="AQ93" s="15"/>
      <c r="AR93" s="16"/>
    </row>
    <row r="94" spans="1:44" s="5" customFormat="1" hidden="1" x14ac:dyDescent="0.25">
      <c r="A94" s="33" t="s">
        <v>262</v>
      </c>
      <c r="B94" s="33" t="str">
        <f>IFERROR(LEFT(BasedeDados[[#This Row],[GTE TI]],SEARCH(" ",BasedeDados[[#This Row],[GTE TI]],1)),BasedeDados[[#This Row],[GTE TI]])</f>
        <v xml:space="preserve">ANL </v>
      </c>
      <c r="C94" s="79" t="s">
        <v>1252</v>
      </c>
      <c r="D94" s="79" t="s">
        <v>1253</v>
      </c>
      <c r="E94" s="16" t="str" cm="1">
        <f t="array" ref="E9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4" s="16">
        <f t="shared" si="2"/>
        <v>0.25</v>
      </c>
      <c r="G94" s="16">
        <f t="shared" si="3"/>
        <v>1</v>
      </c>
      <c r="H94" s="16" t="s">
        <v>64</v>
      </c>
      <c r="I94" s="16"/>
      <c r="J94" s="16"/>
      <c r="K94" s="31">
        <v>0.25</v>
      </c>
      <c r="L94" s="32"/>
      <c r="M94" s="44"/>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5"/>
      <c r="AR94" s="16" t="s">
        <v>60</v>
      </c>
    </row>
    <row r="95" spans="1:44" s="5" customFormat="1" hidden="1" x14ac:dyDescent="0.25">
      <c r="A95" s="33" t="s">
        <v>264</v>
      </c>
      <c r="B95" s="33" t="str">
        <f>IFERROR(LEFT(BasedeDados[[#This Row],[GTE TI]],SEARCH(" ",BasedeDados[[#This Row],[GTE TI]],1)),BasedeDados[[#This Row],[GTE TI]])</f>
        <v xml:space="preserve">ANL </v>
      </c>
      <c r="C95" s="80" t="s">
        <v>657</v>
      </c>
      <c r="D95" s="80" t="s">
        <v>1032</v>
      </c>
      <c r="E95" s="16" t="str" cm="1">
        <f t="array" ref="E9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5" s="16">
        <f t="shared" si="2"/>
        <v>0.5</v>
      </c>
      <c r="G95" s="16">
        <f t="shared" si="3"/>
        <v>2</v>
      </c>
      <c r="H95" s="16" t="s">
        <v>64</v>
      </c>
      <c r="I95" s="16"/>
      <c r="J95" s="16"/>
      <c r="K95" s="31">
        <v>0.25</v>
      </c>
      <c r="L95" s="32"/>
      <c r="M95" s="44"/>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55">
        <v>0.25</v>
      </c>
      <c r="AM95" s="16"/>
      <c r="AN95" s="16"/>
      <c r="AO95" s="16"/>
      <c r="AP95" s="16"/>
      <c r="AQ95" s="15"/>
      <c r="AR95" s="16" t="s">
        <v>60</v>
      </c>
    </row>
    <row r="96" spans="1:44" s="5" customFormat="1" hidden="1" x14ac:dyDescent="0.25">
      <c r="A96" s="33" t="s">
        <v>266</v>
      </c>
      <c r="B96" s="33" t="str">
        <f>IFERROR(LEFT(BasedeDados[[#This Row],[GTE TI]],SEARCH(" ",BasedeDados[[#This Row],[GTE TI]],1)),BasedeDados[[#This Row],[GTE TI]])</f>
        <v xml:space="preserve">ANL </v>
      </c>
      <c r="C96" s="79" t="s">
        <v>326</v>
      </c>
      <c r="D96" s="79" t="s">
        <v>1300</v>
      </c>
      <c r="E96" s="16" t="str" cm="1">
        <f t="array" ref="E9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6" s="16">
        <f t="shared" si="2"/>
        <v>0.25</v>
      </c>
      <c r="G96" s="16">
        <f t="shared" si="3"/>
        <v>1</v>
      </c>
      <c r="H96" s="16" t="s">
        <v>64</v>
      </c>
      <c r="I96" s="16"/>
      <c r="J96" s="16"/>
      <c r="K96" s="31">
        <v>0.25</v>
      </c>
      <c r="L96" s="32"/>
      <c r="M96" s="44"/>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5"/>
      <c r="AR96" s="16" t="s">
        <v>60</v>
      </c>
    </row>
    <row r="97" spans="1:44" s="5" customFormat="1" x14ac:dyDescent="0.25">
      <c r="A97" s="33" t="s">
        <v>267</v>
      </c>
      <c r="B97" s="33" t="str">
        <f>IFERROR(LEFT(BasedeDados[[#This Row],[GTE TI]],SEARCH(" ",BasedeDados[[#This Row],[GTE TI]],1)),BasedeDados[[#This Row],[GTE TI]])</f>
        <v xml:space="preserve">AST </v>
      </c>
      <c r="C97" s="80" t="s">
        <v>449</v>
      </c>
      <c r="D97" s="80" t="s">
        <v>2023</v>
      </c>
      <c r="E97" s="16" t="str" cm="1">
        <f t="array" ref="E9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97" s="16">
        <f t="shared" si="2"/>
        <v>0</v>
      </c>
      <c r="G97" s="16">
        <f t="shared" si="3"/>
        <v>0</v>
      </c>
      <c r="H97" s="16" t="s">
        <v>114</v>
      </c>
      <c r="I97" s="16"/>
      <c r="J97" s="16"/>
      <c r="K97" s="31"/>
      <c r="L97" s="32"/>
      <c r="M97" s="44"/>
      <c r="N97" s="16"/>
      <c r="O97" s="16"/>
      <c r="P97" s="16"/>
      <c r="Q97" s="16"/>
      <c r="R97" s="16"/>
      <c r="S97" s="16"/>
      <c r="T97" s="16"/>
      <c r="U97" s="16"/>
      <c r="V97" s="16"/>
      <c r="W97" s="16"/>
      <c r="X97" s="16"/>
      <c r="Y97" s="16"/>
      <c r="Z97" s="16"/>
      <c r="AA97" s="16"/>
      <c r="AB97" s="31"/>
      <c r="AC97" s="16"/>
      <c r="AD97" s="31"/>
      <c r="AE97" s="16"/>
      <c r="AF97" s="16"/>
      <c r="AG97" s="16"/>
      <c r="AH97" s="16"/>
      <c r="AI97" s="16"/>
      <c r="AJ97" s="16"/>
      <c r="AK97" s="16"/>
      <c r="AL97" s="16"/>
      <c r="AM97" s="16"/>
      <c r="AN97" s="16"/>
      <c r="AO97" s="16"/>
      <c r="AP97" s="16"/>
      <c r="AQ97" s="15"/>
      <c r="AR97" s="16"/>
    </row>
    <row r="98" spans="1:44" s="5" customFormat="1" x14ac:dyDescent="0.25">
      <c r="A98" s="33" t="s">
        <v>268</v>
      </c>
      <c r="B98" s="33" t="str">
        <f>IFERROR(LEFT(BasedeDados[[#This Row],[GTE TI]],SEARCH(" ",BasedeDados[[#This Row],[GTE TI]],1)),BasedeDados[[#This Row],[GTE TI]])</f>
        <v xml:space="preserve">COORD </v>
      </c>
      <c r="C98" s="79" t="s">
        <v>1561</v>
      </c>
      <c r="D98" s="79" t="s">
        <v>1945</v>
      </c>
      <c r="E98" s="16" t="str" cm="1">
        <f t="array" ref="E9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98" s="16">
        <f t="shared" si="2"/>
        <v>0</v>
      </c>
      <c r="G98" s="16">
        <f t="shared" si="3"/>
        <v>0</v>
      </c>
      <c r="H98" s="16" t="s">
        <v>114</v>
      </c>
      <c r="I98" s="16"/>
      <c r="J98" s="16"/>
      <c r="K98" s="31"/>
      <c r="L98" s="32"/>
      <c r="M98" s="44"/>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5"/>
      <c r="AR98" s="16"/>
    </row>
    <row r="99" spans="1:44" s="5" customFormat="1" hidden="1" x14ac:dyDescent="0.25">
      <c r="A99" s="33" t="s">
        <v>269</v>
      </c>
      <c r="B99" s="33" t="str">
        <f>IFERROR(LEFT(BasedeDados[[#This Row],[GTE TI]],SEARCH(" ",BasedeDados[[#This Row],[GTE TI]],1)),BasedeDados[[#This Row],[GTE TI]])</f>
        <v xml:space="preserve">AST </v>
      </c>
      <c r="C99" s="80" t="s">
        <v>1622</v>
      </c>
      <c r="D99" s="80" t="s">
        <v>1627</v>
      </c>
      <c r="E99" s="16" t="str" cm="1">
        <f t="array" ref="E9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9" s="16">
        <f t="shared" si="2"/>
        <v>0.25</v>
      </c>
      <c r="G99" s="16">
        <f t="shared" si="3"/>
        <v>1</v>
      </c>
      <c r="H99" s="16" t="s">
        <v>64</v>
      </c>
      <c r="I99" s="16"/>
      <c r="J99" s="16"/>
      <c r="K99" s="31">
        <v>0.25</v>
      </c>
      <c r="L99" s="32"/>
      <c r="M99" s="44"/>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5"/>
      <c r="AR99" s="16" t="s">
        <v>60</v>
      </c>
    </row>
    <row r="100" spans="1:44" s="5" customFormat="1" hidden="1" x14ac:dyDescent="0.25">
      <c r="A100" s="33" t="s">
        <v>272</v>
      </c>
      <c r="B100" s="33" t="str">
        <f>IFERROR(LEFT(BasedeDados[[#This Row],[GTE TI]],SEARCH(" ",BasedeDados[[#This Row],[GTE TI]],1)),BasedeDados[[#This Row],[GTE TI]])</f>
        <v xml:space="preserve">ADVOGADO </v>
      </c>
      <c r="C100" s="79" t="s">
        <v>851</v>
      </c>
      <c r="D100" s="79" t="s">
        <v>900</v>
      </c>
      <c r="E100" s="16" t="str" cm="1">
        <f t="array" ref="E10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0" s="16">
        <f t="shared" si="2"/>
        <v>0.25</v>
      </c>
      <c r="G100" s="16">
        <f t="shared" si="3"/>
        <v>1</v>
      </c>
      <c r="H100" s="16" t="s">
        <v>64</v>
      </c>
      <c r="I100" s="16"/>
      <c r="J100" s="16"/>
      <c r="K100" s="31">
        <v>0.25</v>
      </c>
      <c r="L100" s="32"/>
      <c r="M100" s="44"/>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5"/>
      <c r="AR100" s="16" t="s">
        <v>60</v>
      </c>
    </row>
    <row r="101" spans="1:44" s="5" customFormat="1" hidden="1" x14ac:dyDescent="0.25">
      <c r="A101" s="33" t="s">
        <v>274</v>
      </c>
      <c r="B101" s="33" t="str">
        <f>IFERROR(LEFT(BasedeDados[[#This Row],[GTE TI]],SEARCH(" ",BasedeDados[[#This Row],[GTE TI]],1)),BasedeDados[[#This Row],[GTE TI]])</f>
        <v xml:space="preserve">ANL </v>
      </c>
      <c r="C101" s="80" t="s">
        <v>500</v>
      </c>
      <c r="D101" s="80" t="s">
        <v>507</v>
      </c>
      <c r="E101" s="16" t="s">
        <v>57</v>
      </c>
      <c r="F101" s="16">
        <f t="shared" si="2"/>
        <v>0.75</v>
      </c>
      <c r="G101" s="16">
        <f t="shared" si="3"/>
        <v>2</v>
      </c>
      <c r="H101" s="16" t="s">
        <v>58</v>
      </c>
      <c r="I101" s="16"/>
      <c r="J101" s="16"/>
      <c r="K101" s="31">
        <v>0.25</v>
      </c>
      <c r="L101" s="32">
        <v>0.5</v>
      </c>
      <c r="M101" s="44"/>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t="s">
        <v>59</v>
      </c>
      <c r="AQ101" s="15"/>
      <c r="AR101" s="16" t="s">
        <v>60</v>
      </c>
    </row>
    <row r="102" spans="1:44" s="5" customFormat="1" hidden="1" x14ac:dyDescent="0.25">
      <c r="A102" s="33" t="s">
        <v>276</v>
      </c>
      <c r="B102" s="33" t="str">
        <f>IFERROR(LEFT(BasedeDados[[#This Row],[GTE TI]],SEARCH(" ",BasedeDados[[#This Row],[GTE TI]],1)),BasedeDados[[#This Row],[GTE TI]])</f>
        <v xml:space="preserve">GTE </v>
      </c>
      <c r="C102" s="79" t="s">
        <v>176</v>
      </c>
      <c r="D102" s="79" t="s">
        <v>1127</v>
      </c>
      <c r="E102" s="16" t="str" cm="1">
        <f t="array" ref="E10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2" s="16">
        <f t="shared" si="2"/>
        <v>0.25</v>
      </c>
      <c r="G102" s="16">
        <f t="shared" si="3"/>
        <v>1</v>
      </c>
      <c r="H102" s="16" t="s">
        <v>64</v>
      </c>
      <c r="I102" s="55"/>
      <c r="J102" s="55"/>
      <c r="L102" s="56"/>
      <c r="M102" s="57"/>
      <c r="N102" s="55"/>
      <c r="O102" s="55"/>
      <c r="P102" s="55"/>
      <c r="Q102" s="55"/>
      <c r="R102" s="55"/>
      <c r="S102" s="55"/>
      <c r="T102" s="55"/>
      <c r="U102" s="55"/>
      <c r="V102" s="55"/>
      <c r="W102" s="55"/>
      <c r="X102" s="55"/>
      <c r="Y102" s="55"/>
      <c r="Z102" s="55"/>
      <c r="AA102" s="55"/>
      <c r="AC102" s="55"/>
      <c r="AE102" s="55"/>
      <c r="AF102" s="55"/>
      <c r="AG102" s="55"/>
      <c r="AH102" s="55"/>
      <c r="AI102" s="55"/>
      <c r="AJ102" s="55"/>
      <c r="AK102" s="55"/>
      <c r="AL102" s="55">
        <v>0.25</v>
      </c>
      <c r="AM102" s="16"/>
      <c r="AN102" s="55"/>
      <c r="AO102" s="55"/>
      <c r="AP102" s="55"/>
      <c r="AQ102" s="53"/>
      <c r="AR102" s="16"/>
    </row>
    <row r="103" spans="1:44" s="5" customFormat="1" hidden="1" x14ac:dyDescent="0.25">
      <c r="A103" s="33" t="s">
        <v>278</v>
      </c>
      <c r="B103" s="33" t="str">
        <f>IFERROR(LEFT(BasedeDados[[#This Row],[GTE TI]],SEARCH(" ",BasedeDados[[#This Row],[GTE TI]],1)),BasedeDados[[#This Row],[GTE TI]])</f>
        <v xml:space="preserve">GTE </v>
      </c>
      <c r="C103" s="80" t="s">
        <v>1002</v>
      </c>
      <c r="D103" s="80" t="s">
        <v>1003</v>
      </c>
      <c r="E103" s="16" t="str" cm="1">
        <f t="array" ref="E10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3" s="16">
        <f t="shared" si="2"/>
        <v>0.25</v>
      </c>
      <c r="G103" s="16">
        <f t="shared" si="3"/>
        <v>1</v>
      </c>
      <c r="H103" s="16" t="s">
        <v>64</v>
      </c>
      <c r="I103" s="16"/>
      <c r="J103" s="16"/>
      <c r="K103" s="31">
        <v>0.25</v>
      </c>
      <c r="L103" s="32"/>
      <c r="M103" s="44"/>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5"/>
      <c r="AR103" s="16" t="s">
        <v>60</v>
      </c>
    </row>
    <row r="104" spans="1:44" s="5" customFormat="1" hidden="1" x14ac:dyDescent="0.25">
      <c r="A104" s="33" t="s">
        <v>279</v>
      </c>
      <c r="B104" s="33" t="str">
        <f>IFERROR(LEFT(BasedeDados[[#This Row],[GTE TI]],SEARCH(" ",BasedeDados[[#This Row],[GTE TI]],1)),BasedeDados[[#This Row],[GTE TI]])</f>
        <v>N/A</v>
      </c>
      <c r="C104" s="79" t="s">
        <v>2075</v>
      </c>
      <c r="D104" s="79" t="s">
        <v>2075</v>
      </c>
      <c r="E104" s="16" t="str" cm="1">
        <f t="array" ref="E10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4" s="16">
        <f t="shared" si="2"/>
        <v>0.5</v>
      </c>
      <c r="G104" s="16">
        <f t="shared" si="3"/>
        <v>2</v>
      </c>
      <c r="H104" s="16" t="s">
        <v>64</v>
      </c>
      <c r="I104" s="16"/>
      <c r="J104" s="16"/>
      <c r="K104" s="31">
        <v>0.25</v>
      </c>
      <c r="L104" s="32"/>
      <c r="M104" s="44"/>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55">
        <v>0.25</v>
      </c>
      <c r="AM104" s="16"/>
      <c r="AN104" s="16"/>
      <c r="AO104" s="16"/>
      <c r="AP104" s="16"/>
      <c r="AQ104" s="15"/>
      <c r="AR104" s="16" t="s">
        <v>60</v>
      </c>
    </row>
    <row r="105" spans="1:44" s="5" customFormat="1" hidden="1" x14ac:dyDescent="0.25">
      <c r="A105" s="33" t="s">
        <v>281</v>
      </c>
      <c r="B105" s="33" t="str">
        <f>IFERROR(LEFT(BasedeDados[[#This Row],[GTE TI]],SEARCH(" ",BasedeDados[[#This Row],[GTE TI]],1)),BasedeDados[[#This Row],[GTE TI]])</f>
        <v xml:space="preserve">AST </v>
      </c>
      <c r="C105" s="80" t="s">
        <v>449</v>
      </c>
      <c r="D105" s="80" t="s">
        <v>1637</v>
      </c>
      <c r="E105" s="16" t="s">
        <v>57</v>
      </c>
      <c r="F105" s="16">
        <f t="shared" si="2"/>
        <v>0.5</v>
      </c>
      <c r="G105" s="16">
        <f t="shared" si="3"/>
        <v>1</v>
      </c>
      <c r="H105" s="16" t="s">
        <v>58</v>
      </c>
      <c r="I105" s="16"/>
      <c r="J105" s="16"/>
      <c r="K105" s="31"/>
      <c r="L105" s="32">
        <v>0.5</v>
      </c>
      <c r="M105" s="44"/>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t="s">
        <v>59</v>
      </c>
      <c r="AQ105" s="15"/>
      <c r="AR105" s="16" t="s">
        <v>60</v>
      </c>
    </row>
    <row r="106" spans="1:44" s="5" customFormat="1" hidden="1" x14ac:dyDescent="0.25">
      <c r="A106" s="33" t="s">
        <v>283</v>
      </c>
      <c r="B106" s="33" t="str">
        <f>IFERROR(LEFT(BasedeDados[[#This Row],[GTE TI]],SEARCH(" ",BasedeDados[[#This Row],[GTE TI]],1)),BasedeDados[[#This Row],[GTE TI]])</f>
        <v xml:space="preserve">ANL </v>
      </c>
      <c r="C106" s="79" t="s">
        <v>671</v>
      </c>
      <c r="D106" s="79" t="s">
        <v>669</v>
      </c>
      <c r="E106" s="16" t="str" cm="1">
        <f t="array" ref="E10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6" s="16">
        <f t="shared" si="2"/>
        <v>0.25</v>
      </c>
      <c r="G106" s="16">
        <f t="shared" si="3"/>
        <v>1</v>
      </c>
      <c r="H106" s="16" t="s">
        <v>64</v>
      </c>
      <c r="I106" s="16"/>
      <c r="J106" s="16"/>
      <c r="K106" s="31">
        <v>0.25</v>
      </c>
      <c r="L106" s="32"/>
      <c r="M106" s="44"/>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5"/>
      <c r="AR106" s="16" t="s">
        <v>60</v>
      </c>
    </row>
    <row r="107" spans="1:44" s="5" customFormat="1" hidden="1" x14ac:dyDescent="0.25">
      <c r="A107" s="33" t="s">
        <v>284</v>
      </c>
      <c r="B107" s="33" t="str">
        <f>IFERROR(LEFT(BasedeDados[[#This Row],[GTE TI]],SEARCH(" ",BasedeDados[[#This Row],[GTE TI]],1)),BasedeDados[[#This Row],[GTE TI]])</f>
        <v>N/A</v>
      </c>
      <c r="C107" s="80" t="s">
        <v>2075</v>
      </c>
      <c r="D107" s="80" t="s">
        <v>2075</v>
      </c>
      <c r="E107" s="16" t="str" cm="1">
        <f t="array" ref="E10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07" s="16">
        <f t="shared" si="2"/>
        <v>1</v>
      </c>
      <c r="G107" s="16">
        <f t="shared" si="3"/>
        <v>3</v>
      </c>
      <c r="H107" s="16" t="s">
        <v>58</v>
      </c>
      <c r="I107" s="16"/>
      <c r="J107" s="16"/>
      <c r="K107" s="31">
        <v>0.25</v>
      </c>
      <c r="L107" s="32">
        <v>0.5</v>
      </c>
      <c r="M107" s="44"/>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v>0.25</v>
      </c>
      <c r="AN107" s="16"/>
      <c r="AO107" s="16"/>
      <c r="AP107" s="16" t="s">
        <v>59</v>
      </c>
      <c r="AQ107" s="15"/>
      <c r="AR107" s="16" t="s">
        <v>60</v>
      </c>
    </row>
    <row r="108" spans="1:44" s="5" customFormat="1" hidden="1" x14ac:dyDescent="0.25">
      <c r="A108" s="33" t="s">
        <v>286</v>
      </c>
      <c r="B108" s="33" t="str">
        <f>IFERROR(LEFT(BasedeDados[[#This Row],[GTE TI]],SEARCH(" ",BasedeDados[[#This Row],[GTE TI]],1)),BasedeDados[[#This Row],[GTE TI]])</f>
        <v xml:space="preserve">GTE </v>
      </c>
      <c r="C108" s="79" t="s">
        <v>892</v>
      </c>
      <c r="D108" s="79" t="s">
        <v>1021</v>
      </c>
      <c r="E108" s="16" t="s">
        <v>84</v>
      </c>
      <c r="F108" s="16">
        <f t="shared" si="2"/>
        <v>16.25</v>
      </c>
      <c r="G108" s="16">
        <f t="shared" si="3"/>
        <v>2</v>
      </c>
      <c r="H108" s="16" t="s">
        <v>85</v>
      </c>
      <c r="I108" s="16"/>
      <c r="J108" s="16"/>
      <c r="K108" s="31">
        <v>0.25</v>
      </c>
      <c r="L108" s="32"/>
      <c r="M108" s="44"/>
      <c r="N108" s="16"/>
      <c r="O108" s="16"/>
      <c r="P108" s="16"/>
      <c r="Q108" s="16"/>
      <c r="R108" s="16"/>
      <c r="S108" s="16"/>
      <c r="T108" s="16"/>
      <c r="U108" s="16"/>
      <c r="V108" s="16"/>
      <c r="W108" s="16"/>
      <c r="X108" s="16"/>
      <c r="Y108" s="16"/>
      <c r="Z108" s="16"/>
      <c r="AA108" s="16"/>
      <c r="AB108" s="16"/>
      <c r="AC108" s="16"/>
      <c r="AD108" s="16"/>
      <c r="AE108" s="16"/>
      <c r="AF108" s="16"/>
      <c r="AG108" s="16"/>
      <c r="AH108" s="16">
        <v>16</v>
      </c>
      <c r="AI108" s="16"/>
      <c r="AJ108" s="16"/>
      <c r="AK108" s="16"/>
      <c r="AL108" s="16"/>
      <c r="AM108" s="16"/>
      <c r="AN108" s="16"/>
      <c r="AO108" s="16"/>
      <c r="AP108" s="16"/>
      <c r="AQ108" s="15"/>
      <c r="AR108" s="16" t="s">
        <v>60</v>
      </c>
    </row>
    <row r="109" spans="1:44" s="5" customFormat="1" hidden="1" x14ac:dyDescent="0.25">
      <c r="A109" s="33" t="s">
        <v>288</v>
      </c>
      <c r="B109" s="33" t="str">
        <f>IFERROR(LEFT(BasedeDados[[#This Row],[GTE TI]],SEARCH(" ",BasedeDados[[#This Row],[GTE TI]],1)),BasedeDados[[#This Row],[GTE TI]])</f>
        <v xml:space="preserve">GTE </v>
      </c>
      <c r="C109" s="80" t="s">
        <v>331</v>
      </c>
      <c r="D109" s="80" t="s">
        <v>1502</v>
      </c>
      <c r="E109" s="16" t="str" cm="1">
        <f t="array" ref="E10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09" s="16">
        <f t="shared" si="2"/>
        <v>1.25</v>
      </c>
      <c r="G109" s="16">
        <f t="shared" si="3"/>
        <v>2</v>
      </c>
      <c r="H109" s="16" t="s">
        <v>58</v>
      </c>
      <c r="I109" s="16"/>
      <c r="J109" s="16"/>
      <c r="K109" s="31">
        <v>0.25</v>
      </c>
      <c r="L109" s="32"/>
      <c r="M109" s="44">
        <v>1</v>
      </c>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5"/>
      <c r="AR109" s="16" t="s">
        <v>60</v>
      </c>
    </row>
    <row r="110" spans="1:44" s="5" customFormat="1" hidden="1" x14ac:dyDescent="0.25">
      <c r="A110" s="33" t="s">
        <v>289</v>
      </c>
      <c r="B110" s="33" t="str">
        <f>IFERROR(LEFT(BasedeDados[[#This Row],[GTE TI]],SEARCH(" ",BasedeDados[[#This Row],[GTE TI]],1)),BasedeDados[[#This Row],[GTE TI]])</f>
        <v xml:space="preserve">ANL </v>
      </c>
      <c r="C110" s="79" t="s">
        <v>1124</v>
      </c>
      <c r="D110" s="79" t="s">
        <v>1125</v>
      </c>
      <c r="E110" s="16" t="str" cm="1">
        <f t="array" ref="E11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0" s="16">
        <f t="shared" si="2"/>
        <v>0.5</v>
      </c>
      <c r="G110" s="16">
        <f t="shared" si="3"/>
        <v>2</v>
      </c>
      <c r="H110" s="16" t="s">
        <v>64</v>
      </c>
      <c r="I110" s="16"/>
      <c r="J110" s="16"/>
      <c r="K110" s="31">
        <v>0.25</v>
      </c>
      <c r="L110" s="32"/>
      <c r="M110" s="44"/>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v>0.25</v>
      </c>
      <c r="AN110" s="16"/>
      <c r="AO110" s="16"/>
      <c r="AP110" s="16"/>
      <c r="AQ110" s="15"/>
      <c r="AR110" s="16" t="s">
        <v>60</v>
      </c>
    </row>
    <row r="111" spans="1:44" s="5" customFormat="1" hidden="1" x14ac:dyDescent="0.25">
      <c r="A111" s="33" t="s">
        <v>290</v>
      </c>
      <c r="B111" s="33" t="str">
        <f>IFERROR(LEFT(BasedeDados[[#This Row],[GTE TI]],SEARCH(" ",BasedeDados[[#This Row],[GTE TI]],1)),BasedeDados[[#This Row],[GTE TI]])</f>
        <v>N/A</v>
      </c>
      <c r="C111" s="80" t="s">
        <v>2075</v>
      </c>
      <c r="D111" s="80" t="s">
        <v>2075</v>
      </c>
      <c r="E111" s="16" t="str" cm="1">
        <f t="array" ref="E11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1" s="16">
        <f t="shared" si="2"/>
        <v>0.25</v>
      </c>
      <c r="G111" s="16">
        <f t="shared" si="3"/>
        <v>1</v>
      </c>
      <c r="H111" s="16" t="s">
        <v>64</v>
      </c>
      <c r="I111" s="16"/>
      <c r="J111" s="16"/>
      <c r="K111" s="31">
        <v>0.25</v>
      </c>
      <c r="L111" s="32"/>
      <c r="M111" s="44"/>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5"/>
      <c r="AR111" s="16" t="s">
        <v>60</v>
      </c>
    </row>
    <row r="112" spans="1:44" s="5" customFormat="1" hidden="1" x14ac:dyDescent="0.25">
      <c r="A112" s="33" t="s">
        <v>291</v>
      </c>
      <c r="B112" s="33" t="str">
        <f>IFERROR(LEFT(BasedeDados[[#This Row],[GTE TI]],SEARCH(" ",BasedeDados[[#This Row],[GTE TI]],1)),BasedeDados[[#This Row],[GTE TI]])</f>
        <v xml:space="preserve">ANL </v>
      </c>
      <c r="C112" s="79" t="s">
        <v>815</v>
      </c>
      <c r="D112" s="79" t="s">
        <v>816</v>
      </c>
      <c r="E112" s="16" t="str" cm="1">
        <f t="array" ref="E11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2" s="16">
        <f t="shared" si="2"/>
        <v>0.25</v>
      </c>
      <c r="G112" s="16">
        <f t="shared" si="3"/>
        <v>1</v>
      </c>
      <c r="H112" s="16" t="s">
        <v>64</v>
      </c>
      <c r="I112" s="16"/>
      <c r="J112" s="16"/>
      <c r="K112" s="31">
        <v>0.25</v>
      </c>
      <c r="L112" s="32"/>
      <c r="M112" s="44"/>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5"/>
      <c r="AR112" s="16" t="s">
        <v>60</v>
      </c>
    </row>
    <row r="113" spans="1:44" s="5" customFormat="1" hidden="1" x14ac:dyDescent="0.25">
      <c r="A113" s="33" t="s">
        <v>292</v>
      </c>
      <c r="B113" s="33" t="str">
        <f>IFERROR(LEFT(BasedeDados[[#This Row],[GTE TI]],SEARCH(" ",BasedeDados[[#This Row],[GTE TI]],1)),BasedeDados[[#This Row],[GTE TI]])</f>
        <v xml:space="preserve">ANL </v>
      </c>
      <c r="C113" s="80" t="s">
        <v>973</v>
      </c>
      <c r="D113" s="80" t="s">
        <v>1094</v>
      </c>
      <c r="E113" s="16" t="str" cm="1">
        <f t="array" ref="E11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3" s="16">
        <f t="shared" si="2"/>
        <v>0.25</v>
      </c>
      <c r="G113" s="16">
        <f t="shared" si="3"/>
        <v>1</v>
      </c>
      <c r="H113" s="16" t="s">
        <v>64</v>
      </c>
      <c r="I113" s="16"/>
      <c r="J113" s="16"/>
      <c r="K113" s="31">
        <v>0.25</v>
      </c>
      <c r="L113" s="32"/>
      <c r="M113" s="44"/>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5"/>
      <c r="AR113" s="16" t="s">
        <v>60</v>
      </c>
    </row>
    <row r="114" spans="1:44" s="5" customFormat="1" hidden="1" x14ac:dyDescent="0.25">
      <c r="A114" s="33" t="s">
        <v>293</v>
      </c>
      <c r="B114" s="33" t="str">
        <f>IFERROR(LEFT(BasedeDados[[#This Row],[GTE TI]],SEARCH(" ",BasedeDados[[#This Row],[GTE TI]],1)),BasedeDados[[#This Row],[GTE TI]])</f>
        <v xml:space="preserve">AST </v>
      </c>
      <c r="C114" s="79" t="s">
        <v>1622</v>
      </c>
      <c r="D114" s="79" t="s">
        <v>1623</v>
      </c>
      <c r="E114" s="16" t="s">
        <v>84</v>
      </c>
      <c r="F114" s="16">
        <f t="shared" si="2"/>
        <v>12.5</v>
      </c>
      <c r="G114" s="16">
        <f t="shared" si="3"/>
        <v>4</v>
      </c>
      <c r="H114" s="16" t="s">
        <v>85</v>
      </c>
      <c r="I114" s="16"/>
      <c r="J114" s="16"/>
      <c r="K114" s="31">
        <v>0.25</v>
      </c>
      <c r="L114" s="32"/>
      <c r="M114" s="44"/>
      <c r="N114" s="16"/>
      <c r="O114" s="16"/>
      <c r="P114" s="16"/>
      <c r="Q114" s="16"/>
      <c r="R114" s="16"/>
      <c r="S114" s="16"/>
      <c r="T114" s="16"/>
      <c r="U114" s="16"/>
      <c r="V114" s="16"/>
      <c r="W114" s="16"/>
      <c r="X114" s="16"/>
      <c r="Y114" s="16"/>
      <c r="Z114" s="16"/>
      <c r="AA114" s="16">
        <v>2</v>
      </c>
      <c r="AB114" s="16"/>
      <c r="AC114" s="16"/>
      <c r="AD114" s="16"/>
      <c r="AE114" s="16"/>
      <c r="AF114" s="16"/>
      <c r="AG114" s="16"/>
      <c r="AH114" s="16"/>
      <c r="AI114" s="16">
        <v>10</v>
      </c>
      <c r="AJ114" s="16"/>
      <c r="AK114" s="16"/>
      <c r="AL114" s="16"/>
      <c r="AM114" s="16">
        <v>0.25</v>
      </c>
      <c r="AN114" s="16"/>
      <c r="AO114" s="16"/>
      <c r="AP114" s="16"/>
      <c r="AQ114" s="15"/>
      <c r="AR114" s="16" t="s">
        <v>60</v>
      </c>
    </row>
    <row r="115" spans="1:44" s="5" customFormat="1" hidden="1" x14ac:dyDescent="0.25">
      <c r="A115" s="33" t="s">
        <v>295</v>
      </c>
      <c r="B115" s="33" t="str">
        <f>IFERROR(LEFT(BasedeDados[[#This Row],[GTE TI]],SEARCH(" ",BasedeDados[[#This Row],[GTE TI]],1)),BasedeDados[[#This Row],[GTE TI]])</f>
        <v xml:space="preserve">ANL </v>
      </c>
      <c r="C115" s="80" t="s">
        <v>886</v>
      </c>
      <c r="D115" s="80" t="s">
        <v>1706</v>
      </c>
      <c r="E115" s="16" t="str" cm="1">
        <f t="array" ref="E11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15" s="16">
        <f t="shared" si="2"/>
        <v>1</v>
      </c>
      <c r="G115" s="16">
        <f t="shared" si="3"/>
        <v>3</v>
      </c>
      <c r="H115" s="16" t="s">
        <v>58</v>
      </c>
      <c r="I115" s="16"/>
      <c r="J115" s="16"/>
      <c r="K115" s="31">
        <v>0.25</v>
      </c>
      <c r="L115" s="32">
        <v>0.5</v>
      </c>
      <c r="M115" s="44"/>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v>0.25</v>
      </c>
      <c r="AM115" s="16"/>
      <c r="AN115" s="16"/>
      <c r="AO115" s="16"/>
      <c r="AP115" s="16" t="s">
        <v>59</v>
      </c>
      <c r="AQ115" s="15"/>
      <c r="AR115" s="16" t="s">
        <v>60</v>
      </c>
    </row>
    <row r="116" spans="1:44" s="5" customFormat="1" hidden="1" x14ac:dyDescent="0.25">
      <c r="A116" s="33" t="s">
        <v>296</v>
      </c>
      <c r="B116" s="33" t="str">
        <f>IFERROR(LEFT(BasedeDados[[#This Row],[GTE TI]],SEARCH(" ",BasedeDados[[#This Row],[GTE TI]],1)),BasedeDados[[#This Row],[GTE TI]])</f>
        <v xml:space="preserve">AST </v>
      </c>
      <c r="C116" s="79" t="s">
        <v>1468</v>
      </c>
      <c r="D116" s="79" t="s">
        <v>1660</v>
      </c>
      <c r="E116" s="16" t="str" cm="1">
        <f t="array" ref="E11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6" s="16">
        <f t="shared" si="2"/>
        <v>0.25</v>
      </c>
      <c r="G116" s="16">
        <f t="shared" si="3"/>
        <v>1</v>
      </c>
      <c r="H116" s="16" t="s">
        <v>64</v>
      </c>
      <c r="I116" s="16"/>
      <c r="J116" s="16"/>
      <c r="K116" s="31">
        <v>0.25</v>
      </c>
      <c r="L116" s="32"/>
      <c r="M116" s="44"/>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5"/>
      <c r="AR116" s="16" t="s">
        <v>60</v>
      </c>
    </row>
    <row r="117" spans="1:44" s="5" customFormat="1" hidden="1" x14ac:dyDescent="0.25">
      <c r="A117" s="33" t="s">
        <v>297</v>
      </c>
      <c r="B117" s="33" t="str">
        <f>IFERROR(LEFT(BasedeDados[[#This Row],[GTE TI]],SEARCH(" ",BasedeDados[[#This Row],[GTE TI]],1)),BasedeDados[[#This Row],[GTE TI]])</f>
        <v>N/A</v>
      </c>
      <c r="C117" s="80" t="s">
        <v>2075</v>
      </c>
      <c r="D117" s="80" t="s">
        <v>2075</v>
      </c>
      <c r="E117" s="16" t="str" cm="1">
        <f t="array" ref="E11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7" s="16">
        <f t="shared" si="2"/>
        <v>0.25</v>
      </c>
      <c r="G117" s="16">
        <f t="shared" si="3"/>
        <v>1</v>
      </c>
      <c r="H117" s="16" t="s">
        <v>64</v>
      </c>
      <c r="I117" s="16"/>
      <c r="J117" s="16"/>
      <c r="K117" s="31">
        <v>0.25</v>
      </c>
      <c r="L117" s="32"/>
      <c r="M117" s="44"/>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5"/>
      <c r="AR117" s="16" t="s">
        <v>60</v>
      </c>
    </row>
    <row r="118" spans="1:44" s="5" customFormat="1" hidden="1" x14ac:dyDescent="0.25">
      <c r="A118" s="33" t="s">
        <v>298</v>
      </c>
      <c r="B118" s="33" t="str">
        <f>IFERROR(LEFT(BasedeDados[[#This Row],[GTE TI]],SEARCH(" ",BasedeDados[[#This Row],[GTE TI]],1)),BasedeDados[[#This Row],[GTE TI]])</f>
        <v xml:space="preserve">CONS </v>
      </c>
      <c r="C118" s="79" t="s">
        <v>1350</v>
      </c>
      <c r="D118" s="79" t="s">
        <v>1775</v>
      </c>
      <c r="E118" s="16" t="str" cm="1">
        <f t="array" ref="E11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8" s="16">
        <f t="shared" si="2"/>
        <v>0.25</v>
      </c>
      <c r="G118" s="16">
        <f t="shared" si="3"/>
        <v>1</v>
      </c>
      <c r="H118" s="16" t="s">
        <v>64</v>
      </c>
      <c r="I118" s="16"/>
      <c r="J118" s="16"/>
      <c r="K118" s="31">
        <v>0.25</v>
      </c>
      <c r="L118" s="32"/>
      <c r="M118" s="44"/>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5"/>
      <c r="AR118" s="16" t="s">
        <v>60</v>
      </c>
    </row>
    <row r="119" spans="1:44" s="5" customFormat="1" hidden="1" x14ac:dyDescent="0.25">
      <c r="A119" s="33" t="s">
        <v>299</v>
      </c>
      <c r="B119" s="33" t="str">
        <f>IFERROR(LEFT(BasedeDados[[#This Row],[GTE TI]],SEARCH(" ",BasedeDados[[#This Row],[GTE TI]],1)),BasedeDados[[#This Row],[GTE TI]])</f>
        <v xml:space="preserve">ANL </v>
      </c>
      <c r="C119" s="80" t="s">
        <v>1777</v>
      </c>
      <c r="D119" s="80" t="s">
        <v>1775</v>
      </c>
      <c r="E119" s="16" t="str" cm="1">
        <f t="array" ref="E11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9" s="16">
        <f t="shared" si="2"/>
        <v>0.25</v>
      </c>
      <c r="G119" s="16">
        <f t="shared" si="3"/>
        <v>1</v>
      </c>
      <c r="H119" s="16" t="s">
        <v>64</v>
      </c>
      <c r="I119" s="16"/>
      <c r="J119" s="16"/>
      <c r="K119" s="31">
        <v>0.25</v>
      </c>
      <c r="L119" s="32"/>
      <c r="M119" s="44"/>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5"/>
      <c r="AR119" s="16" t="s">
        <v>60</v>
      </c>
    </row>
    <row r="120" spans="1:44" s="5" customFormat="1" hidden="1" x14ac:dyDescent="0.25">
      <c r="A120" s="33" t="s">
        <v>300</v>
      </c>
      <c r="B120" s="33" t="str">
        <f>IFERROR(LEFT(BasedeDados[[#This Row],[GTE TI]],SEARCH(" ",BasedeDados[[#This Row],[GTE TI]],1)),BasedeDados[[#This Row],[GTE TI]])</f>
        <v xml:space="preserve">ANL </v>
      </c>
      <c r="C120" s="79" t="s">
        <v>886</v>
      </c>
      <c r="D120" s="79" t="s">
        <v>1880</v>
      </c>
      <c r="E120" s="31" t="str" cm="1">
        <f t="array" ref="E12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20" s="31">
        <f t="shared" si="2"/>
        <v>8</v>
      </c>
      <c r="G120" s="31">
        <f t="shared" si="3"/>
        <v>1</v>
      </c>
      <c r="H120" s="16" t="s">
        <v>58</v>
      </c>
      <c r="I120" s="16"/>
      <c r="J120" s="16"/>
      <c r="K120" s="31"/>
      <c r="L120" s="32"/>
      <c r="M120" s="44"/>
      <c r="N120" s="16"/>
      <c r="O120" s="16"/>
      <c r="P120" s="16"/>
      <c r="Q120" s="16"/>
      <c r="R120" s="16"/>
      <c r="S120" s="16"/>
      <c r="T120" s="16"/>
      <c r="U120" s="16"/>
      <c r="V120" s="16"/>
      <c r="W120" s="16"/>
      <c r="X120" s="16"/>
      <c r="Y120" s="16"/>
      <c r="Z120" s="16"/>
      <c r="AA120" s="16"/>
      <c r="AB120" s="31">
        <v>8</v>
      </c>
      <c r="AC120" s="16"/>
      <c r="AD120" s="31"/>
      <c r="AE120" s="16"/>
      <c r="AF120" s="16"/>
      <c r="AG120" s="16"/>
      <c r="AH120" s="31"/>
      <c r="AI120" s="31"/>
      <c r="AJ120" s="16"/>
      <c r="AK120" s="16"/>
      <c r="AL120" s="16"/>
      <c r="AM120" s="31"/>
      <c r="AN120" s="16"/>
      <c r="AO120" s="16"/>
      <c r="AP120" s="16"/>
      <c r="AQ120" s="15"/>
      <c r="AR120" s="16" t="s">
        <v>60</v>
      </c>
    </row>
    <row r="121" spans="1:44" s="5" customFormat="1" hidden="1" x14ac:dyDescent="0.25">
      <c r="A121" s="33" t="s">
        <v>302</v>
      </c>
      <c r="B121" s="33" t="str">
        <f>IFERROR(LEFT(BasedeDados[[#This Row],[GTE TI]],SEARCH(" ",BasedeDados[[#This Row],[GTE TI]],1)),BasedeDados[[#This Row],[GTE TI]])</f>
        <v xml:space="preserve">ANL </v>
      </c>
      <c r="C121" s="80" t="s">
        <v>969</v>
      </c>
      <c r="D121" s="80" t="s">
        <v>970</v>
      </c>
      <c r="E121" s="16" t="s">
        <v>57</v>
      </c>
      <c r="F121" s="16">
        <f t="shared" si="2"/>
        <v>0.5</v>
      </c>
      <c r="G121" s="16">
        <f t="shared" si="3"/>
        <v>1</v>
      </c>
      <c r="H121" s="16" t="s">
        <v>58</v>
      </c>
      <c r="I121" s="16"/>
      <c r="J121" s="16"/>
      <c r="K121" s="31"/>
      <c r="L121" s="32">
        <v>0.5</v>
      </c>
      <c r="M121" s="44"/>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t="s">
        <v>59</v>
      </c>
      <c r="AQ121" s="15"/>
      <c r="AR121" s="16" t="s">
        <v>60</v>
      </c>
    </row>
    <row r="122" spans="1:44" s="5" customFormat="1" hidden="1" x14ac:dyDescent="0.25">
      <c r="A122" s="33" t="s">
        <v>303</v>
      </c>
      <c r="B122" s="33" t="str">
        <f>IFERROR(LEFT(BasedeDados[[#This Row],[GTE TI]],SEARCH(" ",BasedeDados[[#This Row],[GTE TI]],1)),BasedeDados[[#This Row],[GTE TI]])</f>
        <v>#N/A</v>
      </c>
      <c r="C122" s="79" t="s">
        <v>2336</v>
      </c>
      <c r="D122" s="79" t="s">
        <v>2336</v>
      </c>
      <c r="E122" s="16" t="str" cm="1">
        <f t="array" ref="E12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22" s="16">
        <f t="shared" si="2"/>
        <v>0.25</v>
      </c>
      <c r="G122" s="16">
        <f t="shared" si="3"/>
        <v>1</v>
      </c>
      <c r="H122" s="16" t="s">
        <v>64</v>
      </c>
      <c r="I122" s="55"/>
      <c r="J122" s="55"/>
      <c r="L122" s="56"/>
      <c r="M122" s="57"/>
      <c r="N122" s="55"/>
      <c r="O122" s="55"/>
      <c r="P122" s="55"/>
      <c r="Q122" s="55"/>
      <c r="R122" s="55"/>
      <c r="S122" s="55"/>
      <c r="T122" s="55"/>
      <c r="U122" s="55"/>
      <c r="V122" s="55"/>
      <c r="W122" s="55"/>
      <c r="X122" s="55"/>
      <c r="Y122" s="55"/>
      <c r="Z122" s="55"/>
      <c r="AA122" s="55"/>
      <c r="AC122" s="55"/>
      <c r="AE122" s="55"/>
      <c r="AF122" s="55"/>
      <c r="AG122" s="55"/>
      <c r="AH122" s="55"/>
      <c r="AI122" s="55"/>
      <c r="AJ122" s="55"/>
      <c r="AK122" s="55"/>
      <c r="AL122" s="55">
        <v>0.25</v>
      </c>
      <c r="AM122" s="16"/>
      <c r="AN122" s="55"/>
      <c r="AO122" s="55"/>
      <c r="AP122" s="55"/>
      <c r="AQ122" s="53"/>
      <c r="AR122" s="16"/>
    </row>
    <row r="123" spans="1:44" s="5" customFormat="1" hidden="1" x14ac:dyDescent="0.25">
      <c r="A123" s="33" t="s">
        <v>304</v>
      </c>
      <c r="B123" s="33" t="str">
        <f>IFERROR(LEFT(BasedeDados[[#This Row],[GTE TI]],SEARCH(" ",BasedeDados[[#This Row],[GTE TI]],1)),BasedeDados[[#This Row],[GTE TI]])</f>
        <v>ESTAGIARIO</v>
      </c>
      <c r="C123" s="80" t="s">
        <v>184</v>
      </c>
      <c r="D123" s="80" t="s">
        <v>301</v>
      </c>
      <c r="E123" s="16" t="str" cm="1">
        <f t="array" ref="E12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23" s="16">
        <f t="shared" si="2"/>
        <v>0.25</v>
      </c>
      <c r="G123" s="16">
        <f t="shared" si="3"/>
        <v>1</v>
      </c>
      <c r="H123" s="16" t="s">
        <v>64</v>
      </c>
      <c r="I123" s="16"/>
      <c r="J123" s="16"/>
      <c r="K123" s="31">
        <v>0.25</v>
      </c>
      <c r="L123" s="32"/>
      <c r="M123" s="44"/>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5"/>
      <c r="AR123" s="16" t="s">
        <v>60</v>
      </c>
    </row>
    <row r="124" spans="1:44" s="5" customFormat="1" hidden="1" x14ac:dyDescent="0.25">
      <c r="A124" s="33" t="s">
        <v>305</v>
      </c>
      <c r="B124" s="33" t="str">
        <f>IFERROR(LEFT(BasedeDados[[#This Row],[GTE TI]],SEARCH(" ",BasedeDados[[#This Row],[GTE TI]],1)),BasedeDados[[#This Row],[GTE TI]])</f>
        <v xml:space="preserve">AST </v>
      </c>
      <c r="C124" s="79" t="s">
        <v>1468</v>
      </c>
      <c r="D124" s="79" t="s">
        <v>1469</v>
      </c>
      <c r="E124" s="16" t="str" cm="1">
        <f t="array" ref="E12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24" s="16">
        <f t="shared" si="2"/>
        <v>0.25</v>
      </c>
      <c r="G124" s="16">
        <f t="shared" si="3"/>
        <v>1</v>
      </c>
      <c r="H124" s="16" t="s">
        <v>64</v>
      </c>
      <c r="I124" s="16"/>
      <c r="J124" s="16"/>
      <c r="K124" s="31">
        <v>0.25</v>
      </c>
      <c r="L124" s="32"/>
      <c r="M124" s="44"/>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5"/>
      <c r="AR124" s="16" t="s">
        <v>60</v>
      </c>
    </row>
    <row r="125" spans="1:44" s="5" customFormat="1" hidden="1" x14ac:dyDescent="0.25">
      <c r="A125" s="33" t="s">
        <v>306</v>
      </c>
      <c r="B125" s="33" t="str">
        <f>IFERROR(LEFT(BasedeDados[[#This Row],[GTE TI]],SEARCH(" ",BasedeDados[[#This Row],[GTE TI]],1)),BasedeDados[[#This Row],[GTE TI]])</f>
        <v xml:space="preserve">ANL </v>
      </c>
      <c r="C125" s="80" t="s">
        <v>1118</v>
      </c>
      <c r="D125" s="80" t="s">
        <v>1528</v>
      </c>
      <c r="E125" s="16" t="str" cm="1">
        <f t="array" ref="E12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25" s="16">
        <f t="shared" si="2"/>
        <v>0.25</v>
      </c>
      <c r="G125" s="16">
        <f t="shared" si="3"/>
        <v>1</v>
      </c>
      <c r="H125" s="16" t="s">
        <v>64</v>
      </c>
      <c r="I125" s="16"/>
      <c r="J125" s="16"/>
      <c r="K125" s="31">
        <v>0.25</v>
      </c>
      <c r="L125" s="32"/>
      <c r="M125" s="44"/>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5"/>
      <c r="AR125" s="16" t="s">
        <v>60</v>
      </c>
    </row>
    <row r="126" spans="1:44" s="5" customFormat="1" hidden="1" x14ac:dyDescent="0.25">
      <c r="A126" s="33" t="s">
        <v>307</v>
      </c>
      <c r="B126" s="33" t="str">
        <f>IFERROR(LEFT(BasedeDados[[#This Row],[GTE TI]],SEARCH(" ",BasedeDados[[#This Row],[GTE TI]],1)),BasedeDados[[#This Row],[GTE TI]])</f>
        <v xml:space="preserve">ANL </v>
      </c>
      <c r="C126" s="79" t="s">
        <v>577</v>
      </c>
      <c r="D126" s="79" t="s">
        <v>1228</v>
      </c>
      <c r="E126" s="16" t="str" cm="1">
        <f t="array" ref="E12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26" s="16">
        <f t="shared" si="2"/>
        <v>0.25</v>
      </c>
      <c r="G126" s="16">
        <f t="shared" si="3"/>
        <v>1</v>
      </c>
      <c r="H126" s="16" t="s">
        <v>64</v>
      </c>
      <c r="I126" s="16"/>
      <c r="J126" s="16"/>
      <c r="K126" s="31">
        <v>0.25</v>
      </c>
      <c r="L126" s="32"/>
      <c r="M126" s="44"/>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5"/>
      <c r="AR126" s="16" t="s">
        <v>60</v>
      </c>
    </row>
    <row r="127" spans="1:44" s="5" customFormat="1" hidden="1" x14ac:dyDescent="0.25">
      <c r="A127" s="33" t="s">
        <v>309</v>
      </c>
      <c r="B127" s="33" t="str">
        <f>IFERROR(LEFT(BasedeDados[[#This Row],[GTE TI]],SEARCH(" ",BasedeDados[[#This Row],[GTE TI]],1)),BasedeDados[[#This Row],[GTE TI]])</f>
        <v xml:space="preserve">ANL </v>
      </c>
      <c r="C127" s="80" t="s">
        <v>1716</v>
      </c>
      <c r="D127" s="80" t="s">
        <v>1717</v>
      </c>
      <c r="E127" s="16" t="str" cm="1">
        <f t="array" ref="E12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27" s="16">
        <f t="shared" si="2"/>
        <v>0.5</v>
      </c>
      <c r="G127" s="16">
        <f t="shared" si="3"/>
        <v>2</v>
      </c>
      <c r="H127" s="16" t="s">
        <v>64</v>
      </c>
      <c r="I127" s="16"/>
      <c r="J127" s="16"/>
      <c r="K127" s="31">
        <v>0.25</v>
      </c>
      <c r="L127" s="32"/>
      <c r="M127" s="44"/>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v>0.25</v>
      </c>
      <c r="AN127" s="16"/>
      <c r="AO127" s="16"/>
      <c r="AP127" s="16"/>
      <c r="AQ127" s="15"/>
      <c r="AR127" s="16" t="s">
        <v>60</v>
      </c>
    </row>
    <row r="128" spans="1:44" s="5" customFormat="1" hidden="1" x14ac:dyDescent="0.25">
      <c r="A128" s="33" t="s">
        <v>311</v>
      </c>
      <c r="B128" s="33" t="str">
        <f>IFERROR(LEFT(BasedeDados[[#This Row],[GTE TI]],SEARCH(" ",BasedeDados[[#This Row],[GTE TI]],1)),BasedeDados[[#This Row],[GTE TI]])</f>
        <v xml:space="preserve">GTE </v>
      </c>
      <c r="C128" s="79" t="s">
        <v>444</v>
      </c>
      <c r="D128" s="79" t="s">
        <v>513</v>
      </c>
      <c r="E128" s="16" t="str" cm="1">
        <f t="array" ref="E12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28" s="16">
        <f t="shared" si="2"/>
        <v>0.75</v>
      </c>
      <c r="G128" s="16">
        <f t="shared" si="3"/>
        <v>3</v>
      </c>
      <c r="H128" s="16" t="s">
        <v>64</v>
      </c>
      <c r="I128" s="16"/>
      <c r="J128" s="16"/>
      <c r="K128" s="31">
        <v>0.25</v>
      </c>
      <c r="L128" s="32"/>
      <c r="M128" s="44"/>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55">
        <v>0.25</v>
      </c>
      <c r="AM128" s="16">
        <v>0.25</v>
      </c>
      <c r="AN128" s="16"/>
      <c r="AO128" s="16"/>
      <c r="AP128" s="16"/>
      <c r="AQ128" s="15"/>
      <c r="AR128" s="16" t="s">
        <v>60</v>
      </c>
    </row>
    <row r="129" spans="1:44" s="5" customFormat="1" hidden="1" x14ac:dyDescent="0.25">
      <c r="A129" s="33" t="s">
        <v>313</v>
      </c>
      <c r="B129" s="33" t="str">
        <f>IFERROR(LEFT(BasedeDados[[#This Row],[GTE TI]],SEARCH(" ",BasedeDados[[#This Row],[GTE TI]],1)),BasedeDados[[#This Row],[GTE TI]])</f>
        <v xml:space="preserve">Superintendente </v>
      </c>
      <c r="C129" s="80" t="s">
        <v>2337</v>
      </c>
      <c r="D129" s="80" t="s">
        <v>998</v>
      </c>
      <c r="E129" s="16" t="s">
        <v>57</v>
      </c>
      <c r="F129" s="16">
        <f t="shared" si="2"/>
        <v>0.5</v>
      </c>
      <c r="G129" s="16">
        <f t="shared" si="3"/>
        <v>1</v>
      </c>
      <c r="H129" s="16" t="s">
        <v>58</v>
      </c>
      <c r="I129" s="16"/>
      <c r="J129" s="16"/>
      <c r="K129" s="31"/>
      <c r="L129" s="32">
        <v>0.5</v>
      </c>
      <c r="M129" s="44"/>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t="s">
        <v>59</v>
      </c>
      <c r="AQ129" s="15"/>
      <c r="AR129" s="16" t="s">
        <v>60</v>
      </c>
    </row>
    <row r="130" spans="1:44" s="5" customFormat="1" hidden="1" x14ac:dyDescent="0.25">
      <c r="A130" s="33" t="s">
        <v>314</v>
      </c>
      <c r="B130" s="33" t="str">
        <f>IFERROR(LEFT(BasedeDados[[#This Row],[GTE TI]],SEARCH(" ",BasedeDados[[#This Row],[GTE TI]],1)),BasedeDados[[#This Row],[GTE TI]])</f>
        <v>N/A</v>
      </c>
      <c r="C130" s="79" t="s">
        <v>2075</v>
      </c>
      <c r="D130" s="79" t="s">
        <v>2075</v>
      </c>
      <c r="E130" s="16" t="str" cm="1">
        <f t="array" ref="E13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30" s="16">
        <f t="shared" si="2"/>
        <v>0.5</v>
      </c>
      <c r="G130" s="16">
        <f t="shared" si="3"/>
        <v>2</v>
      </c>
      <c r="H130" s="16" t="s">
        <v>64</v>
      </c>
      <c r="I130" s="16"/>
      <c r="J130" s="16"/>
      <c r="K130" s="31">
        <v>0.25</v>
      </c>
      <c r="L130" s="32"/>
      <c r="M130" s="44"/>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v>0.25</v>
      </c>
      <c r="AM130" s="16"/>
      <c r="AN130" s="16"/>
      <c r="AO130" s="16"/>
      <c r="AP130" s="16"/>
      <c r="AQ130" s="15"/>
      <c r="AR130" s="16" t="s">
        <v>60</v>
      </c>
    </row>
    <row r="131" spans="1:44" s="5" customFormat="1" hidden="1" x14ac:dyDescent="0.25">
      <c r="A131" s="33" t="s">
        <v>316</v>
      </c>
      <c r="B131" s="33" t="str">
        <f>IFERROR(LEFT(BasedeDados[[#This Row],[GTE TI]],SEARCH(" ",BasedeDados[[#This Row],[GTE TI]],1)),BasedeDados[[#This Row],[GTE TI]])</f>
        <v xml:space="preserve">SUPTE </v>
      </c>
      <c r="C131" s="80" t="s">
        <v>240</v>
      </c>
      <c r="D131" s="80" t="s">
        <v>1263</v>
      </c>
      <c r="E131" s="16" t="str" cm="1">
        <f t="array" ref="E13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31" s="16">
        <f t="shared" ref="F131:F194" si="4">SUM(I131:AQ131)</f>
        <v>0.5</v>
      </c>
      <c r="G131" s="16">
        <f t="shared" ref="G131:G194" si="5">COUNT(I131,K131:AM131,AN131)</f>
        <v>2</v>
      </c>
      <c r="H131" s="16" t="s">
        <v>64</v>
      </c>
      <c r="I131" s="16"/>
      <c r="J131" s="16"/>
      <c r="K131" s="31">
        <v>0.25</v>
      </c>
      <c r="L131" s="32"/>
      <c r="M131" s="44"/>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v>0.25</v>
      </c>
      <c r="AN131" s="16"/>
      <c r="AO131" s="16"/>
      <c r="AP131" s="16"/>
      <c r="AQ131" s="15"/>
      <c r="AR131" s="16" t="s">
        <v>60</v>
      </c>
    </row>
    <row r="132" spans="1:44" s="5" customFormat="1" hidden="1" x14ac:dyDescent="0.25">
      <c r="A132" s="33" t="s">
        <v>318</v>
      </c>
      <c r="B132" s="33" t="str">
        <f>IFERROR(LEFT(BasedeDados[[#This Row],[GTE TI]],SEARCH(" ",BasedeDados[[#This Row],[GTE TI]],1)),BasedeDados[[#This Row],[GTE TI]])</f>
        <v xml:space="preserve">ANL </v>
      </c>
      <c r="C132" s="79" t="s">
        <v>973</v>
      </c>
      <c r="D132" s="79" t="s">
        <v>970</v>
      </c>
      <c r="E132" s="16" t="str" cm="1">
        <f t="array" ref="E13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32" s="16">
        <f t="shared" si="4"/>
        <v>0.25</v>
      </c>
      <c r="G132" s="16">
        <f t="shared" si="5"/>
        <v>1</v>
      </c>
      <c r="H132" s="16" t="s">
        <v>64</v>
      </c>
      <c r="I132" s="16"/>
      <c r="J132" s="16"/>
      <c r="K132" s="31">
        <v>0.25</v>
      </c>
      <c r="L132" s="32"/>
      <c r="M132" s="44"/>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5"/>
      <c r="AR132" s="16" t="s">
        <v>60</v>
      </c>
    </row>
    <row r="133" spans="1:44" s="5" customFormat="1" hidden="1" x14ac:dyDescent="0.25">
      <c r="A133" s="33" t="s">
        <v>319</v>
      </c>
      <c r="B133" s="33" t="str">
        <f>IFERROR(LEFT(BasedeDados[[#This Row],[GTE TI]],SEARCH(" ",BasedeDados[[#This Row],[GTE TI]],1)),BasedeDados[[#This Row],[GTE TI]])</f>
        <v xml:space="preserve">ANL </v>
      </c>
      <c r="C133" s="80" t="s">
        <v>593</v>
      </c>
      <c r="D133" s="80" t="s">
        <v>594</v>
      </c>
      <c r="E133" s="16" t="str" cm="1">
        <f t="array" ref="E13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33" s="16">
        <f t="shared" si="4"/>
        <v>0.25</v>
      </c>
      <c r="G133" s="16">
        <f t="shared" si="5"/>
        <v>1</v>
      </c>
      <c r="H133" s="16" t="s">
        <v>64</v>
      </c>
      <c r="I133" s="16"/>
      <c r="J133" s="16"/>
      <c r="L133" s="32"/>
      <c r="M133" s="44"/>
      <c r="N133" s="16"/>
      <c r="O133" s="16"/>
      <c r="P133" s="16"/>
      <c r="Q133" s="16"/>
      <c r="R133" s="16"/>
      <c r="S133" s="16"/>
      <c r="T133" s="16"/>
      <c r="U133" s="16"/>
      <c r="V133" s="16"/>
      <c r="W133" s="16"/>
      <c r="X133" s="16"/>
      <c r="Y133" s="16"/>
      <c r="Z133" s="16"/>
      <c r="AA133" s="16"/>
      <c r="AC133" s="16"/>
      <c r="AE133" s="16"/>
      <c r="AF133" s="16"/>
      <c r="AG133" s="16"/>
      <c r="AH133" s="16"/>
      <c r="AI133" s="16"/>
      <c r="AJ133" s="16"/>
      <c r="AK133" s="16"/>
      <c r="AL133" s="55">
        <v>0.25</v>
      </c>
      <c r="AM133" s="16"/>
      <c r="AN133" s="16"/>
      <c r="AO133" s="16"/>
      <c r="AP133" s="16"/>
      <c r="AQ133" s="15"/>
      <c r="AR133" s="16"/>
    </row>
    <row r="134" spans="1:44" s="5" customFormat="1" hidden="1" x14ac:dyDescent="0.25">
      <c r="A134" s="33" t="s">
        <v>322</v>
      </c>
      <c r="B134" s="33" t="str">
        <f>IFERROR(LEFT(BasedeDados[[#This Row],[GTE TI]],SEARCH(" ",BasedeDados[[#This Row],[GTE TI]],1)),BasedeDados[[#This Row],[GTE TI]])</f>
        <v xml:space="preserve">DIR </v>
      </c>
      <c r="C134" s="79" t="s">
        <v>128</v>
      </c>
      <c r="D134" s="79" t="s">
        <v>1485</v>
      </c>
      <c r="E134" s="16" t="s">
        <v>84</v>
      </c>
      <c r="F134" s="16">
        <f t="shared" si="4"/>
        <v>16</v>
      </c>
      <c r="G134" s="16">
        <f t="shared" si="5"/>
        <v>1</v>
      </c>
      <c r="H134" s="16" t="s">
        <v>85</v>
      </c>
      <c r="I134" s="16"/>
      <c r="J134" s="16"/>
      <c r="K134" s="31"/>
      <c r="L134" s="32"/>
      <c r="M134" s="44"/>
      <c r="N134" s="16"/>
      <c r="O134" s="16"/>
      <c r="P134" s="16">
        <v>16</v>
      </c>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5"/>
      <c r="AR134" s="16"/>
    </row>
    <row r="135" spans="1:44" s="5" customFormat="1" hidden="1" x14ac:dyDescent="0.25">
      <c r="A135" s="33" t="s">
        <v>325</v>
      </c>
      <c r="B135" s="33" t="str">
        <f>IFERROR(LEFT(BasedeDados[[#This Row],[GTE TI]],SEARCH(" ",BasedeDados[[#This Row],[GTE TI]],1)),BasedeDados[[#This Row],[GTE TI]])</f>
        <v xml:space="preserve">ANL </v>
      </c>
      <c r="C135" s="80" t="s">
        <v>134</v>
      </c>
      <c r="D135" s="80" t="s">
        <v>152</v>
      </c>
      <c r="E135" s="16" t="str" cm="1">
        <f t="array" ref="E13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35" s="16">
        <f t="shared" si="4"/>
        <v>0.25</v>
      </c>
      <c r="G135" s="16">
        <f t="shared" si="5"/>
        <v>1</v>
      </c>
      <c r="H135" s="16" t="s">
        <v>64</v>
      </c>
      <c r="I135" s="16"/>
      <c r="J135" s="16"/>
      <c r="K135" s="31">
        <v>0.25</v>
      </c>
      <c r="L135" s="32"/>
      <c r="M135" s="44"/>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5"/>
      <c r="AR135" s="16" t="s">
        <v>60</v>
      </c>
    </row>
    <row r="136" spans="1:44" s="5" customFormat="1" hidden="1" x14ac:dyDescent="0.25">
      <c r="A136" s="33" t="s">
        <v>328</v>
      </c>
      <c r="B136" s="33" t="str">
        <f>IFERROR(LEFT(BasedeDados[[#This Row],[GTE TI]],SEARCH(" ",BasedeDados[[#This Row],[GTE TI]],1)),BasedeDados[[#This Row],[GTE TI]])</f>
        <v xml:space="preserve">ANL </v>
      </c>
      <c r="C136" s="79" t="s">
        <v>1008</v>
      </c>
      <c r="D136" s="79" t="s">
        <v>1006</v>
      </c>
      <c r="E136" s="16" t="str" cm="1">
        <f t="array" ref="E13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36" s="16">
        <f t="shared" si="4"/>
        <v>0.25</v>
      </c>
      <c r="G136" s="16">
        <f t="shared" si="5"/>
        <v>1</v>
      </c>
      <c r="H136" s="16" t="s">
        <v>64</v>
      </c>
      <c r="I136" s="55"/>
      <c r="J136" s="55"/>
      <c r="K136" s="58"/>
      <c r="L136" s="56"/>
      <c r="M136" s="57"/>
      <c r="N136" s="55"/>
      <c r="O136" s="55"/>
      <c r="P136" s="55"/>
      <c r="Q136" s="55"/>
      <c r="R136" s="55"/>
      <c r="S136" s="55"/>
      <c r="T136" s="55"/>
      <c r="U136" s="55"/>
      <c r="V136" s="55"/>
      <c r="W136" s="55"/>
      <c r="X136" s="55"/>
      <c r="Y136" s="55"/>
      <c r="Z136" s="55"/>
      <c r="AA136" s="55"/>
      <c r="AB136" s="58"/>
      <c r="AC136" s="55"/>
      <c r="AD136" s="58"/>
      <c r="AE136" s="55"/>
      <c r="AF136" s="55"/>
      <c r="AG136" s="55"/>
      <c r="AH136" s="55"/>
      <c r="AI136" s="55"/>
      <c r="AJ136" s="55"/>
      <c r="AK136" s="55"/>
      <c r="AL136" s="55"/>
      <c r="AM136" s="58">
        <v>0.25</v>
      </c>
      <c r="AN136" s="55"/>
      <c r="AO136" s="55"/>
      <c r="AP136" s="55"/>
      <c r="AQ136" s="53"/>
      <c r="AR136" s="16"/>
    </row>
    <row r="137" spans="1:44" s="5" customFormat="1" hidden="1" x14ac:dyDescent="0.25">
      <c r="A137" s="33" t="s">
        <v>330</v>
      </c>
      <c r="B137" s="33" t="str">
        <f>IFERROR(LEFT(BasedeDados[[#This Row],[GTE TI]],SEARCH(" ",BasedeDados[[#This Row],[GTE TI]],1)),BasedeDados[[#This Row],[GTE TI]])</f>
        <v xml:space="preserve">AST </v>
      </c>
      <c r="C137" s="80" t="s">
        <v>449</v>
      </c>
      <c r="D137" s="80" t="s">
        <v>450</v>
      </c>
      <c r="E137" s="16" t="str" cm="1">
        <f t="array" ref="E13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37" s="16">
        <f t="shared" si="4"/>
        <v>0.25</v>
      </c>
      <c r="G137" s="16">
        <f t="shared" si="5"/>
        <v>1</v>
      </c>
      <c r="H137" s="16" t="s">
        <v>64</v>
      </c>
      <c r="I137" s="16"/>
      <c r="J137" s="16"/>
      <c r="K137" s="31">
        <v>0.25</v>
      </c>
      <c r="L137" s="32"/>
      <c r="M137" s="44"/>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5"/>
      <c r="AR137" s="16" t="s">
        <v>60</v>
      </c>
    </row>
    <row r="138" spans="1:44" s="5" customFormat="1" hidden="1" x14ac:dyDescent="0.25">
      <c r="A138" s="33" t="s">
        <v>333</v>
      </c>
      <c r="B138" s="33" t="str">
        <f>IFERROR(LEFT(BasedeDados[[#This Row],[GTE TI]],SEARCH(" ",BasedeDados[[#This Row],[GTE TI]],1)),BasedeDados[[#This Row],[GTE TI]])</f>
        <v xml:space="preserve">SUPTE </v>
      </c>
      <c r="C138" s="79" t="s">
        <v>62</v>
      </c>
      <c r="D138" s="79" t="s">
        <v>959</v>
      </c>
      <c r="E138" s="16" t="s">
        <v>57</v>
      </c>
      <c r="F138" s="16">
        <f t="shared" si="4"/>
        <v>0.75</v>
      </c>
      <c r="G138" s="16">
        <f t="shared" si="5"/>
        <v>2</v>
      </c>
      <c r="H138" s="16" t="s">
        <v>58</v>
      </c>
      <c r="I138" s="16"/>
      <c r="J138" s="16"/>
      <c r="K138" s="31">
        <v>0.25</v>
      </c>
      <c r="L138" s="32">
        <v>0.5</v>
      </c>
      <c r="M138" s="44"/>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t="s">
        <v>59</v>
      </c>
      <c r="AQ138" s="15"/>
      <c r="AR138" s="16" t="s">
        <v>60</v>
      </c>
    </row>
    <row r="139" spans="1:44" s="5" customFormat="1" hidden="1" x14ac:dyDescent="0.25">
      <c r="A139" s="33" t="s">
        <v>335</v>
      </c>
      <c r="B139" s="33" t="str">
        <f>IFERROR(LEFT(BasedeDados[[#This Row],[GTE TI]],SEARCH(" ",BasedeDados[[#This Row],[GTE TI]],1)),BasedeDados[[#This Row],[GTE TI]])</f>
        <v xml:space="preserve">GTE </v>
      </c>
      <c r="C139" s="80" t="s">
        <v>1041</v>
      </c>
      <c r="D139" s="80" t="s">
        <v>1042</v>
      </c>
      <c r="E139" s="16" t="str" cm="1">
        <f t="array" ref="E13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39" s="16">
        <f t="shared" si="4"/>
        <v>0.5</v>
      </c>
      <c r="G139" s="16">
        <f t="shared" si="5"/>
        <v>2</v>
      </c>
      <c r="H139" s="16" t="s">
        <v>64</v>
      </c>
      <c r="I139" s="16"/>
      <c r="J139" s="16"/>
      <c r="K139" s="31">
        <v>0.25</v>
      </c>
      <c r="L139" s="32"/>
      <c r="M139" s="44"/>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55">
        <v>0.25</v>
      </c>
      <c r="AM139" s="16"/>
      <c r="AN139" s="16"/>
      <c r="AO139" s="16"/>
      <c r="AP139" s="16"/>
      <c r="AQ139" s="15"/>
      <c r="AR139" s="16" t="s">
        <v>60</v>
      </c>
    </row>
    <row r="140" spans="1:44" s="5" customFormat="1" hidden="1" x14ac:dyDescent="0.25">
      <c r="A140" s="33" t="s">
        <v>336</v>
      </c>
      <c r="B140" s="33" t="str">
        <f>IFERROR(LEFT(BasedeDados[[#This Row],[GTE TI]],SEARCH(" ",BasedeDados[[#This Row],[GTE TI]],1)),BasedeDados[[#This Row],[GTE TI]])</f>
        <v xml:space="preserve">AST </v>
      </c>
      <c r="C140" s="79" t="s">
        <v>961</v>
      </c>
      <c r="D140" s="79" t="s">
        <v>962</v>
      </c>
      <c r="E140" s="16" t="str" cm="1">
        <f t="array" ref="E14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40" s="16">
        <f t="shared" si="4"/>
        <v>0.25</v>
      </c>
      <c r="G140" s="16">
        <f t="shared" si="5"/>
        <v>1</v>
      </c>
      <c r="H140" s="16" t="s">
        <v>64</v>
      </c>
      <c r="I140" s="16"/>
      <c r="J140" s="16"/>
      <c r="K140" s="31">
        <v>0.25</v>
      </c>
      <c r="L140" s="32"/>
      <c r="M140" s="44"/>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5"/>
      <c r="AR140" s="16" t="s">
        <v>60</v>
      </c>
    </row>
    <row r="141" spans="1:44" s="5" customFormat="1" hidden="1" x14ac:dyDescent="0.25">
      <c r="A141" s="33" t="s">
        <v>338</v>
      </c>
      <c r="B141" s="33" t="str">
        <f>IFERROR(LEFT(BasedeDados[[#This Row],[GTE TI]],SEARCH(" ",BasedeDados[[#This Row],[GTE TI]],1)),BasedeDados[[#This Row],[GTE TI]])</f>
        <v xml:space="preserve">AST </v>
      </c>
      <c r="C141" s="80" t="s">
        <v>449</v>
      </c>
      <c r="D141" s="80" t="s">
        <v>684</v>
      </c>
      <c r="E141" s="16" t="str" cm="1">
        <f t="array" ref="E14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41" s="16">
        <f t="shared" si="4"/>
        <v>0.25</v>
      </c>
      <c r="G141" s="16">
        <f t="shared" si="5"/>
        <v>1</v>
      </c>
      <c r="H141" s="16" t="s">
        <v>64</v>
      </c>
      <c r="I141" s="16"/>
      <c r="J141" s="16"/>
      <c r="K141" s="31">
        <v>0.25</v>
      </c>
      <c r="L141" s="32"/>
      <c r="M141" s="44"/>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5"/>
      <c r="AR141" s="16" t="s">
        <v>60</v>
      </c>
    </row>
    <row r="142" spans="1:44" s="5" customFormat="1" hidden="1" x14ac:dyDescent="0.25">
      <c r="A142" s="33" t="s">
        <v>339</v>
      </c>
      <c r="B142" s="33" t="str">
        <f>IFERROR(LEFT(BasedeDados[[#This Row],[GTE TI]],SEARCH(" ",BasedeDados[[#This Row],[GTE TI]],1)),BasedeDados[[#This Row],[GTE TI]])</f>
        <v>N/A</v>
      </c>
      <c r="C142" s="79" t="s">
        <v>2075</v>
      </c>
      <c r="D142" s="79" t="s">
        <v>2075</v>
      </c>
      <c r="E142" s="16" t="str" cm="1">
        <f t="array" ref="E14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42" s="16">
        <f t="shared" si="4"/>
        <v>0.25</v>
      </c>
      <c r="G142" s="16">
        <f t="shared" si="5"/>
        <v>1</v>
      </c>
      <c r="H142" s="16" t="s">
        <v>64</v>
      </c>
      <c r="I142" s="16"/>
      <c r="J142" s="16"/>
      <c r="K142" s="31">
        <v>0.25</v>
      </c>
      <c r="L142" s="32"/>
      <c r="M142" s="44"/>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5"/>
      <c r="AR142" s="16" t="s">
        <v>60</v>
      </c>
    </row>
    <row r="143" spans="1:44" s="5" customFormat="1" hidden="1" x14ac:dyDescent="0.25">
      <c r="A143" s="33" t="s">
        <v>340</v>
      </c>
      <c r="B143" s="33" t="str">
        <f>IFERROR(LEFT(BasedeDados[[#This Row],[GTE TI]],SEARCH(" ",BasedeDados[[#This Row],[GTE TI]],1)),BasedeDados[[#This Row],[GTE TI]])</f>
        <v xml:space="preserve">ANL </v>
      </c>
      <c r="C143" s="80" t="s">
        <v>356</v>
      </c>
      <c r="D143" s="80" t="s">
        <v>462</v>
      </c>
      <c r="E143" s="16" t="str" cm="1">
        <f t="array" ref="E14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43" s="16">
        <f t="shared" si="4"/>
        <v>0.25</v>
      </c>
      <c r="G143" s="16">
        <f t="shared" si="5"/>
        <v>1</v>
      </c>
      <c r="H143" s="16" t="s">
        <v>64</v>
      </c>
      <c r="I143" s="16"/>
      <c r="J143" s="16"/>
      <c r="K143" s="31">
        <v>0.25</v>
      </c>
      <c r="L143" s="32"/>
      <c r="M143" s="44"/>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5"/>
      <c r="AR143" s="16" t="s">
        <v>60</v>
      </c>
    </row>
    <row r="144" spans="1:44" s="5" customFormat="1" hidden="1" x14ac:dyDescent="0.25">
      <c r="A144" s="33" t="s">
        <v>341</v>
      </c>
      <c r="B144" s="33" t="str">
        <f>IFERROR(LEFT(BasedeDados[[#This Row],[GTE TI]],SEARCH(" ",BasedeDados[[#This Row],[GTE TI]],1)),BasedeDados[[#This Row],[GTE TI]])</f>
        <v xml:space="preserve">ANL </v>
      </c>
      <c r="C144" s="79" t="s">
        <v>326</v>
      </c>
      <c r="D144" s="79" t="s">
        <v>1193</v>
      </c>
      <c r="E144" s="16" t="str" cm="1">
        <f t="array" ref="E14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44" s="16">
        <f t="shared" si="4"/>
        <v>0.25</v>
      </c>
      <c r="G144" s="16">
        <f t="shared" si="5"/>
        <v>1</v>
      </c>
      <c r="H144" s="16" t="s">
        <v>64</v>
      </c>
      <c r="I144" s="16"/>
      <c r="J144" s="16"/>
      <c r="K144" s="31">
        <v>0.25</v>
      </c>
      <c r="L144" s="32"/>
      <c r="M144" s="44"/>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5"/>
      <c r="AR144" s="16" t="s">
        <v>60</v>
      </c>
    </row>
    <row r="145" spans="1:44" s="5" customFormat="1" hidden="1" x14ac:dyDescent="0.25">
      <c r="A145" s="33" t="s">
        <v>344</v>
      </c>
      <c r="B145" s="33" t="str">
        <f>IFERROR(LEFT(BasedeDados[[#This Row],[GTE TI]],SEARCH(" ",BasedeDados[[#This Row],[GTE TI]],1)),BasedeDados[[#This Row],[GTE TI]])</f>
        <v xml:space="preserve">GTE </v>
      </c>
      <c r="C145" s="80" t="s">
        <v>641</v>
      </c>
      <c r="D145" s="80" t="s">
        <v>642</v>
      </c>
      <c r="E145" s="16" t="s">
        <v>84</v>
      </c>
      <c r="F145" s="16">
        <f t="shared" si="4"/>
        <v>42</v>
      </c>
      <c r="G145" s="16">
        <f t="shared" si="5"/>
        <v>3</v>
      </c>
      <c r="H145" s="16" t="s">
        <v>85</v>
      </c>
      <c r="I145" s="16"/>
      <c r="J145" s="16"/>
      <c r="K145" s="31"/>
      <c r="L145" s="32"/>
      <c r="M145" s="44"/>
      <c r="N145" s="16"/>
      <c r="O145" s="16"/>
      <c r="P145" s="16">
        <v>16</v>
      </c>
      <c r="Q145" s="16"/>
      <c r="R145" s="16"/>
      <c r="S145" s="16"/>
      <c r="T145" s="16"/>
      <c r="U145" s="16"/>
      <c r="V145" s="16"/>
      <c r="W145" s="16"/>
      <c r="X145" s="16"/>
      <c r="Y145" s="16"/>
      <c r="Z145" s="16"/>
      <c r="AA145" s="16"/>
      <c r="AB145" s="16"/>
      <c r="AC145" s="16"/>
      <c r="AD145" s="16"/>
      <c r="AE145" s="16"/>
      <c r="AF145" s="16"/>
      <c r="AG145" s="16"/>
      <c r="AH145" s="16">
        <v>16</v>
      </c>
      <c r="AI145" s="16">
        <v>10</v>
      </c>
      <c r="AJ145" s="16"/>
      <c r="AK145" s="16"/>
      <c r="AL145" s="16"/>
      <c r="AM145" s="16"/>
      <c r="AN145" s="16"/>
      <c r="AO145" s="16"/>
      <c r="AP145" s="16"/>
      <c r="AQ145" s="15"/>
      <c r="AR145" s="16"/>
    </row>
    <row r="146" spans="1:44" s="5" customFormat="1" hidden="1" x14ac:dyDescent="0.25">
      <c r="A146" s="33" t="s">
        <v>346</v>
      </c>
      <c r="B146" s="33" t="str">
        <f>IFERROR(LEFT(BasedeDados[[#This Row],[GTE TI]],SEARCH(" ",BasedeDados[[#This Row],[GTE TI]],1)),BasedeDados[[#This Row],[GTE TI]])</f>
        <v xml:space="preserve">AST </v>
      </c>
      <c r="C146" s="79" t="s">
        <v>1750</v>
      </c>
      <c r="D146" s="79" t="s">
        <v>1751</v>
      </c>
      <c r="E146" s="16" t="s">
        <v>57</v>
      </c>
      <c r="F146" s="16">
        <f t="shared" si="4"/>
        <v>0.75</v>
      </c>
      <c r="G146" s="16">
        <f t="shared" si="5"/>
        <v>2</v>
      </c>
      <c r="H146" s="16" t="s">
        <v>58</v>
      </c>
      <c r="I146" s="16"/>
      <c r="J146" s="16"/>
      <c r="K146" s="31">
        <v>0.25</v>
      </c>
      <c r="L146" s="32">
        <v>0.5</v>
      </c>
      <c r="M146" s="44"/>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t="s">
        <v>59</v>
      </c>
      <c r="AQ146" s="15"/>
      <c r="AR146" s="16" t="s">
        <v>60</v>
      </c>
    </row>
    <row r="147" spans="1:44" s="5" customFormat="1" hidden="1" x14ac:dyDescent="0.25">
      <c r="A147" s="33" t="s">
        <v>349</v>
      </c>
      <c r="B147" s="33" t="str">
        <f>IFERROR(LEFT(BasedeDados[[#This Row],[GTE TI]],SEARCH(" ",BasedeDados[[#This Row],[GTE TI]],1)),BasedeDados[[#This Row],[GTE TI]])</f>
        <v xml:space="preserve">ANL </v>
      </c>
      <c r="C147" s="80" t="s">
        <v>399</v>
      </c>
      <c r="D147" s="80" t="s">
        <v>1689</v>
      </c>
      <c r="E147" s="16" t="str" cm="1">
        <f t="array" ref="E14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47" s="16">
        <f t="shared" si="4"/>
        <v>0.5</v>
      </c>
      <c r="G147" s="16">
        <f t="shared" si="5"/>
        <v>2</v>
      </c>
      <c r="H147" s="16" t="s">
        <v>64</v>
      </c>
      <c r="I147" s="16"/>
      <c r="J147" s="16"/>
      <c r="K147" s="31">
        <v>0.25</v>
      </c>
      <c r="L147" s="32"/>
      <c r="M147" s="44"/>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v>0.25</v>
      </c>
      <c r="AN147" s="16"/>
      <c r="AO147" s="16"/>
      <c r="AP147" s="16"/>
      <c r="AQ147" s="15"/>
      <c r="AR147" s="16" t="s">
        <v>60</v>
      </c>
    </row>
    <row r="148" spans="1:44" s="5" customFormat="1" hidden="1" x14ac:dyDescent="0.25">
      <c r="A148" s="33" t="s">
        <v>350</v>
      </c>
      <c r="B148" s="33" t="str">
        <f>IFERROR(LEFT(BasedeDados[[#This Row],[GTE TI]],SEARCH(" ",BasedeDados[[#This Row],[GTE TI]],1)),BasedeDados[[#This Row],[GTE TI]])</f>
        <v xml:space="preserve">ANL </v>
      </c>
      <c r="C148" s="79" t="s">
        <v>577</v>
      </c>
      <c r="D148" s="79" t="s">
        <v>584</v>
      </c>
      <c r="E148" s="16" t="str" cm="1">
        <f t="array" ref="E14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48" s="16">
        <f t="shared" si="4"/>
        <v>0.25</v>
      </c>
      <c r="G148" s="16">
        <f t="shared" si="5"/>
        <v>1</v>
      </c>
      <c r="H148" s="16" t="s">
        <v>64</v>
      </c>
      <c r="I148" s="16"/>
      <c r="J148" s="16"/>
      <c r="K148" s="31">
        <v>0.25</v>
      </c>
      <c r="L148" s="32"/>
      <c r="M148" s="44"/>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5"/>
      <c r="AR148" s="16" t="s">
        <v>60</v>
      </c>
    </row>
    <row r="149" spans="1:44" s="5" customFormat="1" hidden="1" x14ac:dyDescent="0.25">
      <c r="A149" s="33" t="s">
        <v>351</v>
      </c>
      <c r="B149" s="33" t="str">
        <f>IFERROR(LEFT(BasedeDados[[#This Row],[GTE TI]],SEARCH(" ",BasedeDados[[#This Row],[GTE TI]],1)),BasedeDados[[#This Row],[GTE TI]])</f>
        <v xml:space="preserve">ANL </v>
      </c>
      <c r="C149" s="80" t="s">
        <v>978</v>
      </c>
      <c r="D149" s="80" t="s">
        <v>1741</v>
      </c>
      <c r="E149" s="16" t="str" cm="1">
        <f t="array" ref="E14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49" s="16">
        <f t="shared" si="4"/>
        <v>1</v>
      </c>
      <c r="G149" s="16">
        <f t="shared" si="5"/>
        <v>3</v>
      </c>
      <c r="H149" s="16" t="s">
        <v>58</v>
      </c>
      <c r="I149" s="16"/>
      <c r="J149" s="16"/>
      <c r="K149" s="31">
        <v>0.25</v>
      </c>
      <c r="L149" s="32"/>
      <c r="M149" s="44"/>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55">
        <v>0.25</v>
      </c>
      <c r="AM149" s="16">
        <v>0.25</v>
      </c>
      <c r="AN149" s="16"/>
      <c r="AO149" s="16">
        <v>0.25</v>
      </c>
      <c r="AP149" s="16"/>
      <c r="AQ149" s="15"/>
      <c r="AR149" s="16" t="s">
        <v>60</v>
      </c>
    </row>
    <row r="150" spans="1:44" s="5" customFormat="1" hidden="1" x14ac:dyDescent="0.25">
      <c r="A150" s="33" t="s">
        <v>353</v>
      </c>
      <c r="B150" s="33" t="str">
        <f>IFERROR(LEFT(BasedeDados[[#This Row],[GTE TI]],SEARCH(" ",BasedeDados[[#This Row],[GTE TI]],1)),BasedeDados[[#This Row],[GTE TI]])</f>
        <v xml:space="preserve">ADVOGADO </v>
      </c>
      <c r="C150" s="79" t="s">
        <v>851</v>
      </c>
      <c r="D150" s="79" t="s">
        <v>852</v>
      </c>
      <c r="E150" s="16" t="str" cm="1">
        <f t="array" ref="E15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50" s="16">
        <f t="shared" si="4"/>
        <v>0.25</v>
      </c>
      <c r="G150" s="16">
        <f t="shared" si="5"/>
        <v>1</v>
      </c>
      <c r="H150" s="16" t="s">
        <v>64</v>
      </c>
      <c r="I150" s="16"/>
      <c r="J150" s="16"/>
      <c r="L150" s="32"/>
      <c r="M150" s="44"/>
      <c r="N150" s="16"/>
      <c r="O150" s="16"/>
      <c r="P150" s="16"/>
      <c r="Q150" s="16"/>
      <c r="R150" s="16"/>
      <c r="S150" s="16"/>
      <c r="T150" s="16"/>
      <c r="U150" s="16"/>
      <c r="V150" s="16"/>
      <c r="W150" s="16"/>
      <c r="X150" s="16"/>
      <c r="Y150" s="16"/>
      <c r="Z150" s="16"/>
      <c r="AA150" s="16"/>
      <c r="AC150" s="16"/>
      <c r="AE150" s="16"/>
      <c r="AF150" s="16"/>
      <c r="AG150" s="16"/>
      <c r="AH150" s="16"/>
      <c r="AI150" s="16"/>
      <c r="AJ150" s="16"/>
      <c r="AK150" s="16"/>
      <c r="AL150" s="55">
        <v>0.25</v>
      </c>
      <c r="AM150" s="16"/>
      <c r="AN150" s="16"/>
      <c r="AO150" s="16"/>
      <c r="AP150" s="16"/>
      <c r="AQ150" s="15"/>
      <c r="AR150" s="16"/>
    </row>
    <row r="151" spans="1:44" s="5" customFormat="1" hidden="1" x14ac:dyDescent="0.25">
      <c r="A151" s="33" t="s">
        <v>355</v>
      </c>
      <c r="B151" s="33" t="str">
        <f>IFERROR(LEFT(BasedeDados[[#This Row],[GTE TI]],SEARCH(" ",BasedeDados[[#This Row],[GTE TI]],1)),BasedeDados[[#This Row],[GTE TI]])</f>
        <v xml:space="preserve">GTE </v>
      </c>
      <c r="C151" s="80" t="s">
        <v>630</v>
      </c>
      <c r="D151" s="80" t="s">
        <v>1016</v>
      </c>
      <c r="E151" s="16" t="str" cm="1">
        <f t="array" ref="E15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51" s="16">
        <f t="shared" si="4"/>
        <v>0.25</v>
      </c>
      <c r="G151" s="16">
        <f t="shared" si="5"/>
        <v>1</v>
      </c>
      <c r="H151" s="16" t="s">
        <v>64</v>
      </c>
      <c r="I151" s="16"/>
      <c r="J151" s="16"/>
      <c r="K151" s="31">
        <v>0.25</v>
      </c>
      <c r="L151" s="32"/>
      <c r="M151" s="44"/>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5"/>
      <c r="AR151" s="16" t="s">
        <v>60</v>
      </c>
    </row>
    <row r="152" spans="1:44" s="5" customFormat="1" hidden="1" x14ac:dyDescent="0.25">
      <c r="A152" s="33" t="s">
        <v>357</v>
      </c>
      <c r="B152" s="33" t="str">
        <f>IFERROR(LEFT(BasedeDados[[#This Row],[GTE TI]],SEARCH(" ",BasedeDados[[#This Row],[GTE TI]],1)),BasedeDados[[#This Row],[GTE TI]])</f>
        <v xml:space="preserve">GTE </v>
      </c>
      <c r="C152" s="79" t="s">
        <v>812</v>
      </c>
      <c r="D152" s="79" t="s">
        <v>813</v>
      </c>
      <c r="E152" s="16" t="str" cm="1">
        <f t="array" ref="E15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52" s="16">
        <f t="shared" si="4"/>
        <v>1.75</v>
      </c>
      <c r="G152" s="16">
        <f t="shared" si="5"/>
        <v>3</v>
      </c>
      <c r="H152" s="16" t="s">
        <v>58</v>
      </c>
      <c r="I152" s="16"/>
      <c r="J152" s="16"/>
      <c r="K152" s="31">
        <v>0.25</v>
      </c>
      <c r="L152" s="32">
        <v>0.5</v>
      </c>
      <c r="M152" s="44">
        <v>1</v>
      </c>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t="s">
        <v>59</v>
      </c>
      <c r="AQ152" s="15"/>
      <c r="AR152" s="16" t="s">
        <v>60</v>
      </c>
    </row>
    <row r="153" spans="1:44" s="5" customFormat="1" hidden="1" x14ac:dyDescent="0.25">
      <c r="A153" s="33" t="s">
        <v>359</v>
      </c>
      <c r="B153" s="33" t="str">
        <f>IFERROR(LEFT(BasedeDados[[#This Row],[GTE TI]],SEARCH(" ",BasedeDados[[#This Row],[GTE TI]],1)),BasedeDados[[#This Row],[GTE TI]])</f>
        <v xml:space="preserve">ANL </v>
      </c>
      <c r="C153" s="80" t="s">
        <v>1633</v>
      </c>
      <c r="D153" s="80" t="s">
        <v>1634</v>
      </c>
      <c r="E153" s="16" t="str" cm="1">
        <f t="array" ref="E15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53" s="16">
        <f t="shared" si="4"/>
        <v>1.25</v>
      </c>
      <c r="G153" s="16">
        <f t="shared" si="5"/>
        <v>2</v>
      </c>
      <c r="H153" s="16" t="s">
        <v>58</v>
      </c>
      <c r="I153" s="16"/>
      <c r="J153" s="16"/>
      <c r="K153" s="31">
        <v>0.25</v>
      </c>
      <c r="L153" s="32"/>
      <c r="M153" s="44">
        <v>1</v>
      </c>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5"/>
      <c r="AR153" s="16" t="s">
        <v>60</v>
      </c>
    </row>
    <row r="154" spans="1:44" s="5" customFormat="1" hidden="1" x14ac:dyDescent="0.25">
      <c r="A154" s="33" t="s">
        <v>360</v>
      </c>
      <c r="B154" s="33" t="str">
        <f>IFERROR(LEFT(BasedeDados[[#This Row],[GTE TI]],SEARCH(" ",BasedeDados[[#This Row],[GTE TI]],1)),BasedeDados[[#This Row],[GTE TI]])</f>
        <v xml:space="preserve">COORD </v>
      </c>
      <c r="C154" s="79" t="s">
        <v>1532</v>
      </c>
      <c r="D154" s="79" t="s">
        <v>1533</v>
      </c>
      <c r="E154" s="16" t="str" cm="1">
        <f t="array" ref="E15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54" s="16">
        <f t="shared" si="4"/>
        <v>0.25</v>
      </c>
      <c r="G154" s="16">
        <f t="shared" si="5"/>
        <v>1</v>
      </c>
      <c r="H154" s="16" t="s">
        <v>64</v>
      </c>
      <c r="I154" s="16"/>
      <c r="J154" s="16"/>
      <c r="K154" s="31">
        <v>0.25</v>
      </c>
      <c r="L154" s="32"/>
      <c r="M154" s="44"/>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5"/>
      <c r="AR154" s="16" t="s">
        <v>60</v>
      </c>
    </row>
    <row r="155" spans="1:44" s="5" customFormat="1" hidden="1" x14ac:dyDescent="0.25">
      <c r="A155" s="33" t="s">
        <v>361</v>
      </c>
      <c r="B155" s="33" t="str">
        <f>IFERROR(LEFT(BasedeDados[[#This Row],[GTE TI]],SEARCH(" ",BasedeDados[[#This Row],[GTE TI]],1)),BasedeDados[[#This Row],[GTE TI]])</f>
        <v xml:space="preserve">DIR </v>
      </c>
      <c r="C155" s="80" t="s">
        <v>624</v>
      </c>
      <c r="D155" s="80" t="s">
        <v>625</v>
      </c>
      <c r="E155" s="16" t="str" cm="1">
        <f t="array" ref="E15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55" s="16">
        <f t="shared" si="4"/>
        <v>0.5</v>
      </c>
      <c r="G155" s="16">
        <f t="shared" si="5"/>
        <v>2</v>
      </c>
      <c r="H155" s="16" t="s">
        <v>64</v>
      </c>
      <c r="I155" s="16"/>
      <c r="J155" s="16"/>
      <c r="K155" s="31">
        <v>0.25</v>
      </c>
      <c r="L155" s="32"/>
      <c r="M155" s="44"/>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v>0.25</v>
      </c>
      <c r="AN155" s="16"/>
      <c r="AO155" s="16"/>
      <c r="AP155" s="16"/>
      <c r="AQ155" s="15"/>
      <c r="AR155" s="16" t="s">
        <v>60</v>
      </c>
    </row>
    <row r="156" spans="1:44" s="5" customFormat="1" hidden="1" x14ac:dyDescent="0.25">
      <c r="A156" s="33" t="s">
        <v>363</v>
      </c>
      <c r="B156" s="33" t="str">
        <f>IFERROR(LEFT(BasedeDados[[#This Row],[GTE TI]],SEARCH(" ",BasedeDados[[#This Row],[GTE TI]],1)),BasedeDados[[#This Row],[GTE TI]])</f>
        <v xml:space="preserve">ANL </v>
      </c>
      <c r="C156" s="79" t="s">
        <v>577</v>
      </c>
      <c r="D156" s="79" t="s">
        <v>584</v>
      </c>
      <c r="E156" s="16" t="s">
        <v>18</v>
      </c>
      <c r="F156" s="16">
        <f t="shared" si="4"/>
        <v>21.75</v>
      </c>
      <c r="G156" s="16">
        <f t="shared" si="5"/>
        <v>8</v>
      </c>
      <c r="H156" s="16" t="s">
        <v>187</v>
      </c>
      <c r="I156" s="16">
        <v>10.5</v>
      </c>
      <c r="J156" s="16" t="s">
        <v>188</v>
      </c>
      <c r="K156" s="31">
        <v>0.25</v>
      </c>
      <c r="L156" s="32">
        <v>0.5</v>
      </c>
      <c r="M156" s="44">
        <v>1</v>
      </c>
      <c r="N156" s="16"/>
      <c r="O156" s="16"/>
      <c r="P156" s="16"/>
      <c r="Q156" s="16"/>
      <c r="R156" s="16">
        <v>7.5</v>
      </c>
      <c r="S156" s="16"/>
      <c r="T156" s="16"/>
      <c r="U156" s="16"/>
      <c r="V156" s="16"/>
      <c r="W156" s="16"/>
      <c r="X156" s="16"/>
      <c r="Y156" s="16"/>
      <c r="Z156" s="16"/>
      <c r="AA156" s="16"/>
      <c r="AB156" s="16"/>
      <c r="AC156" s="16"/>
      <c r="AD156" s="16">
        <v>1.5</v>
      </c>
      <c r="AE156" s="16"/>
      <c r="AF156" s="16"/>
      <c r="AG156" s="16"/>
      <c r="AH156" s="16"/>
      <c r="AI156" s="16"/>
      <c r="AJ156" s="16"/>
      <c r="AK156" s="16"/>
      <c r="AL156" s="55">
        <v>0.25</v>
      </c>
      <c r="AM156" s="16">
        <v>0.25</v>
      </c>
      <c r="AN156" s="16"/>
      <c r="AO156" s="16"/>
      <c r="AP156" s="16"/>
      <c r="AQ156" s="15"/>
      <c r="AR156" s="16" t="s">
        <v>60</v>
      </c>
    </row>
    <row r="157" spans="1:44" s="5" customFormat="1" hidden="1" x14ac:dyDescent="0.25">
      <c r="A157" s="33" t="s">
        <v>365</v>
      </c>
      <c r="B157" s="33" t="str">
        <f>IFERROR(LEFT(BasedeDados[[#This Row],[GTE TI]],SEARCH(" ",BasedeDados[[#This Row],[GTE TI]],1)),BasedeDados[[#This Row],[GTE TI]])</f>
        <v xml:space="preserve">ADVOGADO </v>
      </c>
      <c r="C157" s="80" t="s">
        <v>902</v>
      </c>
      <c r="D157" s="80" t="s">
        <v>1323</v>
      </c>
      <c r="E157" s="16" t="str" cm="1">
        <f t="array" ref="E15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57" s="16">
        <f t="shared" si="4"/>
        <v>0.25</v>
      </c>
      <c r="G157" s="16">
        <f t="shared" si="5"/>
        <v>1</v>
      </c>
      <c r="H157" s="16" t="s">
        <v>64</v>
      </c>
      <c r="I157" s="16"/>
      <c r="J157" s="16"/>
      <c r="K157" s="31">
        <v>0.25</v>
      </c>
      <c r="L157" s="32"/>
      <c r="M157" s="44"/>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5"/>
      <c r="AR157" s="16" t="s">
        <v>60</v>
      </c>
    </row>
    <row r="158" spans="1:44" s="5" customFormat="1" hidden="1" x14ac:dyDescent="0.25">
      <c r="A158" s="33" t="s">
        <v>366</v>
      </c>
      <c r="B158" s="33" t="str">
        <f>IFERROR(LEFT(BasedeDados[[#This Row],[GTE TI]],SEARCH(" ",BasedeDados[[#This Row],[GTE TI]],1)),BasedeDados[[#This Row],[GTE TI]])</f>
        <v>N/A</v>
      </c>
      <c r="C158" s="79" t="s">
        <v>2075</v>
      </c>
      <c r="D158" s="79" t="s">
        <v>2075</v>
      </c>
      <c r="E158" s="16" t="str" cm="1">
        <f t="array" ref="E15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58" s="16">
        <f t="shared" si="4"/>
        <v>0.25</v>
      </c>
      <c r="G158" s="16">
        <f t="shared" si="5"/>
        <v>1</v>
      </c>
      <c r="H158" s="16" t="s">
        <v>64</v>
      </c>
      <c r="I158" s="16"/>
      <c r="J158" s="16"/>
      <c r="K158" s="31">
        <v>0.25</v>
      </c>
      <c r="L158" s="32"/>
      <c r="M158" s="44"/>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5"/>
      <c r="AR158" s="16" t="s">
        <v>60</v>
      </c>
    </row>
    <row r="159" spans="1:44" s="5" customFormat="1" hidden="1" x14ac:dyDescent="0.25">
      <c r="A159" s="33" t="s">
        <v>367</v>
      </c>
      <c r="B159" s="33" t="str">
        <f>IFERROR(LEFT(BasedeDados[[#This Row],[GTE TI]],SEARCH(" ",BasedeDados[[#This Row],[GTE TI]],1)),BasedeDados[[#This Row],[GTE TI]])</f>
        <v xml:space="preserve">ANL </v>
      </c>
      <c r="C159" s="80" t="s">
        <v>978</v>
      </c>
      <c r="D159" s="80" t="s">
        <v>1637</v>
      </c>
      <c r="E159" s="16" t="str" cm="1">
        <f t="array" ref="E15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59" s="16">
        <f t="shared" si="4"/>
        <v>0.25</v>
      </c>
      <c r="G159" s="16">
        <f t="shared" si="5"/>
        <v>1</v>
      </c>
      <c r="H159" s="16" t="s">
        <v>64</v>
      </c>
      <c r="I159" s="16"/>
      <c r="J159" s="16"/>
      <c r="K159" s="31">
        <v>0.25</v>
      </c>
      <c r="L159" s="32"/>
      <c r="M159" s="44"/>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5"/>
      <c r="AR159" s="16" t="s">
        <v>60</v>
      </c>
    </row>
    <row r="160" spans="1:44" s="5" customFormat="1" hidden="1" x14ac:dyDescent="0.25">
      <c r="A160" s="33" t="s">
        <v>368</v>
      </c>
      <c r="B160" s="33" t="str">
        <f>IFERROR(LEFT(BasedeDados[[#This Row],[GTE TI]],SEARCH(" ",BasedeDados[[#This Row],[GTE TI]],1)),BasedeDados[[#This Row],[GTE TI]])</f>
        <v xml:space="preserve">AST </v>
      </c>
      <c r="C160" s="79" t="s">
        <v>449</v>
      </c>
      <c r="D160" s="79" t="s">
        <v>1006</v>
      </c>
      <c r="E160" s="16" t="str" cm="1">
        <f t="array" ref="E16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60" s="16">
        <f t="shared" si="4"/>
        <v>0.25</v>
      </c>
      <c r="G160" s="16">
        <f t="shared" si="5"/>
        <v>1</v>
      </c>
      <c r="H160" s="16" t="s">
        <v>64</v>
      </c>
      <c r="I160" s="16"/>
      <c r="J160" s="16"/>
      <c r="K160" s="31">
        <v>0.25</v>
      </c>
      <c r="L160" s="32"/>
      <c r="M160" s="44"/>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5"/>
      <c r="AR160" s="16" t="s">
        <v>60</v>
      </c>
    </row>
    <row r="161" spans="1:44" s="5" customFormat="1" hidden="1" x14ac:dyDescent="0.25">
      <c r="A161" s="33" t="s">
        <v>369</v>
      </c>
      <c r="B161" s="33" t="str">
        <f>IFERROR(LEFT(BasedeDados[[#This Row],[GTE TI]],SEARCH(" ",BasedeDados[[#This Row],[GTE TI]],1)),BasedeDados[[#This Row],[GTE TI]])</f>
        <v xml:space="preserve">AST </v>
      </c>
      <c r="C161" s="80" t="s">
        <v>449</v>
      </c>
      <c r="D161" s="80" t="s">
        <v>1405</v>
      </c>
      <c r="E161" s="16" t="str" cm="1">
        <f t="array" ref="E16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61" s="16">
        <f t="shared" si="4"/>
        <v>0.25</v>
      </c>
      <c r="G161" s="16">
        <f t="shared" si="5"/>
        <v>1</v>
      </c>
      <c r="H161" s="16" t="s">
        <v>64</v>
      </c>
      <c r="I161" s="16"/>
      <c r="J161" s="16"/>
      <c r="K161" s="31">
        <v>0.25</v>
      </c>
      <c r="L161" s="32"/>
      <c r="M161" s="44"/>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5"/>
      <c r="AR161" s="16" t="s">
        <v>60</v>
      </c>
    </row>
    <row r="162" spans="1:44" s="5" customFormat="1" hidden="1" x14ac:dyDescent="0.25">
      <c r="A162" s="33" t="s">
        <v>370</v>
      </c>
      <c r="B162" s="33" t="str">
        <f>IFERROR(LEFT(BasedeDados[[#This Row],[GTE TI]],SEARCH(" ",BasedeDados[[#This Row],[GTE TI]],1)),BasedeDados[[#This Row],[GTE TI]])</f>
        <v xml:space="preserve">ANL </v>
      </c>
      <c r="C162" s="79" t="s">
        <v>978</v>
      </c>
      <c r="D162" s="79" t="s">
        <v>1671</v>
      </c>
      <c r="E162" s="16" t="str" cm="1">
        <f t="array" ref="E16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62" s="16">
        <f t="shared" si="4"/>
        <v>0.25</v>
      </c>
      <c r="G162" s="16">
        <f t="shared" si="5"/>
        <v>1</v>
      </c>
      <c r="H162" s="16" t="s">
        <v>64</v>
      </c>
      <c r="I162" s="16"/>
      <c r="J162" s="16"/>
      <c r="K162" s="31">
        <v>0.25</v>
      </c>
      <c r="L162" s="32"/>
      <c r="M162" s="44"/>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5"/>
      <c r="AR162" s="16" t="s">
        <v>60</v>
      </c>
    </row>
    <row r="163" spans="1:44" s="5" customFormat="1" hidden="1" x14ac:dyDescent="0.25">
      <c r="A163" s="33" t="s">
        <v>371</v>
      </c>
      <c r="B163" s="33" t="str">
        <f>IFERROR(LEFT(BasedeDados[[#This Row],[GTE TI]],SEARCH(" ",BasedeDados[[#This Row],[GTE TI]],1)),BasedeDados[[#This Row],[GTE TI]])</f>
        <v xml:space="preserve">CONS </v>
      </c>
      <c r="C163" s="80" t="s">
        <v>323</v>
      </c>
      <c r="D163" s="80" t="s">
        <v>358</v>
      </c>
      <c r="E163" s="16" t="str" cm="1">
        <f t="array" ref="E16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63" s="16">
        <f t="shared" si="4"/>
        <v>1</v>
      </c>
      <c r="G163" s="16">
        <f t="shared" si="5"/>
        <v>3</v>
      </c>
      <c r="H163" s="16" t="s">
        <v>58</v>
      </c>
      <c r="I163" s="16"/>
      <c r="J163" s="16"/>
      <c r="K163" s="31">
        <v>0.25</v>
      </c>
      <c r="L163" s="32">
        <v>0.5</v>
      </c>
      <c r="M163" s="44"/>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55">
        <v>0.25</v>
      </c>
      <c r="AM163" s="16"/>
      <c r="AN163" s="16"/>
      <c r="AO163" s="16"/>
      <c r="AP163" s="16" t="s">
        <v>59</v>
      </c>
      <c r="AQ163" s="15"/>
      <c r="AR163" s="16" t="s">
        <v>60</v>
      </c>
    </row>
    <row r="164" spans="1:44" s="5" customFormat="1" hidden="1" x14ac:dyDescent="0.25">
      <c r="A164" s="33" t="s">
        <v>373</v>
      </c>
      <c r="B164" s="33" t="str">
        <f>IFERROR(LEFT(BasedeDados[[#This Row],[GTE TI]],SEARCH(" ",BasedeDados[[#This Row],[GTE TI]],1)),BasedeDados[[#This Row],[GTE TI]])</f>
        <v xml:space="preserve">SUPTE </v>
      </c>
      <c r="C164" s="79" t="s">
        <v>728</v>
      </c>
      <c r="D164" s="79" t="s">
        <v>729</v>
      </c>
      <c r="E164" s="16" t="str" cm="1">
        <f t="array" ref="E16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64" s="16">
        <f t="shared" si="4"/>
        <v>0.25</v>
      </c>
      <c r="G164" s="16">
        <f t="shared" si="5"/>
        <v>1</v>
      </c>
      <c r="H164" s="16" t="s">
        <v>64</v>
      </c>
      <c r="I164" s="16"/>
      <c r="J164" s="16"/>
      <c r="K164" s="31">
        <v>0.25</v>
      </c>
      <c r="L164" s="32"/>
      <c r="M164" s="44"/>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5"/>
      <c r="AR164" s="16" t="s">
        <v>60</v>
      </c>
    </row>
    <row r="165" spans="1:44" s="5" customFormat="1" hidden="1" x14ac:dyDescent="0.25">
      <c r="A165" s="33" t="s">
        <v>374</v>
      </c>
      <c r="B165" s="33" t="str">
        <f>IFERROR(LEFT(BasedeDados[[#This Row],[GTE TI]],SEARCH(" ",BasedeDados[[#This Row],[GTE TI]],1)),BasedeDados[[#This Row],[GTE TI]])</f>
        <v xml:space="preserve">ANL </v>
      </c>
      <c r="C165" s="80" t="s">
        <v>1118</v>
      </c>
      <c r="D165" s="80" t="s">
        <v>1478</v>
      </c>
      <c r="E165" s="16" t="str" cm="1">
        <f t="array" ref="E16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65" s="16">
        <f t="shared" si="4"/>
        <v>0.25</v>
      </c>
      <c r="G165" s="16">
        <f t="shared" si="5"/>
        <v>1</v>
      </c>
      <c r="H165" s="16" t="s">
        <v>64</v>
      </c>
      <c r="I165" s="16"/>
      <c r="J165" s="16"/>
      <c r="K165" s="31">
        <v>0.25</v>
      </c>
      <c r="L165" s="32"/>
      <c r="M165" s="44"/>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5"/>
      <c r="AR165" s="16" t="s">
        <v>60</v>
      </c>
    </row>
    <row r="166" spans="1:44" s="5" customFormat="1" hidden="1" x14ac:dyDescent="0.25">
      <c r="A166" s="33" t="s">
        <v>375</v>
      </c>
      <c r="B166" s="33" t="str">
        <f>IFERROR(LEFT(BasedeDados[[#This Row],[GTE TI]],SEARCH(" ",BasedeDados[[#This Row],[GTE TI]],1)),BasedeDados[[#This Row],[GTE TI]])</f>
        <v xml:space="preserve">AST </v>
      </c>
      <c r="C166" s="79" t="s">
        <v>449</v>
      </c>
      <c r="D166" s="79" t="s">
        <v>816</v>
      </c>
      <c r="E166" s="16" t="str" cm="1">
        <f t="array" ref="E16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66" s="16">
        <f t="shared" si="4"/>
        <v>0.25</v>
      </c>
      <c r="G166" s="16">
        <f t="shared" si="5"/>
        <v>1</v>
      </c>
      <c r="H166" s="16" t="s">
        <v>64</v>
      </c>
      <c r="I166" s="16"/>
      <c r="J166" s="16"/>
      <c r="K166" s="31">
        <v>0.25</v>
      </c>
      <c r="L166" s="32"/>
      <c r="M166" s="44"/>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5"/>
      <c r="AR166" s="16" t="s">
        <v>60</v>
      </c>
    </row>
    <row r="167" spans="1:44" s="5" customFormat="1" hidden="1" x14ac:dyDescent="0.25">
      <c r="A167" s="33" t="s">
        <v>377</v>
      </c>
      <c r="B167" s="33" t="str">
        <f>IFERROR(LEFT(BasedeDados[[#This Row],[GTE TI]],SEARCH(" ",BasedeDados[[#This Row],[GTE TI]],1)),BasedeDados[[#This Row],[GTE TI]])</f>
        <v xml:space="preserve">AST </v>
      </c>
      <c r="C167" s="80" t="s">
        <v>449</v>
      </c>
      <c r="D167" s="80" t="s">
        <v>1888</v>
      </c>
      <c r="E167" s="16" t="str" cm="1">
        <f t="array" ref="E16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67" s="16">
        <f t="shared" si="4"/>
        <v>0.5</v>
      </c>
      <c r="G167" s="16">
        <f t="shared" si="5"/>
        <v>2</v>
      </c>
      <c r="H167" s="16" t="s">
        <v>64</v>
      </c>
      <c r="I167" s="16"/>
      <c r="J167" s="16"/>
      <c r="K167" s="31">
        <v>0.25</v>
      </c>
      <c r="L167" s="32"/>
      <c r="M167" s="44"/>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55">
        <v>0.25</v>
      </c>
      <c r="AM167" s="16"/>
      <c r="AN167" s="16"/>
      <c r="AO167" s="16"/>
      <c r="AP167" s="16"/>
      <c r="AQ167" s="15"/>
      <c r="AR167" s="16" t="s">
        <v>60</v>
      </c>
    </row>
    <row r="168" spans="1:44" s="5" customFormat="1" hidden="1" x14ac:dyDescent="0.25">
      <c r="A168" s="33" t="s">
        <v>379</v>
      </c>
      <c r="B168" s="33" t="str">
        <f>IFERROR(LEFT(BasedeDados[[#This Row],[GTE TI]],SEARCH(" ",BasedeDados[[#This Row],[GTE TI]],1)),BasedeDados[[#This Row],[GTE TI]])</f>
        <v xml:space="preserve">SUPTE </v>
      </c>
      <c r="C168" s="79" t="s">
        <v>240</v>
      </c>
      <c r="D168" s="79" t="s">
        <v>1954</v>
      </c>
      <c r="E168" s="16" t="str" cm="1">
        <f t="array" ref="E16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68" s="16">
        <f t="shared" si="4"/>
        <v>0.25</v>
      </c>
      <c r="G168" s="16">
        <f t="shared" si="5"/>
        <v>1</v>
      </c>
      <c r="H168" s="16" t="s">
        <v>64</v>
      </c>
      <c r="I168" s="16"/>
      <c r="J168" s="16"/>
      <c r="K168" s="31">
        <v>0.25</v>
      </c>
      <c r="L168" s="32"/>
      <c r="M168" s="44"/>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5"/>
      <c r="AR168" s="16" t="s">
        <v>60</v>
      </c>
    </row>
    <row r="169" spans="1:44" s="5" customFormat="1" hidden="1" x14ac:dyDescent="0.25">
      <c r="A169" s="33" t="s">
        <v>380</v>
      </c>
      <c r="B169" s="33" t="str">
        <f>IFERROR(LEFT(BasedeDados[[#This Row],[GTE TI]],SEARCH(" ",BasedeDados[[#This Row],[GTE TI]],1)),BasedeDados[[#This Row],[GTE TI]])</f>
        <v xml:space="preserve">DIR </v>
      </c>
      <c r="C169" s="80" t="s">
        <v>742</v>
      </c>
      <c r="D169" s="80" t="s">
        <v>743</v>
      </c>
      <c r="E169" s="16" t="str" cm="1">
        <f t="array" ref="E16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69" s="16">
        <f t="shared" si="4"/>
        <v>0.5</v>
      </c>
      <c r="G169" s="16">
        <f t="shared" si="5"/>
        <v>2</v>
      </c>
      <c r="H169" s="16" t="s">
        <v>64</v>
      </c>
      <c r="I169" s="16"/>
      <c r="J169" s="16"/>
      <c r="K169" s="31">
        <v>0.25</v>
      </c>
      <c r="L169" s="32"/>
      <c r="M169" s="44"/>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55">
        <v>0.25</v>
      </c>
      <c r="AM169" s="16"/>
      <c r="AN169" s="16"/>
      <c r="AO169" s="16"/>
      <c r="AP169" s="16"/>
      <c r="AQ169" s="15"/>
      <c r="AR169" s="16" t="s">
        <v>60</v>
      </c>
    </row>
    <row r="170" spans="1:44" s="5" customFormat="1" hidden="1" x14ac:dyDescent="0.25">
      <c r="A170" s="33" t="s">
        <v>382</v>
      </c>
      <c r="B170" s="33" t="str">
        <f>IFERROR(LEFT(BasedeDados[[#This Row],[GTE TI]],SEARCH(" ",BasedeDados[[#This Row],[GTE TI]],1)),BasedeDados[[#This Row],[GTE TI]])</f>
        <v xml:space="preserve">VICE </v>
      </c>
      <c r="C170" s="79" t="s">
        <v>995</v>
      </c>
      <c r="D170" s="79" t="s">
        <v>996</v>
      </c>
      <c r="E170" s="16" t="str" cm="1">
        <f t="array" ref="E17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70" s="16">
        <f t="shared" si="4"/>
        <v>0.25</v>
      </c>
      <c r="G170" s="16">
        <f t="shared" si="5"/>
        <v>1</v>
      </c>
      <c r="H170" s="16" t="s">
        <v>64</v>
      </c>
      <c r="I170" s="16"/>
      <c r="J170" s="16"/>
      <c r="K170" s="31">
        <v>0.25</v>
      </c>
      <c r="L170" s="32"/>
      <c r="M170" s="44"/>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5"/>
      <c r="AR170" s="16" t="s">
        <v>60</v>
      </c>
    </row>
    <row r="171" spans="1:44" s="5" customFormat="1" hidden="1" x14ac:dyDescent="0.25">
      <c r="A171" s="33" t="s">
        <v>385</v>
      </c>
      <c r="B171" s="33" t="str">
        <f>IFERROR(LEFT(BasedeDados[[#This Row],[GTE TI]],SEARCH(" ",BasedeDados[[#This Row],[GTE TI]],1)),BasedeDados[[#This Row],[GTE TI]])</f>
        <v xml:space="preserve">COORD </v>
      </c>
      <c r="C171" s="80" t="s">
        <v>1956</v>
      </c>
      <c r="D171" s="80" t="s">
        <v>1957</v>
      </c>
      <c r="E171" s="16" t="str" cm="1">
        <f t="array" ref="E17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71" s="16">
        <f t="shared" si="4"/>
        <v>0.25</v>
      </c>
      <c r="G171" s="16">
        <f t="shared" si="5"/>
        <v>1</v>
      </c>
      <c r="H171" s="16" t="s">
        <v>64</v>
      </c>
      <c r="I171" s="16"/>
      <c r="J171" s="16"/>
      <c r="K171" s="31">
        <v>0.25</v>
      </c>
      <c r="L171" s="32"/>
      <c r="M171" s="44"/>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5"/>
      <c r="AR171" s="16" t="s">
        <v>60</v>
      </c>
    </row>
    <row r="172" spans="1:44" s="5" customFormat="1" hidden="1" x14ac:dyDescent="0.25">
      <c r="A172" s="33" t="s">
        <v>387</v>
      </c>
      <c r="B172" s="33" t="str">
        <f>IFERROR(LEFT(BasedeDados[[#This Row],[GTE TI]],SEARCH(" ",BasedeDados[[#This Row],[GTE TI]],1)),BasedeDados[[#This Row],[GTE TI]])</f>
        <v xml:space="preserve">SUPTE </v>
      </c>
      <c r="C172" s="79" t="s">
        <v>793</v>
      </c>
      <c r="D172" s="79" t="s">
        <v>794</v>
      </c>
      <c r="E172" s="16" t="str" cm="1">
        <f t="array" ref="E17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72" s="16">
        <f t="shared" si="4"/>
        <v>0.25</v>
      </c>
      <c r="G172" s="16">
        <f t="shared" si="5"/>
        <v>1</v>
      </c>
      <c r="H172" s="16" t="s">
        <v>64</v>
      </c>
      <c r="I172" s="55"/>
      <c r="J172" s="55"/>
      <c r="K172" s="58"/>
      <c r="L172" s="56"/>
      <c r="M172" s="57"/>
      <c r="N172" s="55"/>
      <c r="O172" s="55"/>
      <c r="P172" s="55"/>
      <c r="Q172" s="55"/>
      <c r="R172" s="55"/>
      <c r="S172" s="55"/>
      <c r="T172" s="55"/>
      <c r="U172" s="55"/>
      <c r="V172" s="55"/>
      <c r="W172" s="55"/>
      <c r="X172" s="55"/>
      <c r="Y172" s="55"/>
      <c r="Z172" s="55"/>
      <c r="AA172" s="55"/>
      <c r="AB172" s="58"/>
      <c r="AC172" s="55"/>
      <c r="AD172" s="58"/>
      <c r="AE172" s="55"/>
      <c r="AF172" s="55"/>
      <c r="AG172" s="55"/>
      <c r="AH172" s="55"/>
      <c r="AI172" s="55"/>
      <c r="AJ172" s="55"/>
      <c r="AK172" s="55"/>
      <c r="AL172" s="55"/>
      <c r="AM172" s="58">
        <v>0.25</v>
      </c>
      <c r="AN172" s="55"/>
      <c r="AO172" s="55"/>
      <c r="AP172" s="55"/>
      <c r="AQ172" s="53"/>
      <c r="AR172" s="16"/>
    </row>
    <row r="173" spans="1:44" s="5" customFormat="1" hidden="1" x14ac:dyDescent="0.25">
      <c r="A173" s="33" t="s">
        <v>388</v>
      </c>
      <c r="B173" s="33" t="str">
        <f>IFERROR(LEFT(BasedeDados[[#This Row],[GTE TI]],SEARCH(" ",BasedeDados[[#This Row],[GTE TI]],1)),BasedeDados[[#This Row],[GTE TI]])</f>
        <v xml:space="preserve">DIR </v>
      </c>
      <c r="C173" s="80" t="s">
        <v>946</v>
      </c>
      <c r="D173" s="80" t="s">
        <v>947</v>
      </c>
      <c r="E173" s="16" t="str" cm="1">
        <f t="array" ref="E17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73" s="16">
        <f t="shared" si="4"/>
        <v>0.25</v>
      </c>
      <c r="G173" s="16">
        <f t="shared" si="5"/>
        <v>1</v>
      </c>
      <c r="H173" s="16" t="s">
        <v>64</v>
      </c>
      <c r="I173" s="16"/>
      <c r="J173" s="16"/>
      <c r="K173" s="31">
        <v>0.25</v>
      </c>
      <c r="L173" s="32"/>
      <c r="M173" s="44"/>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5"/>
      <c r="AR173" s="16" t="s">
        <v>60</v>
      </c>
    </row>
    <row r="174" spans="1:44" s="5" customFormat="1" hidden="1" x14ac:dyDescent="0.25">
      <c r="A174" s="33" t="s">
        <v>389</v>
      </c>
      <c r="B174" s="33" t="str">
        <f>IFERROR(LEFT(BasedeDados[[#This Row],[GTE TI]],SEARCH(" ",BasedeDados[[#This Row],[GTE TI]],1)),BasedeDados[[#This Row],[GTE TI]])</f>
        <v xml:space="preserve">ANL </v>
      </c>
      <c r="C174" s="79" t="s">
        <v>326</v>
      </c>
      <c r="D174" s="79" t="s">
        <v>1876</v>
      </c>
      <c r="E174" s="16" t="str" cm="1">
        <f t="array" ref="E17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74" s="16">
        <f t="shared" si="4"/>
        <v>0.5</v>
      </c>
      <c r="G174" s="16">
        <f t="shared" si="5"/>
        <v>2</v>
      </c>
      <c r="H174" s="16" t="s">
        <v>64</v>
      </c>
      <c r="I174" s="16"/>
      <c r="J174" s="16"/>
      <c r="K174" s="31">
        <v>0.25</v>
      </c>
      <c r="L174" s="32"/>
      <c r="M174" s="44"/>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55">
        <v>0.25</v>
      </c>
      <c r="AM174" s="16"/>
      <c r="AN174" s="16"/>
      <c r="AO174" s="16"/>
      <c r="AP174" s="16"/>
      <c r="AQ174" s="15"/>
      <c r="AR174" s="16" t="s">
        <v>60</v>
      </c>
    </row>
    <row r="175" spans="1:44" s="5" customFormat="1" hidden="1" x14ac:dyDescent="0.25">
      <c r="A175" s="33" t="s">
        <v>391</v>
      </c>
      <c r="B175" s="33" t="str">
        <f>IFERROR(LEFT(BasedeDados[[#This Row],[GTE TI]],SEARCH(" ",BasedeDados[[#This Row],[GTE TI]],1)),BasedeDados[[#This Row],[GTE TI]])</f>
        <v xml:space="preserve">ANL </v>
      </c>
      <c r="C175" s="80" t="s">
        <v>326</v>
      </c>
      <c r="D175" s="80" t="s">
        <v>1737</v>
      </c>
      <c r="E175" s="16" t="str" cm="1">
        <f t="array" ref="E17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75" s="16">
        <f t="shared" si="4"/>
        <v>0.25</v>
      </c>
      <c r="G175" s="16">
        <f t="shared" si="5"/>
        <v>1</v>
      </c>
      <c r="H175" s="16" t="s">
        <v>64</v>
      </c>
      <c r="I175" s="16"/>
      <c r="J175" s="16"/>
      <c r="K175" s="31">
        <v>0.25</v>
      </c>
      <c r="L175" s="32"/>
      <c r="M175" s="44"/>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5"/>
      <c r="AR175" s="16" t="s">
        <v>60</v>
      </c>
    </row>
    <row r="176" spans="1:44" s="5" customFormat="1" hidden="1" x14ac:dyDescent="0.25">
      <c r="A176" s="33" t="s">
        <v>394</v>
      </c>
      <c r="B176" s="33" t="str">
        <f>IFERROR(LEFT(BasedeDados[[#This Row],[GTE TI]],SEARCH(" ",BasedeDados[[#This Row],[GTE TI]],1)),BasedeDados[[#This Row],[GTE TI]])</f>
        <v xml:space="preserve">SUPTE </v>
      </c>
      <c r="C176" s="79" t="s">
        <v>320</v>
      </c>
      <c r="D176" s="79" t="s">
        <v>1293</v>
      </c>
      <c r="E176" s="16" t="str" cm="1">
        <f t="array" ref="E17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76" s="16">
        <f t="shared" si="4"/>
        <v>0.25</v>
      </c>
      <c r="G176" s="16">
        <f t="shared" si="5"/>
        <v>1</v>
      </c>
      <c r="H176" s="16" t="s">
        <v>64</v>
      </c>
      <c r="I176" s="16"/>
      <c r="J176" s="16"/>
      <c r="K176" s="31">
        <v>0.25</v>
      </c>
      <c r="L176" s="32"/>
      <c r="M176" s="44"/>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5"/>
      <c r="AR176" s="16" t="s">
        <v>60</v>
      </c>
    </row>
    <row r="177" spans="1:44" s="5" customFormat="1" hidden="1" x14ac:dyDescent="0.25">
      <c r="A177" s="33" t="s">
        <v>397</v>
      </c>
      <c r="B177" s="33" t="str">
        <f>IFERROR(LEFT(BasedeDados[[#This Row],[GTE TI]],SEARCH(" ",BasedeDados[[#This Row],[GTE TI]],1)),BasedeDados[[#This Row],[GTE TI]])</f>
        <v>N/A</v>
      </c>
      <c r="C177" s="80" t="s">
        <v>2075</v>
      </c>
      <c r="D177" s="80" t="s">
        <v>2075</v>
      </c>
      <c r="E177" s="16" t="str" cm="1">
        <f t="array" ref="E17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77" s="16">
        <f t="shared" si="4"/>
        <v>0.25</v>
      </c>
      <c r="G177" s="16">
        <f t="shared" si="5"/>
        <v>1</v>
      </c>
      <c r="H177" s="16" t="s">
        <v>64</v>
      </c>
      <c r="I177" s="16"/>
      <c r="J177" s="16"/>
      <c r="K177" s="31">
        <v>0.25</v>
      </c>
      <c r="L177" s="32"/>
      <c r="M177" s="44"/>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5"/>
      <c r="AR177" s="16" t="s">
        <v>60</v>
      </c>
    </row>
    <row r="178" spans="1:44" s="5" customFormat="1" hidden="1" x14ac:dyDescent="0.25">
      <c r="A178" s="33" t="s">
        <v>398</v>
      </c>
      <c r="B178" s="33" t="str">
        <f>IFERROR(LEFT(BasedeDados[[#This Row],[GTE TI]],SEARCH(" ",BasedeDados[[#This Row],[GTE TI]],1)),BasedeDados[[#This Row],[GTE TI]])</f>
        <v xml:space="preserve">ANL </v>
      </c>
      <c r="C178" s="79" t="s">
        <v>145</v>
      </c>
      <c r="D178" s="79" t="s">
        <v>287</v>
      </c>
      <c r="E178" s="16" t="str" cm="1">
        <f t="array" ref="E17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78" s="16">
        <f t="shared" si="4"/>
        <v>0.25</v>
      </c>
      <c r="G178" s="16">
        <f t="shared" si="5"/>
        <v>1</v>
      </c>
      <c r="H178" s="16" t="s">
        <v>64</v>
      </c>
      <c r="I178" s="16"/>
      <c r="J178" s="16"/>
      <c r="L178" s="32"/>
      <c r="M178" s="44"/>
      <c r="N178" s="16"/>
      <c r="O178" s="16"/>
      <c r="P178" s="16"/>
      <c r="Q178" s="16"/>
      <c r="R178" s="16"/>
      <c r="S178" s="16"/>
      <c r="T178" s="16"/>
      <c r="U178" s="16"/>
      <c r="V178" s="16"/>
      <c r="W178" s="16"/>
      <c r="X178" s="16"/>
      <c r="Y178" s="16"/>
      <c r="Z178" s="16"/>
      <c r="AA178" s="16"/>
      <c r="AC178" s="16"/>
      <c r="AE178" s="16"/>
      <c r="AF178" s="16"/>
      <c r="AG178" s="16"/>
      <c r="AH178" s="16"/>
      <c r="AI178" s="16"/>
      <c r="AJ178" s="16"/>
      <c r="AK178" s="16"/>
      <c r="AL178" s="55">
        <v>0.25</v>
      </c>
      <c r="AM178" s="16"/>
      <c r="AN178" s="16"/>
      <c r="AO178" s="16"/>
      <c r="AP178" s="16"/>
      <c r="AQ178" s="15"/>
      <c r="AR178" s="16"/>
    </row>
    <row r="179" spans="1:44" s="5" customFormat="1" hidden="1" x14ac:dyDescent="0.25">
      <c r="A179" s="33" t="s">
        <v>401</v>
      </c>
      <c r="B179" s="33" t="str">
        <f>IFERROR(LEFT(BasedeDados[[#This Row],[GTE TI]],SEARCH(" ",BasedeDados[[#This Row],[GTE TI]],1)),BasedeDados[[#This Row],[GTE TI]])</f>
        <v xml:space="preserve">SUPTE </v>
      </c>
      <c r="C179" s="80" t="s">
        <v>1044</v>
      </c>
      <c r="D179" s="80" t="s">
        <v>1045</v>
      </c>
      <c r="E179" s="16" t="str" cm="1">
        <f t="array" ref="E17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79" s="16">
        <f t="shared" si="4"/>
        <v>0.25</v>
      </c>
      <c r="G179" s="16">
        <f t="shared" si="5"/>
        <v>1</v>
      </c>
      <c r="H179" s="16" t="s">
        <v>64</v>
      </c>
      <c r="I179" s="16"/>
      <c r="J179" s="16"/>
      <c r="K179" s="31">
        <v>0.25</v>
      </c>
      <c r="L179" s="32"/>
      <c r="M179" s="44"/>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5"/>
      <c r="AR179" s="16" t="s">
        <v>60</v>
      </c>
    </row>
    <row r="180" spans="1:44" s="5" customFormat="1" hidden="1" x14ac:dyDescent="0.25">
      <c r="A180" s="33" t="s">
        <v>403</v>
      </c>
      <c r="B180" s="33" t="str">
        <f>IFERROR(LEFT(BasedeDados[[#This Row],[GTE TI]],SEARCH(" ",BasedeDados[[#This Row],[GTE TI]],1)),BasedeDados[[#This Row],[GTE TI]])</f>
        <v xml:space="preserve">ANL </v>
      </c>
      <c r="C180" s="79" t="s">
        <v>141</v>
      </c>
      <c r="D180" s="79" t="s">
        <v>1511</v>
      </c>
      <c r="E180" s="16" t="str" cm="1">
        <f t="array" ref="E18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80" s="16">
        <f t="shared" si="4"/>
        <v>0.25</v>
      </c>
      <c r="G180" s="16">
        <f t="shared" si="5"/>
        <v>1</v>
      </c>
      <c r="H180" s="16" t="s">
        <v>64</v>
      </c>
      <c r="I180" s="16"/>
      <c r="J180" s="16"/>
      <c r="K180" s="31">
        <v>0.25</v>
      </c>
      <c r="L180" s="32"/>
      <c r="M180" s="44"/>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5"/>
      <c r="AR180" s="16" t="s">
        <v>60</v>
      </c>
    </row>
    <row r="181" spans="1:44" s="5" customFormat="1" hidden="1" x14ac:dyDescent="0.25">
      <c r="A181" s="33" t="s">
        <v>406</v>
      </c>
      <c r="B181" s="33" t="str">
        <f>IFERROR(LEFT(BasedeDados[[#This Row],[GTE TI]],SEARCH(" ",BasedeDados[[#This Row],[GTE TI]],1)),BasedeDados[[#This Row],[GTE TI]])</f>
        <v xml:space="preserve">ESP </v>
      </c>
      <c r="C181" s="80" t="s">
        <v>342</v>
      </c>
      <c r="D181" s="80" t="s">
        <v>358</v>
      </c>
      <c r="E181" s="16" t="str" cm="1">
        <f t="array" ref="E18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81" s="16">
        <f t="shared" si="4"/>
        <v>0.25</v>
      </c>
      <c r="G181" s="16">
        <f t="shared" si="5"/>
        <v>1</v>
      </c>
      <c r="H181" s="16" t="s">
        <v>64</v>
      </c>
      <c r="I181" s="16"/>
      <c r="J181" s="16"/>
      <c r="K181" s="31"/>
      <c r="L181" s="32"/>
      <c r="M181" s="44"/>
      <c r="N181" s="16"/>
      <c r="O181" s="16"/>
      <c r="P181" s="16"/>
      <c r="Q181" s="16"/>
      <c r="R181" s="16"/>
      <c r="S181" s="16"/>
      <c r="T181" s="16"/>
      <c r="U181" s="16"/>
      <c r="V181" s="16"/>
      <c r="W181" s="16"/>
      <c r="X181" s="16"/>
      <c r="Y181" s="16"/>
      <c r="Z181" s="16"/>
      <c r="AA181" s="16"/>
      <c r="AB181" s="31"/>
      <c r="AC181" s="16"/>
      <c r="AD181" s="31"/>
      <c r="AE181" s="16"/>
      <c r="AF181" s="16"/>
      <c r="AG181" s="16"/>
      <c r="AH181" s="16"/>
      <c r="AI181" s="16"/>
      <c r="AJ181" s="16"/>
      <c r="AK181" s="16"/>
      <c r="AL181" s="55">
        <v>0.25</v>
      </c>
      <c r="AM181" s="16"/>
      <c r="AN181" s="16"/>
      <c r="AO181" s="16"/>
      <c r="AP181" s="16"/>
      <c r="AQ181" s="15"/>
      <c r="AR181" s="16"/>
    </row>
    <row r="182" spans="1:44" s="5" customFormat="1" hidden="1" x14ac:dyDescent="0.25">
      <c r="A182" s="33" t="s">
        <v>408</v>
      </c>
      <c r="B182" s="33" t="str">
        <f>IFERROR(LEFT(BasedeDados[[#This Row],[GTE TI]],SEARCH(" ",BasedeDados[[#This Row],[GTE TI]],1)),BasedeDados[[#This Row],[GTE TI]])</f>
        <v xml:space="preserve">GTE </v>
      </c>
      <c r="C182" s="79" t="s">
        <v>1018</v>
      </c>
      <c r="D182" s="79" t="s">
        <v>1019</v>
      </c>
      <c r="E182" s="16" t="str" cm="1">
        <f t="array" ref="E18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82" s="16">
        <f t="shared" si="4"/>
        <v>0.25</v>
      </c>
      <c r="G182" s="16">
        <f t="shared" si="5"/>
        <v>1</v>
      </c>
      <c r="H182" s="16" t="s">
        <v>64</v>
      </c>
      <c r="I182" s="55"/>
      <c r="J182" s="55"/>
      <c r="L182" s="56"/>
      <c r="M182" s="57"/>
      <c r="N182" s="55"/>
      <c r="O182" s="55"/>
      <c r="P182" s="55"/>
      <c r="Q182" s="55"/>
      <c r="R182" s="55"/>
      <c r="S182" s="55"/>
      <c r="T182" s="55"/>
      <c r="U182" s="55"/>
      <c r="V182" s="55"/>
      <c r="W182" s="55"/>
      <c r="X182" s="55"/>
      <c r="Y182" s="55"/>
      <c r="Z182" s="55"/>
      <c r="AA182" s="55"/>
      <c r="AC182" s="55"/>
      <c r="AE182" s="55"/>
      <c r="AF182" s="55"/>
      <c r="AG182" s="55"/>
      <c r="AH182" s="55"/>
      <c r="AI182" s="55"/>
      <c r="AJ182" s="55"/>
      <c r="AK182" s="55"/>
      <c r="AL182" s="55">
        <v>0.25</v>
      </c>
      <c r="AM182" s="16"/>
      <c r="AN182" s="55"/>
      <c r="AO182" s="55"/>
      <c r="AP182" s="55"/>
      <c r="AQ182" s="53"/>
      <c r="AR182" s="16"/>
    </row>
    <row r="183" spans="1:44" s="5" customFormat="1" hidden="1" x14ac:dyDescent="0.25">
      <c r="A183" s="33" t="s">
        <v>409</v>
      </c>
      <c r="B183" s="33" t="str">
        <f>IFERROR(LEFT(BasedeDados[[#This Row],[GTE TI]],SEARCH(" ",BasedeDados[[#This Row],[GTE TI]],1)),BasedeDados[[#This Row],[GTE TI]])</f>
        <v xml:space="preserve">ANL </v>
      </c>
      <c r="C183" s="80" t="s">
        <v>886</v>
      </c>
      <c r="D183" s="80" t="s">
        <v>887</v>
      </c>
      <c r="E183" s="16" t="str" cm="1">
        <f t="array" ref="E18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83" s="16">
        <f t="shared" si="4"/>
        <v>0.25</v>
      </c>
      <c r="G183" s="16">
        <f t="shared" si="5"/>
        <v>1</v>
      </c>
      <c r="H183" s="16" t="s">
        <v>64</v>
      </c>
      <c r="I183" s="16"/>
      <c r="J183" s="16"/>
      <c r="K183" s="31">
        <v>0.25</v>
      </c>
      <c r="L183" s="32"/>
      <c r="M183" s="44"/>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5"/>
      <c r="AR183" s="16" t="s">
        <v>60</v>
      </c>
    </row>
    <row r="184" spans="1:44" s="5" customFormat="1" hidden="1" x14ac:dyDescent="0.25">
      <c r="A184" s="33" t="s">
        <v>410</v>
      </c>
      <c r="B184" s="33" t="str">
        <f>IFERROR(LEFT(BasedeDados[[#This Row],[GTE TI]],SEARCH(" ",BasedeDados[[#This Row],[GTE TI]],1)),BasedeDados[[#This Row],[GTE TI]])</f>
        <v xml:space="preserve">DIR </v>
      </c>
      <c r="C184" s="79" t="s">
        <v>953</v>
      </c>
      <c r="D184" s="79" t="s">
        <v>954</v>
      </c>
      <c r="E184" s="16" t="str" cm="1">
        <f t="array" ref="E18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84" s="16">
        <f t="shared" si="4"/>
        <v>0.25</v>
      </c>
      <c r="G184" s="16">
        <f t="shared" si="5"/>
        <v>1</v>
      </c>
      <c r="H184" s="16" t="s">
        <v>64</v>
      </c>
      <c r="I184" s="16"/>
      <c r="J184" s="16"/>
      <c r="K184" s="31">
        <v>0.25</v>
      </c>
      <c r="L184" s="32"/>
      <c r="M184" s="44"/>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5"/>
      <c r="AR184" s="16" t="s">
        <v>60</v>
      </c>
    </row>
    <row r="185" spans="1:44" s="5" customFormat="1" x14ac:dyDescent="0.25">
      <c r="A185" s="33" t="s">
        <v>411</v>
      </c>
      <c r="B185" s="33" t="str">
        <f>IFERROR(LEFT(BasedeDados[[#This Row],[GTE TI]],SEARCH(" ",BasedeDados[[#This Row],[GTE TI]],1)),BasedeDados[[#This Row],[GTE TI]])</f>
        <v xml:space="preserve">ANL </v>
      </c>
      <c r="C185" s="80" t="s">
        <v>141</v>
      </c>
      <c r="D185" s="80" t="s">
        <v>1781</v>
      </c>
      <c r="E185" s="16" t="str" cm="1">
        <f t="array" ref="E18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185" s="16">
        <f t="shared" si="4"/>
        <v>0</v>
      </c>
      <c r="G185" s="16">
        <f t="shared" si="5"/>
        <v>0</v>
      </c>
      <c r="H185" s="16" t="s">
        <v>114</v>
      </c>
      <c r="I185" s="16"/>
      <c r="J185" s="16"/>
      <c r="K185" s="31"/>
      <c r="L185" s="32"/>
      <c r="M185" s="44"/>
      <c r="N185" s="16"/>
      <c r="O185" s="16"/>
      <c r="P185" s="16"/>
      <c r="Q185" s="16"/>
      <c r="R185" s="16"/>
      <c r="S185" s="16"/>
      <c r="T185" s="16"/>
      <c r="U185" s="16"/>
      <c r="V185" s="16"/>
      <c r="W185" s="16"/>
      <c r="X185" s="16"/>
      <c r="Y185" s="16"/>
      <c r="Z185" s="16"/>
      <c r="AA185" s="16"/>
      <c r="AB185" s="31"/>
      <c r="AC185" s="16"/>
      <c r="AD185" s="31"/>
      <c r="AE185" s="16"/>
      <c r="AF185" s="16"/>
      <c r="AG185" s="16"/>
      <c r="AH185" s="16"/>
      <c r="AI185" s="16"/>
      <c r="AJ185" s="16"/>
      <c r="AK185" s="16"/>
      <c r="AL185" s="16"/>
      <c r="AM185" s="16"/>
      <c r="AN185" s="16"/>
      <c r="AO185" s="16"/>
      <c r="AP185" s="16"/>
      <c r="AQ185" s="15"/>
      <c r="AR185" s="16"/>
    </row>
    <row r="186" spans="1:44" s="5" customFormat="1" hidden="1" x14ac:dyDescent="0.25">
      <c r="A186" s="33" t="s">
        <v>412</v>
      </c>
      <c r="B186" s="33" t="str">
        <f>IFERROR(LEFT(BasedeDados[[#This Row],[GTE TI]],SEARCH(" ",BasedeDados[[#This Row],[GTE TI]],1)),BasedeDados[[#This Row],[GTE TI]])</f>
        <v xml:space="preserve">SUPTE </v>
      </c>
      <c r="C186" s="79" t="s">
        <v>859</v>
      </c>
      <c r="D186" s="79" t="s">
        <v>864</v>
      </c>
      <c r="E186" s="16" t="str" cm="1">
        <f t="array" ref="E18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86" s="16">
        <f t="shared" si="4"/>
        <v>0.5</v>
      </c>
      <c r="G186" s="16">
        <f t="shared" si="5"/>
        <v>2</v>
      </c>
      <c r="H186" s="16" t="s">
        <v>64</v>
      </c>
      <c r="I186" s="16"/>
      <c r="J186" s="16"/>
      <c r="K186" s="31">
        <v>0.25</v>
      </c>
      <c r="L186" s="32"/>
      <c r="M186" s="44"/>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55">
        <v>0.25</v>
      </c>
      <c r="AM186" s="16"/>
      <c r="AN186" s="16"/>
      <c r="AO186" s="16"/>
      <c r="AP186" s="16"/>
      <c r="AQ186" s="15"/>
      <c r="AR186" s="16" t="s">
        <v>60</v>
      </c>
    </row>
    <row r="187" spans="1:44" s="5" customFormat="1" hidden="1" x14ac:dyDescent="0.25">
      <c r="A187" s="33" t="s">
        <v>414</v>
      </c>
      <c r="B187" s="33" t="str">
        <f>IFERROR(LEFT(BasedeDados[[#This Row],[GTE TI]],SEARCH(" ",BasedeDados[[#This Row],[GTE TI]],1)),BasedeDados[[#This Row],[GTE TI]])</f>
        <v xml:space="preserve">COORD </v>
      </c>
      <c r="C187" s="80" t="s">
        <v>1535</v>
      </c>
      <c r="D187" s="80" t="s">
        <v>1536</v>
      </c>
      <c r="E187" s="16" t="str" cm="1">
        <f t="array" ref="E18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87" s="16">
        <f t="shared" si="4"/>
        <v>0.25</v>
      </c>
      <c r="G187" s="16">
        <f t="shared" si="5"/>
        <v>1</v>
      </c>
      <c r="H187" s="16" t="s">
        <v>64</v>
      </c>
      <c r="I187" s="16"/>
      <c r="J187" s="16"/>
      <c r="K187" s="31">
        <v>0.25</v>
      </c>
      <c r="L187" s="32"/>
      <c r="M187" s="44"/>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5"/>
      <c r="AR187" s="16" t="s">
        <v>60</v>
      </c>
    </row>
    <row r="188" spans="1:44" s="5" customFormat="1" hidden="1" x14ac:dyDescent="0.25">
      <c r="A188" s="33" t="s">
        <v>416</v>
      </c>
      <c r="B188" s="33" t="str">
        <f>IFERROR(LEFT(BasedeDados[[#This Row],[GTE TI]],SEARCH(" ",BasedeDados[[#This Row],[GTE TI]],1)),BasedeDados[[#This Row],[GTE TI]])</f>
        <v xml:space="preserve">ANL </v>
      </c>
      <c r="C188" s="79" t="s">
        <v>326</v>
      </c>
      <c r="D188" s="79" t="s">
        <v>620</v>
      </c>
      <c r="E188" s="16" t="str" cm="1">
        <f t="array" ref="E18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88" s="16">
        <f t="shared" si="4"/>
        <v>0.25</v>
      </c>
      <c r="G188" s="16">
        <f t="shared" si="5"/>
        <v>1</v>
      </c>
      <c r="H188" s="16" t="s">
        <v>64</v>
      </c>
      <c r="I188" s="16"/>
      <c r="J188" s="16"/>
      <c r="K188" s="31">
        <v>0.25</v>
      </c>
      <c r="L188" s="32"/>
      <c r="M188" s="44"/>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5"/>
      <c r="AR188" s="16" t="s">
        <v>60</v>
      </c>
    </row>
    <row r="189" spans="1:44" s="5" customFormat="1" hidden="1" x14ac:dyDescent="0.25">
      <c r="A189" s="33" t="s">
        <v>417</v>
      </c>
      <c r="B189" s="33" t="str">
        <f>IFERROR(LEFT(BasedeDados[[#This Row],[GTE TI]],SEARCH(" ",BasedeDados[[#This Row],[GTE TI]],1)),BasedeDados[[#This Row],[GTE TI]])</f>
        <v xml:space="preserve">DIR </v>
      </c>
      <c r="C189" s="80" t="s">
        <v>742</v>
      </c>
      <c r="D189" s="80" t="s">
        <v>1061</v>
      </c>
      <c r="E189" s="16" t="str" cm="1">
        <f t="array" ref="E18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89" s="16">
        <f t="shared" si="4"/>
        <v>0.25</v>
      </c>
      <c r="G189" s="16">
        <f t="shared" si="5"/>
        <v>1</v>
      </c>
      <c r="H189" s="16" t="s">
        <v>64</v>
      </c>
      <c r="I189" s="16"/>
      <c r="J189" s="16"/>
      <c r="K189" s="31">
        <v>0.25</v>
      </c>
      <c r="L189" s="32"/>
      <c r="M189" s="44"/>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5"/>
      <c r="AR189" s="16" t="s">
        <v>60</v>
      </c>
    </row>
    <row r="190" spans="1:44" s="5" customFormat="1" hidden="1" x14ac:dyDescent="0.25">
      <c r="A190" s="33" t="s">
        <v>418</v>
      </c>
      <c r="B190" s="33" t="str">
        <f>IFERROR(LEFT(BasedeDados[[#This Row],[GTE TI]],SEARCH(" ",BasedeDados[[#This Row],[GTE TI]],1)),BasedeDados[[#This Row],[GTE TI]])</f>
        <v xml:space="preserve">SUPTE </v>
      </c>
      <c r="C190" s="79" t="s">
        <v>240</v>
      </c>
      <c r="D190" s="79" t="s">
        <v>1824</v>
      </c>
      <c r="E190" s="16" t="str" cm="1">
        <f t="array" ref="E19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90" s="16">
        <f t="shared" si="4"/>
        <v>0.25</v>
      </c>
      <c r="G190" s="16">
        <f t="shared" si="5"/>
        <v>1</v>
      </c>
      <c r="H190" s="16" t="s">
        <v>64</v>
      </c>
      <c r="I190" s="16"/>
      <c r="J190" s="16"/>
      <c r="K190" s="31">
        <v>0.25</v>
      </c>
      <c r="L190" s="32"/>
      <c r="M190" s="44"/>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5"/>
      <c r="AR190" s="16" t="s">
        <v>60</v>
      </c>
    </row>
    <row r="191" spans="1:44" s="5" customFormat="1" hidden="1" x14ac:dyDescent="0.25">
      <c r="A191" s="33" t="s">
        <v>419</v>
      </c>
      <c r="B191" s="33" t="str">
        <f>IFERROR(LEFT(BasedeDados[[#This Row],[GTE TI]],SEARCH(" ",BasedeDados[[#This Row],[GTE TI]],1)),BasedeDados[[#This Row],[GTE TI]])</f>
        <v xml:space="preserve">SUPTE </v>
      </c>
      <c r="C191" s="80" t="s">
        <v>517</v>
      </c>
      <c r="D191" s="80" t="s">
        <v>518</v>
      </c>
      <c r="E191" s="16" t="str" cm="1">
        <f t="array" ref="E19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91" s="16">
        <f t="shared" si="4"/>
        <v>0.5</v>
      </c>
      <c r="G191" s="16">
        <f t="shared" si="5"/>
        <v>2</v>
      </c>
      <c r="H191" s="16" t="s">
        <v>64</v>
      </c>
      <c r="I191" s="16"/>
      <c r="J191" s="16"/>
      <c r="L191" s="32"/>
      <c r="M191" s="44"/>
      <c r="N191" s="16"/>
      <c r="O191" s="16"/>
      <c r="P191" s="16"/>
      <c r="Q191" s="16"/>
      <c r="R191" s="16"/>
      <c r="S191" s="16"/>
      <c r="T191" s="16"/>
      <c r="U191" s="16"/>
      <c r="V191" s="16"/>
      <c r="W191" s="16"/>
      <c r="X191" s="16"/>
      <c r="Y191" s="16"/>
      <c r="Z191" s="16"/>
      <c r="AA191" s="16"/>
      <c r="AC191" s="16"/>
      <c r="AE191" s="16"/>
      <c r="AF191" s="16"/>
      <c r="AG191" s="16"/>
      <c r="AH191" s="16"/>
      <c r="AI191" s="16"/>
      <c r="AJ191" s="16"/>
      <c r="AK191" s="16"/>
      <c r="AL191" s="55">
        <v>0.25</v>
      </c>
      <c r="AM191" s="16">
        <v>0.25</v>
      </c>
      <c r="AN191" s="16"/>
      <c r="AO191" s="16"/>
      <c r="AP191" s="16"/>
      <c r="AQ191" s="15"/>
      <c r="AR191" s="16" t="s">
        <v>60</v>
      </c>
    </row>
    <row r="192" spans="1:44" s="5" customFormat="1" x14ac:dyDescent="0.25">
      <c r="A192" s="33" t="s">
        <v>421</v>
      </c>
      <c r="B192" s="33" t="str">
        <f>IFERROR(LEFT(BasedeDados[[#This Row],[GTE TI]],SEARCH(" ",BasedeDados[[#This Row],[GTE TI]],1)),BasedeDados[[#This Row],[GTE TI]])</f>
        <v xml:space="preserve">ANL </v>
      </c>
      <c r="C192" s="79" t="s">
        <v>673</v>
      </c>
      <c r="D192" s="79" t="s">
        <v>680</v>
      </c>
      <c r="E192" s="16" t="str" cm="1">
        <f t="array" ref="E19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192" s="16">
        <f t="shared" si="4"/>
        <v>0</v>
      </c>
      <c r="G192" s="16">
        <f t="shared" si="5"/>
        <v>0</v>
      </c>
      <c r="H192" s="16" t="s">
        <v>114</v>
      </c>
      <c r="I192" s="16"/>
      <c r="J192" s="16"/>
      <c r="K192" s="31"/>
      <c r="L192" s="32"/>
      <c r="M192" s="44"/>
      <c r="N192" s="16"/>
      <c r="O192" s="16"/>
      <c r="P192" s="16"/>
      <c r="Q192" s="16"/>
      <c r="R192" s="16"/>
      <c r="S192" s="16"/>
      <c r="T192" s="16"/>
      <c r="U192" s="16"/>
      <c r="V192" s="16"/>
      <c r="W192" s="16"/>
      <c r="X192" s="16"/>
      <c r="Y192" s="16"/>
      <c r="Z192" s="16"/>
      <c r="AA192" s="16"/>
      <c r="AB192" s="31"/>
      <c r="AC192" s="16"/>
      <c r="AD192" s="31"/>
      <c r="AE192" s="16"/>
      <c r="AF192" s="16"/>
      <c r="AG192" s="16"/>
      <c r="AH192" s="16"/>
      <c r="AI192" s="16"/>
      <c r="AJ192" s="16"/>
      <c r="AK192" s="16"/>
      <c r="AL192" s="16"/>
      <c r="AM192" s="16"/>
      <c r="AN192" s="16"/>
      <c r="AO192" s="16"/>
      <c r="AP192" s="16"/>
      <c r="AQ192" s="15"/>
      <c r="AR192" s="16"/>
    </row>
    <row r="193" spans="1:44" s="5" customFormat="1" hidden="1" x14ac:dyDescent="0.25">
      <c r="A193" s="33" t="s">
        <v>423</v>
      </c>
      <c r="B193" s="33" t="str">
        <f>IFERROR(LEFT(BasedeDados[[#This Row],[GTE TI]],SEARCH(" ",BasedeDados[[#This Row],[GTE TI]],1)),BasedeDados[[#This Row],[GTE TI]])</f>
        <v xml:space="preserve">SUPTE </v>
      </c>
      <c r="C193" s="80" t="s">
        <v>532</v>
      </c>
      <c r="D193" s="80" t="s">
        <v>533</v>
      </c>
      <c r="E193" s="16" t="str" cm="1">
        <f t="array" ref="E19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93" s="16">
        <f t="shared" si="4"/>
        <v>0.25</v>
      </c>
      <c r="G193" s="16">
        <f t="shared" si="5"/>
        <v>1</v>
      </c>
      <c r="H193" s="16" t="s">
        <v>64</v>
      </c>
      <c r="I193" s="16"/>
      <c r="J193" s="16"/>
      <c r="K193" s="31"/>
      <c r="L193" s="32"/>
      <c r="M193" s="44"/>
      <c r="N193" s="16"/>
      <c r="O193" s="16"/>
      <c r="P193" s="16"/>
      <c r="Q193" s="16"/>
      <c r="R193" s="16"/>
      <c r="S193" s="16"/>
      <c r="T193" s="16"/>
      <c r="U193" s="16"/>
      <c r="V193" s="16"/>
      <c r="W193" s="16"/>
      <c r="X193" s="16"/>
      <c r="Y193" s="16"/>
      <c r="Z193" s="16"/>
      <c r="AA193" s="16"/>
      <c r="AB193" s="31"/>
      <c r="AC193" s="16"/>
      <c r="AD193" s="31"/>
      <c r="AE193" s="16"/>
      <c r="AF193" s="16"/>
      <c r="AG193" s="16"/>
      <c r="AH193" s="16"/>
      <c r="AI193" s="16"/>
      <c r="AJ193" s="16"/>
      <c r="AK193" s="16"/>
      <c r="AL193" s="16"/>
      <c r="AM193" s="58">
        <v>0.25</v>
      </c>
      <c r="AN193" s="16"/>
      <c r="AO193" s="16"/>
      <c r="AP193" s="16"/>
      <c r="AQ193" s="15"/>
      <c r="AR193" s="16"/>
    </row>
    <row r="194" spans="1:44" s="5" customFormat="1" hidden="1" x14ac:dyDescent="0.25">
      <c r="A194" s="33" t="s">
        <v>425</v>
      </c>
      <c r="B194" s="33" t="str">
        <f>IFERROR(LEFT(BasedeDados[[#This Row],[GTE TI]],SEARCH(" ",BasedeDados[[#This Row],[GTE TI]],1)),BasedeDados[[#This Row],[GTE TI]])</f>
        <v xml:space="preserve">ANL </v>
      </c>
      <c r="C194" s="79" t="s">
        <v>356</v>
      </c>
      <c r="D194" s="79" t="s">
        <v>1340</v>
      </c>
      <c r="E194" s="16" t="str" cm="1">
        <f t="array" ref="E19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94" s="16">
        <f t="shared" si="4"/>
        <v>0.25</v>
      </c>
      <c r="G194" s="16">
        <f t="shared" si="5"/>
        <v>1</v>
      </c>
      <c r="H194" s="16" t="s">
        <v>64</v>
      </c>
      <c r="I194" s="16"/>
      <c r="J194" s="16"/>
      <c r="K194" s="31">
        <v>0.25</v>
      </c>
      <c r="L194" s="32"/>
      <c r="M194" s="44"/>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5"/>
      <c r="AR194" s="16" t="s">
        <v>60</v>
      </c>
    </row>
    <row r="195" spans="1:44" s="5" customFormat="1" hidden="1" x14ac:dyDescent="0.25">
      <c r="A195" s="33" t="s">
        <v>427</v>
      </c>
      <c r="B195" s="33" t="str">
        <f>IFERROR(LEFT(BasedeDados[[#This Row],[GTE TI]],SEARCH(" ",BasedeDados[[#This Row],[GTE TI]],1)),BasedeDados[[#This Row],[GTE TI]])</f>
        <v xml:space="preserve">DIR </v>
      </c>
      <c r="C195" s="80" t="s">
        <v>648</v>
      </c>
      <c r="D195" s="80" t="s">
        <v>649</v>
      </c>
      <c r="E195" s="16" t="str" cm="1">
        <f t="array" ref="E19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95" s="16">
        <f t="shared" ref="F195:F258" si="6">SUM(I195:AQ195)</f>
        <v>0.25</v>
      </c>
      <c r="G195" s="16">
        <f t="shared" ref="G195:G258" si="7">COUNT(I195,K195:AM195,AN195)</f>
        <v>1</v>
      </c>
      <c r="H195" s="16" t="s">
        <v>64</v>
      </c>
      <c r="I195" s="16"/>
      <c r="J195" s="16"/>
      <c r="K195" s="31">
        <v>0.25</v>
      </c>
      <c r="L195" s="32"/>
      <c r="M195" s="44"/>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5"/>
      <c r="AR195" s="16" t="s">
        <v>60</v>
      </c>
    </row>
    <row r="196" spans="1:44" s="5" customFormat="1" hidden="1" x14ac:dyDescent="0.25">
      <c r="A196" s="33" t="s">
        <v>429</v>
      </c>
      <c r="B196" s="33" t="str">
        <f>IFERROR(LEFT(BasedeDados[[#This Row],[GTE TI]],SEARCH(" ",BasedeDados[[#This Row],[GTE TI]],1)),BasedeDados[[#This Row],[GTE TI]])</f>
        <v xml:space="preserve">SUPTE </v>
      </c>
      <c r="C196" s="79" t="s">
        <v>116</v>
      </c>
      <c r="D196" s="79" t="s">
        <v>117</v>
      </c>
      <c r="E196" s="16" t="str" cm="1">
        <f t="array" ref="E19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96" s="16">
        <f t="shared" si="6"/>
        <v>0.25</v>
      </c>
      <c r="G196" s="16">
        <f t="shared" si="7"/>
        <v>1</v>
      </c>
      <c r="H196" s="16" t="s">
        <v>64</v>
      </c>
      <c r="I196" s="16"/>
      <c r="J196" s="16"/>
      <c r="K196" s="31">
        <v>0.25</v>
      </c>
      <c r="L196" s="32"/>
      <c r="M196" s="44"/>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5"/>
      <c r="AR196" s="16" t="s">
        <v>60</v>
      </c>
    </row>
    <row r="197" spans="1:44" s="5" customFormat="1" hidden="1" x14ac:dyDescent="0.25">
      <c r="A197" s="33" t="s">
        <v>431</v>
      </c>
      <c r="B197" s="33" t="str">
        <f>IFERROR(LEFT(BasedeDados[[#This Row],[GTE TI]],SEARCH(" ",BasedeDados[[#This Row],[GTE TI]],1)),BasedeDados[[#This Row],[GTE TI]])</f>
        <v xml:space="preserve">ANL </v>
      </c>
      <c r="C197" s="80" t="s">
        <v>1973</v>
      </c>
      <c r="D197" s="80" t="s">
        <v>1974</v>
      </c>
      <c r="E197" s="16" t="str" cm="1">
        <f t="array" ref="E19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97" s="16">
        <f t="shared" si="6"/>
        <v>0.5</v>
      </c>
      <c r="G197" s="16">
        <f t="shared" si="7"/>
        <v>2</v>
      </c>
      <c r="H197" s="16" t="s">
        <v>64</v>
      </c>
      <c r="I197" s="16"/>
      <c r="J197" s="16"/>
      <c r="K197" s="31">
        <v>0.25</v>
      </c>
      <c r="L197" s="32"/>
      <c r="M197" s="44"/>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55">
        <v>0.25</v>
      </c>
      <c r="AM197" s="16"/>
      <c r="AN197" s="16"/>
      <c r="AO197" s="16"/>
      <c r="AP197" s="16"/>
      <c r="AQ197" s="15"/>
      <c r="AR197" s="16" t="s">
        <v>60</v>
      </c>
    </row>
    <row r="198" spans="1:44" s="5" customFormat="1" hidden="1" x14ac:dyDescent="0.25">
      <c r="A198" s="33" t="s">
        <v>433</v>
      </c>
      <c r="B198" s="33" t="str">
        <f>IFERROR(LEFT(BasedeDados[[#This Row],[GTE TI]],SEARCH(" ",BasedeDados[[#This Row],[GTE TI]],1)),BasedeDados[[#This Row],[GTE TI]])</f>
        <v xml:space="preserve">GTE </v>
      </c>
      <c r="C198" s="79" t="s">
        <v>161</v>
      </c>
      <c r="D198" s="79" t="s">
        <v>1282</v>
      </c>
      <c r="E198" s="16" t="str" cm="1">
        <f t="array" ref="E19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98" s="16">
        <f t="shared" si="6"/>
        <v>0.5</v>
      </c>
      <c r="G198" s="16">
        <f t="shared" si="7"/>
        <v>1</v>
      </c>
      <c r="H198" s="16" t="s">
        <v>64</v>
      </c>
      <c r="I198" s="16"/>
      <c r="J198" s="16"/>
      <c r="K198" s="31">
        <v>0.25</v>
      </c>
      <c r="L198" s="32"/>
      <c r="M198" s="44"/>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v>0.25</v>
      </c>
      <c r="AP198" s="16"/>
      <c r="AQ198" s="15"/>
      <c r="AR198" s="16" t="s">
        <v>60</v>
      </c>
    </row>
    <row r="199" spans="1:44" s="5" customFormat="1" hidden="1" x14ac:dyDescent="0.25">
      <c r="A199" s="33" t="s">
        <v>434</v>
      </c>
      <c r="B199" s="33" t="str">
        <f>IFERROR(LEFT(BasedeDados[[#This Row],[GTE TI]],SEARCH(" ",BasedeDados[[#This Row],[GTE TI]],1)),BasedeDados[[#This Row],[GTE TI]])</f>
        <v xml:space="preserve">SUPTE </v>
      </c>
      <c r="C199" s="80" t="s">
        <v>131</v>
      </c>
      <c r="D199" s="80" t="s">
        <v>285</v>
      </c>
      <c r="E199" s="16" t="str" cm="1">
        <f t="array" ref="E19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99" s="16">
        <f t="shared" si="6"/>
        <v>0.25</v>
      </c>
      <c r="G199" s="16">
        <f t="shared" si="7"/>
        <v>1</v>
      </c>
      <c r="H199" s="16" t="s">
        <v>64</v>
      </c>
      <c r="I199" s="16"/>
      <c r="J199" s="16"/>
      <c r="K199" s="31">
        <v>0.25</v>
      </c>
      <c r="L199" s="32"/>
      <c r="M199" s="44"/>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5"/>
      <c r="AR199" s="16" t="s">
        <v>60</v>
      </c>
    </row>
    <row r="200" spans="1:44" s="5" customFormat="1" hidden="1" x14ac:dyDescent="0.25">
      <c r="A200" s="33" t="s">
        <v>435</v>
      </c>
      <c r="B200" s="33" t="str">
        <f>IFERROR(LEFT(BasedeDados[[#This Row],[GTE TI]],SEARCH(" ",BasedeDados[[#This Row],[GTE TI]],1)),BasedeDados[[#This Row],[GTE TI]])</f>
        <v xml:space="preserve">ANL </v>
      </c>
      <c r="C200" s="79" t="s">
        <v>1011</v>
      </c>
      <c r="D200" s="79" t="s">
        <v>1026</v>
      </c>
      <c r="E200" s="16" t="str" cm="1">
        <f t="array" ref="E20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00" s="16">
        <f t="shared" si="6"/>
        <v>0.25</v>
      </c>
      <c r="G200" s="16">
        <f t="shared" si="7"/>
        <v>1</v>
      </c>
      <c r="H200" s="16" t="s">
        <v>64</v>
      </c>
      <c r="I200" s="55"/>
      <c r="J200" s="55"/>
      <c r="K200" s="58"/>
      <c r="L200" s="56"/>
      <c r="M200" s="57"/>
      <c r="N200" s="55"/>
      <c r="O200" s="55"/>
      <c r="P200" s="55"/>
      <c r="Q200" s="55"/>
      <c r="R200" s="55"/>
      <c r="S200" s="55"/>
      <c r="T200" s="55"/>
      <c r="U200" s="55"/>
      <c r="V200" s="55"/>
      <c r="W200" s="55"/>
      <c r="X200" s="55"/>
      <c r="Y200" s="55"/>
      <c r="Z200" s="55"/>
      <c r="AA200" s="55"/>
      <c r="AB200" s="58"/>
      <c r="AC200" s="55"/>
      <c r="AD200" s="58"/>
      <c r="AE200" s="55"/>
      <c r="AF200" s="55"/>
      <c r="AG200" s="55"/>
      <c r="AH200" s="55"/>
      <c r="AI200" s="55"/>
      <c r="AJ200" s="55"/>
      <c r="AK200" s="55"/>
      <c r="AL200" s="55"/>
      <c r="AM200" s="58">
        <v>0.25</v>
      </c>
      <c r="AN200" s="55"/>
      <c r="AO200" s="55"/>
      <c r="AP200" s="55"/>
      <c r="AQ200" s="53"/>
      <c r="AR200" s="16"/>
    </row>
    <row r="201" spans="1:44" s="5" customFormat="1" hidden="1" x14ac:dyDescent="0.25">
      <c r="A201" s="33" t="s">
        <v>436</v>
      </c>
      <c r="B201" s="33" t="str">
        <f>IFERROR(LEFT(BasedeDados[[#This Row],[GTE TI]],SEARCH(" ",BasedeDados[[#This Row],[GTE TI]],1)),BasedeDados[[#This Row],[GTE TI]])</f>
        <v xml:space="preserve">ANL </v>
      </c>
      <c r="C201" s="80" t="s">
        <v>134</v>
      </c>
      <c r="D201" s="80" t="s">
        <v>1265</v>
      </c>
      <c r="E201" s="16" t="str" cm="1">
        <f t="array" ref="E20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01" s="16">
        <f t="shared" si="6"/>
        <v>0.25</v>
      </c>
      <c r="G201" s="16">
        <f t="shared" si="7"/>
        <v>1</v>
      </c>
      <c r="H201" s="16" t="s">
        <v>64</v>
      </c>
      <c r="I201" s="16"/>
      <c r="J201" s="16"/>
      <c r="K201" s="31">
        <v>0.25</v>
      </c>
      <c r="L201" s="32"/>
      <c r="M201" s="44"/>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5"/>
      <c r="AR201" s="16" t="s">
        <v>60</v>
      </c>
    </row>
    <row r="202" spans="1:44" s="5" customFormat="1" hidden="1" x14ac:dyDescent="0.25">
      <c r="A202" s="33" t="s">
        <v>439</v>
      </c>
      <c r="B202" s="33" t="str">
        <f>IFERROR(LEFT(BasedeDados[[#This Row],[GTE TI]],SEARCH(" ",BasedeDados[[#This Row],[GTE TI]],1)),BasedeDados[[#This Row],[GTE TI]])</f>
        <v xml:space="preserve">ANL </v>
      </c>
      <c r="C202" s="79" t="s">
        <v>599</v>
      </c>
      <c r="D202" s="79" t="s">
        <v>600</v>
      </c>
      <c r="E202" s="16" t="str" cm="1">
        <f t="array" ref="E20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02" s="16">
        <f t="shared" si="6"/>
        <v>0.25</v>
      </c>
      <c r="G202" s="16">
        <f t="shared" si="7"/>
        <v>1</v>
      </c>
      <c r="H202" s="16" t="s">
        <v>64</v>
      </c>
      <c r="I202" s="16"/>
      <c r="J202" s="16"/>
      <c r="K202" s="31">
        <v>0.25</v>
      </c>
      <c r="L202" s="32"/>
      <c r="M202" s="44"/>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5"/>
      <c r="AR202" s="16" t="s">
        <v>60</v>
      </c>
    </row>
    <row r="203" spans="1:44" s="5" customFormat="1" hidden="1" x14ac:dyDescent="0.25">
      <c r="A203" s="33" t="s">
        <v>440</v>
      </c>
      <c r="B203" s="33" t="str">
        <f>IFERROR(LEFT(BasedeDados[[#This Row],[GTE TI]],SEARCH(" ",BasedeDados[[#This Row],[GTE TI]],1)),BasedeDados[[#This Row],[GTE TI]])</f>
        <v xml:space="preserve">ANL </v>
      </c>
      <c r="C203" s="80" t="s">
        <v>141</v>
      </c>
      <c r="D203" s="80" t="s">
        <v>294</v>
      </c>
      <c r="E203" s="16" t="str" cm="1">
        <f t="array" ref="E20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03" s="16">
        <f t="shared" si="6"/>
        <v>0.25</v>
      </c>
      <c r="G203" s="16">
        <f t="shared" si="7"/>
        <v>1</v>
      </c>
      <c r="H203" s="16" t="s">
        <v>64</v>
      </c>
      <c r="I203" s="16"/>
      <c r="J203" s="16"/>
      <c r="K203" s="31">
        <v>0.25</v>
      </c>
      <c r="L203" s="32"/>
      <c r="M203" s="44"/>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5"/>
      <c r="AR203" s="16" t="s">
        <v>60</v>
      </c>
    </row>
    <row r="204" spans="1:44" s="5" customFormat="1" hidden="1" x14ac:dyDescent="0.25">
      <c r="A204" s="33" t="s">
        <v>441</v>
      </c>
      <c r="B204" s="33" t="str">
        <f>IFERROR(LEFT(BasedeDados[[#This Row],[GTE TI]],SEARCH(" ",BasedeDados[[#This Row],[GTE TI]],1)),BasedeDados[[#This Row],[GTE TI]])</f>
        <v xml:space="preserve">ANL </v>
      </c>
      <c r="C204" s="79" t="s">
        <v>326</v>
      </c>
      <c r="D204" s="79" t="s">
        <v>372</v>
      </c>
      <c r="E204" s="16" t="str" cm="1">
        <f t="array" ref="E20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04" s="16">
        <f t="shared" si="6"/>
        <v>0.25</v>
      </c>
      <c r="G204" s="16">
        <f t="shared" si="7"/>
        <v>1</v>
      </c>
      <c r="H204" s="16" t="s">
        <v>64</v>
      </c>
      <c r="I204" s="16"/>
      <c r="J204" s="16"/>
      <c r="K204" s="31">
        <v>0.25</v>
      </c>
      <c r="L204" s="32"/>
      <c r="M204" s="44"/>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5"/>
      <c r="AR204" s="16" t="s">
        <v>60</v>
      </c>
    </row>
    <row r="205" spans="1:44" s="5" customFormat="1" hidden="1" x14ac:dyDescent="0.25">
      <c r="A205" s="33" t="s">
        <v>442</v>
      </c>
      <c r="B205" s="33" t="str">
        <f>IFERROR(LEFT(BasedeDados[[#This Row],[GTE TI]],SEARCH(" ",BasedeDados[[#This Row],[GTE TI]],1)),BasedeDados[[#This Row],[GTE TI]])</f>
        <v xml:space="preserve">ANL </v>
      </c>
      <c r="C205" s="80" t="s">
        <v>326</v>
      </c>
      <c r="D205" s="80" t="s">
        <v>1796</v>
      </c>
      <c r="E205" s="16" t="str" cm="1">
        <f t="array" ref="E20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05" s="16">
        <f t="shared" si="6"/>
        <v>0.25</v>
      </c>
      <c r="G205" s="16">
        <f t="shared" si="7"/>
        <v>1</v>
      </c>
      <c r="H205" s="16" t="s">
        <v>64</v>
      </c>
      <c r="I205" s="16"/>
      <c r="J205" s="16"/>
      <c r="K205" s="31">
        <v>0.25</v>
      </c>
      <c r="L205" s="32"/>
      <c r="M205" s="44"/>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5"/>
      <c r="AR205" s="16" t="s">
        <v>60</v>
      </c>
    </row>
    <row r="206" spans="1:44" s="5" customFormat="1" hidden="1" x14ac:dyDescent="0.25">
      <c r="A206" s="33" t="s">
        <v>443</v>
      </c>
      <c r="B206" s="33" t="str">
        <f>IFERROR(LEFT(BasedeDados[[#This Row],[GTE TI]],SEARCH(" ",BasedeDados[[#This Row],[GTE TI]],1)),BasedeDados[[#This Row],[GTE TI]])</f>
        <v xml:space="preserve">ANL </v>
      </c>
      <c r="C206" s="79" t="s">
        <v>561</v>
      </c>
      <c r="D206" s="79" t="s">
        <v>562</v>
      </c>
      <c r="E206" s="16" t="str" cm="1">
        <f t="array" ref="E20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06" s="16">
        <f t="shared" si="6"/>
        <v>0.5</v>
      </c>
      <c r="G206" s="16">
        <f t="shared" si="7"/>
        <v>1</v>
      </c>
      <c r="H206" s="16" t="s">
        <v>64</v>
      </c>
      <c r="I206" s="16"/>
      <c r="J206" s="16"/>
      <c r="K206" s="31">
        <v>0.25</v>
      </c>
      <c r="L206" s="32"/>
      <c r="M206" s="44"/>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v>0.25</v>
      </c>
      <c r="AP206" s="16"/>
      <c r="AQ206" s="15"/>
      <c r="AR206" s="16" t="s">
        <v>60</v>
      </c>
    </row>
    <row r="207" spans="1:44" s="5" customFormat="1" hidden="1" x14ac:dyDescent="0.25">
      <c r="A207" s="33" t="s">
        <v>446</v>
      </c>
      <c r="B207" s="33" t="str">
        <f>IFERROR(LEFT(BasedeDados[[#This Row],[GTE TI]],SEARCH(" ",BasedeDados[[#This Row],[GTE TI]],1)),BasedeDados[[#This Row],[GTE TI]])</f>
        <v xml:space="preserve">ANL </v>
      </c>
      <c r="C207" s="80" t="s">
        <v>984</v>
      </c>
      <c r="D207" s="80" t="s">
        <v>1275</v>
      </c>
      <c r="E207" s="16" t="str" cm="1">
        <f t="array" ref="E20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07" s="16">
        <f t="shared" si="6"/>
        <v>0.25</v>
      </c>
      <c r="G207" s="16">
        <f t="shared" si="7"/>
        <v>1</v>
      </c>
      <c r="H207" s="16" t="s">
        <v>64</v>
      </c>
      <c r="I207" s="16"/>
      <c r="J207" s="16"/>
      <c r="K207" s="31">
        <v>0.25</v>
      </c>
      <c r="L207" s="32"/>
      <c r="M207" s="44"/>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5"/>
      <c r="AR207" s="16" t="s">
        <v>60</v>
      </c>
    </row>
    <row r="208" spans="1:44" s="5" customFormat="1" hidden="1" x14ac:dyDescent="0.25">
      <c r="A208" s="33" t="s">
        <v>448</v>
      </c>
      <c r="B208" s="33" t="str">
        <f>IFERROR(LEFT(BasedeDados[[#This Row],[GTE TI]],SEARCH(" ",BasedeDados[[#This Row],[GTE TI]],1)),BasedeDados[[#This Row],[GTE TI]])</f>
        <v xml:space="preserve">ANL </v>
      </c>
      <c r="C208" s="79" t="s">
        <v>886</v>
      </c>
      <c r="D208" s="79" t="s">
        <v>2023</v>
      </c>
      <c r="E208" s="16" t="str" cm="1">
        <f t="array" ref="E20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208" s="16">
        <f t="shared" si="6"/>
        <v>4.25</v>
      </c>
      <c r="G208" s="16">
        <f t="shared" si="7"/>
        <v>4</v>
      </c>
      <c r="H208" s="16" t="s">
        <v>58</v>
      </c>
      <c r="I208" s="16"/>
      <c r="J208" s="16"/>
      <c r="K208" s="31"/>
      <c r="L208" s="32">
        <v>0.5</v>
      </c>
      <c r="M208" s="44"/>
      <c r="N208" s="16"/>
      <c r="O208" s="16"/>
      <c r="P208" s="16"/>
      <c r="Q208" s="16"/>
      <c r="R208" s="16"/>
      <c r="S208" s="16"/>
      <c r="T208" s="16"/>
      <c r="U208" s="16"/>
      <c r="V208" s="16"/>
      <c r="W208" s="16"/>
      <c r="X208" s="16"/>
      <c r="Y208" s="16"/>
      <c r="Z208" s="16"/>
      <c r="AA208" s="16">
        <v>2</v>
      </c>
      <c r="AB208" s="16"/>
      <c r="AC208" s="16"/>
      <c r="AD208" s="16">
        <v>1.5</v>
      </c>
      <c r="AE208" s="16"/>
      <c r="AF208" s="16"/>
      <c r="AG208" s="16"/>
      <c r="AH208" s="16"/>
      <c r="AI208" s="16"/>
      <c r="AJ208" s="16"/>
      <c r="AK208" s="16"/>
      <c r="AL208" s="16"/>
      <c r="AM208" s="16">
        <v>0.25</v>
      </c>
      <c r="AN208" s="16"/>
      <c r="AO208" s="16"/>
      <c r="AP208" s="16"/>
      <c r="AQ208" s="15"/>
      <c r="AR208" s="16" t="s">
        <v>60</v>
      </c>
    </row>
    <row r="209" spans="1:44" s="5" customFormat="1" hidden="1" x14ac:dyDescent="0.25">
      <c r="A209" s="33" t="s">
        <v>451</v>
      </c>
      <c r="B209" s="33" t="str">
        <f>IFERROR(LEFT(BasedeDados[[#This Row],[GTE TI]],SEARCH(" ",BasedeDados[[#This Row],[GTE TI]],1)),BasedeDados[[#This Row],[GTE TI]])</f>
        <v xml:space="preserve">SUPTE </v>
      </c>
      <c r="C209" s="80" t="s">
        <v>320</v>
      </c>
      <c r="D209" s="80" t="s">
        <v>352</v>
      </c>
      <c r="E209" s="16" t="s">
        <v>57</v>
      </c>
      <c r="F209" s="16">
        <f t="shared" si="6"/>
        <v>0.75</v>
      </c>
      <c r="G209" s="16">
        <f t="shared" si="7"/>
        <v>2</v>
      </c>
      <c r="H209" s="16" t="s">
        <v>58</v>
      </c>
      <c r="I209" s="16"/>
      <c r="J209" s="16"/>
      <c r="K209" s="31">
        <v>0.25</v>
      </c>
      <c r="L209" s="32">
        <v>0.5</v>
      </c>
      <c r="M209" s="44"/>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t="s">
        <v>59</v>
      </c>
      <c r="AQ209" s="15"/>
      <c r="AR209" s="16" t="s">
        <v>60</v>
      </c>
    </row>
    <row r="210" spans="1:44" s="5" customFormat="1" hidden="1" x14ac:dyDescent="0.25">
      <c r="A210" s="33" t="s">
        <v>452</v>
      </c>
      <c r="B210" s="33" t="str">
        <f>IFERROR(LEFT(BasedeDados[[#This Row],[GTE TI]],SEARCH(" ",BasedeDados[[#This Row],[GTE TI]],1)),BasedeDados[[#This Row],[GTE TI]])</f>
        <v xml:space="preserve">GTE </v>
      </c>
      <c r="C210" s="79" t="s">
        <v>331</v>
      </c>
      <c r="D210" s="79" t="s">
        <v>618</v>
      </c>
      <c r="E210" s="16" t="str" cm="1">
        <f t="array" ref="E21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10" s="16">
        <f t="shared" si="6"/>
        <v>0.5</v>
      </c>
      <c r="G210" s="16">
        <f t="shared" si="7"/>
        <v>1</v>
      </c>
      <c r="H210" s="16" t="s">
        <v>64</v>
      </c>
      <c r="I210" s="16"/>
      <c r="J210" s="16"/>
      <c r="K210" s="31">
        <v>0.25</v>
      </c>
      <c r="L210" s="32"/>
      <c r="M210" s="44"/>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v>0.25</v>
      </c>
      <c r="AP210" s="16"/>
      <c r="AQ210" s="15"/>
      <c r="AR210" s="16" t="s">
        <v>60</v>
      </c>
    </row>
    <row r="211" spans="1:44" s="5" customFormat="1" hidden="1" x14ac:dyDescent="0.25">
      <c r="A211" s="33" t="s">
        <v>454</v>
      </c>
      <c r="B211" s="33" t="str">
        <f>IFERROR(LEFT(BasedeDados[[#This Row],[GTE TI]],SEARCH(" ",BasedeDados[[#This Row],[GTE TI]],1)),BasedeDados[[#This Row],[GTE TI]])</f>
        <v xml:space="preserve">AST </v>
      </c>
      <c r="C211" s="80" t="s">
        <v>1750</v>
      </c>
      <c r="D211" s="80" t="s">
        <v>1751</v>
      </c>
      <c r="E211" s="16" t="str" cm="1">
        <f t="array" ref="E21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11" s="16">
        <f t="shared" si="6"/>
        <v>0.25</v>
      </c>
      <c r="G211" s="16">
        <f t="shared" si="7"/>
        <v>1</v>
      </c>
      <c r="H211" s="16" t="s">
        <v>64</v>
      </c>
      <c r="I211" s="16"/>
      <c r="J211" s="16"/>
      <c r="K211" s="31">
        <v>0.25</v>
      </c>
      <c r="L211" s="32"/>
      <c r="M211" s="44"/>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5"/>
      <c r="AR211" s="16" t="s">
        <v>60</v>
      </c>
    </row>
    <row r="212" spans="1:44" s="5" customFormat="1" hidden="1" x14ac:dyDescent="0.25">
      <c r="A212" s="33" t="s">
        <v>456</v>
      </c>
      <c r="B212" s="33" t="str">
        <f>IFERROR(LEFT(BasedeDados[[#This Row],[GTE TI]],SEARCH(" ",BasedeDados[[#This Row],[GTE TI]],1)),BasedeDados[[#This Row],[GTE TI]])</f>
        <v xml:space="preserve">GER </v>
      </c>
      <c r="C212" s="79" t="s">
        <v>1091</v>
      </c>
      <c r="D212" s="79" t="s">
        <v>1092</v>
      </c>
      <c r="E212" s="16" t="s">
        <v>18</v>
      </c>
      <c r="F212" s="16">
        <f t="shared" si="6"/>
        <v>23.5</v>
      </c>
      <c r="G212" s="16">
        <f t="shared" si="7"/>
        <v>4</v>
      </c>
      <c r="H212" s="16" t="s">
        <v>187</v>
      </c>
      <c r="I212" s="16">
        <v>11</v>
      </c>
      <c r="J212" s="16" t="s">
        <v>188</v>
      </c>
      <c r="K212" s="31"/>
      <c r="L212" s="32"/>
      <c r="M212" s="44">
        <v>1</v>
      </c>
      <c r="N212" s="16"/>
      <c r="O212" s="16"/>
      <c r="P212" s="16"/>
      <c r="Q212" s="16"/>
      <c r="R212" s="16">
        <v>7.5</v>
      </c>
      <c r="S212" s="16"/>
      <c r="T212" s="16"/>
      <c r="U212" s="16"/>
      <c r="V212" s="16"/>
      <c r="W212" s="16"/>
      <c r="X212" s="16"/>
      <c r="Y212" s="16">
        <v>4</v>
      </c>
      <c r="Z212" s="16"/>
      <c r="AA212" s="16"/>
      <c r="AB212" s="16"/>
      <c r="AC212" s="16"/>
      <c r="AD212" s="16"/>
      <c r="AE212" s="16"/>
      <c r="AF212" s="16"/>
      <c r="AG212" s="16"/>
      <c r="AH212" s="16"/>
      <c r="AI212" s="16"/>
      <c r="AJ212" s="16"/>
      <c r="AK212" s="16"/>
      <c r="AL212" s="16"/>
      <c r="AM212" s="16"/>
      <c r="AN212" s="16"/>
      <c r="AO212" s="16"/>
      <c r="AP212" s="16"/>
      <c r="AQ212" s="15"/>
      <c r="AR212" s="16"/>
    </row>
    <row r="213" spans="1:44" s="5" customFormat="1" hidden="1" x14ac:dyDescent="0.25">
      <c r="A213" s="33" t="s">
        <v>458</v>
      </c>
      <c r="B213" s="33" t="str">
        <f>IFERROR(LEFT(BasedeDados[[#This Row],[GTE TI]],SEARCH(" ",BasedeDados[[#This Row],[GTE TI]],1)),BasedeDados[[#This Row],[GTE TI]])</f>
        <v xml:space="preserve">GTE </v>
      </c>
      <c r="C213" s="80" t="s">
        <v>736</v>
      </c>
      <c r="D213" s="80" t="s">
        <v>737</v>
      </c>
      <c r="E213" s="16" t="str" cm="1">
        <f t="array" ref="E21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13" s="16">
        <f t="shared" si="6"/>
        <v>0.25</v>
      </c>
      <c r="G213" s="16">
        <f t="shared" si="7"/>
        <v>1</v>
      </c>
      <c r="H213" s="16" t="s">
        <v>64</v>
      </c>
      <c r="I213" s="16"/>
      <c r="J213" s="16"/>
      <c r="K213" s="31">
        <v>0.25</v>
      </c>
      <c r="L213" s="32"/>
      <c r="M213" s="44"/>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5"/>
      <c r="AR213" s="16" t="s">
        <v>60</v>
      </c>
    </row>
    <row r="214" spans="1:44" s="5" customFormat="1" hidden="1" x14ac:dyDescent="0.25">
      <c r="A214" s="33" t="s">
        <v>459</v>
      </c>
      <c r="B214" s="33" t="str">
        <f>IFERROR(LEFT(BasedeDados[[#This Row],[GTE TI]],SEARCH(" ",BasedeDados[[#This Row],[GTE TI]],1)),BasedeDados[[#This Row],[GTE TI]])</f>
        <v xml:space="preserve">ESP </v>
      </c>
      <c r="C214" s="79" t="s">
        <v>2004</v>
      </c>
      <c r="D214" s="79" t="s">
        <v>2005</v>
      </c>
      <c r="E214" s="16" t="str" cm="1">
        <f t="array" ref="E21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14" s="16">
        <f t="shared" si="6"/>
        <v>0.25</v>
      </c>
      <c r="G214" s="16">
        <f t="shared" si="7"/>
        <v>1</v>
      </c>
      <c r="H214" s="16" t="s">
        <v>64</v>
      </c>
      <c r="I214" s="16"/>
      <c r="J214" s="16"/>
      <c r="K214" s="31">
        <v>0.25</v>
      </c>
      <c r="L214" s="32"/>
      <c r="M214" s="44"/>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5"/>
      <c r="AR214" s="16" t="s">
        <v>60</v>
      </c>
    </row>
    <row r="215" spans="1:44" s="5" customFormat="1" hidden="1" x14ac:dyDescent="0.25">
      <c r="A215" s="33" t="s">
        <v>460</v>
      </c>
      <c r="B215" s="33" t="str">
        <f>IFERROR(LEFT(BasedeDados[[#This Row],[GTE TI]],SEARCH(" ",BasedeDados[[#This Row],[GTE TI]],1)),BasedeDados[[#This Row],[GTE TI]])</f>
        <v xml:space="preserve">ANL </v>
      </c>
      <c r="C215" s="80" t="s">
        <v>1407</v>
      </c>
      <c r="D215" s="80" t="s">
        <v>1405</v>
      </c>
      <c r="E215" s="16" t="str" cm="1">
        <f t="array" ref="E21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15" s="16">
        <f t="shared" si="6"/>
        <v>0.25</v>
      </c>
      <c r="G215" s="16">
        <f t="shared" si="7"/>
        <v>1</v>
      </c>
      <c r="H215" s="16" t="s">
        <v>64</v>
      </c>
      <c r="I215" s="16"/>
      <c r="J215" s="16"/>
      <c r="K215" s="31">
        <v>0.25</v>
      </c>
      <c r="L215" s="32"/>
      <c r="M215" s="44"/>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5"/>
      <c r="AR215" s="16" t="s">
        <v>60</v>
      </c>
    </row>
    <row r="216" spans="1:44" s="5" customFormat="1" hidden="1" x14ac:dyDescent="0.25">
      <c r="A216" s="33" t="s">
        <v>461</v>
      </c>
      <c r="B216" s="33" t="str">
        <f>IFERROR(LEFT(BasedeDados[[#This Row],[GTE TI]],SEARCH(" ",BasedeDados[[#This Row],[GTE TI]],1)),BasedeDados[[#This Row],[GTE TI]])</f>
        <v>PRESIDENTE</v>
      </c>
      <c r="C216" s="79" t="s">
        <v>55</v>
      </c>
      <c r="D216" s="79" t="s">
        <v>56</v>
      </c>
      <c r="E216" s="16" t="s">
        <v>18</v>
      </c>
      <c r="F216" s="16">
        <f t="shared" si="6"/>
        <v>3.25</v>
      </c>
      <c r="G216" s="16">
        <f t="shared" si="7"/>
        <v>2</v>
      </c>
      <c r="H216" s="16" t="s">
        <v>187</v>
      </c>
      <c r="I216" s="16">
        <v>3</v>
      </c>
      <c r="J216" s="16" t="s">
        <v>463</v>
      </c>
      <c r="K216" s="31">
        <v>0.25</v>
      </c>
      <c r="L216" s="32"/>
      <c r="M216" s="44"/>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5"/>
      <c r="AR216" s="16" t="s">
        <v>60</v>
      </c>
    </row>
    <row r="217" spans="1:44" s="5" customFormat="1" hidden="1" x14ac:dyDescent="0.25">
      <c r="A217" s="33" t="s">
        <v>464</v>
      </c>
      <c r="B217" s="33" t="str">
        <f>IFERROR(LEFT(BasedeDados[[#This Row],[GTE TI]],SEARCH(" ",BasedeDados[[#This Row],[GTE TI]],1)),BasedeDados[[#This Row],[GTE TI]])</f>
        <v xml:space="preserve">ANL </v>
      </c>
      <c r="C217" s="80" t="s">
        <v>356</v>
      </c>
      <c r="D217" s="80" t="s">
        <v>1792</v>
      </c>
      <c r="E217" s="16" t="str" cm="1">
        <f t="array" ref="E21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17" s="16">
        <f t="shared" si="6"/>
        <v>0.25</v>
      </c>
      <c r="G217" s="16">
        <f t="shared" si="7"/>
        <v>1</v>
      </c>
      <c r="H217" s="16" t="s">
        <v>64</v>
      </c>
      <c r="I217" s="16"/>
      <c r="J217" s="16"/>
      <c r="K217" s="31">
        <v>0.25</v>
      </c>
      <c r="L217" s="32"/>
      <c r="M217" s="44"/>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5"/>
      <c r="AR217" s="16" t="s">
        <v>60</v>
      </c>
    </row>
    <row r="218" spans="1:44" s="5" customFormat="1" hidden="1" x14ac:dyDescent="0.25">
      <c r="A218" s="33" t="s">
        <v>465</v>
      </c>
      <c r="B218" s="33" t="str">
        <f>IFERROR(LEFT(BasedeDados[[#This Row],[GTE TI]],SEARCH(" ",BasedeDados[[#This Row],[GTE TI]],1)),BasedeDados[[#This Row],[GTE TI]])</f>
        <v xml:space="preserve">ANL </v>
      </c>
      <c r="C218" s="79" t="s">
        <v>2012</v>
      </c>
      <c r="D218" s="79" t="s">
        <v>2013</v>
      </c>
      <c r="E218" s="16" t="str" cm="1">
        <f t="array" ref="E21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18" s="16">
        <f t="shared" si="6"/>
        <v>0.25</v>
      </c>
      <c r="G218" s="16">
        <f t="shared" si="7"/>
        <v>1</v>
      </c>
      <c r="H218" s="16" t="s">
        <v>64</v>
      </c>
      <c r="I218" s="16"/>
      <c r="J218" s="16"/>
      <c r="K218" s="31">
        <v>0.25</v>
      </c>
      <c r="L218" s="32"/>
      <c r="M218" s="44"/>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5"/>
      <c r="AR218" s="16" t="s">
        <v>60</v>
      </c>
    </row>
    <row r="219" spans="1:44" s="5" customFormat="1" hidden="1" x14ac:dyDescent="0.25">
      <c r="A219" s="33" t="s">
        <v>466</v>
      </c>
      <c r="B219" s="33" t="str">
        <f>IFERROR(LEFT(BasedeDados[[#This Row],[GTE TI]],SEARCH(" ",BasedeDados[[#This Row],[GTE TI]],1)),BasedeDados[[#This Row],[GTE TI]])</f>
        <v xml:space="preserve">ANL </v>
      </c>
      <c r="C219" s="80" t="s">
        <v>1011</v>
      </c>
      <c r="D219" s="80" t="s">
        <v>1637</v>
      </c>
      <c r="E219" s="16" t="str" cm="1">
        <f t="array" ref="E21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19" s="16">
        <f t="shared" si="6"/>
        <v>0.25</v>
      </c>
      <c r="G219" s="16">
        <f t="shared" si="7"/>
        <v>1</v>
      </c>
      <c r="H219" s="16" t="s">
        <v>64</v>
      </c>
      <c r="I219" s="16"/>
      <c r="J219" s="16"/>
      <c r="K219" s="31">
        <v>0.25</v>
      </c>
      <c r="L219" s="32"/>
      <c r="M219" s="44"/>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5"/>
      <c r="AR219" s="16" t="s">
        <v>60</v>
      </c>
    </row>
    <row r="220" spans="1:44" s="5" customFormat="1" hidden="1" x14ac:dyDescent="0.25">
      <c r="A220" s="33" t="s">
        <v>469</v>
      </c>
      <c r="B220" s="33" t="str">
        <f>IFERROR(LEFT(BasedeDados[[#This Row],[GTE TI]],SEARCH(" ",BasedeDados[[#This Row],[GTE TI]],1)),BasedeDados[[#This Row],[GTE TI]])</f>
        <v xml:space="preserve">ANL </v>
      </c>
      <c r="C220" s="79" t="s">
        <v>564</v>
      </c>
      <c r="D220" s="79" t="s">
        <v>1992</v>
      </c>
      <c r="E220" s="16" t="str" cm="1">
        <f t="array" ref="E22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20" s="16">
        <f t="shared" si="6"/>
        <v>0.5</v>
      </c>
      <c r="G220" s="16">
        <f t="shared" si="7"/>
        <v>2</v>
      </c>
      <c r="H220" s="16" t="s">
        <v>64</v>
      </c>
      <c r="I220" s="16"/>
      <c r="J220" s="16"/>
      <c r="K220" s="31">
        <v>0.25</v>
      </c>
      <c r="L220" s="32"/>
      <c r="M220" s="44"/>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55">
        <v>0.25</v>
      </c>
      <c r="AM220" s="16"/>
      <c r="AN220" s="16"/>
      <c r="AO220" s="16"/>
      <c r="AP220" s="16"/>
      <c r="AQ220" s="15"/>
      <c r="AR220" s="16" t="s">
        <v>60</v>
      </c>
    </row>
    <row r="221" spans="1:44" s="5" customFormat="1" hidden="1" x14ac:dyDescent="0.25">
      <c r="A221" s="33" t="s">
        <v>472</v>
      </c>
      <c r="B221" s="33" t="str">
        <f>IFERROR(LEFT(BasedeDados[[#This Row],[GTE TI]],SEARCH(" ",BasedeDados[[#This Row],[GTE TI]],1)),BasedeDados[[#This Row],[GTE TI]])</f>
        <v xml:space="preserve">SUPTE </v>
      </c>
      <c r="C221" s="80" t="s">
        <v>62</v>
      </c>
      <c r="D221" s="80" t="s">
        <v>1356</v>
      </c>
      <c r="E221" s="16" t="str" cm="1">
        <f t="array" ref="E22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21" s="16">
        <f t="shared" si="6"/>
        <v>0.25</v>
      </c>
      <c r="G221" s="16">
        <f t="shared" si="7"/>
        <v>1</v>
      </c>
      <c r="H221" s="16" t="s">
        <v>64</v>
      </c>
      <c r="I221" s="16"/>
      <c r="J221" s="16"/>
      <c r="K221" s="31">
        <v>0.25</v>
      </c>
      <c r="L221" s="32"/>
      <c r="M221" s="44"/>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5"/>
      <c r="AR221" s="16" t="s">
        <v>60</v>
      </c>
    </row>
    <row r="222" spans="1:44" s="5" customFormat="1" hidden="1" x14ac:dyDescent="0.25">
      <c r="A222" s="33" t="s">
        <v>474</v>
      </c>
      <c r="B222" s="33" t="str">
        <f>IFERROR(LEFT(BasedeDados[[#This Row],[GTE TI]],SEARCH(" ",BasedeDados[[#This Row],[GTE TI]],1)),BasedeDados[[#This Row],[GTE TI]])</f>
        <v>N/A</v>
      </c>
      <c r="C222" s="79" t="s">
        <v>2075</v>
      </c>
      <c r="D222" s="79" t="s">
        <v>2075</v>
      </c>
      <c r="E222" s="16" t="s">
        <v>57</v>
      </c>
      <c r="F222" s="16">
        <f t="shared" si="6"/>
        <v>0.5</v>
      </c>
      <c r="G222" s="16">
        <f t="shared" si="7"/>
        <v>1</v>
      </c>
      <c r="H222" s="16" t="s">
        <v>58</v>
      </c>
      <c r="I222" s="16"/>
      <c r="J222" s="16"/>
      <c r="K222" s="31"/>
      <c r="L222" s="32">
        <v>0.5</v>
      </c>
      <c r="M222" s="44"/>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t="s">
        <v>59</v>
      </c>
      <c r="AQ222" s="15"/>
      <c r="AR222" s="16" t="s">
        <v>60</v>
      </c>
    </row>
    <row r="223" spans="1:44" s="5" customFormat="1" hidden="1" x14ac:dyDescent="0.25">
      <c r="A223" s="33" t="s">
        <v>477</v>
      </c>
      <c r="B223" s="33" t="str">
        <f>IFERROR(LEFT(BasedeDados[[#This Row],[GTE TI]],SEARCH(" ",BasedeDados[[#This Row],[GTE TI]],1)),BasedeDados[[#This Row],[GTE TI]])</f>
        <v xml:space="preserve">ANL </v>
      </c>
      <c r="C223" s="80" t="s">
        <v>326</v>
      </c>
      <c r="D223" s="80" t="s">
        <v>2056</v>
      </c>
      <c r="E223" s="16" t="str" cm="1">
        <f t="array" ref="E22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23" s="16">
        <f t="shared" si="6"/>
        <v>0.25</v>
      </c>
      <c r="G223" s="16">
        <f t="shared" si="7"/>
        <v>1</v>
      </c>
      <c r="H223" s="16" t="s">
        <v>64</v>
      </c>
      <c r="I223" s="16"/>
      <c r="J223" s="16"/>
      <c r="K223" s="31">
        <v>0.25</v>
      </c>
      <c r="L223" s="32"/>
      <c r="M223" s="44"/>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5"/>
      <c r="AR223" s="16" t="s">
        <v>60</v>
      </c>
    </row>
    <row r="224" spans="1:44" s="5" customFormat="1" hidden="1" x14ac:dyDescent="0.25">
      <c r="A224" s="33" t="s">
        <v>478</v>
      </c>
      <c r="B224" s="33" t="str">
        <f>IFERROR(LEFT(BasedeDados[[#This Row],[GTE TI]],SEARCH(" ",BasedeDados[[#This Row],[GTE TI]],1)),BasedeDados[[#This Row],[GTE TI]])</f>
        <v>N/A</v>
      </c>
      <c r="C224" s="79" t="s">
        <v>2075</v>
      </c>
      <c r="D224" s="79" t="s">
        <v>2075</v>
      </c>
      <c r="E224" s="16" t="str" cm="1">
        <f t="array" ref="E22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24" s="16">
        <f t="shared" si="6"/>
        <v>0.25</v>
      </c>
      <c r="G224" s="16">
        <f t="shared" si="7"/>
        <v>1</v>
      </c>
      <c r="H224" s="16" t="s">
        <v>64</v>
      </c>
      <c r="I224" s="16"/>
      <c r="J224" s="16"/>
      <c r="K224" s="31">
        <v>0.25</v>
      </c>
      <c r="L224" s="32"/>
      <c r="M224" s="44"/>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5"/>
      <c r="AR224" s="16" t="s">
        <v>60</v>
      </c>
    </row>
    <row r="225" spans="1:44" s="5" customFormat="1" hidden="1" x14ac:dyDescent="0.25">
      <c r="A225" s="33" t="s">
        <v>480</v>
      </c>
      <c r="B225" s="33" t="str">
        <f>IFERROR(LEFT(BasedeDados[[#This Row],[GTE TI]],SEARCH(" ",BasedeDados[[#This Row],[GTE TI]],1)),BasedeDados[[#This Row],[GTE TI]])</f>
        <v xml:space="preserve">ANL </v>
      </c>
      <c r="C225" s="80" t="s">
        <v>820</v>
      </c>
      <c r="D225" s="80" t="s">
        <v>816</v>
      </c>
      <c r="E225" s="16" t="str" cm="1">
        <f t="array" ref="E22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25" s="16">
        <f t="shared" si="6"/>
        <v>0.25</v>
      </c>
      <c r="G225" s="16">
        <f t="shared" si="7"/>
        <v>1</v>
      </c>
      <c r="H225" s="16" t="s">
        <v>64</v>
      </c>
      <c r="I225" s="16"/>
      <c r="J225" s="16"/>
      <c r="K225" s="31">
        <v>0.25</v>
      </c>
      <c r="L225" s="32"/>
      <c r="M225" s="44"/>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5"/>
      <c r="AR225" s="16" t="s">
        <v>60</v>
      </c>
    </row>
    <row r="226" spans="1:44" s="5" customFormat="1" hidden="1" x14ac:dyDescent="0.25">
      <c r="A226" s="33" t="s">
        <v>481</v>
      </c>
      <c r="B226" s="33" t="str">
        <f>IFERROR(LEFT(BasedeDados[[#This Row],[GTE TI]],SEARCH(" ",BasedeDados[[#This Row],[GTE TI]],1)),BasedeDados[[#This Row],[GTE TI]])</f>
        <v>N/A</v>
      </c>
      <c r="C226" s="79" t="s">
        <v>2075</v>
      </c>
      <c r="D226" s="79" t="s">
        <v>2075</v>
      </c>
      <c r="E226" s="16" t="s">
        <v>84</v>
      </c>
      <c r="F226" s="16">
        <f t="shared" si="6"/>
        <v>16.5</v>
      </c>
      <c r="G226" s="16">
        <f t="shared" si="7"/>
        <v>3</v>
      </c>
      <c r="H226" s="16" t="s">
        <v>85</v>
      </c>
      <c r="I226" s="16"/>
      <c r="J226" s="16"/>
      <c r="K226" s="31">
        <v>0.25</v>
      </c>
      <c r="L226" s="32"/>
      <c r="M226" s="44"/>
      <c r="N226" s="16"/>
      <c r="O226" s="16"/>
      <c r="P226" s="16"/>
      <c r="Q226" s="16"/>
      <c r="R226" s="16"/>
      <c r="S226" s="16"/>
      <c r="T226" s="16"/>
      <c r="U226" s="16"/>
      <c r="V226" s="16"/>
      <c r="W226" s="16"/>
      <c r="X226" s="16"/>
      <c r="Y226" s="16"/>
      <c r="Z226" s="16"/>
      <c r="AA226" s="16"/>
      <c r="AB226" s="16"/>
      <c r="AC226" s="16"/>
      <c r="AD226" s="16"/>
      <c r="AE226" s="16"/>
      <c r="AF226" s="16"/>
      <c r="AG226" s="16"/>
      <c r="AH226" s="16">
        <v>16</v>
      </c>
      <c r="AI226" s="16"/>
      <c r="AJ226" s="16"/>
      <c r="AK226" s="16"/>
      <c r="AL226" s="55">
        <v>0.25</v>
      </c>
      <c r="AM226" s="16"/>
      <c r="AN226" s="16"/>
      <c r="AO226" s="16"/>
      <c r="AP226" s="16"/>
      <c r="AQ226" s="15"/>
      <c r="AR226" s="16" t="s">
        <v>60</v>
      </c>
    </row>
    <row r="227" spans="1:44" s="5" customFormat="1" hidden="1" x14ac:dyDescent="0.25">
      <c r="A227" s="33" t="s">
        <v>484</v>
      </c>
      <c r="B227" s="33" t="str">
        <f>IFERROR(LEFT(BasedeDados[[#This Row],[GTE TI]],SEARCH(" ",BasedeDados[[#This Row],[GTE TI]],1)),BasedeDados[[#This Row],[GTE TI]])</f>
        <v xml:space="preserve">ANL </v>
      </c>
      <c r="C227" s="80" t="s">
        <v>872</v>
      </c>
      <c r="D227" s="80" t="s">
        <v>873</v>
      </c>
      <c r="E227" s="16" t="str" cm="1">
        <f t="array" ref="E22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27" s="16">
        <f t="shared" si="6"/>
        <v>0.25</v>
      </c>
      <c r="G227" s="16">
        <f t="shared" si="7"/>
        <v>1</v>
      </c>
      <c r="H227" s="16" t="s">
        <v>64</v>
      </c>
      <c r="I227" s="16"/>
      <c r="J227" s="16"/>
      <c r="K227" s="31">
        <v>0.25</v>
      </c>
      <c r="L227" s="32"/>
      <c r="M227" s="44"/>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5"/>
      <c r="AR227" s="16" t="s">
        <v>60</v>
      </c>
    </row>
    <row r="228" spans="1:44" s="5" customFormat="1" hidden="1" x14ac:dyDescent="0.25">
      <c r="A228" s="33" t="s">
        <v>486</v>
      </c>
      <c r="B228" s="33" t="str">
        <f>IFERROR(LEFT(BasedeDados[[#This Row],[GTE TI]],SEARCH(" ",BasedeDados[[#This Row],[GTE TI]],1)),BasedeDados[[#This Row],[GTE TI]])</f>
        <v xml:space="preserve">GTE </v>
      </c>
      <c r="C228" s="79" t="s">
        <v>1138</v>
      </c>
      <c r="D228" s="79" t="s">
        <v>1386</v>
      </c>
      <c r="E228" s="16" t="str" cm="1">
        <f t="array" ref="E22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28" s="16">
        <f t="shared" si="6"/>
        <v>0.25</v>
      </c>
      <c r="G228" s="16">
        <f t="shared" si="7"/>
        <v>1</v>
      </c>
      <c r="H228" s="16" t="s">
        <v>64</v>
      </c>
      <c r="I228" s="16"/>
      <c r="J228" s="16"/>
      <c r="K228" s="31">
        <v>0.25</v>
      </c>
      <c r="L228" s="32"/>
      <c r="M228" s="44"/>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5"/>
      <c r="AR228" s="16" t="s">
        <v>60</v>
      </c>
    </row>
    <row r="229" spans="1:44" s="5" customFormat="1" hidden="1" x14ac:dyDescent="0.25">
      <c r="A229" s="33" t="s">
        <v>488</v>
      </c>
      <c r="B229" s="33" t="str">
        <f>IFERROR(LEFT(BasedeDados[[#This Row],[GTE TI]],SEARCH(" ",BasedeDados[[#This Row],[GTE TI]],1)),BasedeDados[[#This Row],[GTE TI]])</f>
        <v xml:space="preserve">AST </v>
      </c>
      <c r="C229" s="80" t="s">
        <v>1755</v>
      </c>
      <c r="D229" s="80" t="s">
        <v>1751</v>
      </c>
      <c r="E229" s="16" t="str" cm="1">
        <f t="array" ref="E22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29" s="16">
        <f t="shared" si="6"/>
        <v>0.25</v>
      </c>
      <c r="G229" s="16">
        <f t="shared" si="7"/>
        <v>1</v>
      </c>
      <c r="H229" s="16" t="s">
        <v>64</v>
      </c>
      <c r="I229" s="16"/>
      <c r="J229" s="16"/>
      <c r="K229" s="31">
        <v>0.25</v>
      </c>
      <c r="L229" s="32"/>
      <c r="M229" s="44"/>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5"/>
      <c r="AR229" s="16" t="s">
        <v>60</v>
      </c>
    </row>
    <row r="230" spans="1:44" s="5" customFormat="1" hidden="1" x14ac:dyDescent="0.25">
      <c r="A230" s="33" t="s">
        <v>489</v>
      </c>
      <c r="B230" s="33" t="str">
        <f>IFERROR(LEFT(BasedeDados[[#This Row],[GTE TI]],SEARCH(" ",BasedeDados[[#This Row],[GTE TI]],1)),BasedeDados[[#This Row],[GTE TI]])</f>
        <v xml:space="preserve">ANL </v>
      </c>
      <c r="C230" s="79" t="s">
        <v>233</v>
      </c>
      <c r="D230" s="79" t="s">
        <v>1388</v>
      </c>
      <c r="E230" s="31" t="str" cm="1">
        <f t="array" ref="E23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30" s="31">
        <f t="shared" si="6"/>
        <v>0.25</v>
      </c>
      <c r="G230" s="31">
        <f t="shared" si="7"/>
        <v>0</v>
      </c>
      <c r="H230" s="16" t="s">
        <v>64</v>
      </c>
      <c r="I230" s="16"/>
      <c r="J230" s="16"/>
      <c r="K230" s="31"/>
      <c r="L230" s="32"/>
      <c r="M230" s="44"/>
      <c r="N230" s="16"/>
      <c r="O230" s="16"/>
      <c r="P230" s="16"/>
      <c r="Q230" s="16"/>
      <c r="R230" s="16"/>
      <c r="S230" s="16"/>
      <c r="T230" s="16"/>
      <c r="U230" s="16"/>
      <c r="V230" s="16"/>
      <c r="W230" s="16"/>
      <c r="X230" s="16"/>
      <c r="Y230" s="16"/>
      <c r="Z230" s="16"/>
      <c r="AA230" s="16"/>
      <c r="AB230" s="31"/>
      <c r="AC230" s="16"/>
      <c r="AD230" s="31"/>
      <c r="AE230" s="16"/>
      <c r="AF230" s="16"/>
      <c r="AG230" s="16"/>
      <c r="AH230" s="31"/>
      <c r="AI230" s="31"/>
      <c r="AJ230" s="16"/>
      <c r="AK230" s="16"/>
      <c r="AL230" s="16"/>
      <c r="AM230" s="31"/>
      <c r="AN230" s="16"/>
      <c r="AO230" s="16">
        <v>0.25</v>
      </c>
      <c r="AP230" s="16"/>
      <c r="AQ230" s="15"/>
      <c r="AR230" s="16"/>
    </row>
    <row r="231" spans="1:44" s="5" customFormat="1" hidden="1" x14ac:dyDescent="0.25">
      <c r="A231" s="33" t="s">
        <v>490</v>
      </c>
      <c r="B231" s="33" t="str">
        <f>IFERROR(LEFT(BasedeDados[[#This Row],[GTE TI]],SEARCH(" ",BasedeDados[[#This Row],[GTE TI]],1)),BasedeDados[[#This Row],[GTE TI]])</f>
        <v>ESTAGIARIO</v>
      </c>
      <c r="C231" s="80" t="s">
        <v>184</v>
      </c>
      <c r="D231" s="80" t="s">
        <v>799</v>
      </c>
      <c r="E231" s="16" t="s">
        <v>84</v>
      </c>
      <c r="F231" s="16">
        <f t="shared" si="6"/>
        <v>16.5</v>
      </c>
      <c r="G231" s="16">
        <f t="shared" si="7"/>
        <v>3</v>
      </c>
      <c r="H231" s="16" t="s">
        <v>85</v>
      </c>
      <c r="I231" s="16"/>
      <c r="J231" s="16"/>
      <c r="K231" s="31">
        <v>0.25</v>
      </c>
      <c r="L231" s="32"/>
      <c r="M231" s="44"/>
      <c r="N231" s="16"/>
      <c r="O231" s="16"/>
      <c r="P231" s="16"/>
      <c r="Q231" s="16"/>
      <c r="R231" s="16"/>
      <c r="S231" s="16"/>
      <c r="T231" s="16"/>
      <c r="U231" s="16"/>
      <c r="V231" s="16"/>
      <c r="W231" s="16"/>
      <c r="X231" s="16"/>
      <c r="Y231" s="16"/>
      <c r="Z231" s="16"/>
      <c r="AA231" s="16"/>
      <c r="AB231" s="16"/>
      <c r="AC231" s="16"/>
      <c r="AD231" s="16"/>
      <c r="AE231" s="16"/>
      <c r="AF231" s="16"/>
      <c r="AG231" s="16"/>
      <c r="AH231" s="16">
        <v>16</v>
      </c>
      <c r="AI231" s="16"/>
      <c r="AJ231" s="16"/>
      <c r="AK231" s="16"/>
      <c r="AL231" s="55">
        <v>0.25</v>
      </c>
      <c r="AM231" s="16"/>
      <c r="AN231" s="16"/>
      <c r="AO231" s="16"/>
      <c r="AP231" s="16"/>
      <c r="AQ231" s="15"/>
      <c r="AR231" s="16" t="s">
        <v>60</v>
      </c>
    </row>
    <row r="232" spans="1:44" s="5" customFormat="1" hidden="1" x14ac:dyDescent="0.25">
      <c r="A232" s="33" t="s">
        <v>493</v>
      </c>
      <c r="B232" s="33" t="str">
        <f>IFERROR(LEFT(BasedeDados[[#This Row],[GTE TI]],SEARCH(" ",BasedeDados[[#This Row],[GTE TI]],1)),BasedeDados[[#This Row],[GTE TI]])</f>
        <v xml:space="preserve">CONS </v>
      </c>
      <c r="C232" s="79" t="s">
        <v>1307</v>
      </c>
      <c r="D232" s="79" t="s">
        <v>1308</v>
      </c>
      <c r="E232" s="16" t="str" cm="1">
        <f t="array" ref="E23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32" s="16">
        <f t="shared" si="6"/>
        <v>0.25</v>
      </c>
      <c r="G232" s="16">
        <f t="shared" si="7"/>
        <v>1</v>
      </c>
      <c r="H232" s="16" t="s">
        <v>64</v>
      </c>
      <c r="I232" s="16"/>
      <c r="J232" s="16"/>
      <c r="K232" s="31">
        <v>0.25</v>
      </c>
      <c r="L232" s="32"/>
      <c r="M232" s="44"/>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5"/>
      <c r="AR232" s="16" t="s">
        <v>60</v>
      </c>
    </row>
    <row r="233" spans="1:44" s="5" customFormat="1" hidden="1" x14ac:dyDescent="0.25">
      <c r="A233" s="33" t="s">
        <v>496</v>
      </c>
      <c r="B233" s="33" t="str">
        <f>IFERROR(LEFT(BasedeDados[[#This Row],[GTE TI]],SEARCH(" ",BasedeDados[[#This Row],[GTE TI]],1)),BasedeDados[[#This Row],[GTE TI]])</f>
        <v xml:space="preserve">AST </v>
      </c>
      <c r="C233" s="80" t="s">
        <v>1622</v>
      </c>
      <c r="D233" s="80" t="s">
        <v>1623</v>
      </c>
      <c r="E233" s="16" t="str" cm="1">
        <f t="array" ref="E23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33" s="16">
        <f t="shared" si="6"/>
        <v>0.25</v>
      </c>
      <c r="G233" s="16">
        <f t="shared" si="7"/>
        <v>1</v>
      </c>
      <c r="H233" s="16" t="s">
        <v>64</v>
      </c>
      <c r="I233" s="16"/>
      <c r="J233" s="16"/>
      <c r="K233" s="31">
        <v>0.25</v>
      </c>
      <c r="L233" s="32"/>
      <c r="M233" s="44"/>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5"/>
      <c r="AR233" s="16" t="s">
        <v>60</v>
      </c>
    </row>
    <row r="234" spans="1:44" s="5" customFormat="1" hidden="1" x14ac:dyDescent="0.25">
      <c r="A234" s="33" t="s">
        <v>499</v>
      </c>
      <c r="B234" s="33" t="str">
        <f>IFERROR(LEFT(BasedeDados[[#This Row],[GTE TI]],SEARCH(" ",BasedeDados[[#This Row],[GTE TI]],1)),BasedeDados[[#This Row],[GTE TI]])</f>
        <v xml:space="preserve">GTE </v>
      </c>
      <c r="C234" s="79" t="s">
        <v>494</v>
      </c>
      <c r="D234" s="79" t="s">
        <v>1164</v>
      </c>
      <c r="E234" s="16" t="str" cm="1">
        <f t="array" ref="E23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34" s="16">
        <f t="shared" si="6"/>
        <v>0.25</v>
      </c>
      <c r="G234" s="16">
        <f t="shared" si="7"/>
        <v>1</v>
      </c>
      <c r="H234" s="16" t="s">
        <v>64</v>
      </c>
      <c r="I234" s="16"/>
      <c r="J234" s="16"/>
      <c r="K234" s="31">
        <v>0.25</v>
      </c>
      <c r="L234" s="32"/>
      <c r="M234" s="44"/>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5"/>
      <c r="AR234" s="16" t="s">
        <v>60</v>
      </c>
    </row>
    <row r="235" spans="1:44" s="5" customFormat="1" hidden="1" x14ac:dyDescent="0.25">
      <c r="A235" s="33" t="s">
        <v>501</v>
      </c>
      <c r="B235" s="33" t="str">
        <f>IFERROR(LEFT(BasedeDados[[#This Row],[GTE TI]],SEARCH(" ",BasedeDados[[#This Row],[GTE TI]],1)),BasedeDados[[#This Row],[GTE TI]])</f>
        <v xml:space="preserve">CONS </v>
      </c>
      <c r="C235" s="80" t="s">
        <v>511</v>
      </c>
      <c r="D235" s="80" t="s">
        <v>529</v>
      </c>
      <c r="E235" s="16" t="str" cm="1">
        <f t="array" ref="E23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35" s="16">
        <f t="shared" si="6"/>
        <v>0.25</v>
      </c>
      <c r="G235" s="16">
        <f t="shared" si="7"/>
        <v>1</v>
      </c>
      <c r="H235" s="16" t="s">
        <v>64</v>
      </c>
      <c r="I235" s="16"/>
      <c r="J235" s="16"/>
      <c r="K235" s="31">
        <v>0.25</v>
      </c>
      <c r="L235" s="32"/>
      <c r="M235" s="44"/>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5"/>
      <c r="AR235" s="16" t="s">
        <v>60</v>
      </c>
    </row>
    <row r="236" spans="1:44" s="5" customFormat="1" hidden="1" x14ac:dyDescent="0.25">
      <c r="A236" s="33" t="s">
        <v>502</v>
      </c>
      <c r="B236" s="33" t="str">
        <f>IFERROR(LEFT(BasedeDados[[#This Row],[GTE TI]],SEARCH(" ",BasedeDados[[#This Row],[GTE TI]],1)),BasedeDados[[#This Row],[GTE TI]])</f>
        <v xml:space="preserve">CONS </v>
      </c>
      <c r="C236" s="79" t="s">
        <v>323</v>
      </c>
      <c r="D236" s="79" t="s">
        <v>334</v>
      </c>
      <c r="E236" s="16" t="str" cm="1">
        <f t="array" ref="E23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36" s="16">
        <f t="shared" si="6"/>
        <v>0.25</v>
      </c>
      <c r="G236" s="16">
        <f t="shared" si="7"/>
        <v>1</v>
      </c>
      <c r="H236" s="16" t="s">
        <v>64</v>
      </c>
      <c r="I236" s="16"/>
      <c r="J236" s="16"/>
      <c r="K236" s="31">
        <v>0.25</v>
      </c>
      <c r="L236" s="32"/>
      <c r="M236" s="44"/>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5"/>
      <c r="AR236" s="16" t="s">
        <v>60</v>
      </c>
    </row>
    <row r="237" spans="1:44" s="5" customFormat="1" hidden="1" x14ac:dyDescent="0.25">
      <c r="A237" s="33" t="s">
        <v>504</v>
      </c>
      <c r="B237" s="33" t="str">
        <f>IFERROR(LEFT(BasedeDados[[#This Row],[GTE TI]],SEARCH(" ",BasedeDados[[#This Row],[GTE TI]],1)),BasedeDados[[#This Row],[GTE TI]])</f>
        <v xml:space="preserve">SUPTE </v>
      </c>
      <c r="C237" s="80" t="s">
        <v>320</v>
      </c>
      <c r="D237" s="80" t="s">
        <v>1986</v>
      </c>
      <c r="E237" s="16" t="str" cm="1">
        <f t="array" ref="E23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37" s="16">
        <f t="shared" si="6"/>
        <v>0.5</v>
      </c>
      <c r="G237" s="16">
        <f t="shared" si="7"/>
        <v>2</v>
      </c>
      <c r="H237" s="16" t="s">
        <v>64</v>
      </c>
      <c r="I237" s="16"/>
      <c r="J237" s="16"/>
      <c r="K237" s="31">
        <v>0.25</v>
      </c>
      <c r="L237" s="32"/>
      <c r="M237" s="44"/>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v>0.25</v>
      </c>
      <c r="AN237" s="16"/>
      <c r="AO237" s="16"/>
      <c r="AP237" s="16"/>
      <c r="AQ237" s="15"/>
      <c r="AR237" s="16" t="s">
        <v>60</v>
      </c>
    </row>
    <row r="238" spans="1:44" s="5" customFormat="1" hidden="1" x14ac:dyDescent="0.25">
      <c r="A238" s="33" t="s">
        <v>506</v>
      </c>
      <c r="B238" s="33" t="str">
        <f>IFERROR(LEFT(BasedeDados[[#This Row],[GTE TI]],SEARCH(" ",BasedeDados[[#This Row],[GTE TI]],1)),BasedeDados[[#This Row],[GTE TI]])</f>
        <v xml:space="preserve">GTE </v>
      </c>
      <c r="C238" s="79" t="s">
        <v>207</v>
      </c>
      <c r="D238" s="79" t="s">
        <v>208</v>
      </c>
      <c r="E238" s="16" t="str" cm="1">
        <f t="array" ref="E23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238" s="16">
        <f t="shared" si="6"/>
        <v>11.75</v>
      </c>
      <c r="G238" s="16">
        <f t="shared" si="7"/>
        <v>4</v>
      </c>
      <c r="H238" s="16" t="s">
        <v>58</v>
      </c>
      <c r="I238" s="16"/>
      <c r="J238" s="16"/>
      <c r="K238" s="31">
        <v>0.25</v>
      </c>
      <c r="L238" s="32">
        <v>0.5</v>
      </c>
      <c r="M238" s="44"/>
      <c r="N238" s="16"/>
      <c r="O238" s="16"/>
      <c r="P238" s="16"/>
      <c r="Q238" s="16"/>
      <c r="R238" s="16"/>
      <c r="S238" s="16"/>
      <c r="T238" s="16"/>
      <c r="U238" s="16"/>
      <c r="V238" s="16"/>
      <c r="W238" s="16"/>
      <c r="X238" s="16"/>
      <c r="Y238" s="16"/>
      <c r="Z238" s="16"/>
      <c r="AA238" s="16"/>
      <c r="AB238" s="16">
        <v>8</v>
      </c>
      <c r="AC238" s="16"/>
      <c r="AD238" s="16"/>
      <c r="AE238" s="16">
        <v>3</v>
      </c>
      <c r="AF238" s="16"/>
      <c r="AG238" s="16"/>
      <c r="AH238" s="16"/>
      <c r="AI238" s="16"/>
      <c r="AJ238" s="16"/>
      <c r="AK238" s="16"/>
      <c r="AL238" s="16"/>
      <c r="AM238" s="16"/>
      <c r="AN238" s="16"/>
      <c r="AO238" s="16"/>
      <c r="AP238" s="16" t="s">
        <v>59</v>
      </c>
      <c r="AQ238" s="15"/>
      <c r="AR238" s="16" t="s">
        <v>60</v>
      </c>
    </row>
    <row r="239" spans="1:44" s="5" customFormat="1" hidden="1" x14ac:dyDescent="0.25">
      <c r="A239" s="33" t="s">
        <v>508</v>
      </c>
      <c r="B239" s="33" t="str">
        <f>IFERROR(LEFT(BasedeDados[[#This Row],[GTE TI]],SEARCH(" ",BasedeDados[[#This Row],[GTE TI]],1)),BasedeDados[[#This Row],[GTE TI]])</f>
        <v>N/A</v>
      </c>
      <c r="C239" s="80" t="s">
        <v>2075</v>
      </c>
      <c r="D239" s="80" t="s">
        <v>2075</v>
      </c>
      <c r="E239" s="16" t="str" cm="1">
        <f t="array" ref="E23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39" s="16">
        <f t="shared" si="6"/>
        <v>0.25</v>
      </c>
      <c r="G239" s="16">
        <f t="shared" si="7"/>
        <v>1</v>
      </c>
      <c r="H239" s="16" t="s">
        <v>64</v>
      </c>
      <c r="I239" s="16"/>
      <c r="J239" s="16"/>
      <c r="L239" s="32"/>
      <c r="M239" s="44"/>
      <c r="N239" s="16"/>
      <c r="O239" s="16"/>
      <c r="P239" s="16"/>
      <c r="Q239" s="16"/>
      <c r="R239" s="16"/>
      <c r="S239" s="16"/>
      <c r="T239" s="16"/>
      <c r="U239" s="16"/>
      <c r="V239" s="16"/>
      <c r="W239" s="16"/>
      <c r="X239" s="16"/>
      <c r="Y239" s="16"/>
      <c r="Z239" s="16"/>
      <c r="AA239" s="16"/>
      <c r="AC239" s="16"/>
      <c r="AE239" s="16"/>
      <c r="AF239" s="16"/>
      <c r="AG239" s="16"/>
      <c r="AH239" s="16"/>
      <c r="AI239" s="16"/>
      <c r="AJ239" s="16"/>
      <c r="AK239" s="16"/>
      <c r="AL239" s="55">
        <v>0.25</v>
      </c>
      <c r="AM239" s="16"/>
      <c r="AN239" s="16"/>
      <c r="AO239" s="16"/>
      <c r="AP239" s="16"/>
      <c r="AQ239" s="15"/>
      <c r="AR239" s="16"/>
    </row>
    <row r="240" spans="1:44" s="5" customFormat="1" hidden="1" x14ac:dyDescent="0.25">
      <c r="A240" s="33" t="s">
        <v>509</v>
      </c>
      <c r="B240" s="33" t="str">
        <f>IFERROR(LEFT(BasedeDados[[#This Row],[GTE TI]],SEARCH(" ",BasedeDados[[#This Row],[GTE TI]],1)),BasedeDados[[#This Row],[GTE TI]])</f>
        <v xml:space="preserve">ANL </v>
      </c>
      <c r="C240" s="79" t="s">
        <v>437</v>
      </c>
      <c r="D240" s="79" t="s">
        <v>1947</v>
      </c>
      <c r="E240" s="16" t="str" cm="1">
        <f t="array" ref="E24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40" s="16">
        <f t="shared" si="6"/>
        <v>0.25</v>
      </c>
      <c r="G240" s="16">
        <f t="shared" si="7"/>
        <v>1</v>
      </c>
      <c r="H240" s="16" t="s">
        <v>64</v>
      </c>
      <c r="I240" s="16"/>
      <c r="J240" s="16"/>
      <c r="K240" s="31">
        <v>0.25</v>
      </c>
      <c r="L240" s="32"/>
      <c r="M240" s="44"/>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5"/>
      <c r="AR240" s="16" t="s">
        <v>60</v>
      </c>
    </row>
    <row r="241" spans="1:44" s="5" customFormat="1" hidden="1" x14ac:dyDescent="0.25">
      <c r="A241" s="33" t="s">
        <v>510</v>
      </c>
      <c r="B241" s="33" t="str">
        <f>IFERROR(LEFT(BasedeDados[[#This Row],[GTE TI]],SEARCH(" ",BasedeDados[[#This Row],[GTE TI]],1)),BasedeDados[[#This Row],[GTE TI]])</f>
        <v xml:space="preserve">SUPTE </v>
      </c>
      <c r="C241" s="80" t="s">
        <v>69</v>
      </c>
      <c r="D241" s="80" t="s">
        <v>70</v>
      </c>
      <c r="E241" s="16" t="str" cm="1">
        <f t="array" ref="E24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41" s="16">
        <f t="shared" si="6"/>
        <v>0.25</v>
      </c>
      <c r="G241" s="16">
        <f t="shared" si="7"/>
        <v>1</v>
      </c>
      <c r="H241" s="16" t="s">
        <v>64</v>
      </c>
      <c r="I241" s="16"/>
      <c r="J241" s="16"/>
      <c r="K241" s="31">
        <v>0.25</v>
      </c>
      <c r="L241" s="32"/>
      <c r="M241" s="44"/>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5"/>
      <c r="AR241" s="16" t="s">
        <v>60</v>
      </c>
    </row>
    <row r="242" spans="1:44" s="5" customFormat="1" hidden="1" x14ac:dyDescent="0.25">
      <c r="A242" s="33" t="s">
        <v>512</v>
      </c>
      <c r="B242" s="33" t="str">
        <f>IFERROR(LEFT(BasedeDados[[#This Row],[GTE TI]],SEARCH(" ",BasedeDados[[#This Row],[GTE TI]],1)),BasedeDados[[#This Row],[GTE TI]])</f>
        <v xml:space="preserve">SUPTE </v>
      </c>
      <c r="C242" s="79" t="s">
        <v>270</v>
      </c>
      <c r="D242" s="79" t="s">
        <v>275</v>
      </c>
      <c r="E242" s="16" t="str" cm="1">
        <f t="array" ref="E24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242" s="16">
        <f t="shared" si="6"/>
        <v>7.75</v>
      </c>
      <c r="G242" s="16">
        <f t="shared" si="7"/>
        <v>6</v>
      </c>
      <c r="H242" s="16" t="s">
        <v>187</v>
      </c>
      <c r="I242" s="16"/>
      <c r="J242" s="16"/>
      <c r="K242" s="31">
        <v>0.25</v>
      </c>
      <c r="L242" s="32"/>
      <c r="M242" s="44">
        <v>1</v>
      </c>
      <c r="N242" s="16"/>
      <c r="O242" s="16"/>
      <c r="P242" s="16"/>
      <c r="Q242" s="16"/>
      <c r="R242" s="16"/>
      <c r="S242" s="16"/>
      <c r="T242" s="16"/>
      <c r="U242" s="16"/>
      <c r="V242" s="16"/>
      <c r="W242" s="16"/>
      <c r="X242" s="16"/>
      <c r="Y242" s="16"/>
      <c r="Z242" s="16"/>
      <c r="AA242" s="16"/>
      <c r="AB242" s="16"/>
      <c r="AC242" s="16"/>
      <c r="AD242" s="16"/>
      <c r="AE242" s="16"/>
      <c r="AF242" s="16"/>
      <c r="AG242" s="16">
        <v>2</v>
      </c>
      <c r="AH242" s="16"/>
      <c r="AI242" s="16"/>
      <c r="AJ242" s="16"/>
      <c r="AK242" s="16"/>
      <c r="AL242" s="55">
        <v>0.25</v>
      </c>
      <c r="AM242" s="16">
        <v>0.25</v>
      </c>
      <c r="AN242" s="16">
        <v>4</v>
      </c>
      <c r="AO242" s="16"/>
      <c r="AP242" s="16"/>
      <c r="AQ242" s="15"/>
      <c r="AR242" s="16" t="s">
        <v>60</v>
      </c>
    </row>
    <row r="243" spans="1:44" s="5" customFormat="1" hidden="1" x14ac:dyDescent="0.25">
      <c r="A243" s="33" t="s">
        <v>514</v>
      </c>
      <c r="B243" s="33" t="str">
        <f>IFERROR(LEFT(BasedeDados[[#This Row],[GTE TI]],SEARCH(" ",BasedeDados[[#This Row],[GTE TI]],1)),BasedeDados[[#This Row],[GTE TI]])</f>
        <v xml:space="preserve">AST </v>
      </c>
      <c r="C243" s="80" t="s">
        <v>1750</v>
      </c>
      <c r="D243" s="80" t="s">
        <v>1751</v>
      </c>
      <c r="E243" s="16" t="str" cm="1">
        <f t="array" ref="E24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43" s="16">
        <f t="shared" si="6"/>
        <v>0.5</v>
      </c>
      <c r="G243" s="16">
        <f t="shared" si="7"/>
        <v>2</v>
      </c>
      <c r="H243" s="16" t="s">
        <v>64</v>
      </c>
      <c r="I243" s="16"/>
      <c r="J243" s="16"/>
      <c r="K243" s="31">
        <v>0.25</v>
      </c>
      <c r="L243" s="32"/>
      <c r="M243" s="44"/>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55">
        <v>0.25</v>
      </c>
      <c r="AM243" s="16"/>
      <c r="AN243" s="16"/>
      <c r="AO243" s="16"/>
      <c r="AP243" s="16"/>
      <c r="AQ243" s="15"/>
      <c r="AR243" s="16" t="s">
        <v>60</v>
      </c>
    </row>
    <row r="244" spans="1:44" s="5" customFormat="1" hidden="1" x14ac:dyDescent="0.25">
      <c r="A244" s="33" t="s">
        <v>516</v>
      </c>
      <c r="B244" s="33" t="str">
        <f>IFERROR(LEFT(BasedeDados[[#This Row],[GTE TI]],SEARCH(" ",BasedeDados[[#This Row],[GTE TI]],1)),BasedeDados[[#This Row],[GTE TI]])</f>
        <v xml:space="preserve">SUPTE </v>
      </c>
      <c r="C244" s="79" t="s">
        <v>627</v>
      </c>
      <c r="D244" s="79" t="s">
        <v>637</v>
      </c>
      <c r="E244" s="16" t="str" cm="1">
        <f t="array" ref="E24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244" s="16">
        <f t="shared" si="6"/>
        <v>1</v>
      </c>
      <c r="G244" s="16">
        <f t="shared" si="7"/>
        <v>1</v>
      </c>
      <c r="H244" s="16" t="s">
        <v>58</v>
      </c>
      <c r="I244" s="16"/>
      <c r="J244" s="16"/>
      <c r="K244" s="31"/>
      <c r="L244" s="32"/>
      <c r="M244" s="44">
        <v>1</v>
      </c>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5"/>
      <c r="AR244" s="16"/>
    </row>
    <row r="245" spans="1:44" s="5" customFormat="1" hidden="1" x14ac:dyDescent="0.25">
      <c r="A245" s="33" t="s">
        <v>519</v>
      </c>
      <c r="B245" s="33" t="str">
        <f>IFERROR(LEFT(BasedeDados[[#This Row],[GTE TI]],SEARCH(" ",BasedeDados[[#This Row],[GTE TI]],1)),BasedeDados[[#This Row],[GTE TI]])</f>
        <v xml:space="preserve">GTE </v>
      </c>
      <c r="C245" s="80" t="s">
        <v>892</v>
      </c>
      <c r="D245" s="80" t="s">
        <v>893</v>
      </c>
      <c r="E245" s="16" t="str" cm="1">
        <f t="array" ref="E24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45" s="16">
        <f t="shared" si="6"/>
        <v>0.25</v>
      </c>
      <c r="G245" s="16">
        <f t="shared" si="7"/>
        <v>1</v>
      </c>
      <c r="H245" s="16" t="s">
        <v>64</v>
      </c>
      <c r="I245" s="16"/>
      <c r="J245" s="16"/>
      <c r="K245" s="31">
        <v>0.25</v>
      </c>
      <c r="L245" s="32"/>
      <c r="M245" s="44"/>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5"/>
      <c r="AR245" s="16" t="s">
        <v>60</v>
      </c>
    </row>
    <row r="246" spans="1:44" s="5" customFormat="1" hidden="1" x14ac:dyDescent="0.25">
      <c r="A246" s="33" t="s">
        <v>521</v>
      </c>
      <c r="B246" s="33" t="str">
        <f>IFERROR(LEFT(BasedeDados[[#This Row],[GTE TI]],SEARCH(" ",BasedeDados[[#This Row],[GTE TI]],1)),BasedeDados[[#This Row],[GTE TI]])</f>
        <v xml:space="preserve">COORD </v>
      </c>
      <c r="C246" s="79" t="s">
        <v>347</v>
      </c>
      <c r="D246" s="79" t="s">
        <v>348</v>
      </c>
      <c r="E246" s="16" t="str" cm="1">
        <f t="array" ref="E24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46" s="16">
        <f t="shared" si="6"/>
        <v>0.25</v>
      </c>
      <c r="G246" s="16">
        <f t="shared" si="7"/>
        <v>1</v>
      </c>
      <c r="H246" s="16" t="s">
        <v>64</v>
      </c>
      <c r="I246" s="55"/>
      <c r="J246" s="55"/>
      <c r="K246" s="58"/>
      <c r="L246" s="56"/>
      <c r="M246" s="57"/>
      <c r="N246" s="55"/>
      <c r="O246" s="55"/>
      <c r="P246" s="55"/>
      <c r="Q246" s="55"/>
      <c r="R246" s="55"/>
      <c r="S246" s="55"/>
      <c r="T246" s="55"/>
      <c r="U246" s="55"/>
      <c r="V246" s="55"/>
      <c r="W246" s="55"/>
      <c r="X246" s="55"/>
      <c r="Y246" s="55"/>
      <c r="Z246" s="55"/>
      <c r="AA246" s="55"/>
      <c r="AB246" s="58"/>
      <c r="AC246" s="55"/>
      <c r="AD246" s="58"/>
      <c r="AE246" s="55"/>
      <c r="AF246" s="55"/>
      <c r="AG246" s="55"/>
      <c r="AH246" s="55"/>
      <c r="AI246" s="55"/>
      <c r="AJ246" s="55"/>
      <c r="AK246" s="55"/>
      <c r="AL246" s="55"/>
      <c r="AM246" s="58">
        <v>0.25</v>
      </c>
      <c r="AN246" s="55"/>
      <c r="AO246" s="55"/>
      <c r="AP246" s="55"/>
      <c r="AQ246" s="53"/>
      <c r="AR246" s="16"/>
    </row>
    <row r="247" spans="1:44" s="5" customFormat="1" hidden="1" x14ac:dyDescent="0.25">
      <c r="A247" s="33" t="s">
        <v>522</v>
      </c>
      <c r="B247" s="33" t="str">
        <f>IFERROR(LEFT(BasedeDados[[#This Row],[GTE TI]],SEARCH(" ",BasedeDados[[#This Row],[GTE TI]],1)),BasedeDados[[#This Row],[GTE TI]])</f>
        <v xml:space="preserve">AST </v>
      </c>
      <c r="C247" s="80" t="s">
        <v>1750</v>
      </c>
      <c r="D247" s="80" t="s">
        <v>1751</v>
      </c>
      <c r="E247" s="16" t="str" cm="1">
        <f t="array" ref="E24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47" s="16">
        <f t="shared" si="6"/>
        <v>0.25</v>
      </c>
      <c r="G247" s="16">
        <f t="shared" si="7"/>
        <v>1</v>
      </c>
      <c r="H247" s="16" t="s">
        <v>64</v>
      </c>
      <c r="I247" s="16"/>
      <c r="J247" s="16"/>
      <c r="K247" s="31">
        <v>0.25</v>
      </c>
      <c r="L247" s="32"/>
      <c r="M247" s="44"/>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5"/>
      <c r="AR247" s="16" t="s">
        <v>60</v>
      </c>
    </row>
    <row r="248" spans="1:44" s="5" customFormat="1" hidden="1" x14ac:dyDescent="0.25">
      <c r="A248" s="33" t="s">
        <v>524</v>
      </c>
      <c r="B248" s="33" t="str">
        <f>IFERROR(LEFT(BasedeDados[[#This Row],[GTE TI]],SEARCH(" ",BasedeDados[[#This Row],[GTE TI]],1)),BasedeDados[[#This Row],[GTE TI]])</f>
        <v xml:space="preserve">ANL </v>
      </c>
      <c r="C248" s="79" t="s">
        <v>326</v>
      </c>
      <c r="D248" s="79" t="s">
        <v>2049</v>
      </c>
      <c r="E248" s="16" t="s">
        <v>57</v>
      </c>
      <c r="F248" s="16">
        <f t="shared" si="6"/>
        <v>0.5</v>
      </c>
      <c r="G248" s="16">
        <f t="shared" si="7"/>
        <v>1</v>
      </c>
      <c r="H248" s="16" t="s">
        <v>58</v>
      </c>
      <c r="I248" s="16"/>
      <c r="J248" s="16"/>
      <c r="K248" s="31"/>
      <c r="L248" s="32">
        <v>0.5</v>
      </c>
      <c r="M248" s="44"/>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t="s">
        <v>59</v>
      </c>
      <c r="AQ248" s="15"/>
      <c r="AR248" s="16" t="s">
        <v>60</v>
      </c>
    </row>
    <row r="249" spans="1:44" s="5" customFormat="1" hidden="1" x14ac:dyDescent="0.25">
      <c r="A249" s="33" t="s">
        <v>526</v>
      </c>
      <c r="B249" s="33" t="str">
        <f>IFERROR(LEFT(BasedeDados[[#This Row],[GTE TI]],SEARCH(" ",BasedeDados[[#This Row],[GTE TI]],1)),BasedeDados[[#This Row],[GTE TI]])</f>
        <v xml:space="preserve">AST </v>
      </c>
      <c r="C249" s="80" t="s">
        <v>1750</v>
      </c>
      <c r="D249" s="80" t="s">
        <v>1751</v>
      </c>
      <c r="E249" s="16" t="s">
        <v>57</v>
      </c>
      <c r="F249" s="16">
        <f t="shared" si="6"/>
        <v>0.5</v>
      </c>
      <c r="G249" s="16">
        <f t="shared" si="7"/>
        <v>1</v>
      </c>
      <c r="H249" s="16" t="s">
        <v>58</v>
      </c>
      <c r="I249" s="16"/>
      <c r="J249" s="16"/>
      <c r="K249" s="31"/>
      <c r="L249" s="32">
        <v>0.5</v>
      </c>
      <c r="M249" s="44"/>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t="s">
        <v>59</v>
      </c>
      <c r="AQ249" s="15"/>
      <c r="AR249" s="16" t="s">
        <v>60</v>
      </c>
    </row>
    <row r="250" spans="1:44" s="5" customFormat="1" hidden="1" x14ac:dyDescent="0.25">
      <c r="A250" s="33" t="s">
        <v>528</v>
      </c>
      <c r="B250" s="33" t="str">
        <f>IFERROR(LEFT(BasedeDados[[#This Row],[GTE TI]],SEARCH(" ",BasedeDados[[#This Row],[GTE TI]],1)),BasedeDados[[#This Row],[GTE TI]])</f>
        <v xml:space="preserve">ANL </v>
      </c>
      <c r="C250" s="79" t="s">
        <v>437</v>
      </c>
      <c r="D250" s="79" t="s">
        <v>450</v>
      </c>
      <c r="E250" s="16" t="s">
        <v>57</v>
      </c>
      <c r="F250" s="16">
        <f t="shared" si="6"/>
        <v>0.75</v>
      </c>
      <c r="G250" s="16">
        <f t="shared" si="7"/>
        <v>2</v>
      </c>
      <c r="H250" s="16" t="s">
        <v>58</v>
      </c>
      <c r="I250" s="16"/>
      <c r="J250" s="16"/>
      <c r="K250" s="31">
        <v>0.25</v>
      </c>
      <c r="L250" s="32">
        <v>0.5</v>
      </c>
      <c r="M250" s="44"/>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t="s">
        <v>59</v>
      </c>
      <c r="AQ250" s="15"/>
      <c r="AR250" s="16" t="s">
        <v>60</v>
      </c>
    </row>
    <row r="251" spans="1:44" s="5" customFormat="1" hidden="1" x14ac:dyDescent="0.25">
      <c r="A251" s="33" t="s">
        <v>530</v>
      </c>
      <c r="B251" s="33" t="str">
        <f>IFERROR(LEFT(BasedeDados[[#This Row],[GTE TI]],SEARCH(" ",BasedeDados[[#This Row],[GTE TI]],1)),BasedeDados[[#This Row],[GTE TI]])</f>
        <v xml:space="preserve">COORD </v>
      </c>
      <c r="C251" s="80" t="s">
        <v>1564</v>
      </c>
      <c r="D251" s="80" t="s">
        <v>1565</v>
      </c>
      <c r="E251" s="16" t="s">
        <v>57</v>
      </c>
      <c r="F251" s="16">
        <f t="shared" si="6"/>
        <v>0.5</v>
      </c>
      <c r="G251" s="16">
        <f t="shared" si="7"/>
        <v>1</v>
      </c>
      <c r="H251" s="16" t="s">
        <v>58</v>
      </c>
      <c r="I251" s="16"/>
      <c r="J251" s="16"/>
      <c r="K251" s="31"/>
      <c r="L251" s="32">
        <v>0.5</v>
      </c>
      <c r="M251" s="44"/>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t="s">
        <v>59</v>
      </c>
      <c r="AQ251" s="15"/>
      <c r="AR251" s="16" t="s">
        <v>60</v>
      </c>
    </row>
    <row r="252" spans="1:44" s="5" customFormat="1" hidden="1" x14ac:dyDescent="0.25">
      <c r="A252" s="33" t="s">
        <v>531</v>
      </c>
      <c r="B252" s="33" t="str">
        <f>IFERROR(LEFT(BasedeDados[[#This Row],[GTE TI]],SEARCH(" ",BasedeDados[[#This Row],[GTE TI]],1)),BasedeDados[[#This Row],[GTE TI]])</f>
        <v xml:space="preserve">ANL </v>
      </c>
      <c r="C252" s="79" t="s">
        <v>564</v>
      </c>
      <c r="D252" s="79" t="s">
        <v>562</v>
      </c>
      <c r="E252" s="16" t="str" cm="1">
        <f t="array" ref="E25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252" s="16">
        <f t="shared" si="6"/>
        <v>1</v>
      </c>
      <c r="G252" s="16">
        <f t="shared" si="7"/>
        <v>3</v>
      </c>
      <c r="H252" s="16" t="s">
        <v>58</v>
      </c>
      <c r="I252" s="16"/>
      <c r="J252" s="16"/>
      <c r="K252" s="31">
        <v>0.25</v>
      </c>
      <c r="L252" s="32">
        <v>0.5</v>
      </c>
      <c r="M252" s="44"/>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v>0.25</v>
      </c>
      <c r="AN252" s="16"/>
      <c r="AO252" s="16"/>
      <c r="AP252" s="16" t="s">
        <v>59</v>
      </c>
      <c r="AQ252" s="15"/>
      <c r="AR252" s="16" t="s">
        <v>60</v>
      </c>
    </row>
    <row r="253" spans="1:44" s="5" customFormat="1" hidden="1" x14ac:dyDescent="0.25">
      <c r="A253" s="33" t="s">
        <v>534</v>
      </c>
      <c r="B253" s="33" t="str">
        <f>IFERROR(LEFT(BasedeDados[[#This Row],[GTE TI]],SEARCH(" ",BasedeDados[[#This Row],[GTE TI]],1)),BasedeDados[[#This Row],[GTE TI]])</f>
        <v xml:space="preserve">CONS </v>
      </c>
      <c r="C253" s="80" t="s">
        <v>511</v>
      </c>
      <c r="D253" s="80" t="s">
        <v>548</v>
      </c>
      <c r="E253" s="16" t="str" cm="1">
        <f t="array" ref="E25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53" s="16">
        <f t="shared" si="6"/>
        <v>0.25</v>
      </c>
      <c r="G253" s="16">
        <f t="shared" si="7"/>
        <v>1</v>
      </c>
      <c r="H253" s="16" t="s">
        <v>64</v>
      </c>
      <c r="I253" s="16"/>
      <c r="J253" s="16"/>
      <c r="L253" s="32"/>
      <c r="M253" s="44"/>
      <c r="N253" s="16"/>
      <c r="O253" s="16"/>
      <c r="P253" s="16"/>
      <c r="Q253" s="16"/>
      <c r="R253" s="16"/>
      <c r="S253" s="16"/>
      <c r="T253" s="16"/>
      <c r="U253" s="16"/>
      <c r="V253" s="16"/>
      <c r="W253" s="16"/>
      <c r="X253" s="16"/>
      <c r="Y253" s="16"/>
      <c r="Z253" s="16"/>
      <c r="AA253" s="16"/>
      <c r="AC253" s="16"/>
      <c r="AE253" s="16"/>
      <c r="AF253" s="16"/>
      <c r="AG253" s="16"/>
      <c r="AH253" s="16"/>
      <c r="AI253" s="16"/>
      <c r="AJ253" s="16"/>
      <c r="AK253" s="16"/>
      <c r="AL253" s="55">
        <v>0.25</v>
      </c>
      <c r="AM253" s="16"/>
      <c r="AN253" s="16"/>
      <c r="AO253" s="16"/>
      <c r="AP253" s="16"/>
      <c r="AQ253" s="15"/>
      <c r="AR253" s="16"/>
    </row>
    <row r="254" spans="1:44" s="5" customFormat="1" hidden="1" x14ac:dyDescent="0.25">
      <c r="A254" s="33" t="s">
        <v>536</v>
      </c>
      <c r="B254" s="33" t="str">
        <f>IFERROR(LEFT(BasedeDados[[#This Row],[GTE TI]],SEARCH(" ",BasedeDados[[#This Row],[GTE TI]],1)),BasedeDados[[#This Row],[GTE TI]])</f>
        <v xml:space="preserve">ANL </v>
      </c>
      <c r="C254" s="79" t="s">
        <v>1310</v>
      </c>
      <c r="D254" s="79" t="s">
        <v>1308</v>
      </c>
      <c r="E254" s="16" t="str" cm="1">
        <f t="array" ref="E25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54" s="16">
        <f t="shared" si="6"/>
        <v>0.25</v>
      </c>
      <c r="G254" s="16">
        <f t="shared" si="7"/>
        <v>1</v>
      </c>
      <c r="H254" s="16" t="s">
        <v>64</v>
      </c>
      <c r="I254" s="16"/>
      <c r="J254" s="16"/>
      <c r="K254" s="31">
        <v>0.25</v>
      </c>
      <c r="L254" s="32"/>
      <c r="M254" s="44"/>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5"/>
      <c r="AR254" s="16" t="s">
        <v>60</v>
      </c>
    </row>
    <row r="255" spans="1:44" s="5" customFormat="1" hidden="1" x14ac:dyDescent="0.25">
      <c r="A255" s="33" t="s">
        <v>537</v>
      </c>
      <c r="B255" s="33" t="str">
        <f>IFERROR(LEFT(BasedeDados[[#This Row],[GTE TI]],SEARCH(" ",BasedeDados[[#This Row],[GTE TI]],1)),BasedeDados[[#This Row],[GTE TI]])</f>
        <v xml:space="preserve">SUPTE </v>
      </c>
      <c r="C255" s="80" t="s">
        <v>859</v>
      </c>
      <c r="D255" s="80" t="s">
        <v>860</v>
      </c>
      <c r="E255" s="16" t="s">
        <v>84</v>
      </c>
      <c r="F255" s="16">
        <f t="shared" si="6"/>
        <v>16.5</v>
      </c>
      <c r="G255" s="16">
        <f t="shared" si="7"/>
        <v>2</v>
      </c>
      <c r="H255" s="16" t="s">
        <v>85</v>
      </c>
      <c r="I255" s="16"/>
      <c r="J255" s="16"/>
      <c r="K255" s="31"/>
      <c r="L255" s="32">
        <v>0.5</v>
      </c>
      <c r="M255" s="44"/>
      <c r="N255" s="16"/>
      <c r="O255" s="16"/>
      <c r="P255" s="16"/>
      <c r="Q255" s="16"/>
      <c r="R255" s="16"/>
      <c r="S255" s="16"/>
      <c r="T255" s="16"/>
      <c r="U255" s="16"/>
      <c r="V255" s="16"/>
      <c r="W255" s="16"/>
      <c r="X255" s="16"/>
      <c r="Y255" s="16"/>
      <c r="Z255" s="16"/>
      <c r="AA255" s="16"/>
      <c r="AB255" s="16"/>
      <c r="AC255" s="16"/>
      <c r="AD255" s="16"/>
      <c r="AE255" s="16"/>
      <c r="AF255" s="16"/>
      <c r="AG255" s="16"/>
      <c r="AH255" s="16">
        <v>16</v>
      </c>
      <c r="AI255" s="16"/>
      <c r="AJ255" s="16"/>
      <c r="AK255" s="16"/>
      <c r="AL255" s="16"/>
      <c r="AM255" s="16"/>
      <c r="AN255" s="16"/>
      <c r="AO255" s="16"/>
      <c r="AP255" s="16" t="s">
        <v>59</v>
      </c>
      <c r="AQ255" s="15"/>
      <c r="AR255" s="16" t="s">
        <v>60</v>
      </c>
    </row>
    <row r="256" spans="1:44" s="5" customFormat="1" hidden="1" x14ac:dyDescent="0.25">
      <c r="A256" s="33" t="s">
        <v>539</v>
      </c>
      <c r="B256" s="33" t="str">
        <f>IFERROR(LEFT(BasedeDados[[#This Row],[GTE TI]],SEARCH(" ",BasedeDados[[#This Row],[GTE TI]],1)),BasedeDados[[#This Row],[GTE TI]])</f>
        <v xml:space="preserve">ADVOGADO </v>
      </c>
      <c r="C256" s="79" t="s">
        <v>851</v>
      </c>
      <c r="D256" s="79" t="s">
        <v>962</v>
      </c>
      <c r="E256" s="16" t="str" cm="1">
        <f t="array" ref="E25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256" s="16">
        <f t="shared" si="6"/>
        <v>12.25</v>
      </c>
      <c r="G256" s="16">
        <f t="shared" si="7"/>
        <v>4</v>
      </c>
      <c r="H256" s="16" t="s">
        <v>58</v>
      </c>
      <c r="I256" s="16"/>
      <c r="J256" s="16"/>
      <c r="K256" s="31">
        <v>0.25</v>
      </c>
      <c r="L256" s="32"/>
      <c r="M256" s="32"/>
      <c r="N256" s="16"/>
      <c r="O256" s="16"/>
      <c r="P256" s="16"/>
      <c r="Q256" s="16"/>
      <c r="R256" s="16"/>
      <c r="S256" s="16"/>
      <c r="T256" s="16"/>
      <c r="U256" s="16"/>
      <c r="V256" s="16"/>
      <c r="W256" s="16"/>
      <c r="X256" s="16">
        <v>4</v>
      </c>
      <c r="Y256" s="16">
        <v>4</v>
      </c>
      <c r="Z256" s="16">
        <v>4</v>
      </c>
      <c r="AA256" s="16"/>
      <c r="AB256" s="16"/>
      <c r="AC256" s="16"/>
      <c r="AD256" s="16"/>
      <c r="AE256" s="16"/>
      <c r="AF256" s="16"/>
      <c r="AG256" s="16"/>
      <c r="AH256" s="16"/>
      <c r="AI256" s="16"/>
      <c r="AJ256" s="16"/>
      <c r="AK256" s="16"/>
      <c r="AL256" s="16"/>
      <c r="AM256" s="16"/>
      <c r="AN256" s="16"/>
      <c r="AO256" s="16"/>
      <c r="AP256" s="16"/>
      <c r="AQ256" s="15"/>
      <c r="AR256" s="16" t="s">
        <v>60</v>
      </c>
    </row>
    <row r="257" spans="1:44" s="5" customFormat="1" hidden="1" x14ac:dyDescent="0.25">
      <c r="A257" s="33" t="s">
        <v>540</v>
      </c>
      <c r="B257" s="33" t="str">
        <f>IFERROR(LEFT(BasedeDados[[#This Row],[GTE TI]],SEARCH(" ",BasedeDados[[#This Row],[GTE TI]],1)),BasedeDados[[#This Row],[GTE TI]])</f>
        <v xml:space="preserve">ANL </v>
      </c>
      <c r="C257" s="80" t="s">
        <v>75</v>
      </c>
      <c r="D257" s="80" t="s">
        <v>1930</v>
      </c>
      <c r="E257" s="16" t="str" cm="1">
        <f t="array" ref="E25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57" s="16">
        <f t="shared" si="6"/>
        <v>0.25</v>
      </c>
      <c r="G257" s="16">
        <f t="shared" si="7"/>
        <v>1</v>
      </c>
      <c r="H257" s="16" t="s">
        <v>64</v>
      </c>
      <c r="I257" s="16"/>
      <c r="J257" s="16"/>
      <c r="K257" s="31">
        <v>0.25</v>
      </c>
      <c r="L257" s="32"/>
      <c r="M257" s="44"/>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5"/>
      <c r="AR257" s="16" t="s">
        <v>60</v>
      </c>
    </row>
    <row r="258" spans="1:44" s="5" customFormat="1" hidden="1" x14ac:dyDescent="0.25">
      <c r="A258" s="33" t="s">
        <v>542</v>
      </c>
      <c r="B258" s="33" t="str">
        <f>IFERROR(LEFT(BasedeDados[[#This Row],[GTE TI]],SEARCH(" ",BasedeDados[[#This Row],[GTE TI]],1)),BasedeDados[[#This Row],[GTE TI]])</f>
        <v>SUPERINTENDENTE</v>
      </c>
      <c r="C258" s="79" t="s">
        <v>2338</v>
      </c>
      <c r="D258" s="79" t="s">
        <v>1039</v>
      </c>
      <c r="E258" s="16" t="str" cm="1">
        <f t="array" ref="E25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58" s="16">
        <f t="shared" si="6"/>
        <v>0.5</v>
      </c>
      <c r="G258" s="16">
        <f t="shared" si="7"/>
        <v>2</v>
      </c>
      <c r="H258" s="16" t="s">
        <v>64</v>
      </c>
      <c r="I258" s="16"/>
      <c r="J258" s="16"/>
      <c r="K258" s="31">
        <v>0.25</v>
      </c>
      <c r="L258" s="32"/>
      <c r="M258" s="44"/>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v>0.25</v>
      </c>
      <c r="AN258" s="16"/>
      <c r="AO258" s="16"/>
      <c r="AP258" s="16"/>
      <c r="AQ258" s="15"/>
      <c r="AR258" s="16" t="s">
        <v>60</v>
      </c>
    </row>
    <row r="259" spans="1:44" s="5" customFormat="1" hidden="1" x14ac:dyDescent="0.25">
      <c r="A259" s="33" t="s">
        <v>544</v>
      </c>
      <c r="B259" s="33" t="str">
        <f>IFERROR(LEFT(BasedeDados[[#This Row],[GTE TI]],SEARCH(" ",BasedeDados[[#This Row],[GTE TI]],1)),BasedeDados[[#This Row],[GTE TI]])</f>
        <v xml:space="preserve">ANL </v>
      </c>
      <c r="C259" s="80" t="s">
        <v>437</v>
      </c>
      <c r="D259" s="80" t="s">
        <v>1790</v>
      </c>
      <c r="E259" s="16" t="str" cm="1">
        <f t="array" ref="E25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59" s="16">
        <f t="shared" ref="F259:F322" si="8">SUM(I259:AQ259)</f>
        <v>0.25</v>
      </c>
      <c r="G259" s="16">
        <f t="shared" ref="G259:G322" si="9">COUNT(I259,K259:AM259,AN259)</f>
        <v>1</v>
      </c>
      <c r="H259" s="16" t="s">
        <v>64</v>
      </c>
      <c r="I259" s="16"/>
      <c r="J259" s="16"/>
      <c r="K259" s="31">
        <v>0.25</v>
      </c>
      <c r="L259" s="32"/>
      <c r="M259" s="44"/>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5"/>
      <c r="AR259" s="16" t="s">
        <v>60</v>
      </c>
    </row>
    <row r="260" spans="1:44" s="5" customFormat="1" hidden="1" x14ac:dyDescent="0.25">
      <c r="A260" s="33" t="s">
        <v>545</v>
      </c>
      <c r="B260" s="33" t="str">
        <f>IFERROR(LEFT(BasedeDados[[#This Row],[GTE TI]],SEARCH(" ",BasedeDados[[#This Row],[GTE TI]],1)),BasedeDados[[#This Row],[GTE TI]])</f>
        <v xml:space="preserve">GTE </v>
      </c>
      <c r="C260" s="79" t="s">
        <v>1182</v>
      </c>
      <c r="D260" s="79" t="s">
        <v>1183</v>
      </c>
      <c r="E260" s="16" t="str" cm="1">
        <f t="array" ref="E26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60" s="16">
        <f t="shared" si="8"/>
        <v>0.25</v>
      </c>
      <c r="G260" s="16">
        <f t="shared" si="9"/>
        <v>1</v>
      </c>
      <c r="H260" s="16" t="s">
        <v>64</v>
      </c>
      <c r="I260" s="16"/>
      <c r="J260" s="16"/>
      <c r="K260" s="31">
        <v>0.25</v>
      </c>
      <c r="L260" s="32"/>
      <c r="M260" s="44"/>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5"/>
      <c r="AR260" s="16" t="s">
        <v>60</v>
      </c>
    </row>
    <row r="261" spans="1:44" s="5" customFormat="1" hidden="1" x14ac:dyDescent="0.25">
      <c r="A261" s="33" t="s">
        <v>546</v>
      </c>
      <c r="B261" s="33" t="str">
        <f>IFERROR(LEFT(BasedeDados[[#This Row],[GTE TI]],SEARCH(" ",BasedeDados[[#This Row],[GTE TI]],1)),BasedeDados[[#This Row],[GTE TI]])</f>
        <v xml:space="preserve">ANL </v>
      </c>
      <c r="C261" s="80" t="s">
        <v>326</v>
      </c>
      <c r="D261" s="80" t="s">
        <v>1796</v>
      </c>
      <c r="E261" s="16" t="str" cm="1">
        <f t="array" ref="E26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61" s="16">
        <f t="shared" si="8"/>
        <v>0.25</v>
      </c>
      <c r="G261" s="16">
        <f t="shared" si="9"/>
        <v>1</v>
      </c>
      <c r="H261" s="16" t="s">
        <v>64</v>
      </c>
      <c r="I261" s="16"/>
      <c r="J261" s="16"/>
      <c r="K261" s="31">
        <v>0.25</v>
      </c>
      <c r="L261" s="32"/>
      <c r="M261" s="44"/>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5"/>
      <c r="AR261" s="16" t="s">
        <v>60</v>
      </c>
    </row>
    <row r="262" spans="1:44" s="5" customFormat="1" hidden="1" x14ac:dyDescent="0.25">
      <c r="A262" s="33" t="s">
        <v>547</v>
      </c>
      <c r="B262" s="33" t="str">
        <f>IFERROR(LEFT(BasedeDados[[#This Row],[GTE TI]],SEARCH(" ",BasedeDados[[#This Row],[GTE TI]],1)),BasedeDados[[#This Row],[GTE TI]])</f>
        <v xml:space="preserve">GTE </v>
      </c>
      <c r="C262" s="79" t="s">
        <v>696</v>
      </c>
      <c r="D262" s="79" t="s">
        <v>697</v>
      </c>
      <c r="E262" s="16" t="s">
        <v>57</v>
      </c>
      <c r="F262" s="16">
        <f t="shared" si="8"/>
        <v>0.75</v>
      </c>
      <c r="G262" s="16">
        <f t="shared" si="9"/>
        <v>2</v>
      </c>
      <c r="H262" s="16" t="s">
        <v>58</v>
      </c>
      <c r="I262" s="16"/>
      <c r="J262" s="16"/>
      <c r="K262" s="31"/>
      <c r="L262" s="32">
        <v>0.5</v>
      </c>
      <c r="M262" s="44"/>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55">
        <v>0.25</v>
      </c>
      <c r="AM262" s="16"/>
      <c r="AN262" s="16"/>
      <c r="AO262" s="16"/>
      <c r="AP262" s="16" t="s">
        <v>59</v>
      </c>
      <c r="AQ262" s="15"/>
      <c r="AR262" s="16" t="s">
        <v>60</v>
      </c>
    </row>
    <row r="263" spans="1:44" s="5" customFormat="1" hidden="1" x14ac:dyDescent="0.25">
      <c r="A263" s="33" t="s">
        <v>549</v>
      </c>
      <c r="B263" s="33" t="str">
        <f>IFERROR(LEFT(BasedeDados[[#This Row],[GTE TI]],SEARCH(" ",BasedeDados[[#This Row],[GTE TI]],1)),BasedeDados[[#This Row],[GTE TI]])</f>
        <v xml:space="preserve">ANL </v>
      </c>
      <c r="C263" s="80" t="s">
        <v>141</v>
      </c>
      <c r="D263" s="80" t="s">
        <v>312</v>
      </c>
      <c r="E263" s="16" t="str" cm="1">
        <f t="array" ref="E26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63" s="16">
        <f t="shared" si="8"/>
        <v>0.25</v>
      </c>
      <c r="G263" s="16">
        <f t="shared" si="9"/>
        <v>1</v>
      </c>
      <c r="H263" s="16" t="s">
        <v>64</v>
      </c>
      <c r="I263" s="16"/>
      <c r="J263" s="16"/>
      <c r="K263" s="31">
        <v>0.25</v>
      </c>
      <c r="L263" s="32"/>
      <c r="M263" s="44"/>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5"/>
      <c r="AR263" s="16" t="s">
        <v>60</v>
      </c>
    </row>
    <row r="264" spans="1:44" s="5" customFormat="1" hidden="1" x14ac:dyDescent="0.25">
      <c r="A264" s="33" t="s">
        <v>550</v>
      </c>
      <c r="B264" s="33" t="str">
        <f>IFERROR(LEFT(BasedeDados[[#This Row],[GTE TI]],SEARCH(" ",BasedeDados[[#This Row],[GTE TI]],1)),BasedeDados[[#This Row],[GTE TI]])</f>
        <v xml:space="preserve">AUDITOR </v>
      </c>
      <c r="C264" s="79" t="s">
        <v>720</v>
      </c>
      <c r="D264" s="79" t="s">
        <v>938</v>
      </c>
      <c r="E264" s="16" t="str" cm="1">
        <f t="array" ref="E26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64" s="16">
        <f t="shared" si="8"/>
        <v>0.25</v>
      </c>
      <c r="G264" s="16">
        <f t="shared" si="9"/>
        <v>1</v>
      </c>
      <c r="H264" s="16" t="s">
        <v>64</v>
      </c>
      <c r="I264" s="16"/>
      <c r="J264" s="16"/>
      <c r="K264" s="31">
        <v>0.25</v>
      </c>
      <c r="L264" s="32"/>
      <c r="M264" s="44"/>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5"/>
      <c r="AR264" s="16" t="s">
        <v>60</v>
      </c>
    </row>
    <row r="265" spans="1:44" s="5" customFormat="1" hidden="1" x14ac:dyDescent="0.25">
      <c r="A265" s="33" t="s">
        <v>551</v>
      </c>
      <c r="B265" s="33" t="str">
        <f>IFERROR(LEFT(BasedeDados[[#This Row],[GTE TI]],SEARCH(" ",BasedeDados[[#This Row],[GTE TI]],1)),BasedeDados[[#This Row],[GTE TI]])</f>
        <v xml:space="preserve">GTE </v>
      </c>
      <c r="C265" s="80" t="s">
        <v>331</v>
      </c>
      <c r="D265" s="80" t="s">
        <v>1735</v>
      </c>
      <c r="E265" s="16" t="str" cm="1">
        <f t="array" ref="E26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65" s="16">
        <f t="shared" si="8"/>
        <v>0.25</v>
      </c>
      <c r="G265" s="16">
        <f t="shared" si="9"/>
        <v>1</v>
      </c>
      <c r="H265" s="16" t="s">
        <v>64</v>
      </c>
      <c r="I265" s="16"/>
      <c r="J265" s="16"/>
      <c r="K265" s="31">
        <v>0.25</v>
      </c>
      <c r="L265" s="32"/>
      <c r="M265" s="44"/>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5"/>
      <c r="AR265" s="16" t="s">
        <v>60</v>
      </c>
    </row>
    <row r="266" spans="1:44" s="5" customFormat="1" hidden="1" x14ac:dyDescent="0.25">
      <c r="A266" s="33" t="s">
        <v>554</v>
      </c>
      <c r="B266" s="33" t="str">
        <f>IFERROR(LEFT(BasedeDados[[#This Row],[GTE TI]],SEARCH(" ",BasedeDados[[#This Row],[GTE TI]],1)),BasedeDados[[#This Row],[GTE TI]])</f>
        <v xml:space="preserve">ANL </v>
      </c>
      <c r="C266" s="79" t="s">
        <v>497</v>
      </c>
      <c r="D266" s="79" t="s">
        <v>1166</v>
      </c>
      <c r="E266" s="16" t="s">
        <v>57</v>
      </c>
      <c r="F266" s="16">
        <f t="shared" si="8"/>
        <v>0.5</v>
      </c>
      <c r="G266" s="16">
        <f t="shared" si="9"/>
        <v>1</v>
      </c>
      <c r="H266" s="16" t="s">
        <v>58</v>
      </c>
      <c r="I266" s="16"/>
      <c r="J266" s="16"/>
      <c r="K266" s="31"/>
      <c r="L266" s="32">
        <v>0.5</v>
      </c>
      <c r="M266" s="44"/>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t="s">
        <v>59</v>
      </c>
      <c r="AQ266" s="15"/>
      <c r="AR266" s="16" t="s">
        <v>60</v>
      </c>
    </row>
    <row r="267" spans="1:44" s="5" customFormat="1" hidden="1" x14ac:dyDescent="0.25">
      <c r="A267" s="33" t="s">
        <v>556</v>
      </c>
      <c r="B267" s="33" t="str">
        <f>IFERROR(LEFT(BasedeDados[[#This Row],[GTE TI]],SEARCH(" ",BasedeDados[[#This Row],[GTE TI]],1)),BasedeDados[[#This Row],[GTE TI]])</f>
        <v xml:space="preserve">SUPTE </v>
      </c>
      <c r="C267" s="80" t="s">
        <v>859</v>
      </c>
      <c r="D267" s="80" t="s">
        <v>944</v>
      </c>
      <c r="E267" s="16" t="s">
        <v>84</v>
      </c>
      <c r="F267" s="16">
        <f t="shared" si="8"/>
        <v>16</v>
      </c>
      <c r="G267" s="16">
        <f t="shared" si="9"/>
        <v>1</v>
      </c>
      <c r="H267" s="16" t="s">
        <v>85</v>
      </c>
      <c r="I267" s="16"/>
      <c r="J267" s="16"/>
      <c r="K267" s="31"/>
      <c r="L267" s="32"/>
      <c r="M267" s="44"/>
      <c r="N267" s="16"/>
      <c r="O267" s="16"/>
      <c r="P267" s="16"/>
      <c r="Q267" s="16"/>
      <c r="R267" s="16"/>
      <c r="S267" s="16"/>
      <c r="T267" s="16"/>
      <c r="U267" s="16"/>
      <c r="V267" s="16"/>
      <c r="W267" s="16"/>
      <c r="X267" s="16"/>
      <c r="Y267" s="16"/>
      <c r="Z267" s="16"/>
      <c r="AA267" s="16"/>
      <c r="AB267" s="31"/>
      <c r="AC267" s="16"/>
      <c r="AD267" s="31"/>
      <c r="AE267" s="16"/>
      <c r="AF267" s="16"/>
      <c r="AG267" s="16"/>
      <c r="AH267" s="31">
        <v>16</v>
      </c>
      <c r="AI267" s="31"/>
      <c r="AJ267" s="16"/>
      <c r="AK267" s="16"/>
      <c r="AL267" s="16"/>
      <c r="AM267" s="31"/>
      <c r="AN267" s="16"/>
      <c r="AO267" s="16"/>
      <c r="AP267" s="16"/>
      <c r="AQ267" s="15"/>
      <c r="AR267" s="16"/>
    </row>
    <row r="268" spans="1:44" s="5" customFormat="1" hidden="1" x14ac:dyDescent="0.25">
      <c r="A268" s="33" t="s">
        <v>558</v>
      </c>
      <c r="B268" s="33" t="str">
        <f>IFERROR(LEFT(BasedeDados[[#This Row],[GTE TI]],SEARCH(" ",BasedeDados[[#This Row],[GTE TI]],1)),BasedeDados[[#This Row],[GTE TI]])</f>
        <v xml:space="preserve">COORD </v>
      </c>
      <c r="C268" s="79" t="s">
        <v>1927</v>
      </c>
      <c r="D268" s="79" t="s">
        <v>2007</v>
      </c>
      <c r="E268" s="16" t="s">
        <v>84</v>
      </c>
      <c r="F268" s="16">
        <f t="shared" si="8"/>
        <v>12.5</v>
      </c>
      <c r="G268" s="16">
        <f t="shared" si="9"/>
        <v>4</v>
      </c>
      <c r="H268" s="16" t="s">
        <v>85</v>
      </c>
      <c r="I268" s="16"/>
      <c r="J268" s="16"/>
      <c r="K268" s="31">
        <v>0.25</v>
      </c>
      <c r="L268" s="32"/>
      <c r="M268" s="44"/>
      <c r="N268" s="16"/>
      <c r="O268" s="16"/>
      <c r="P268" s="16"/>
      <c r="Q268" s="16"/>
      <c r="R268" s="16"/>
      <c r="S268" s="16"/>
      <c r="T268" s="16"/>
      <c r="U268" s="16"/>
      <c r="V268" s="16"/>
      <c r="W268" s="16"/>
      <c r="X268" s="16"/>
      <c r="Y268" s="16"/>
      <c r="Z268" s="16"/>
      <c r="AA268" s="16">
        <v>2</v>
      </c>
      <c r="AB268" s="16"/>
      <c r="AC268" s="16"/>
      <c r="AD268" s="16"/>
      <c r="AE268" s="16"/>
      <c r="AF268" s="16"/>
      <c r="AG268" s="16"/>
      <c r="AH268" s="16"/>
      <c r="AI268" s="16">
        <v>10</v>
      </c>
      <c r="AJ268" s="16"/>
      <c r="AK268" s="16"/>
      <c r="AL268" s="16"/>
      <c r="AM268" s="16">
        <v>0.25</v>
      </c>
      <c r="AN268" s="16"/>
      <c r="AO268" s="16"/>
      <c r="AP268" s="16" t="s">
        <v>86</v>
      </c>
      <c r="AQ268" s="15"/>
      <c r="AR268" s="16" t="s">
        <v>60</v>
      </c>
    </row>
    <row r="269" spans="1:44" s="5" customFormat="1" hidden="1" x14ac:dyDescent="0.25">
      <c r="A269" s="33" t="s">
        <v>559</v>
      </c>
      <c r="B269" s="33" t="str">
        <f>IFERROR(LEFT(BasedeDados[[#This Row],[GTE TI]],SEARCH(" ",BasedeDados[[#This Row],[GTE TI]],1)),BasedeDados[[#This Row],[GTE TI]])</f>
        <v xml:space="preserve">DIR </v>
      </c>
      <c r="C269" s="80" t="s">
        <v>66</v>
      </c>
      <c r="D269" s="80" t="s">
        <v>67</v>
      </c>
      <c r="E269" s="16" t="str" cm="1">
        <f t="array" ref="E26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69" s="16">
        <f t="shared" si="8"/>
        <v>0.25</v>
      </c>
      <c r="G269" s="16">
        <f t="shared" si="9"/>
        <v>1</v>
      </c>
      <c r="H269" s="16" t="s">
        <v>64</v>
      </c>
      <c r="I269" s="16"/>
      <c r="J269" s="16"/>
      <c r="K269" s="31">
        <v>0.25</v>
      </c>
      <c r="L269" s="32"/>
      <c r="M269" s="44"/>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5"/>
      <c r="AR269" s="16" t="s">
        <v>60</v>
      </c>
    </row>
    <row r="270" spans="1:44" s="5" customFormat="1" hidden="1" x14ac:dyDescent="0.25">
      <c r="A270" s="33" t="s">
        <v>560</v>
      </c>
      <c r="B270" s="33" t="str">
        <f>IFERROR(LEFT(BasedeDados[[#This Row],[GTE TI]],SEARCH(" ",BasedeDados[[#This Row],[GTE TI]],1)),BasedeDados[[#This Row],[GTE TI]])</f>
        <v xml:space="preserve">COORD </v>
      </c>
      <c r="C270" s="79" t="s">
        <v>2009</v>
      </c>
      <c r="D270" s="79" t="s">
        <v>2010</v>
      </c>
      <c r="E270" s="16" t="str" cm="1">
        <f t="array" ref="E27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270" s="16">
        <f t="shared" si="8"/>
        <v>1</v>
      </c>
      <c r="G270" s="16">
        <f t="shared" si="9"/>
        <v>3</v>
      </c>
      <c r="H270" s="16" t="s">
        <v>58</v>
      </c>
      <c r="I270" s="16"/>
      <c r="J270" s="16"/>
      <c r="K270" s="31">
        <v>0.25</v>
      </c>
      <c r="L270" s="32">
        <v>0.5</v>
      </c>
      <c r="M270" s="44"/>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55">
        <v>0.25</v>
      </c>
      <c r="AM270" s="16"/>
      <c r="AN270" s="16"/>
      <c r="AO270" s="16"/>
      <c r="AP270" s="16" t="s">
        <v>59</v>
      </c>
      <c r="AQ270" s="15"/>
      <c r="AR270" s="16" t="s">
        <v>60</v>
      </c>
    </row>
    <row r="271" spans="1:44" s="5" customFormat="1" hidden="1" x14ac:dyDescent="0.25">
      <c r="A271" s="33" t="s">
        <v>563</v>
      </c>
      <c r="B271" s="33" t="str">
        <f>IFERROR(LEFT(BasedeDados[[#This Row],[GTE TI]],SEARCH(" ",BasedeDados[[#This Row],[GTE TI]],1)),BasedeDados[[#This Row],[GTE TI]])</f>
        <v xml:space="preserve">ANL </v>
      </c>
      <c r="C271" s="80" t="s">
        <v>1917</v>
      </c>
      <c r="D271" s="80" t="s">
        <v>1915</v>
      </c>
      <c r="E271" s="16" t="s">
        <v>57</v>
      </c>
      <c r="F271" s="16">
        <f t="shared" si="8"/>
        <v>0.75</v>
      </c>
      <c r="G271" s="16">
        <f t="shared" si="9"/>
        <v>2</v>
      </c>
      <c r="H271" s="16" t="s">
        <v>58</v>
      </c>
      <c r="I271" s="16"/>
      <c r="J271" s="16"/>
      <c r="K271" s="31"/>
      <c r="L271" s="32">
        <v>0.5</v>
      </c>
      <c r="M271" s="44"/>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55">
        <v>0.25</v>
      </c>
      <c r="AM271" s="16"/>
      <c r="AN271" s="16"/>
      <c r="AO271" s="16"/>
      <c r="AP271" s="16" t="s">
        <v>59</v>
      </c>
      <c r="AQ271" s="15"/>
      <c r="AR271" s="16" t="s">
        <v>60</v>
      </c>
    </row>
    <row r="272" spans="1:44" s="5" customFormat="1" hidden="1" x14ac:dyDescent="0.25">
      <c r="A272" s="33" t="s">
        <v>565</v>
      </c>
      <c r="B272" s="33" t="str">
        <f>IFERROR(LEFT(BasedeDados[[#This Row],[GTE TI]],SEARCH(" ",BasedeDados[[#This Row],[GTE TI]],1)),BasedeDados[[#This Row],[GTE TI]])</f>
        <v xml:space="preserve">GTE </v>
      </c>
      <c r="C272" s="79" t="s">
        <v>122</v>
      </c>
      <c r="D272" s="79" t="s">
        <v>123</v>
      </c>
      <c r="E272" s="16" t="s">
        <v>57</v>
      </c>
      <c r="F272" s="16">
        <f t="shared" si="8"/>
        <v>0.5</v>
      </c>
      <c r="G272" s="16">
        <f t="shared" si="9"/>
        <v>1</v>
      </c>
      <c r="H272" s="16" t="s">
        <v>58</v>
      </c>
      <c r="I272" s="16"/>
      <c r="J272" s="16"/>
      <c r="K272" s="31"/>
      <c r="L272" s="32">
        <v>0.5</v>
      </c>
      <c r="M272" s="44"/>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t="s">
        <v>59</v>
      </c>
      <c r="AQ272" s="15"/>
      <c r="AR272" s="16" t="s">
        <v>60</v>
      </c>
    </row>
    <row r="273" spans="1:44" s="5" customFormat="1" hidden="1" x14ac:dyDescent="0.25">
      <c r="A273" s="33" t="s">
        <v>566</v>
      </c>
      <c r="B273" s="33" t="str">
        <f>IFERROR(LEFT(BasedeDados[[#This Row],[GTE TI]],SEARCH(" ",BasedeDados[[#This Row],[GTE TI]],1)),BasedeDados[[#This Row],[GTE TI]])</f>
        <v xml:space="preserve">ANL </v>
      </c>
      <c r="C273" s="80" t="s">
        <v>75</v>
      </c>
      <c r="D273" s="80" t="s">
        <v>1930</v>
      </c>
      <c r="E273" s="16" t="s">
        <v>57</v>
      </c>
      <c r="F273" s="16">
        <f t="shared" si="8"/>
        <v>0.5</v>
      </c>
      <c r="G273" s="16">
        <f t="shared" si="9"/>
        <v>1</v>
      </c>
      <c r="H273" s="16" t="s">
        <v>58</v>
      </c>
      <c r="I273" s="16"/>
      <c r="J273" s="16"/>
      <c r="K273" s="31"/>
      <c r="L273" s="32">
        <v>0.5</v>
      </c>
      <c r="M273" s="44"/>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t="s">
        <v>59</v>
      </c>
      <c r="AQ273" s="15"/>
      <c r="AR273" s="16" t="s">
        <v>60</v>
      </c>
    </row>
    <row r="274" spans="1:44" s="5" customFormat="1" hidden="1" x14ac:dyDescent="0.25">
      <c r="A274" s="33" t="s">
        <v>567</v>
      </c>
      <c r="B274" s="33" t="str">
        <f>IFERROR(LEFT(BasedeDados[[#This Row],[GTE TI]],SEARCH(" ",BasedeDados[[#This Row],[GTE TI]],1)),BasedeDados[[#This Row],[GTE TI]])</f>
        <v xml:space="preserve">ESP </v>
      </c>
      <c r="C274" s="79" t="s">
        <v>1481</v>
      </c>
      <c r="D274" s="79" t="s">
        <v>1487</v>
      </c>
      <c r="E274" s="16" t="s">
        <v>57</v>
      </c>
      <c r="F274" s="16">
        <f t="shared" si="8"/>
        <v>0.5</v>
      </c>
      <c r="G274" s="16">
        <f t="shared" si="9"/>
        <v>1</v>
      </c>
      <c r="H274" s="16" t="s">
        <v>58</v>
      </c>
      <c r="I274" s="16"/>
      <c r="J274" s="16"/>
      <c r="K274" s="31"/>
      <c r="L274" s="32">
        <v>0.5</v>
      </c>
      <c r="M274" s="44"/>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t="s">
        <v>59</v>
      </c>
      <c r="AQ274" s="15"/>
      <c r="AR274" s="16" t="s">
        <v>60</v>
      </c>
    </row>
    <row r="275" spans="1:44" s="5" customFormat="1" hidden="1" x14ac:dyDescent="0.25">
      <c r="A275" s="33" t="s">
        <v>568</v>
      </c>
      <c r="B275" s="33" t="str">
        <f>IFERROR(LEFT(BasedeDados[[#This Row],[GTE TI]],SEARCH(" ",BasedeDados[[#This Row],[GTE TI]],1)),BasedeDados[[#This Row],[GTE TI]])</f>
        <v xml:space="preserve">SUPTE </v>
      </c>
      <c r="C275" s="80" t="s">
        <v>221</v>
      </c>
      <c r="D275" s="80" t="s">
        <v>222</v>
      </c>
      <c r="E275" s="16" t="str" cm="1">
        <f t="array" ref="E27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75" s="16">
        <f t="shared" si="8"/>
        <v>0.25</v>
      </c>
      <c r="G275" s="16">
        <f t="shared" si="9"/>
        <v>1</v>
      </c>
      <c r="H275" s="16" t="s">
        <v>64</v>
      </c>
      <c r="I275" s="16"/>
      <c r="J275" s="16"/>
      <c r="K275" s="31">
        <v>0.25</v>
      </c>
      <c r="L275" s="32"/>
      <c r="M275" s="44"/>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5"/>
      <c r="AR275" s="16" t="s">
        <v>60</v>
      </c>
    </row>
    <row r="276" spans="1:44" s="5" customFormat="1" hidden="1" x14ac:dyDescent="0.25">
      <c r="A276" s="33" t="s">
        <v>569</v>
      </c>
      <c r="B276" s="33" t="str">
        <f>IFERROR(LEFT(BasedeDados[[#This Row],[GTE TI]],SEARCH(" ",BasedeDados[[#This Row],[GTE TI]],1)),BasedeDados[[#This Row],[GTE TI]])</f>
        <v xml:space="preserve">CONS </v>
      </c>
      <c r="C276" s="79" t="s">
        <v>255</v>
      </c>
      <c r="D276" s="79" t="s">
        <v>256</v>
      </c>
      <c r="E276" s="16" t="str" cm="1">
        <f t="array" ref="E27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76" s="16">
        <f t="shared" si="8"/>
        <v>0.25</v>
      </c>
      <c r="G276" s="16">
        <f t="shared" si="9"/>
        <v>1</v>
      </c>
      <c r="H276" s="16" t="s">
        <v>64</v>
      </c>
      <c r="I276" s="16"/>
      <c r="J276" s="16"/>
      <c r="K276" s="31">
        <v>0.25</v>
      </c>
      <c r="L276" s="32"/>
      <c r="M276" s="44"/>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5"/>
      <c r="AR276" s="16" t="s">
        <v>60</v>
      </c>
    </row>
    <row r="277" spans="1:44" s="5" customFormat="1" hidden="1" x14ac:dyDescent="0.25">
      <c r="A277" s="33" t="s">
        <v>570</v>
      </c>
      <c r="B277" s="33" t="str">
        <f>IFERROR(LEFT(BasedeDados[[#This Row],[GTE TI]],SEARCH(" ",BasedeDados[[#This Row],[GTE TI]],1)),BasedeDados[[#This Row],[GTE TI]])</f>
        <v xml:space="preserve">SUPTE </v>
      </c>
      <c r="C277" s="80" t="s">
        <v>62</v>
      </c>
      <c r="D277" s="80" t="s">
        <v>1129</v>
      </c>
      <c r="E277" s="16" t="str" cm="1">
        <f t="array" ref="E27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77" s="16">
        <f t="shared" si="8"/>
        <v>0.25</v>
      </c>
      <c r="G277" s="16">
        <f t="shared" si="9"/>
        <v>1</v>
      </c>
      <c r="H277" s="16" t="s">
        <v>64</v>
      </c>
      <c r="I277" s="16"/>
      <c r="J277" s="16"/>
      <c r="K277" s="31">
        <v>0.25</v>
      </c>
      <c r="L277" s="32"/>
      <c r="M277" s="44"/>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5"/>
      <c r="AR277" s="16" t="s">
        <v>60</v>
      </c>
    </row>
    <row r="278" spans="1:44" s="5" customFormat="1" hidden="1" x14ac:dyDescent="0.25">
      <c r="A278" s="33" t="s">
        <v>573</v>
      </c>
      <c r="B278" s="33" t="str">
        <f>IFERROR(LEFT(BasedeDados[[#This Row],[GTE TI]],SEARCH(" ",BasedeDados[[#This Row],[GTE TI]],1)),BasedeDados[[#This Row],[GTE TI]])</f>
        <v xml:space="preserve">ANL </v>
      </c>
      <c r="C278" s="79" t="s">
        <v>82</v>
      </c>
      <c r="D278" s="79" t="s">
        <v>103</v>
      </c>
      <c r="E278" s="16" t="str" cm="1">
        <f t="array" ref="E27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78" s="16">
        <f t="shared" si="8"/>
        <v>0.5</v>
      </c>
      <c r="G278" s="16">
        <f t="shared" si="9"/>
        <v>2</v>
      </c>
      <c r="H278" s="16" t="s">
        <v>64</v>
      </c>
      <c r="I278" s="16"/>
      <c r="J278" s="16"/>
      <c r="K278" s="31">
        <v>0.25</v>
      </c>
      <c r="L278" s="32"/>
      <c r="M278" s="44"/>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55">
        <v>0.25</v>
      </c>
      <c r="AM278" s="16"/>
      <c r="AN278" s="16"/>
      <c r="AO278" s="16"/>
      <c r="AP278" s="16"/>
      <c r="AQ278" s="15"/>
      <c r="AR278" s="16" t="s">
        <v>60</v>
      </c>
    </row>
    <row r="279" spans="1:44" s="5" customFormat="1" hidden="1" x14ac:dyDescent="0.25">
      <c r="A279" s="33" t="s">
        <v>576</v>
      </c>
      <c r="B279" s="33" t="str">
        <f>IFERROR(LEFT(BasedeDados[[#This Row],[GTE TI]],SEARCH(" ",BasedeDados[[#This Row],[GTE TI]],1)),BasedeDados[[#This Row],[GTE TI]])</f>
        <v xml:space="preserve">GTE </v>
      </c>
      <c r="C279" s="80" t="s">
        <v>892</v>
      </c>
      <c r="D279" s="80" t="s">
        <v>931</v>
      </c>
      <c r="E279" s="16" t="str" cm="1">
        <f t="array" ref="E27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79" s="16">
        <f t="shared" si="8"/>
        <v>0.25</v>
      </c>
      <c r="G279" s="16">
        <f t="shared" si="9"/>
        <v>1</v>
      </c>
      <c r="H279" s="16" t="s">
        <v>64</v>
      </c>
      <c r="I279" s="16"/>
      <c r="J279" s="16"/>
      <c r="K279" s="31">
        <v>0.25</v>
      </c>
      <c r="L279" s="32"/>
      <c r="M279" s="44"/>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5"/>
      <c r="AR279" s="16" t="s">
        <v>60</v>
      </c>
    </row>
    <row r="280" spans="1:44" s="5" customFormat="1" x14ac:dyDescent="0.25">
      <c r="A280" s="33" t="s">
        <v>578</v>
      </c>
      <c r="B280" s="33" t="str">
        <f>IFERROR(LEFT(BasedeDados[[#This Row],[GTE TI]],SEARCH(" ",BasedeDados[[#This Row],[GTE TI]],1)),BasedeDados[[#This Row],[GTE TI]])</f>
        <v xml:space="preserve">ANL </v>
      </c>
      <c r="C280" s="79" t="s">
        <v>689</v>
      </c>
      <c r="D280" s="79" t="s">
        <v>684</v>
      </c>
      <c r="E280" s="16" t="str" cm="1">
        <f t="array" ref="E28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280" s="16">
        <f t="shared" si="8"/>
        <v>0</v>
      </c>
      <c r="G280" s="16">
        <f t="shared" si="9"/>
        <v>0</v>
      </c>
      <c r="H280" s="16" t="s">
        <v>114</v>
      </c>
      <c r="I280" s="16"/>
      <c r="J280" s="16"/>
      <c r="K280" s="31"/>
      <c r="L280" s="32"/>
      <c r="M280" s="44"/>
      <c r="N280" s="16"/>
      <c r="O280" s="16"/>
      <c r="P280" s="16"/>
      <c r="Q280" s="16"/>
      <c r="R280" s="16"/>
      <c r="S280" s="16"/>
      <c r="T280" s="16"/>
      <c r="U280" s="16"/>
      <c r="V280" s="16"/>
      <c r="W280" s="16"/>
      <c r="X280" s="16"/>
      <c r="Y280" s="16"/>
      <c r="Z280" s="16"/>
      <c r="AA280" s="16"/>
      <c r="AB280" s="31"/>
      <c r="AC280" s="16"/>
      <c r="AD280" s="31"/>
      <c r="AE280" s="16"/>
      <c r="AF280" s="16"/>
      <c r="AG280" s="16"/>
      <c r="AH280" s="16"/>
      <c r="AI280" s="16"/>
      <c r="AJ280" s="16"/>
      <c r="AK280" s="16"/>
      <c r="AL280" s="16"/>
      <c r="AM280" s="16"/>
      <c r="AN280" s="16"/>
      <c r="AO280" s="16"/>
      <c r="AP280" s="16"/>
      <c r="AQ280" s="15"/>
      <c r="AR280" s="16"/>
    </row>
    <row r="281" spans="1:44" s="5" customFormat="1" hidden="1" x14ac:dyDescent="0.25">
      <c r="A281" s="33" t="s">
        <v>579</v>
      </c>
      <c r="B281" s="33" t="str">
        <f>IFERROR(LEFT(BasedeDados[[#This Row],[GTE TI]],SEARCH(" ",BasedeDados[[#This Row],[GTE TI]],1)),BasedeDados[[#This Row],[GTE TI]])</f>
        <v xml:space="preserve">CONS </v>
      </c>
      <c r="C281" s="80" t="s">
        <v>574</v>
      </c>
      <c r="D281" s="80" t="s">
        <v>575</v>
      </c>
      <c r="E281" s="16" t="s">
        <v>18</v>
      </c>
      <c r="F281" s="16">
        <f t="shared" si="8"/>
        <v>19.25</v>
      </c>
      <c r="G281" s="16">
        <f t="shared" si="9"/>
        <v>3</v>
      </c>
      <c r="H281" s="16" t="s">
        <v>187</v>
      </c>
      <c r="I281" s="16">
        <v>3</v>
      </c>
      <c r="J281" s="16" t="s">
        <v>582</v>
      </c>
      <c r="K281" s="31">
        <v>0.25</v>
      </c>
      <c r="L281" s="32"/>
      <c r="M281" s="32"/>
      <c r="N281" s="16"/>
      <c r="O281" s="16">
        <v>16</v>
      </c>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5"/>
      <c r="AR281" s="16" t="s">
        <v>60</v>
      </c>
    </row>
    <row r="282" spans="1:44" s="5" customFormat="1" hidden="1" x14ac:dyDescent="0.25">
      <c r="A282" s="33" t="s">
        <v>583</v>
      </c>
      <c r="B282" s="33" t="str">
        <f>IFERROR(LEFT(BasedeDados[[#This Row],[GTE TI]],SEARCH(" ",BasedeDados[[#This Row],[GTE TI]],1)),BasedeDados[[#This Row],[GTE TI]])</f>
        <v xml:space="preserve">GTE </v>
      </c>
      <c r="C282" s="79" t="s">
        <v>252</v>
      </c>
      <c r="D282" s="79" t="s">
        <v>280</v>
      </c>
      <c r="E282" s="16" t="s">
        <v>84</v>
      </c>
      <c r="F282" s="16">
        <f t="shared" si="8"/>
        <v>15.75</v>
      </c>
      <c r="G282" s="16">
        <f t="shared" si="9"/>
        <v>5</v>
      </c>
      <c r="H282" s="16" t="s">
        <v>85</v>
      </c>
      <c r="I282" s="16"/>
      <c r="J282" s="16"/>
      <c r="K282" s="31">
        <v>0.25</v>
      </c>
      <c r="L282" s="32"/>
      <c r="M282" s="44"/>
      <c r="N282" s="16"/>
      <c r="O282" s="16"/>
      <c r="P282" s="16"/>
      <c r="Q282" s="16"/>
      <c r="R282" s="16"/>
      <c r="S282" s="16"/>
      <c r="T282" s="16"/>
      <c r="U282" s="16"/>
      <c r="V282" s="16"/>
      <c r="W282" s="16">
        <v>4</v>
      </c>
      <c r="X282" s="16"/>
      <c r="Y282" s="16"/>
      <c r="Z282" s="16"/>
      <c r="AA282" s="16"/>
      <c r="AB282" s="16"/>
      <c r="AC282" s="16"/>
      <c r="AD282" s="16"/>
      <c r="AE282" s="16"/>
      <c r="AF282" s="16">
        <v>11</v>
      </c>
      <c r="AG282" s="16"/>
      <c r="AH282" s="16"/>
      <c r="AI282" s="16"/>
      <c r="AJ282" s="16"/>
      <c r="AK282" s="16"/>
      <c r="AL282" s="55">
        <v>0.25</v>
      </c>
      <c r="AM282" s="16">
        <v>0.25</v>
      </c>
      <c r="AN282" s="16"/>
      <c r="AO282" s="16"/>
      <c r="AP282" s="16" t="s">
        <v>86</v>
      </c>
      <c r="AQ282" s="15"/>
      <c r="AR282" s="16" t="s">
        <v>60</v>
      </c>
    </row>
    <row r="283" spans="1:44" s="5" customFormat="1" hidden="1" x14ac:dyDescent="0.25">
      <c r="A283" s="33" t="s">
        <v>585</v>
      </c>
      <c r="B283" s="33" t="str">
        <f>IFERROR(LEFT(BasedeDados[[#This Row],[GTE TI]],SEARCH(" ",BasedeDados[[#This Row],[GTE TI]],1)),BasedeDados[[#This Row],[GTE TI]])</f>
        <v xml:space="preserve">ADVOGADO </v>
      </c>
      <c r="C283" s="80" t="s">
        <v>851</v>
      </c>
      <c r="D283" s="80" t="s">
        <v>1053</v>
      </c>
      <c r="E283" s="16" t="str" cm="1">
        <f t="array" ref="E28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283" s="16">
        <f t="shared" si="8"/>
        <v>2.25</v>
      </c>
      <c r="G283" s="16">
        <f t="shared" si="9"/>
        <v>2</v>
      </c>
      <c r="H283" s="16" t="s">
        <v>58</v>
      </c>
      <c r="I283" s="16"/>
      <c r="J283" s="16"/>
      <c r="K283" s="31">
        <v>0.25</v>
      </c>
      <c r="L283" s="32"/>
      <c r="M283" s="44"/>
      <c r="N283" s="16"/>
      <c r="O283" s="16"/>
      <c r="P283" s="16"/>
      <c r="Q283" s="16"/>
      <c r="R283" s="16"/>
      <c r="S283" s="16"/>
      <c r="T283" s="16"/>
      <c r="U283" s="16"/>
      <c r="V283" s="16"/>
      <c r="W283" s="16"/>
      <c r="X283" s="16"/>
      <c r="Y283" s="16"/>
      <c r="Z283" s="16"/>
      <c r="AA283" s="16">
        <v>2</v>
      </c>
      <c r="AB283" s="16"/>
      <c r="AC283" s="16"/>
      <c r="AD283" s="16"/>
      <c r="AE283" s="16"/>
      <c r="AF283" s="16"/>
      <c r="AG283" s="16"/>
      <c r="AH283" s="16"/>
      <c r="AI283" s="16"/>
      <c r="AJ283" s="16"/>
      <c r="AK283" s="16"/>
      <c r="AL283" s="16"/>
      <c r="AM283" s="16"/>
      <c r="AN283" s="16"/>
      <c r="AO283" s="16"/>
      <c r="AP283" s="16"/>
      <c r="AQ283" s="15"/>
      <c r="AR283" s="16" t="s">
        <v>60</v>
      </c>
    </row>
    <row r="284" spans="1:44" s="5" customFormat="1" hidden="1" x14ac:dyDescent="0.25">
      <c r="A284" s="33" t="s">
        <v>586</v>
      </c>
      <c r="B284" s="33" t="str">
        <f>IFERROR(LEFT(BasedeDados[[#This Row],[GTE TI]],SEARCH(" ",BasedeDados[[#This Row],[GTE TI]],1)),BasedeDados[[#This Row],[GTE TI]])</f>
        <v xml:space="preserve">ANL </v>
      </c>
      <c r="C284" s="79" t="s">
        <v>577</v>
      </c>
      <c r="D284" s="79" t="s">
        <v>1228</v>
      </c>
      <c r="E284" s="16" t="str" cm="1">
        <f t="array" ref="E28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284" s="16">
        <f t="shared" si="8"/>
        <v>2</v>
      </c>
      <c r="G284" s="16">
        <f t="shared" si="9"/>
        <v>4</v>
      </c>
      <c r="H284" s="16" t="s">
        <v>58</v>
      </c>
      <c r="I284" s="16"/>
      <c r="J284" s="16"/>
      <c r="K284" s="31">
        <v>0.25</v>
      </c>
      <c r="L284" s="32">
        <v>0.5</v>
      </c>
      <c r="M284" s="44">
        <v>1</v>
      </c>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55">
        <v>0.25</v>
      </c>
      <c r="AM284" s="16"/>
      <c r="AN284" s="16"/>
      <c r="AO284" s="16"/>
      <c r="AP284" s="16" t="s">
        <v>59</v>
      </c>
      <c r="AQ284" s="15"/>
      <c r="AR284" s="16" t="s">
        <v>60</v>
      </c>
    </row>
    <row r="285" spans="1:44" s="5" customFormat="1" hidden="1" x14ac:dyDescent="0.25">
      <c r="A285" s="33" t="s">
        <v>587</v>
      </c>
      <c r="B285" s="33" t="str">
        <f>IFERROR(LEFT(BasedeDados[[#This Row],[GTE TI]],SEARCH(" ",BasedeDados[[#This Row],[GTE TI]],1)),BasedeDados[[#This Row],[GTE TI]])</f>
        <v xml:space="preserve">SUPTE </v>
      </c>
      <c r="C285" s="80" t="s">
        <v>131</v>
      </c>
      <c r="D285" s="80" t="s">
        <v>132</v>
      </c>
      <c r="E285" s="16" t="str" cm="1">
        <f t="array" ref="E28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85" s="16">
        <f t="shared" si="8"/>
        <v>0.25</v>
      </c>
      <c r="G285" s="16">
        <f t="shared" si="9"/>
        <v>1</v>
      </c>
      <c r="H285" s="16" t="s">
        <v>64</v>
      </c>
      <c r="I285" s="16"/>
      <c r="J285" s="16"/>
      <c r="K285" s="31">
        <v>0.25</v>
      </c>
      <c r="L285" s="32"/>
      <c r="M285" s="44"/>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5"/>
      <c r="AR285" s="16" t="s">
        <v>60</v>
      </c>
    </row>
    <row r="286" spans="1:44" s="5" customFormat="1" hidden="1" x14ac:dyDescent="0.25">
      <c r="A286" s="33" t="s">
        <v>588</v>
      </c>
      <c r="B286" s="33" t="str">
        <f>IFERROR(LEFT(BasedeDados[[#This Row],[GTE TI]],SEARCH(" ",BasedeDados[[#This Row],[GTE TI]],1)),BasedeDados[[#This Row],[GTE TI]])</f>
        <v xml:space="preserve">ANL </v>
      </c>
      <c r="C286" s="79" t="s">
        <v>326</v>
      </c>
      <c r="D286" s="79" t="s">
        <v>1859</v>
      </c>
      <c r="E286" s="16" t="str" cm="1">
        <f t="array" ref="E28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86" s="16">
        <f t="shared" si="8"/>
        <v>0.25</v>
      </c>
      <c r="G286" s="16">
        <f t="shared" si="9"/>
        <v>1</v>
      </c>
      <c r="H286" s="16" t="s">
        <v>64</v>
      </c>
      <c r="I286" s="16"/>
      <c r="J286" s="16"/>
      <c r="K286" s="31">
        <v>0.25</v>
      </c>
      <c r="L286" s="32"/>
      <c r="M286" s="44"/>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5"/>
      <c r="AR286" s="16" t="s">
        <v>60</v>
      </c>
    </row>
    <row r="287" spans="1:44" s="5" customFormat="1" hidden="1" x14ac:dyDescent="0.25">
      <c r="A287" s="33" t="s">
        <v>589</v>
      </c>
      <c r="B287" s="33" t="str">
        <f>IFERROR(LEFT(BasedeDados[[#This Row],[GTE TI]],SEARCH(" ",BasedeDados[[#This Row],[GTE TI]],1)),BasedeDados[[#This Row],[GTE TI]])</f>
        <v xml:space="preserve">CONS </v>
      </c>
      <c r="C287" s="80" t="s">
        <v>323</v>
      </c>
      <c r="D287" s="80" t="s">
        <v>420</v>
      </c>
      <c r="E287" s="16" t="str" cm="1">
        <f t="array" ref="E28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87" s="16">
        <f t="shared" si="8"/>
        <v>0.5</v>
      </c>
      <c r="G287" s="16">
        <f t="shared" si="9"/>
        <v>2</v>
      </c>
      <c r="H287" s="16" t="s">
        <v>64</v>
      </c>
      <c r="I287" s="16"/>
      <c r="J287" s="16"/>
      <c r="K287" s="31">
        <v>0.25</v>
      </c>
      <c r="L287" s="32"/>
      <c r="M287" s="44"/>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55">
        <v>0.25</v>
      </c>
      <c r="AM287" s="16"/>
      <c r="AN287" s="16"/>
      <c r="AO287" s="16"/>
      <c r="AP287" s="16"/>
      <c r="AQ287" s="15"/>
      <c r="AR287" s="16" t="s">
        <v>60</v>
      </c>
    </row>
    <row r="288" spans="1:44" s="5" customFormat="1" hidden="1" x14ac:dyDescent="0.25">
      <c r="A288" s="33" t="s">
        <v>592</v>
      </c>
      <c r="B288" s="33" t="str">
        <f>IFERROR(LEFT(BasedeDados[[#This Row],[GTE TI]],SEARCH(" ",BasedeDados[[#This Row],[GTE TI]],1)),BasedeDados[[#This Row],[GTE TI]])</f>
        <v xml:space="preserve">ANL </v>
      </c>
      <c r="C288" s="79" t="s">
        <v>326</v>
      </c>
      <c r="D288" s="79" t="s">
        <v>1719</v>
      </c>
      <c r="E288" s="16" t="s">
        <v>18</v>
      </c>
      <c r="F288" s="16">
        <f t="shared" si="8"/>
        <v>5.25</v>
      </c>
      <c r="G288" s="16">
        <f t="shared" si="9"/>
        <v>3</v>
      </c>
      <c r="H288" s="16" t="s">
        <v>187</v>
      </c>
      <c r="I288" s="16">
        <v>3</v>
      </c>
      <c r="J288" s="16" t="s">
        <v>463</v>
      </c>
      <c r="K288" s="31">
        <v>0.25</v>
      </c>
      <c r="L288" s="32"/>
      <c r="M288" s="44">
        <v>2</v>
      </c>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5"/>
      <c r="AR288" s="16" t="s">
        <v>60</v>
      </c>
    </row>
    <row r="289" spans="1:44" s="5" customFormat="1" hidden="1" x14ac:dyDescent="0.25">
      <c r="A289" s="33" t="s">
        <v>595</v>
      </c>
      <c r="B289" s="33" t="str">
        <f>IFERROR(LEFT(BasedeDados[[#This Row],[GTE TI]],SEARCH(" ",BasedeDados[[#This Row],[GTE TI]],1)),BasedeDados[[#This Row],[GTE TI]])</f>
        <v xml:space="preserve">ANL </v>
      </c>
      <c r="C289" s="80" t="s">
        <v>326</v>
      </c>
      <c r="D289" s="80" t="s">
        <v>1196</v>
      </c>
      <c r="E289" s="16" t="str" cm="1">
        <f t="array" ref="E28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89" s="16">
        <f t="shared" si="8"/>
        <v>0.5</v>
      </c>
      <c r="G289" s="16">
        <f t="shared" si="9"/>
        <v>2</v>
      </c>
      <c r="H289" s="16" t="s">
        <v>64</v>
      </c>
      <c r="I289" s="16"/>
      <c r="J289" s="16"/>
      <c r="K289" s="31">
        <v>0.25</v>
      </c>
      <c r="L289" s="32"/>
      <c r="M289" s="44"/>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55">
        <v>0.25</v>
      </c>
      <c r="AM289" s="16"/>
      <c r="AN289" s="16"/>
      <c r="AO289" s="16"/>
      <c r="AP289" s="16"/>
      <c r="AQ289" s="15"/>
      <c r="AR289" s="16" t="s">
        <v>60</v>
      </c>
    </row>
    <row r="290" spans="1:44" s="5" customFormat="1" hidden="1" x14ac:dyDescent="0.25">
      <c r="A290" s="33" t="s">
        <v>596</v>
      </c>
      <c r="B290" s="33" t="str">
        <f>IFERROR(LEFT(BasedeDados[[#This Row],[GTE TI]],SEARCH(" ",BasedeDados[[#This Row],[GTE TI]],1)),BasedeDados[[#This Row],[GTE TI]])</f>
        <v xml:space="preserve">ESP </v>
      </c>
      <c r="C290" s="79" t="s">
        <v>1277</v>
      </c>
      <c r="D290" s="79" t="s">
        <v>1275</v>
      </c>
      <c r="E290" s="16" t="str" cm="1">
        <f t="array" ref="E29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90" s="16">
        <f t="shared" si="8"/>
        <v>0.5</v>
      </c>
      <c r="G290" s="16">
        <f t="shared" si="9"/>
        <v>2</v>
      </c>
      <c r="H290" s="16" t="s">
        <v>64</v>
      </c>
      <c r="I290" s="16"/>
      <c r="J290" s="16"/>
      <c r="K290" s="31">
        <v>0.25</v>
      </c>
      <c r="L290" s="32"/>
      <c r="M290" s="44"/>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55">
        <v>0.25</v>
      </c>
      <c r="AM290" s="16"/>
      <c r="AN290" s="16"/>
      <c r="AO290" s="16"/>
      <c r="AP290" s="16"/>
      <c r="AQ290" s="15"/>
      <c r="AR290" s="16" t="s">
        <v>60</v>
      </c>
    </row>
    <row r="291" spans="1:44" s="5" customFormat="1" hidden="1" x14ac:dyDescent="0.25">
      <c r="A291" s="33" t="s">
        <v>598</v>
      </c>
      <c r="B291" s="33" t="str">
        <f>IFERROR(LEFT(BasedeDados[[#This Row],[GTE TI]],SEARCH(" ",BasedeDados[[#This Row],[GTE TI]],1)),BasedeDados[[#This Row],[GTE TI]])</f>
        <v xml:space="preserve">ANL </v>
      </c>
      <c r="C291" s="80" t="s">
        <v>326</v>
      </c>
      <c r="D291" s="80" t="s">
        <v>1702</v>
      </c>
      <c r="E291" s="16" t="str" cm="1">
        <f t="array" ref="E29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291" s="16">
        <f t="shared" si="8"/>
        <v>1</v>
      </c>
      <c r="G291" s="16">
        <f t="shared" si="9"/>
        <v>3</v>
      </c>
      <c r="H291" s="16" t="s">
        <v>58</v>
      </c>
      <c r="I291" s="16"/>
      <c r="J291" s="16"/>
      <c r="K291" s="31">
        <v>0.25</v>
      </c>
      <c r="L291" s="32">
        <v>0.5</v>
      </c>
      <c r="M291" s="44"/>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55">
        <v>0.25</v>
      </c>
      <c r="AM291" s="16"/>
      <c r="AN291" s="16"/>
      <c r="AO291" s="16"/>
      <c r="AP291" s="16" t="s">
        <v>59</v>
      </c>
      <c r="AQ291" s="15"/>
      <c r="AR291" s="16" t="s">
        <v>60</v>
      </c>
    </row>
    <row r="292" spans="1:44" s="5" customFormat="1" hidden="1" x14ac:dyDescent="0.25">
      <c r="A292" s="33" t="s">
        <v>601</v>
      </c>
      <c r="B292" s="33" t="str">
        <f>IFERROR(LEFT(BasedeDados[[#This Row],[GTE TI]],SEARCH(" ",BasedeDados[[#This Row],[GTE TI]],1)),BasedeDados[[#This Row],[GTE TI]])</f>
        <v xml:space="preserve">GTE </v>
      </c>
      <c r="C292" s="79" t="s">
        <v>494</v>
      </c>
      <c r="D292" s="79" t="s">
        <v>1152</v>
      </c>
      <c r="E292" s="16" t="str" cm="1">
        <f t="array" ref="E29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92" s="16">
        <f t="shared" si="8"/>
        <v>0.5</v>
      </c>
      <c r="G292" s="16">
        <f t="shared" si="9"/>
        <v>2</v>
      </c>
      <c r="H292" s="16" t="s">
        <v>64</v>
      </c>
      <c r="I292" s="16"/>
      <c r="J292" s="16"/>
      <c r="K292" s="31">
        <v>0.25</v>
      </c>
      <c r="L292" s="32"/>
      <c r="M292" s="44"/>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v>0.25</v>
      </c>
      <c r="AN292" s="16"/>
      <c r="AO292" s="16"/>
      <c r="AP292" s="16"/>
      <c r="AQ292" s="15"/>
      <c r="AR292" s="16" t="s">
        <v>60</v>
      </c>
    </row>
    <row r="293" spans="1:44" s="5" customFormat="1" hidden="1" x14ac:dyDescent="0.25">
      <c r="A293" s="33" t="s">
        <v>602</v>
      </c>
      <c r="B293" s="33" t="str">
        <f>IFERROR(LEFT(BasedeDados[[#This Row],[GTE TI]],SEARCH(" ",BasedeDados[[#This Row],[GTE TI]],1)),BasedeDados[[#This Row],[GTE TI]])</f>
        <v xml:space="preserve">GTE </v>
      </c>
      <c r="C293" s="80" t="s">
        <v>161</v>
      </c>
      <c r="D293" s="80" t="s">
        <v>1575</v>
      </c>
      <c r="E293" s="16" t="str" cm="1">
        <f t="array" ref="E29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93" s="16">
        <f t="shared" si="8"/>
        <v>0.25</v>
      </c>
      <c r="G293" s="16">
        <f t="shared" si="9"/>
        <v>1</v>
      </c>
      <c r="H293" s="16" t="s">
        <v>64</v>
      </c>
      <c r="I293" s="16"/>
      <c r="J293" s="16"/>
      <c r="K293" s="31">
        <v>0.25</v>
      </c>
      <c r="L293" s="32"/>
      <c r="M293" s="44"/>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5"/>
      <c r="AR293" s="16" t="s">
        <v>60</v>
      </c>
    </row>
    <row r="294" spans="1:44" s="5" customFormat="1" hidden="1" x14ac:dyDescent="0.25">
      <c r="A294" s="33" t="s">
        <v>603</v>
      </c>
      <c r="B294" s="33" t="str">
        <f>IFERROR(LEFT(BasedeDados[[#This Row],[GTE TI]],SEARCH(" ",BasedeDados[[#This Row],[GTE TI]],1)),BasedeDados[[#This Row],[GTE TI]])</f>
        <v xml:space="preserve">ANL </v>
      </c>
      <c r="C294" s="79" t="s">
        <v>141</v>
      </c>
      <c r="D294" s="79" t="s">
        <v>317</v>
      </c>
      <c r="E294" s="16" t="str" cm="1">
        <f t="array" ref="E29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94" s="16">
        <f t="shared" si="8"/>
        <v>0.25</v>
      </c>
      <c r="G294" s="16">
        <f t="shared" si="9"/>
        <v>1</v>
      </c>
      <c r="H294" s="16" t="s">
        <v>64</v>
      </c>
      <c r="I294" s="16"/>
      <c r="J294" s="16"/>
      <c r="K294" s="31">
        <v>0.25</v>
      </c>
      <c r="L294" s="32"/>
      <c r="M294" s="44"/>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5"/>
      <c r="AR294" s="16" t="s">
        <v>60</v>
      </c>
    </row>
    <row r="295" spans="1:44" s="5" customFormat="1" hidden="1" x14ac:dyDescent="0.25">
      <c r="A295" s="33" t="s">
        <v>606</v>
      </c>
      <c r="B295" s="33" t="str">
        <f>IFERROR(LEFT(BasedeDados[[#This Row],[GTE TI]],SEARCH(" ",BasedeDados[[#This Row],[GTE TI]],1)),BasedeDados[[#This Row],[GTE TI]])</f>
        <v xml:space="preserve">ANL </v>
      </c>
      <c r="C295" s="80" t="s">
        <v>326</v>
      </c>
      <c r="D295" s="80" t="s">
        <v>348</v>
      </c>
      <c r="E295" s="16" t="s">
        <v>84</v>
      </c>
      <c r="F295" s="16">
        <f t="shared" si="8"/>
        <v>12</v>
      </c>
      <c r="G295" s="16">
        <f t="shared" si="9"/>
        <v>2</v>
      </c>
      <c r="H295" s="16" t="s">
        <v>85</v>
      </c>
      <c r="I295" s="16"/>
      <c r="J295" s="16"/>
      <c r="K295" s="31"/>
      <c r="L295" s="32"/>
      <c r="M295" s="44"/>
      <c r="N295" s="16"/>
      <c r="O295" s="16"/>
      <c r="P295" s="16"/>
      <c r="Q295" s="16"/>
      <c r="R295" s="16"/>
      <c r="S295" s="16"/>
      <c r="T295" s="16"/>
      <c r="U295" s="16"/>
      <c r="V295" s="16"/>
      <c r="W295" s="16"/>
      <c r="X295" s="16"/>
      <c r="Y295" s="16"/>
      <c r="Z295" s="16"/>
      <c r="AA295" s="16">
        <v>2</v>
      </c>
      <c r="AB295" s="16"/>
      <c r="AC295" s="16"/>
      <c r="AD295" s="16"/>
      <c r="AE295" s="16"/>
      <c r="AF295" s="16"/>
      <c r="AG295" s="16"/>
      <c r="AH295" s="16"/>
      <c r="AI295" s="16">
        <v>10</v>
      </c>
      <c r="AJ295" s="16"/>
      <c r="AK295" s="16"/>
      <c r="AL295" s="16"/>
      <c r="AM295" s="16"/>
      <c r="AN295" s="16"/>
      <c r="AO295" s="16"/>
      <c r="AP295" s="16" t="s">
        <v>86</v>
      </c>
      <c r="AQ295" s="15"/>
      <c r="AR295" s="16"/>
    </row>
    <row r="296" spans="1:44" s="5" customFormat="1" hidden="1" x14ac:dyDescent="0.25">
      <c r="A296" s="33" t="s">
        <v>608</v>
      </c>
      <c r="B296" s="33" t="str">
        <f>IFERROR(LEFT(BasedeDados[[#This Row],[GTE TI]],SEARCH(" ",BasedeDados[[#This Row],[GTE TI]],1)),BasedeDados[[#This Row],[GTE TI]])</f>
        <v xml:space="preserve">COORD </v>
      </c>
      <c r="C296" s="79" t="s">
        <v>1546</v>
      </c>
      <c r="D296" s="79" t="s">
        <v>1552</v>
      </c>
      <c r="E296" s="16" t="s">
        <v>84</v>
      </c>
      <c r="F296" s="16">
        <f t="shared" si="8"/>
        <v>12</v>
      </c>
      <c r="G296" s="16">
        <f t="shared" si="9"/>
        <v>2</v>
      </c>
      <c r="H296" s="16" t="s">
        <v>85</v>
      </c>
      <c r="I296" s="16"/>
      <c r="J296" s="16"/>
      <c r="K296" s="31"/>
      <c r="L296" s="32"/>
      <c r="M296" s="44"/>
      <c r="N296" s="16"/>
      <c r="O296" s="16"/>
      <c r="P296" s="16"/>
      <c r="Q296" s="16"/>
      <c r="R296" s="16"/>
      <c r="S296" s="16"/>
      <c r="T296" s="16"/>
      <c r="U296" s="16"/>
      <c r="V296" s="16"/>
      <c r="W296" s="16"/>
      <c r="X296" s="16"/>
      <c r="Y296" s="16"/>
      <c r="Z296" s="16"/>
      <c r="AA296" s="16">
        <v>2</v>
      </c>
      <c r="AB296" s="16"/>
      <c r="AC296" s="16"/>
      <c r="AD296" s="16"/>
      <c r="AE296" s="16"/>
      <c r="AF296" s="16"/>
      <c r="AG296" s="16"/>
      <c r="AH296" s="16"/>
      <c r="AI296" s="16">
        <v>10</v>
      </c>
      <c r="AJ296" s="16"/>
      <c r="AK296" s="16"/>
      <c r="AL296" s="16"/>
      <c r="AM296" s="16"/>
      <c r="AN296" s="16"/>
      <c r="AO296" s="16"/>
      <c r="AP296" s="16"/>
      <c r="AQ296" s="15"/>
      <c r="AR296" s="16"/>
    </row>
    <row r="297" spans="1:44" s="5" customFormat="1" hidden="1" x14ac:dyDescent="0.25">
      <c r="A297" s="33" t="s">
        <v>609</v>
      </c>
      <c r="B297" s="33" t="str">
        <f>IFERROR(LEFT(BasedeDados[[#This Row],[GTE TI]],SEARCH(" ",BasedeDados[[#This Row],[GTE TI]],1)),BasedeDados[[#This Row],[GTE TI]])</f>
        <v xml:space="preserve">ANL </v>
      </c>
      <c r="C297" s="80" t="s">
        <v>326</v>
      </c>
      <c r="D297" s="80" t="s">
        <v>1796</v>
      </c>
      <c r="E297" s="16" t="str" cm="1">
        <f t="array" ref="E29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97" s="16">
        <f t="shared" si="8"/>
        <v>0.5</v>
      </c>
      <c r="G297" s="16">
        <f t="shared" si="9"/>
        <v>2</v>
      </c>
      <c r="H297" s="16" t="s">
        <v>64</v>
      </c>
      <c r="I297" s="16"/>
      <c r="J297" s="16"/>
      <c r="K297" s="31">
        <v>0.25</v>
      </c>
      <c r="L297" s="32"/>
      <c r="M297" s="44"/>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v>0.25</v>
      </c>
      <c r="AN297" s="16"/>
      <c r="AO297" s="16"/>
      <c r="AP297" s="16"/>
      <c r="AQ297" s="15"/>
      <c r="AR297" s="16" t="s">
        <v>60</v>
      </c>
    </row>
    <row r="298" spans="1:44" s="5" customFormat="1" hidden="1" x14ac:dyDescent="0.25">
      <c r="A298" s="33" t="s">
        <v>611</v>
      </c>
      <c r="B298" s="33" t="str">
        <f>IFERROR(LEFT(BasedeDados[[#This Row],[GTE TI]],SEARCH(" ",BasedeDados[[#This Row],[GTE TI]],1)),BasedeDados[[#This Row],[GTE TI]])</f>
        <v xml:space="preserve">CONS </v>
      </c>
      <c r="C298" s="79" t="s">
        <v>255</v>
      </c>
      <c r="D298" s="79" t="s">
        <v>1071</v>
      </c>
      <c r="E298" s="16" t="str" cm="1">
        <f t="array" ref="E29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98" s="16">
        <f t="shared" si="8"/>
        <v>0.25</v>
      </c>
      <c r="G298" s="16">
        <f t="shared" si="9"/>
        <v>1</v>
      </c>
      <c r="H298" s="16" t="s">
        <v>64</v>
      </c>
      <c r="I298" s="16"/>
      <c r="J298" s="16"/>
      <c r="K298" s="31">
        <v>0.25</v>
      </c>
      <c r="L298" s="32"/>
      <c r="M298" s="44"/>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5"/>
      <c r="AR298" s="16" t="s">
        <v>60</v>
      </c>
    </row>
    <row r="299" spans="1:44" s="5" customFormat="1" hidden="1" x14ac:dyDescent="0.25">
      <c r="A299" s="33" t="s">
        <v>612</v>
      </c>
      <c r="B299" s="33" t="str">
        <f>IFERROR(LEFT(BasedeDados[[#This Row],[GTE TI]],SEARCH(" ",BasedeDados[[#This Row],[GTE TI]],1)),BasedeDados[[#This Row],[GTE TI]])</f>
        <v xml:space="preserve">SUPTE </v>
      </c>
      <c r="C299" s="80" t="s">
        <v>590</v>
      </c>
      <c r="D299" s="80" t="s">
        <v>591</v>
      </c>
      <c r="E299" s="16" t="str" cm="1">
        <f t="array" ref="E29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299" s="16">
        <f t="shared" si="8"/>
        <v>0.25</v>
      </c>
      <c r="G299" s="16">
        <f t="shared" si="9"/>
        <v>1</v>
      </c>
      <c r="H299" s="16" t="s">
        <v>64</v>
      </c>
      <c r="I299" s="16"/>
      <c r="J299" s="16"/>
      <c r="K299" s="31">
        <v>0.25</v>
      </c>
      <c r="L299" s="32"/>
      <c r="M299" s="44"/>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5"/>
      <c r="AR299" s="16" t="s">
        <v>60</v>
      </c>
    </row>
    <row r="300" spans="1:44" s="5" customFormat="1" hidden="1" x14ac:dyDescent="0.25">
      <c r="A300" s="33" t="s">
        <v>613</v>
      </c>
      <c r="B300" s="33" t="str">
        <f>IFERROR(LEFT(BasedeDados[[#This Row],[GTE TI]],SEARCH(" ",BasedeDados[[#This Row],[GTE TI]],1)),BasedeDados[[#This Row],[GTE TI]])</f>
        <v xml:space="preserve">GTE </v>
      </c>
      <c r="C300" s="79" t="s">
        <v>331</v>
      </c>
      <c r="D300" s="79" t="s">
        <v>362</v>
      </c>
      <c r="E300" s="16" t="str" cm="1">
        <f t="array" ref="E30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00" s="16">
        <f t="shared" si="8"/>
        <v>0.25</v>
      </c>
      <c r="G300" s="16">
        <f t="shared" si="9"/>
        <v>1</v>
      </c>
      <c r="H300" s="16" t="s">
        <v>64</v>
      </c>
      <c r="I300" s="16"/>
      <c r="J300" s="16"/>
      <c r="K300" s="31">
        <v>0.25</v>
      </c>
      <c r="L300" s="32"/>
      <c r="M300" s="44"/>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5"/>
      <c r="AR300" s="16" t="s">
        <v>60</v>
      </c>
    </row>
    <row r="301" spans="1:44" s="5" customFormat="1" hidden="1" x14ac:dyDescent="0.25">
      <c r="A301" s="33" t="s">
        <v>614</v>
      </c>
      <c r="B301" s="33" t="str">
        <f>IFERROR(LEFT(BasedeDados[[#This Row],[GTE TI]],SEARCH(" ",BasedeDados[[#This Row],[GTE TI]],1)),BasedeDados[[#This Row],[GTE TI]])</f>
        <v xml:space="preserve">SUPTE </v>
      </c>
      <c r="C301" s="80" t="s">
        <v>693</v>
      </c>
      <c r="D301" s="80" t="s">
        <v>694</v>
      </c>
      <c r="E301" s="16" t="str" cm="1">
        <f t="array" ref="E30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01" s="16">
        <f t="shared" si="8"/>
        <v>0.25</v>
      </c>
      <c r="G301" s="16">
        <f t="shared" si="9"/>
        <v>1</v>
      </c>
      <c r="H301" s="16" t="s">
        <v>64</v>
      </c>
      <c r="I301" s="16"/>
      <c r="J301" s="16"/>
      <c r="K301" s="31">
        <v>0.25</v>
      </c>
      <c r="L301" s="32"/>
      <c r="M301" s="44"/>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5"/>
      <c r="AR301" s="16" t="s">
        <v>60</v>
      </c>
    </row>
    <row r="302" spans="1:44" s="5" customFormat="1" hidden="1" x14ac:dyDescent="0.25">
      <c r="A302" s="33" t="s">
        <v>615</v>
      </c>
      <c r="B302" s="33" t="str">
        <f>IFERROR(LEFT(BasedeDados[[#This Row],[GTE TI]],SEARCH(" ",BasedeDados[[#This Row],[GTE TI]],1)),BasedeDados[[#This Row],[GTE TI]])</f>
        <v xml:space="preserve">ANL </v>
      </c>
      <c r="C302" s="79" t="s">
        <v>497</v>
      </c>
      <c r="D302" s="79" t="s">
        <v>1159</v>
      </c>
      <c r="E302" s="16" t="str" cm="1">
        <f t="array" ref="E30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02" s="16">
        <f t="shared" si="8"/>
        <v>0.25</v>
      </c>
      <c r="G302" s="16">
        <f t="shared" si="9"/>
        <v>1</v>
      </c>
      <c r="H302" s="16" t="s">
        <v>64</v>
      </c>
      <c r="I302" s="16"/>
      <c r="J302" s="16"/>
      <c r="K302" s="31">
        <v>0.25</v>
      </c>
      <c r="L302" s="32"/>
      <c r="M302" s="44"/>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5"/>
      <c r="AR302" s="16" t="s">
        <v>60</v>
      </c>
    </row>
    <row r="303" spans="1:44" s="5" customFormat="1" hidden="1" x14ac:dyDescent="0.25">
      <c r="A303" s="33" t="s">
        <v>617</v>
      </c>
      <c r="B303" s="33" t="str">
        <f>IFERROR(LEFT(BasedeDados[[#This Row],[GTE TI]],SEARCH(" ",BasedeDados[[#This Row],[GTE TI]],1)),BasedeDados[[#This Row],[GTE TI]])</f>
        <v xml:space="preserve">ANL </v>
      </c>
      <c r="C303" s="80" t="s">
        <v>141</v>
      </c>
      <c r="D303" s="80" t="s">
        <v>167</v>
      </c>
      <c r="E303" s="16" t="s">
        <v>57</v>
      </c>
      <c r="F303" s="16">
        <f t="shared" si="8"/>
        <v>0.75</v>
      </c>
      <c r="G303" s="16">
        <f t="shared" si="9"/>
        <v>2</v>
      </c>
      <c r="H303" s="16" t="s">
        <v>58</v>
      </c>
      <c r="I303" s="16"/>
      <c r="J303" s="16"/>
      <c r="K303" s="31">
        <v>0.25</v>
      </c>
      <c r="L303" s="32">
        <v>0.5</v>
      </c>
      <c r="M303" s="44"/>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t="s">
        <v>59</v>
      </c>
      <c r="AQ303" s="15"/>
      <c r="AR303" s="16" t="s">
        <v>60</v>
      </c>
    </row>
    <row r="304" spans="1:44" s="5" customFormat="1" hidden="1" x14ac:dyDescent="0.25">
      <c r="A304" s="33" t="s">
        <v>619</v>
      </c>
      <c r="B304" s="33" t="str">
        <f>IFERROR(LEFT(BasedeDados[[#This Row],[GTE TI]],SEARCH(" ",BasedeDados[[#This Row],[GTE TI]],1)),BasedeDados[[#This Row],[GTE TI]])</f>
        <v xml:space="preserve">ANL </v>
      </c>
      <c r="C304" s="79" t="s">
        <v>1108</v>
      </c>
      <c r="D304" s="79" t="s">
        <v>1109</v>
      </c>
      <c r="E304" s="16" t="str" cm="1">
        <f t="array" ref="E30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304" s="16">
        <f t="shared" si="8"/>
        <v>1</v>
      </c>
      <c r="G304" s="16">
        <f t="shared" si="9"/>
        <v>3</v>
      </c>
      <c r="H304" s="16" t="s">
        <v>58</v>
      </c>
      <c r="I304" s="16"/>
      <c r="J304" s="16"/>
      <c r="K304" s="31">
        <v>0.25</v>
      </c>
      <c r="L304" s="32">
        <v>0.5</v>
      </c>
      <c r="M304" s="44"/>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55">
        <v>0.25</v>
      </c>
      <c r="AM304" s="16"/>
      <c r="AN304" s="16"/>
      <c r="AO304" s="16"/>
      <c r="AP304" s="16" t="s">
        <v>59</v>
      </c>
      <c r="AQ304" s="15"/>
      <c r="AR304" s="16" t="s">
        <v>60</v>
      </c>
    </row>
    <row r="305" spans="1:44" s="5" customFormat="1" hidden="1" x14ac:dyDescent="0.25">
      <c r="A305" s="33" t="s">
        <v>621</v>
      </c>
      <c r="B305" s="33" t="str">
        <f>IFERROR(LEFT(BasedeDados[[#This Row],[GTE TI]],SEARCH(" ",BasedeDados[[#This Row],[GTE TI]],1)),BasedeDados[[#This Row],[GTE TI]])</f>
        <v xml:space="preserve">AUDITOR </v>
      </c>
      <c r="C305" s="80" t="s">
        <v>716</v>
      </c>
      <c r="D305" s="80" t="s">
        <v>917</v>
      </c>
      <c r="E305" s="16" t="str" cm="1">
        <f t="array" ref="E30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05" s="16">
        <f t="shared" si="8"/>
        <v>0.25</v>
      </c>
      <c r="G305" s="16">
        <f t="shared" si="9"/>
        <v>1</v>
      </c>
      <c r="H305" s="16" t="s">
        <v>64</v>
      </c>
      <c r="I305" s="16"/>
      <c r="J305" s="16"/>
      <c r="K305" s="31">
        <v>0.25</v>
      </c>
      <c r="L305" s="32"/>
      <c r="M305" s="44"/>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5"/>
      <c r="AR305" s="16" t="s">
        <v>60</v>
      </c>
    </row>
    <row r="306" spans="1:44" s="5" customFormat="1" hidden="1" x14ac:dyDescent="0.25">
      <c r="A306" s="33" t="s">
        <v>622</v>
      </c>
      <c r="B306" s="33" t="str">
        <f>IFERROR(LEFT(BasedeDados[[#This Row],[GTE TI]],SEARCH(" ",BasedeDados[[#This Row],[GTE TI]],1)),BasedeDados[[#This Row],[GTE TI]])</f>
        <v xml:space="preserve">AUDITOR </v>
      </c>
      <c r="C306" s="79" t="s">
        <v>720</v>
      </c>
      <c r="D306" s="79" t="s">
        <v>933</v>
      </c>
      <c r="E306" s="16" t="str" cm="1">
        <f t="array" ref="E30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06" s="16">
        <f t="shared" si="8"/>
        <v>0.25</v>
      </c>
      <c r="G306" s="16">
        <f t="shared" si="9"/>
        <v>1</v>
      </c>
      <c r="H306" s="16" t="s">
        <v>64</v>
      </c>
      <c r="I306" s="16"/>
      <c r="J306" s="16"/>
      <c r="K306" s="31">
        <v>0.25</v>
      </c>
      <c r="L306" s="32"/>
      <c r="M306" s="44"/>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5"/>
      <c r="AR306" s="16" t="s">
        <v>60</v>
      </c>
    </row>
    <row r="307" spans="1:44" s="5" customFormat="1" hidden="1" x14ac:dyDescent="0.25">
      <c r="A307" s="33" t="s">
        <v>623</v>
      </c>
      <c r="B307" s="33" t="str">
        <f>IFERROR(LEFT(BasedeDados[[#This Row],[GTE TI]],SEARCH(" ",BasedeDados[[#This Row],[GTE TI]],1)),BasedeDados[[#This Row],[GTE TI]])</f>
        <v xml:space="preserve">ANL </v>
      </c>
      <c r="C307" s="80" t="s">
        <v>190</v>
      </c>
      <c r="D307" s="80" t="s">
        <v>186</v>
      </c>
      <c r="E307" s="16" t="str" cm="1">
        <f t="array" ref="E30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307" s="16">
        <f t="shared" si="8"/>
        <v>2.25</v>
      </c>
      <c r="G307" s="16">
        <f t="shared" si="9"/>
        <v>4</v>
      </c>
      <c r="H307" s="16" t="s">
        <v>58</v>
      </c>
      <c r="I307" s="16"/>
      <c r="J307" s="16"/>
      <c r="K307" s="31">
        <v>0.25</v>
      </c>
      <c r="L307" s="32">
        <v>0.5</v>
      </c>
      <c r="M307" s="44">
        <v>1</v>
      </c>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v>0.25</v>
      </c>
      <c r="AN307" s="16"/>
      <c r="AO307" s="16">
        <v>0.25</v>
      </c>
      <c r="AP307" s="16" t="s">
        <v>59</v>
      </c>
      <c r="AQ307" s="15"/>
      <c r="AR307" s="16" t="s">
        <v>60</v>
      </c>
    </row>
    <row r="308" spans="1:44" s="5" customFormat="1" hidden="1" x14ac:dyDescent="0.25">
      <c r="A308" s="33" t="s">
        <v>626</v>
      </c>
      <c r="B308" s="33" t="str">
        <f>IFERROR(LEFT(BasedeDados[[#This Row],[GTE TI]],SEARCH(" ",BasedeDados[[#This Row],[GTE TI]],1)),BasedeDados[[#This Row],[GTE TI]])</f>
        <v xml:space="preserve">ANL </v>
      </c>
      <c r="C308" s="79" t="s">
        <v>1011</v>
      </c>
      <c r="D308" s="79" t="s">
        <v>1006</v>
      </c>
      <c r="E308" s="16" t="str" cm="1">
        <f t="array" ref="E30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08" s="16">
        <f t="shared" si="8"/>
        <v>0.25</v>
      </c>
      <c r="G308" s="16">
        <f t="shared" si="9"/>
        <v>1</v>
      </c>
      <c r="H308" s="16" t="s">
        <v>64</v>
      </c>
      <c r="I308" s="16"/>
      <c r="J308" s="16"/>
      <c r="K308" s="31">
        <v>0.25</v>
      </c>
      <c r="L308" s="32"/>
      <c r="M308" s="44"/>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5"/>
      <c r="AR308" s="16" t="s">
        <v>60</v>
      </c>
    </row>
    <row r="309" spans="1:44" s="5" customFormat="1" hidden="1" x14ac:dyDescent="0.25">
      <c r="A309" s="33" t="s">
        <v>629</v>
      </c>
      <c r="B309" s="33" t="str">
        <f>IFERROR(LEFT(BasedeDados[[#This Row],[GTE TI]],SEARCH(" ",BasedeDados[[#This Row],[GTE TI]],1)),BasedeDados[[#This Row],[GTE TI]])</f>
        <v xml:space="preserve">ANL </v>
      </c>
      <c r="C309" s="80" t="s">
        <v>356</v>
      </c>
      <c r="D309" s="80" t="s">
        <v>432</v>
      </c>
      <c r="E309" s="16" t="s">
        <v>84</v>
      </c>
      <c r="F309" s="16">
        <f t="shared" si="8"/>
        <v>16.75</v>
      </c>
      <c r="G309" s="16">
        <f t="shared" si="9"/>
        <v>3</v>
      </c>
      <c r="H309" s="16" t="s">
        <v>85</v>
      </c>
      <c r="I309" s="16"/>
      <c r="J309" s="16"/>
      <c r="K309" s="31"/>
      <c r="L309" s="32">
        <v>0.5</v>
      </c>
      <c r="M309" s="44"/>
      <c r="N309" s="16"/>
      <c r="O309" s="16"/>
      <c r="P309" s="16">
        <v>16</v>
      </c>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v>0.25</v>
      </c>
      <c r="AN309" s="16"/>
      <c r="AO309" s="16"/>
      <c r="AP309" s="16" t="s">
        <v>86</v>
      </c>
      <c r="AQ309" s="15"/>
      <c r="AR309" s="16" t="s">
        <v>60</v>
      </c>
    </row>
    <row r="310" spans="1:44" s="5" customFormat="1" hidden="1" x14ac:dyDescent="0.25">
      <c r="A310" s="33" t="s">
        <v>632</v>
      </c>
      <c r="B310" s="33" t="str">
        <f>IFERROR(LEFT(BasedeDados[[#This Row],[GTE TI]],SEARCH(" ",BasedeDados[[#This Row],[GTE TI]],1)),BasedeDados[[#This Row],[GTE TI]])</f>
        <v xml:space="preserve">ANL </v>
      </c>
      <c r="C310" s="79" t="s">
        <v>1442</v>
      </c>
      <c r="D310" s="79" t="s">
        <v>1472</v>
      </c>
      <c r="E310" s="16" t="str" cm="1">
        <f t="array" ref="E31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10" s="16">
        <f t="shared" si="8"/>
        <v>0.25</v>
      </c>
      <c r="G310" s="16">
        <f t="shared" si="9"/>
        <v>1</v>
      </c>
      <c r="H310" s="16" t="s">
        <v>64</v>
      </c>
      <c r="I310" s="16"/>
      <c r="J310" s="16"/>
      <c r="K310" s="31">
        <v>0.25</v>
      </c>
      <c r="L310" s="32"/>
      <c r="M310" s="44"/>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5"/>
      <c r="AR310" s="16" t="s">
        <v>60</v>
      </c>
    </row>
    <row r="311" spans="1:44" s="5" customFormat="1" hidden="1" x14ac:dyDescent="0.25">
      <c r="A311" s="33" t="s">
        <v>634</v>
      </c>
      <c r="B311" s="33" t="str">
        <f>IFERROR(LEFT(BasedeDados[[#This Row],[GTE TI]],SEARCH(" ",BasedeDados[[#This Row],[GTE TI]],1)),BasedeDados[[#This Row],[GTE TI]])</f>
        <v xml:space="preserve">DIR </v>
      </c>
      <c r="C311" s="80" t="s">
        <v>128</v>
      </c>
      <c r="D311" s="80" t="s">
        <v>129</v>
      </c>
      <c r="E311" s="16" t="str" cm="1">
        <f t="array" ref="E31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11" s="16">
        <f t="shared" si="8"/>
        <v>0.25</v>
      </c>
      <c r="G311" s="16">
        <f t="shared" si="9"/>
        <v>1</v>
      </c>
      <c r="H311" s="16" t="s">
        <v>64</v>
      </c>
      <c r="I311" s="16"/>
      <c r="J311" s="16"/>
      <c r="K311" s="31">
        <v>0.25</v>
      </c>
      <c r="L311" s="32"/>
      <c r="M311" s="44"/>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5"/>
      <c r="AR311" s="16" t="s">
        <v>60</v>
      </c>
    </row>
    <row r="312" spans="1:44" s="5" customFormat="1" hidden="1" x14ac:dyDescent="0.25">
      <c r="A312" s="33" t="s">
        <v>636</v>
      </c>
      <c r="B312" s="33" t="str">
        <f>IFERROR(LEFT(BasedeDados[[#This Row],[GTE TI]],SEARCH(" ",BasedeDados[[#This Row],[GTE TI]],1)),BasedeDados[[#This Row],[GTE TI]])</f>
        <v xml:space="preserve">ADVOGADO </v>
      </c>
      <c r="C312" s="79" t="s">
        <v>902</v>
      </c>
      <c r="D312" s="79" t="s">
        <v>1053</v>
      </c>
      <c r="E312" s="16" t="s">
        <v>57</v>
      </c>
      <c r="F312" s="16">
        <f t="shared" si="8"/>
        <v>0.75</v>
      </c>
      <c r="G312" s="16">
        <f t="shared" si="9"/>
        <v>2</v>
      </c>
      <c r="H312" s="16" t="s">
        <v>58</v>
      </c>
      <c r="I312" s="16"/>
      <c r="J312" s="16"/>
      <c r="K312" s="31">
        <v>0.25</v>
      </c>
      <c r="L312" s="32">
        <v>0.5</v>
      </c>
      <c r="M312" s="44"/>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t="s">
        <v>86</v>
      </c>
      <c r="AQ312" s="15"/>
      <c r="AR312" s="16" t="s">
        <v>60</v>
      </c>
    </row>
    <row r="313" spans="1:44" s="5" customFormat="1" x14ac:dyDescent="0.25">
      <c r="A313" s="33" t="s">
        <v>638</v>
      </c>
      <c r="B313" s="33" t="str">
        <f>IFERROR(LEFT(BasedeDados[[#This Row],[GTE TI]],SEARCH(" ",BasedeDados[[#This Row],[GTE TI]],1)),BasedeDados[[#This Row],[GTE TI]])</f>
        <v xml:space="preserve">COORD </v>
      </c>
      <c r="C313" s="80" t="s">
        <v>1556</v>
      </c>
      <c r="D313" s="80" t="s">
        <v>1557</v>
      </c>
      <c r="E313" s="16" t="str" cm="1">
        <f t="array" ref="E31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313" s="16">
        <f t="shared" si="8"/>
        <v>0</v>
      </c>
      <c r="G313" s="16">
        <f t="shared" si="9"/>
        <v>0</v>
      </c>
      <c r="H313" s="16" t="s">
        <v>114</v>
      </c>
      <c r="I313" s="16"/>
      <c r="J313" s="16"/>
      <c r="K313" s="31"/>
      <c r="L313" s="32"/>
      <c r="M313" s="44"/>
      <c r="N313" s="16"/>
      <c r="O313" s="16"/>
      <c r="P313" s="16"/>
      <c r="Q313" s="16"/>
      <c r="R313" s="16"/>
      <c r="S313" s="16"/>
      <c r="T313" s="16"/>
      <c r="U313" s="16"/>
      <c r="V313" s="16"/>
      <c r="W313" s="16"/>
      <c r="X313" s="16"/>
      <c r="Y313" s="16"/>
      <c r="Z313" s="16"/>
      <c r="AA313" s="16"/>
      <c r="AB313" s="31"/>
      <c r="AC313" s="16"/>
      <c r="AD313" s="31"/>
      <c r="AE313" s="16"/>
      <c r="AF313" s="16"/>
      <c r="AG313" s="16"/>
      <c r="AH313" s="16"/>
      <c r="AI313" s="16"/>
      <c r="AJ313" s="16"/>
      <c r="AK313" s="16"/>
      <c r="AL313" s="16"/>
      <c r="AM313" s="16"/>
      <c r="AN313" s="16"/>
      <c r="AO313" s="16"/>
      <c r="AP313" s="16"/>
      <c r="AQ313" s="15"/>
      <c r="AR313" s="16"/>
    </row>
    <row r="314" spans="1:44" s="5" customFormat="1" hidden="1" x14ac:dyDescent="0.25">
      <c r="A314" s="33" t="s">
        <v>640</v>
      </c>
      <c r="B314" s="33" t="str">
        <f>IFERROR(LEFT(BasedeDados[[#This Row],[GTE TI]],SEARCH(" ",BasedeDados[[#This Row],[GTE TI]],1)),BasedeDados[[#This Row],[GTE TI]])</f>
        <v xml:space="preserve">ANL </v>
      </c>
      <c r="C314" s="79" t="s">
        <v>479</v>
      </c>
      <c r="D314" s="79" t="s">
        <v>1665</v>
      </c>
      <c r="E314" s="16" t="str" cm="1">
        <f t="array" ref="E31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314" s="16">
        <f t="shared" si="8"/>
        <v>3</v>
      </c>
      <c r="G314" s="16">
        <f t="shared" si="9"/>
        <v>5</v>
      </c>
      <c r="H314" s="16" t="s">
        <v>58</v>
      </c>
      <c r="I314" s="16"/>
      <c r="J314" s="16"/>
      <c r="K314" s="31">
        <v>0.25</v>
      </c>
      <c r="L314" s="32">
        <v>0.5</v>
      </c>
      <c r="M314" s="44">
        <v>1</v>
      </c>
      <c r="N314" s="16"/>
      <c r="O314" s="16"/>
      <c r="P314" s="16"/>
      <c r="Q314" s="16"/>
      <c r="R314" s="16"/>
      <c r="S314" s="16"/>
      <c r="T314" s="16"/>
      <c r="U314" s="16"/>
      <c r="V314" s="16"/>
      <c r="W314" s="16"/>
      <c r="X314" s="16"/>
      <c r="Y314" s="16"/>
      <c r="Z314" s="16"/>
      <c r="AA314" s="16"/>
      <c r="AB314" s="16"/>
      <c r="AC314" s="16"/>
      <c r="AD314" s="16"/>
      <c r="AE314" s="16"/>
      <c r="AF314" s="16"/>
      <c r="AG314" s="16">
        <v>1</v>
      </c>
      <c r="AH314" s="16"/>
      <c r="AI314" s="16"/>
      <c r="AJ314" s="16"/>
      <c r="AK314" s="16"/>
      <c r="AL314" s="55">
        <v>0.25</v>
      </c>
      <c r="AM314" s="16"/>
      <c r="AN314" s="16"/>
      <c r="AO314" s="16"/>
      <c r="AP314" s="16" t="s">
        <v>59</v>
      </c>
      <c r="AQ314" s="15"/>
      <c r="AR314" s="16" t="s">
        <v>60</v>
      </c>
    </row>
    <row r="315" spans="1:44" s="5" customFormat="1" hidden="1" x14ac:dyDescent="0.25">
      <c r="A315" s="33" t="s">
        <v>643</v>
      </c>
      <c r="B315" s="33" t="str">
        <f>IFERROR(LEFT(BasedeDados[[#This Row],[GTE TI]],SEARCH(" ",BasedeDados[[#This Row],[GTE TI]],1)),BasedeDados[[#This Row],[GTE TI]])</f>
        <v xml:space="preserve">ANL </v>
      </c>
      <c r="C315" s="80" t="s">
        <v>337</v>
      </c>
      <c r="D315" s="80" t="s">
        <v>1217</v>
      </c>
      <c r="E315" s="16" t="s">
        <v>84</v>
      </c>
      <c r="F315" s="16">
        <f t="shared" si="8"/>
        <v>16.25</v>
      </c>
      <c r="G315" s="16">
        <f t="shared" si="9"/>
        <v>2</v>
      </c>
      <c r="H315" s="16" t="s">
        <v>85</v>
      </c>
      <c r="I315" s="16"/>
      <c r="J315" s="16"/>
      <c r="K315" s="31">
        <v>0.25</v>
      </c>
      <c r="L315" s="32"/>
      <c r="M315" s="44"/>
      <c r="N315" s="16"/>
      <c r="O315" s="16"/>
      <c r="P315" s="16">
        <v>16</v>
      </c>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5"/>
      <c r="AR315" s="16" t="s">
        <v>60</v>
      </c>
    </row>
    <row r="316" spans="1:44" s="5" customFormat="1" x14ac:dyDescent="0.25">
      <c r="A316" s="33" t="s">
        <v>646</v>
      </c>
      <c r="B316" s="33" t="str">
        <f>IFERROR(LEFT(BasedeDados[[#This Row],[GTE TI]],SEARCH(" ",BasedeDados[[#This Row],[GTE TI]],1)),BasedeDados[[#This Row],[GTE TI]])</f>
        <v xml:space="preserve">SUPTE </v>
      </c>
      <c r="C316" s="79" t="s">
        <v>992</v>
      </c>
      <c r="D316" s="79" t="s">
        <v>993</v>
      </c>
      <c r="E316" s="16" t="str" cm="1">
        <f t="array" ref="E31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316" s="16">
        <f t="shared" si="8"/>
        <v>0</v>
      </c>
      <c r="G316" s="16">
        <f t="shared" si="9"/>
        <v>0</v>
      </c>
      <c r="H316" s="16" t="s">
        <v>114</v>
      </c>
      <c r="I316" s="16"/>
      <c r="J316" s="16"/>
      <c r="K316" s="31"/>
      <c r="L316" s="32"/>
      <c r="M316" s="44"/>
      <c r="N316" s="16"/>
      <c r="O316" s="16"/>
      <c r="P316" s="16"/>
      <c r="Q316" s="16"/>
      <c r="R316" s="16"/>
      <c r="S316" s="16"/>
      <c r="T316" s="16"/>
      <c r="U316" s="16"/>
      <c r="V316" s="16"/>
      <c r="W316" s="16"/>
      <c r="X316" s="16"/>
      <c r="Y316" s="16"/>
      <c r="Z316" s="16"/>
      <c r="AA316" s="16"/>
      <c r="AB316" s="31"/>
      <c r="AC316" s="16"/>
      <c r="AD316" s="31"/>
      <c r="AE316" s="16"/>
      <c r="AF316" s="16"/>
      <c r="AG316" s="16"/>
      <c r="AH316" s="16"/>
      <c r="AI316" s="16"/>
      <c r="AJ316" s="16"/>
      <c r="AK316" s="16"/>
      <c r="AL316" s="16"/>
      <c r="AM316" s="16"/>
      <c r="AN316" s="16"/>
      <c r="AO316" s="16"/>
      <c r="AP316" s="16"/>
      <c r="AQ316" s="15"/>
      <c r="AR316" s="16"/>
    </row>
    <row r="317" spans="1:44" s="5" customFormat="1" hidden="1" x14ac:dyDescent="0.25">
      <c r="A317" s="33" t="s">
        <v>647</v>
      </c>
      <c r="B317" s="33" t="str">
        <f>IFERROR(LEFT(BasedeDados[[#This Row],[GTE TI]],SEARCH(" ",BasedeDados[[#This Row],[GTE TI]],1)),BasedeDados[[#This Row],[GTE TI]])</f>
        <v xml:space="preserve">ANL </v>
      </c>
      <c r="C317" s="80" t="s">
        <v>1976</v>
      </c>
      <c r="D317" s="80" t="s">
        <v>1974</v>
      </c>
      <c r="E317" s="16" t="str" cm="1">
        <f t="array" ref="E31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317" s="16">
        <f t="shared" si="8"/>
        <v>1</v>
      </c>
      <c r="G317" s="16">
        <f t="shared" si="9"/>
        <v>3</v>
      </c>
      <c r="H317" s="16" t="s">
        <v>58</v>
      </c>
      <c r="I317" s="16"/>
      <c r="J317" s="16"/>
      <c r="K317" s="31">
        <v>0.25</v>
      </c>
      <c r="L317" s="32">
        <v>0.5</v>
      </c>
      <c r="M317" s="44"/>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v>0.25</v>
      </c>
      <c r="AN317" s="16"/>
      <c r="AO317" s="16"/>
      <c r="AP317" s="16" t="s">
        <v>59</v>
      </c>
      <c r="AQ317" s="15"/>
      <c r="AR317" s="16" t="s">
        <v>60</v>
      </c>
    </row>
    <row r="318" spans="1:44" s="5" customFormat="1" hidden="1" x14ac:dyDescent="0.25">
      <c r="A318" s="33" t="s">
        <v>650</v>
      </c>
      <c r="B318" s="33" t="str">
        <f>IFERROR(LEFT(BasedeDados[[#This Row],[GTE TI]],SEARCH(" ",BasedeDados[[#This Row],[GTE TI]],1)),BasedeDados[[#This Row],[GTE TI]])</f>
        <v xml:space="preserve">ANL </v>
      </c>
      <c r="C318" s="79" t="s">
        <v>564</v>
      </c>
      <c r="D318" s="79" t="s">
        <v>562</v>
      </c>
      <c r="E318" s="16" t="str" cm="1">
        <f t="array" ref="E31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18" s="16">
        <f t="shared" si="8"/>
        <v>0.5</v>
      </c>
      <c r="G318" s="16">
        <f t="shared" si="9"/>
        <v>2</v>
      </c>
      <c r="H318" s="16" t="s">
        <v>64</v>
      </c>
      <c r="I318" s="16"/>
      <c r="J318" s="16"/>
      <c r="K318" s="5">
        <v>0.25</v>
      </c>
      <c r="L318" s="32"/>
      <c r="M318" s="44"/>
      <c r="N318" s="16"/>
      <c r="O318" s="16"/>
      <c r="P318" s="16"/>
      <c r="Q318" s="16"/>
      <c r="R318" s="16"/>
      <c r="S318" s="16"/>
      <c r="T318" s="16"/>
      <c r="U318" s="16"/>
      <c r="V318" s="16"/>
      <c r="W318" s="16"/>
      <c r="X318" s="16"/>
      <c r="Y318" s="16"/>
      <c r="Z318" s="16"/>
      <c r="AA318" s="16"/>
      <c r="AC318" s="16"/>
      <c r="AE318" s="16"/>
      <c r="AF318" s="16"/>
      <c r="AG318" s="16"/>
      <c r="AH318" s="16"/>
      <c r="AI318" s="16"/>
      <c r="AJ318" s="16"/>
      <c r="AK318" s="16"/>
      <c r="AL318" s="55">
        <v>0.25</v>
      </c>
      <c r="AM318" s="16"/>
      <c r="AN318" s="16"/>
      <c r="AO318" s="16"/>
      <c r="AP318" s="16"/>
      <c r="AQ318" s="15"/>
      <c r="AR318" s="16" t="s">
        <v>60</v>
      </c>
    </row>
    <row r="319" spans="1:44" s="5" customFormat="1" hidden="1" x14ac:dyDescent="0.25">
      <c r="A319" s="33" t="s">
        <v>653</v>
      </c>
      <c r="B319" s="33" t="str">
        <f>IFERROR(LEFT(BasedeDados[[#This Row],[GTE TI]],SEARCH(" ",BasedeDados[[#This Row],[GTE TI]],1)),BasedeDados[[#This Row],[GTE TI]])</f>
        <v xml:space="preserve">ANL </v>
      </c>
      <c r="C319" s="80" t="s">
        <v>326</v>
      </c>
      <c r="D319" s="80" t="s">
        <v>1390</v>
      </c>
      <c r="E319" s="16" t="str" cm="1">
        <f t="array" ref="E31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19" s="16">
        <f t="shared" si="8"/>
        <v>0.25</v>
      </c>
      <c r="G319" s="16">
        <f t="shared" si="9"/>
        <v>1</v>
      </c>
      <c r="H319" s="16" t="s">
        <v>64</v>
      </c>
      <c r="I319" s="16"/>
      <c r="J319" s="16"/>
      <c r="K319" s="31">
        <v>0.25</v>
      </c>
      <c r="L319" s="32"/>
      <c r="M319" s="44"/>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5"/>
      <c r="AR319" s="16" t="s">
        <v>60</v>
      </c>
    </row>
    <row r="320" spans="1:44" s="5" customFormat="1" hidden="1" x14ac:dyDescent="0.25">
      <c r="A320" s="33" t="s">
        <v>656</v>
      </c>
      <c r="B320" s="33" t="str">
        <f>IFERROR(LEFT(BasedeDados[[#This Row],[GTE TI]],SEARCH(" ",BasedeDados[[#This Row],[GTE TI]],1)),BasedeDados[[#This Row],[GTE TI]])</f>
        <v xml:space="preserve">AST </v>
      </c>
      <c r="C320" s="79" t="s">
        <v>1014</v>
      </c>
      <c r="D320" s="79" t="s">
        <v>1637</v>
      </c>
      <c r="E320" s="16" t="s">
        <v>84</v>
      </c>
      <c r="F320" s="16">
        <f t="shared" si="8"/>
        <v>17</v>
      </c>
      <c r="G320" s="16">
        <f t="shared" si="9"/>
        <v>4</v>
      </c>
      <c r="H320" s="16" t="s">
        <v>85</v>
      </c>
      <c r="I320" s="16"/>
      <c r="J320" s="16"/>
      <c r="K320" s="31">
        <v>0.25</v>
      </c>
      <c r="L320" s="32">
        <v>0.5</v>
      </c>
      <c r="M320" s="44"/>
      <c r="N320" s="16"/>
      <c r="O320" s="16"/>
      <c r="P320" s="16"/>
      <c r="Q320" s="16"/>
      <c r="R320" s="16"/>
      <c r="S320" s="16"/>
      <c r="T320" s="16"/>
      <c r="U320" s="16"/>
      <c r="V320" s="16"/>
      <c r="W320" s="16"/>
      <c r="X320" s="16"/>
      <c r="Y320" s="16"/>
      <c r="Z320" s="16"/>
      <c r="AA320" s="16"/>
      <c r="AB320" s="16"/>
      <c r="AC320" s="16"/>
      <c r="AD320" s="16"/>
      <c r="AE320" s="16"/>
      <c r="AF320" s="16"/>
      <c r="AG320" s="16"/>
      <c r="AH320" s="16">
        <v>16</v>
      </c>
      <c r="AI320" s="16"/>
      <c r="AJ320" s="16"/>
      <c r="AK320" s="16"/>
      <c r="AL320" s="16"/>
      <c r="AM320" s="16">
        <v>0.25</v>
      </c>
      <c r="AN320" s="16"/>
      <c r="AO320" s="16"/>
      <c r="AP320" s="16" t="s">
        <v>59</v>
      </c>
      <c r="AQ320" s="15"/>
      <c r="AR320" s="16" t="s">
        <v>60</v>
      </c>
    </row>
    <row r="321" spans="1:44" s="5" customFormat="1" hidden="1" x14ac:dyDescent="0.25">
      <c r="A321" s="33" t="s">
        <v>659</v>
      </c>
      <c r="B321" s="33" t="str">
        <f>IFERROR(LEFT(BasedeDados[[#This Row],[GTE TI]],SEARCH(" ",BasedeDados[[#This Row],[GTE TI]],1)),BasedeDados[[#This Row],[GTE TI]])</f>
        <v xml:space="preserve">AST </v>
      </c>
      <c r="C321" s="80" t="s">
        <v>1622</v>
      </c>
      <c r="D321" s="80" t="s">
        <v>1627</v>
      </c>
      <c r="E321" s="16" t="str" cm="1">
        <f t="array" ref="E32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21" s="16">
        <f t="shared" si="8"/>
        <v>0.25</v>
      </c>
      <c r="G321" s="16">
        <f t="shared" si="9"/>
        <v>1</v>
      </c>
      <c r="H321" s="16" t="s">
        <v>64</v>
      </c>
      <c r="I321" s="16"/>
      <c r="J321" s="16"/>
      <c r="K321" s="31">
        <v>0.25</v>
      </c>
      <c r="L321" s="32"/>
      <c r="M321" s="44"/>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5"/>
      <c r="AR321" s="16" t="s">
        <v>60</v>
      </c>
    </row>
    <row r="322" spans="1:44" s="5" customFormat="1" hidden="1" x14ac:dyDescent="0.25">
      <c r="A322" s="33" t="s">
        <v>661</v>
      </c>
      <c r="B322" s="33" t="str">
        <f>IFERROR(LEFT(BasedeDados[[#This Row],[GTE TI]],SEARCH(" ",BasedeDados[[#This Row],[GTE TI]],1)),BasedeDados[[#This Row],[GTE TI]])</f>
        <v>ESTAGIARIO</v>
      </c>
      <c r="C322" s="79" t="s">
        <v>184</v>
      </c>
      <c r="D322" s="79" t="s">
        <v>929</v>
      </c>
      <c r="E322" s="16" t="str" cm="1">
        <f t="array" ref="E32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22" s="16">
        <f t="shared" si="8"/>
        <v>0.25</v>
      </c>
      <c r="G322" s="16">
        <f t="shared" si="9"/>
        <v>1</v>
      </c>
      <c r="H322" s="16" t="s">
        <v>64</v>
      </c>
      <c r="I322" s="16"/>
      <c r="J322" s="16"/>
      <c r="K322" s="31">
        <v>0.25</v>
      </c>
      <c r="L322" s="32"/>
      <c r="M322" s="44"/>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5"/>
      <c r="AR322" s="16" t="s">
        <v>60</v>
      </c>
    </row>
    <row r="323" spans="1:44" s="5" customFormat="1" hidden="1" x14ac:dyDescent="0.25">
      <c r="A323" s="33" t="s">
        <v>664</v>
      </c>
      <c r="B323" s="33" t="str">
        <f>IFERROR(LEFT(BasedeDados[[#This Row],[GTE TI]],SEARCH(" ",BasedeDados[[#This Row],[GTE TI]],1)),BasedeDados[[#This Row],[GTE TI]])</f>
        <v xml:space="preserve">ANL </v>
      </c>
      <c r="C323" s="80" t="s">
        <v>500</v>
      </c>
      <c r="D323" s="80" t="s">
        <v>1654</v>
      </c>
      <c r="E323" s="16" t="str" cm="1">
        <f t="array" ref="E32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23" s="16">
        <f t="shared" ref="F323:F386" si="10">SUM(I323:AQ323)</f>
        <v>0.25</v>
      </c>
      <c r="G323" s="16">
        <f t="shared" ref="G323:G386" si="11">COUNT(I323,K323:AM323,AN323)</f>
        <v>1</v>
      </c>
      <c r="H323" s="16" t="s">
        <v>64</v>
      </c>
      <c r="I323" s="16"/>
      <c r="J323" s="16"/>
      <c r="K323" s="31">
        <v>0.25</v>
      </c>
      <c r="L323" s="32"/>
      <c r="M323" s="44"/>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5"/>
      <c r="AR323" s="16" t="s">
        <v>60</v>
      </c>
    </row>
    <row r="324" spans="1:44" s="5" customFormat="1" hidden="1" x14ac:dyDescent="0.25">
      <c r="A324" s="33" t="s">
        <v>667</v>
      </c>
      <c r="B324" s="33" t="str">
        <f>IFERROR(LEFT(BasedeDados[[#This Row],[GTE TI]],SEARCH(" ",BasedeDados[[#This Row],[GTE TI]],1)),BasedeDados[[#This Row],[GTE TI]])</f>
        <v>ESTAGIARIO</v>
      </c>
      <c r="C324" s="79" t="s">
        <v>184</v>
      </c>
      <c r="D324" s="79" t="s">
        <v>1275</v>
      </c>
      <c r="E324" s="16" t="s">
        <v>84</v>
      </c>
      <c r="F324" s="16">
        <f t="shared" si="10"/>
        <v>16.5</v>
      </c>
      <c r="G324" s="16">
        <f t="shared" si="11"/>
        <v>3</v>
      </c>
      <c r="H324" s="16" t="s">
        <v>85</v>
      </c>
      <c r="I324" s="16"/>
      <c r="J324" s="16"/>
      <c r="K324" s="31">
        <v>0.25</v>
      </c>
      <c r="L324" s="32"/>
      <c r="M324" s="44"/>
      <c r="N324" s="16"/>
      <c r="O324" s="16"/>
      <c r="P324" s="16"/>
      <c r="Q324" s="16"/>
      <c r="R324" s="16"/>
      <c r="S324" s="16"/>
      <c r="T324" s="16"/>
      <c r="U324" s="16"/>
      <c r="V324" s="16"/>
      <c r="W324" s="16"/>
      <c r="X324" s="16"/>
      <c r="Y324" s="16"/>
      <c r="Z324" s="16"/>
      <c r="AA324" s="16"/>
      <c r="AB324" s="16"/>
      <c r="AC324" s="16"/>
      <c r="AD324" s="16"/>
      <c r="AE324" s="16"/>
      <c r="AF324" s="16"/>
      <c r="AG324" s="16"/>
      <c r="AH324" s="16">
        <v>16</v>
      </c>
      <c r="AI324" s="16"/>
      <c r="AJ324" s="16"/>
      <c r="AK324" s="16"/>
      <c r="AL324" s="55">
        <v>0.25</v>
      </c>
      <c r="AM324" s="16"/>
      <c r="AN324" s="16"/>
      <c r="AO324" s="16"/>
      <c r="AP324" s="16"/>
      <c r="AQ324" s="15"/>
      <c r="AR324" s="16" t="s">
        <v>60</v>
      </c>
    </row>
    <row r="325" spans="1:44" s="5" customFormat="1" hidden="1" x14ac:dyDescent="0.25">
      <c r="A325" s="33" t="s">
        <v>670</v>
      </c>
      <c r="B325" s="33" t="str">
        <f>IFERROR(LEFT(BasedeDados[[#This Row],[GTE TI]],SEARCH(" ",BasedeDados[[#This Row],[GTE TI]],1)),BasedeDados[[#This Row],[GTE TI]])</f>
        <v xml:space="preserve">ANL </v>
      </c>
      <c r="C325" s="80" t="s">
        <v>969</v>
      </c>
      <c r="D325" s="80" t="s">
        <v>970</v>
      </c>
      <c r="E325" s="16" t="s">
        <v>84</v>
      </c>
      <c r="F325" s="16">
        <f t="shared" si="10"/>
        <v>11</v>
      </c>
      <c r="G325" s="16">
        <f t="shared" si="11"/>
        <v>1</v>
      </c>
      <c r="H325" s="16" t="s">
        <v>85</v>
      </c>
      <c r="I325" s="16"/>
      <c r="J325" s="16"/>
      <c r="K325" s="31"/>
      <c r="L325" s="32"/>
      <c r="M325" s="44"/>
      <c r="N325" s="16"/>
      <c r="O325" s="16"/>
      <c r="P325" s="16"/>
      <c r="Q325" s="16"/>
      <c r="R325" s="16"/>
      <c r="S325" s="16"/>
      <c r="T325" s="16"/>
      <c r="U325" s="16"/>
      <c r="V325" s="16"/>
      <c r="W325" s="16"/>
      <c r="X325" s="16"/>
      <c r="Y325" s="16"/>
      <c r="Z325" s="16"/>
      <c r="AA325" s="16"/>
      <c r="AB325" s="16"/>
      <c r="AC325" s="16"/>
      <c r="AD325" s="16"/>
      <c r="AE325" s="16"/>
      <c r="AF325" s="16">
        <v>11</v>
      </c>
      <c r="AG325" s="16"/>
      <c r="AH325" s="16"/>
      <c r="AI325" s="16"/>
      <c r="AJ325" s="16"/>
      <c r="AK325" s="16"/>
      <c r="AL325" s="16"/>
      <c r="AM325" s="16"/>
      <c r="AN325" s="16"/>
      <c r="AO325" s="16"/>
      <c r="AP325" s="16" t="s">
        <v>86</v>
      </c>
      <c r="AQ325" s="15"/>
      <c r="AR325" s="16"/>
    </row>
    <row r="326" spans="1:44" s="5" customFormat="1" hidden="1" x14ac:dyDescent="0.25">
      <c r="A326" s="33" t="s">
        <v>672</v>
      </c>
      <c r="B326" s="33" t="str">
        <f>IFERROR(LEFT(BasedeDados[[#This Row],[GTE TI]],SEARCH(" ",BasedeDados[[#This Row],[GTE TI]],1)),BasedeDados[[#This Row],[GTE TI]])</f>
        <v xml:space="preserve">ANL </v>
      </c>
      <c r="C326" s="79" t="s">
        <v>500</v>
      </c>
      <c r="D326" s="79" t="s">
        <v>529</v>
      </c>
      <c r="E326" s="16" t="str" cm="1">
        <f t="array" ref="E32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26" s="16">
        <f t="shared" si="10"/>
        <v>0.5</v>
      </c>
      <c r="G326" s="16">
        <f t="shared" si="11"/>
        <v>2</v>
      </c>
      <c r="H326" s="16" t="s">
        <v>64</v>
      </c>
      <c r="I326" s="16"/>
      <c r="J326" s="16"/>
      <c r="K326" s="31">
        <v>0.25</v>
      </c>
      <c r="L326" s="32"/>
      <c r="M326" s="44"/>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v>0.25</v>
      </c>
      <c r="AN326" s="16"/>
      <c r="AO326" s="16"/>
      <c r="AP326" s="16"/>
      <c r="AQ326" s="15"/>
      <c r="AR326" s="16" t="s">
        <v>60</v>
      </c>
    </row>
    <row r="327" spans="1:44" s="5" customFormat="1" hidden="1" x14ac:dyDescent="0.25">
      <c r="A327" s="33" t="s">
        <v>674</v>
      </c>
      <c r="B327" s="33" t="str">
        <f>IFERROR(LEFT(BasedeDados[[#This Row],[GTE TI]],SEARCH(" ",BasedeDados[[#This Row],[GTE TI]],1)),BasedeDados[[#This Row],[GTE TI]])</f>
        <v>ESTAGIARIO</v>
      </c>
      <c r="C327" s="80" t="s">
        <v>184</v>
      </c>
      <c r="D327" s="80" t="s">
        <v>301</v>
      </c>
      <c r="E327" s="16" t="str" cm="1">
        <f t="array" ref="E32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27" s="16">
        <f t="shared" si="10"/>
        <v>0.25</v>
      </c>
      <c r="G327" s="16">
        <f t="shared" si="11"/>
        <v>1</v>
      </c>
      <c r="H327" s="16" t="s">
        <v>64</v>
      </c>
      <c r="I327" s="16"/>
      <c r="J327" s="16"/>
      <c r="K327" s="31">
        <v>0.25</v>
      </c>
      <c r="L327" s="32"/>
      <c r="M327" s="44"/>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5"/>
      <c r="AR327" s="16" t="s">
        <v>60</v>
      </c>
    </row>
    <row r="328" spans="1:44" s="5" customFormat="1" hidden="1" x14ac:dyDescent="0.25">
      <c r="A328" s="33" t="s">
        <v>675</v>
      </c>
      <c r="B328" s="33" t="str">
        <f>IFERROR(LEFT(BasedeDados[[#This Row],[GTE TI]],SEARCH(" ",BasedeDados[[#This Row],[GTE TI]],1)),BasedeDados[[#This Row],[GTE TI]])</f>
        <v xml:space="preserve">ANL </v>
      </c>
      <c r="C328" s="79" t="s">
        <v>75</v>
      </c>
      <c r="D328" s="79" t="s">
        <v>97</v>
      </c>
      <c r="E328" s="16" t="str" cm="1">
        <f t="array" ref="E32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28" s="16">
        <f t="shared" si="10"/>
        <v>0.25</v>
      </c>
      <c r="G328" s="16">
        <f t="shared" si="11"/>
        <v>1</v>
      </c>
      <c r="H328" s="16" t="s">
        <v>64</v>
      </c>
      <c r="I328" s="16"/>
      <c r="J328" s="16"/>
      <c r="K328" s="31">
        <v>0.25</v>
      </c>
      <c r="L328" s="32"/>
      <c r="M328" s="44"/>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5"/>
      <c r="AR328" s="16" t="s">
        <v>60</v>
      </c>
    </row>
    <row r="329" spans="1:44" s="5" customFormat="1" hidden="1" x14ac:dyDescent="0.25">
      <c r="A329" s="33" t="s">
        <v>676</v>
      </c>
      <c r="B329" s="33" t="str">
        <f>IFERROR(LEFT(BasedeDados[[#This Row],[GTE TI]],SEARCH(" ",BasedeDados[[#This Row],[GTE TI]],1)),BasedeDados[[#This Row],[GTE TI]])</f>
        <v xml:space="preserve">ANL </v>
      </c>
      <c r="C329" s="80" t="s">
        <v>437</v>
      </c>
      <c r="D329" s="80" t="s">
        <v>1686</v>
      </c>
      <c r="E329" s="16" t="str" cm="1">
        <f t="array" ref="E32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29" s="16">
        <f t="shared" si="10"/>
        <v>0.25</v>
      </c>
      <c r="G329" s="16">
        <f t="shared" si="11"/>
        <v>1</v>
      </c>
      <c r="H329" s="16" t="s">
        <v>64</v>
      </c>
      <c r="I329" s="16"/>
      <c r="J329" s="16"/>
      <c r="K329" s="31">
        <v>0.25</v>
      </c>
      <c r="L329" s="32"/>
      <c r="M329" s="44"/>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5"/>
      <c r="AR329" s="16" t="s">
        <v>60</v>
      </c>
    </row>
    <row r="330" spans="1:44" s="5" customFormat="1" hidden="1" x14ac:dyDescent="0.25">
      <c r="A330" s="33" t="s">
        <v>677</v>
      </c>
      <c r="B330" s="33" t="str">
        <f>IFERROR(LEFT(BasedeDados[[#This Row],[GTE TI]],SEARCH(" ",BasedeDados[[#This Row],[GTE TI]],1)),BasedeDados[[#This Row],[GTE TI]])</f>
        <v xml:space="preserve">ANL </v>
      </c>
      <c r="C330" s="79" t="s">
        <v>1108</v>
      </c>
      <c r="D330" s="79" t="s">
        <v>1360</v>
      </c>
      <c r="E330" s="16" t="str" cm="1">
        <f t="array" ref="E33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30" s="16">
        <f t="shared" si="10"/>
        <v>0.25</v>
      </c>
      <c r="G330" s="16">
        <f t="shared" si="11"/>
        <v>1</v>
      </c>
      <c r="H330" s="16" t="s">
        <v>64</v>
      </c>
      <c r="I330" s="16"/>
      <c r="J330" s="16"/>
      <c r="K330" s="31">
        <v>0.25</v>
      </c>
      <c r="L330" s="32"/>
      <c r="M330" s="44"/>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5"/>
      <c r="AR330" s="16" t="s">
        <v>60</v>
      </c>
    </row>
    <row r="331" spans="1:44" s="5" customFormat="1" hidden="1" x14ac:dyDescent="0.25">
      <c r="A331" s="33" t="s">
        <v>679</v>
      </c>
      <c r="B331" s="33" t="str">
        <f>IFERROR(LEFT(BasedeDados[[#This Row],[GTE TI]],SEARCH(" ",BasedeDados[[#This Row],[GTE TI]],1)),BasedeDados[[#This Row],[GTE TI]])</f>
        <v>N/A</v>
      </c>
      <c r="C331" s="80" t="s">
        <v>2075</v>
      </c>
      <c r="D331" s="80" t="s">
        <v>2075</v>
      </c>
      <c r="E331" s="16" t="str" cm="1">
        <f t="array" ref="E33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331" s="16">
        <f t="shared" si="10"/>
        <v>1</v>
      </c>
      <c r="G331" s="16">
        <f t="shared" si="11"/>
        <v>1</v>
      </c>
      <c r="H331" s="16" t="s">
        <v>58</v>
      </c>
      <c r="I331" s="16"/>
      <c r="J331" s="16"/>
      <c r="K331" s="31"/>
      <c r="L331" s="32"/>
      <c r="M331" s="44">
        <v>1</v>
      </c>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5"/>
      <c r="AR331" s="16"/>
    </row>
    <row r="332" spans="1:44" s="5" customFormat="1" hidden="1" x14ac:dyDescent="0.25">
      <c r="A332" s="33" t="s">
        <v>681</v>
      </c>
      <c r="B332" s="33" t="str">
        <f>IFERROR(LEFT(BasedeDados[[#This Row],[GTE TI]],SEARCH(" ",BasedeDados[[#This Row],[GTE TI]],1)),BasedeDados[[#This Row],[GTE TI]])</f>
        <v xml:space="preserve">ANL </v>
      </c>
      <c r="C332" s="79" t="s">
        <v>1976</v>
      </c>
      <c r="D332" s="79" t="s">
        <v>1974</v>
      </c>
      <c r="E332" s="16" t="str" cm="1">
        <f t="array" ref="E33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32" s="16">
        <f t="shared" si="10"/>
        <v>0.25</v>
      </c>
      <c r="G332" s="16">
        <f t="shared" si="11"/>
        <v>1</v>
      </c>
      <c r="H332" s="16" t="s">
        <v>64</v>
      </c>
      <c r="I332" s="55"/>
      <c r="J332" s="55"/>
      <c r="K332" s="31">
        <v>0.25</v>
      </c>
      <c r="L332" s="56"/>
      <c r="M332" s="57"/>
      <c r="N332" s="55"/>
      <c r="O332" s="55"/>
      <c r="P332" s="55"/>
      <c r="Q332" s="55"/>
      <c r="R332" s="55"/>
      <c r="S332" s="55"/>
      <c r="T332" s="55"/>
      <c r="U332" s="55"/>
      <c r="V332" s="55"/>
      <c r="W332" s="55"/>
      <c r="X332" s="55"/>
      <c r="Y332" s="55"/>
      <c r="Z332" s="55"/>
      <c r="AA332" s="55"/>
      <c r="AB332" s="16"/>
      <c r="AC332" s="55"/>
      <c r="AD332" s="16"/>
      <c r="AE332" s="55"/>
      <c r="AF332" s="55"/>
      <c r="AG332" s="55"/>
      <c r="AH332" s="55"/>
      <c r="AI332" s="55"/>
      <c r="AJ332" s="55"/>
      <c r="AK332" s="55"/>
      <c r="AL332" s="16"/>
      <c r="AM332" s="16"/>
      <c r="AN332" s="55"/>
      <c r="AO332" s="55"/>
      <c r="AP332" s="55"/>
      <c r="AQ332" s="53"/>
      <c r="AR332" s="16" t="s">
        <v>60</v>
      </c>
    </row>
    <row r="333" spans="1:44" s="5" customFormat="1" hidden="1" x14ac:dyDescent="0.25">
      <c r="A333" s="33" t="s">
        <v>682</v>
      </c>
      <c r="B333" s="33" t="str">
        <f>IFERROR(LEFT(BasedeDados[[#This Row],[GTE TI]],SEARCH(" ",BasedeDados[[#This Row],[GTE TI]],1)),BasedeDados[[#This Row],[GTE TI]])</f>
        <v xml:space="preserve">ANL </v>
      </c>
      <c r="C333" s="80" t="s">
        <v>564</v>
      </c>
      <c r="D333" s="80" t="s">
        <v>562</v>
      </c>
      <c r="E333" s="16" t="s">
        <v>84</v>
      </c>
      <c r="F333" s="16">
        <f t="shared" si="10"/>
        <v>12.5</v>
      </c>
      <c r="G333" s="16">
        <f t="shared" si="11"/>
        <v>3</v>
      </c>
      <c r="H333" s="16" t="s">
        <v>85</v>
      </c>
      <c r="I333" s="16"/>
      <c r="J333" s="16"/>
      <c r="K333" s="31">
        <v>0.25</v>
      </c>
      <c r="L333" s="32"/>
      <c r="M333" s="44"/>
      <c r="N333" s="16"/>
      <c r="O333" s="16"/>
      <c r="P333" s="16"/>
      <c r="Q333" s="16"/>
      <c r="R333" s="16"/>
      <c r="S333" s="16"/>
      <c r="T333" s="16"/>
      <c r="U333" s="16"/>
      <c r="V333" s="16"/>
      <c r="W333" s="16"/>
      <c r="X333" s="16"/>
      <c r="Y333" s="16"/>
      <c r="Z333" s="16"/>
      <c r="AA333" s="16">
        <v>2</v>
      </c>
      <c r="AB333" s="16"/>
      <c r="AC333" s="16"/>
      <c r="AD333" s="16"/>
      <c r="AE333" s="16"/>
      <c r="AF333" s="16"/>
      <c r="AG333" s="16"/>
      <c r="AH333" s="16"/>
      <c r="AI333" s="16">
        <v>10</v>
      </c>
      <c r="AJ333" s="16"/>
      <c r="AK333" s="16"/>
      <c r="AL333" s="16"/>
      <c r="AM333" s="16"/>
      <c r="AN333" s="16"/>
      <c r="AO333" s="16">
        <v>0.25</v>
      </c>
      <c r="AP333" s="16"/>
      <c r="AQ333" s="15"/>
      <c r="AR333" s="16" t="s">
        <v>60</v>
      </c>
    </row>
    <row r="334" spans="1:44" s="5" customFormat="1" hidden="1" x14ac:dyDescent="0.25">
      <c r="A334" s="33" t="s">
        <v>685</v>
      </c>
      <c r="B334" s="33" t="str">
        <f>IFERROR(LEFT(BasedeDados[[#This Row],[GTE TI]],SEARCH(" ",BasedeDados[[#This Row],[GTE TI]],1)),BasedeDados[[#This Row],[GTE TI]])</f>
        <v xml:space="preserve">ANL </v>
      </c>
      <c r="C334" s="79" t="s">
        <v>978</v>
      </c>
      <c r="D334" s="79" t="s">
        <v>1637</v>
      </c>
      <c r="E334" s="16" t="s">
        <v>84</v>
      </c>
      <c r="F334" s="16">
        <f t="shared" si="10"/>
        <v>12.25</v>
      </c>
      <c r="G334" s="16">
        <f t="shared" si="11"/>
        <v>3</v>
      </c>
      <c r="H334" s="16" t="s">
        <v>85</v>
      </c>
      <c r="I334" s="16"/>
      <c r="J334" s="16"/>
      <c r="K334" s="31">
        <v>0.25</v>
      </c>
      <c r="L334" s="32"/>
      <c r="M334" s="44"/>
      <c r="N334" s="16"/>
      <c r="O334" s="16"/>
      <c r="P334" s="16"/>
      <c r="Q334" s="16"/>
      <c r="R334" s="16"/>
      <c r="S334" s="16"/>
      <c r="T334" s="16"/>
      <c r="U334" s="16"/>
      <c r="V334" s="16"/>
      <c r="W334" s="16"/>
      <c r="X334" s="16"/>
      <c r="Y334" s="16"/>
      <c r="Z334" s="16"/>
      <c r="AA334" s="16">
        <v>2</v>
      </c>
      <c r="AB334" s="16"/>
      <c r="AC334" s="16"/>
      <c r="AD334" s="16"/>
      <c r="AE334" s="16"/>
      <c r="AF334" s="16"/>
      <c r="AG334" s="16"/>
      <c r="AH334" s="16"/>
      <c r="AI334" s="16">
        <v>10</v>
      </c>
      <c r="AJ334" s="16"/>
      <c r="AK334" s="16"/>
      <c r="AL334" s="16"/>
      <c r="AM334" s="16"/>
      <c r="AN334" s="16"/>
      <c r="AO334" s="16"/>
      <c r="AP334" s="16" t="s">
        <v>86</v>
      </c>
      <c r="AQ334" s="15"/>
      <c r="AR334" s="16" t="s">
        <v>60</v>
      </c>
    </row>
    <row r="335" spans="1:44" s="5" customFormat="1" hidden="1" x14ac:dyDescent="0.25">
      <c r="A335" s="33" t="s">
        <v>687</v>
      </c>
      <c r="B335" s="33" t="str">
        <f>IFERROR(LEFT(BasedeDados[[#This Row],[GTE TI]],SEARCH(" ",BasedeDados[[#This Row],[GTE TI]],1)),BasedeDados[[#This Row],[GTE TI]])</f>
        <v xml:space="preserve">ANL </v>
      </c>
      <c r="C335" s="80" t="s">
        <v>475</v>
      </c>
      <c r="D335" s="80" t="s">
        <v>476</v>
      </c>
      <c r="E335" s="16" t="str" cm="1">
        <f t="array" ref="E33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335" s="16">
        <f t="shared" si="10"/>
        <v>4</v>
      </c>
      <c r="G335" s="16">
        <f t="shared" si="11"/>
        <v>1</v>
      </c>
      <c r="H335" s="16" t="s">
        <v>58</v>
      </c>
      <c r="I335" s="16"/>
      <c r="J335" s="16"/>
      <c r="K335" s="31"/>
      <c r="L335" s="32"/>
      <c r="M335" s="44"/>
      <c r="N335" s="16"/>
      <c r="O335" s="16"/>
      <c r="P335" s="16"/>
      <c r="Q335" s="16"/>
      <c r="R335" s="16"/>
      <c r="S335" s="16"/>
      <c r="T335" s="16"/>
      <c r="U335" s="16"/>
      <c r="V335" s="16"/>
      <c r="W335" s="16"/>
      <c r="X335" s="16">
        <v>4</v>
      </c>
      <c r="Y335" s="16"/>
      <c r="Z335" s="16"/>
      <c r="AA335" s="16"/>
      <c r="AB335" s="16"/>
      <c r="AC335" s="16"/>
      <c r="AD335" s="16"/>
      <c r="AE335" s="16"/>
      <c r="AF335" s="16"/>
      <c r="AG335" s="16"/>
      <c r="AH335" s="16"/>
      <c r="AI335" s="16"/>
      <c r="AJ335" s="16"/>
      <c r="AK335" s="16"/>
      <c r="AL335" s="16"/>
      <c r="AM335" s="16"/>
      <c r="AN335" s="16"/>
      <c r="AO335" s="16"/>
      <c r="AP335" s="16"/>
      <c r="AQ335" s="15"/>
      <c r="AR335" s="16"/>
    </row>
    <row r="336" spans="1:44" s="5" customFormat="1" hidden="1" x14ac:dyDescent="0.25">
      <c r="A336" s="33" t="s">
        <v>688</v>
      </c>
      <c r="B336" s="33" t="str">
        <f>IFERROR(LEFT(BasedeDados[[#This Row],[GTE TI]],SEARCH(" ",BasedeDados[[#This Row],[GTE TI]],1)),BasedeDados[[#This Row],[GTE TI]])</f>
        <v xml:space="preserve">GTE </v>
      </c>
      <c r="C336" s="79" t="s">
        <v>1138</v>
      </c>
      <c r="D336" s="79" t="s">
        <v>1779</v>
      </c>
      <c r="E336" s="16" t="str" cm="1">
        <f t="array" ref="E33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36" s="16">
        <f t="shared" si="10"/>
        <v>0.5</v>
      </c>
      <c r="G336" s="16">
        <f t="shared" si="11"/>
        <v>2</v>
      </c>
      <c r="H336" s="16" t="s">
        <v>64</v>
      </c>
      <c r="I336" s="16"/>
      <c r="J336" s="16"/>
      <c r="K336" s="31">
        <v>0.25</v>
      </c>
      <c r="L336" s="32"/>
      <c r="M336" s="44"/>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v>0.25</v>
      </c>
      <c r="AM336" s="16"/>
      <c r="AN336" s="16"/>
      <c r="AO336" s="16"/>
      <c r="AP336" s="16"/>
      <c r="AQ336" s="15"/>
      <c r="AR336" s="16" t="s">
        <v>60</v>
      </c>
    </row>
    <row r="337" spans="1:44" s="5" customFormat="1" hidden="1" x14ac:dyDescent="0.25">
      <c r="A337" s="33" t="s">
        <v>690</v>
      </c>
      <c r="B337" s="33" t="str">
        <f>IFERROR(LEFT(BasedeDados[[#This Row],[GTE TI]],SEARCH(" ",BasedeDados[[#This Row],[GTE TI]],1)),BasedeDados[[#This Row],[GTE TI]])</f>
        <v xml:space="preserve">ANL </v>
      </c>
      <c r="C337" s="80" t="s">
        <v>1976</v>
      </c>
      <c r="D337" s="80" t="s">
        <v>1982</v>
      </c>
      <c r="E337" s="16" t="str" cm="1">
        <f t="array" ref="E33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37" s="16">
        <f t="shared" si="10"/>
        <v>0.25</v>
      </c>
      <c r="G337" s="16">
        <f t="shared" si="11"/>
        <v>1</v>
      </c>
      <c r="H337" s="16" t="s">
        <v>64</v>
      </c>
      <c r="I337" s="16"/>
      <c r="J337" s="16"/>
      <c r="K337" s="31">
        <v>0.25</v>
      </c>
      <c r="L337" s="32"/>
      <c r="M337" s="44"/>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5"/>
      <c r="AR337" s="16" t="s">
        <v>60</v>
      </c>
    </row>
    <row r="338" spans="1:44" s="5" customFormat="1" hidden="1" x14ac:dyDescent="0.25">
      <c r="A338" s="33" t="s">
        <v>691</v>
      </c>
      <c r="B338" s="33" t="str">
        <f>IFERROR(LEFT(BasedeDados[[#This Row],[GTE TI]],SEARCH(" ",BasedeDados[[#This Row],[GTE TI]],1)),BasedeDados[[#This Row],[GTE TI]])</f>
        <v>ESTAGIARIO</v>
      </c>
      <c r="C338" s="79" t="s">
        <v>184</v>
      </c>
      <c r="D338" s="79" t="s">
        <v>985</v>
      </c>
      <c r="E338" s="16" t="str" cm="1">
        <f t="array" ref="E33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38" s="16">
        <f t="shared" si="10"/>
        <v>0.25</v>
      </c>
      <c r="G338" s="16">
        <f t="shared" si="11"/>
        <v>1</v>
      </c>
      <c r="H338" s="16" t="s">
        <v>64</v>
      </c>
      <c r="I338" s="16"/>
      <c r="J338" s="16"/>
      <c r="K338" s="31">
        <v>0.25</v>
      </c>
      <c r="L338" s="32"/>
      <c r="M338" s="44"/>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5"/>
      <c r="AR338" s="16" t="s">
        <v>60</v>
      </c>
    </row>
    <row r="339" spans="1:44" s="5" customFormat="1" hidden="1" x14ac:dyDescent="0.25">
      <c r="A339" s="33" t="s">
        <v>692</v>
      </c>
      <c r="B339" s="33" t="str">
        <f>IFERROR(LEFT(BasedeDados[[#This Row],[GTE TI]],SEARCH(" ",BasedeDados[[#This Row],[GTE TI]],1)),BasedeDados[[#This Row],[GTE TI]])</f>
        <v xml:space="preserve">CONS </v>
      </c>
      <c r="C339" s="80" t="s">
        <v>323</v>
      </c>
      <c r="D339" s="80" t="s">
        <v>378</v>
      </c>
      <c r="E339" s="16" t="str" cm="1">
        <f t="array" ref="E33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39" s="16">
        <f t="shared" si="10"/>
        <v>0.5</v>
      </c>
      <c r="G339" s="16">
        <f t="shared" si="11"/>
        <v>2</v>
      </c>
      <c r="H339" s="16" t="s">
        <v>64</v>
      </c>
      <c r="I339" s="55"/>
      <c r="J339" s="55"/>
      <c r="K339" s="31">
        <v>0.25</v>
      </c>
      <c r="L339" s="56"/>
      <c r="M339" s="57"/>
      <c r="N339" s="55"/>
      <c r="O339" s="55"/>
      <c r="P339" s="55"/>
      <c r="Q339" s="55"/>
      <c r="R339" s="55"/>
      <c r="S339" s="55"/>
      <c r="T339" s="55"/>
      <c r="U339" s="55"/>
      <c r="V339" s="55"/>
      <c r="W339" s="55"/>
      <c r="X339" s="55"/>
      <c r="Y339" s="55"/>
      <c r="Z339" s="55"/>
      <c r="AA339" s="55"/>
      <c r="AB339" s="16"/>
      <c r="AC339" s="55"/>
      <c r="AD339" s="16"/>
      <c r="AE339" s="55"/>
      <c r="AF339" s="55"/>
      <c r="AG339" s="55"/>
      <c r="AH339" s="55"/>
      <c r="AI339" s="55"/>
      <c r="AJ339" s="55"/>
      <c r="AK339" s="55"/>
      <c r="AL339" s="16"/>
      <c r="AM339" s="16">
        <v>0.25</v>
      </c>
      <c r="AN339" s="55"/>
      <c r="AO339" s="55"/>
      <c r="AP339" s="55"/>
      <c r="AQ339" s="53"/>
      <c r="AR339" s="16" t="s">
        <v>60</v>
      </c>
    </row>
    <row r="340" spans="1:44" s="5" customFormat="1" hidden="1" x14ac:dyDescent="0.25">
      <c r="A340" s="33" t="s">
        <v>695</v>
      </c>
      <c r="B340" s="33" t="str">
        <f>IFERROR(LEFT(BasedeDados[[#This Row],[GTE TI]],SEARCH(" ",BasedeDados[[#This Row],[GTE TI]],1)),BasedeDados[[#This Row],[GTE TI]])</f>
        <v xml:space="preserve">ANL </v>
      </c>
      <c r="C340" s="79" t="s">
        <v>258</v>
      </c>
      <c r="D340" s="79" t="s">
        <v>282</v>
      </c>
      <c r="E340" s="16" t="str" cm="1">
        <f t="array" ref="E34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40" s="16">
        <f t="shared" si="10"/>
        <v>0.75</v>
      </c>
      <c r="G340" s="16">
        <f t="shared" si="11"/>
        <v>3</v>
      </c>
      <c r="H340" s="16" t="s">
        <v>64</v>
      </c>
      <c r="I340" s="16"/>
      <c r="J340" s="16"/>
      <c r="K340" s="31">
        <v>0.25</v>
      </c>
      <c r="L340" s="32"/>
      <c r="M340" s="44"/>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55">
        <v>0.25</v>
      </c>
      <c r="AM340" s="16">
        <v>0.25</v>
      </c>
      <c r="AN340" s="16"/>
      <c r="AO340" s="16"/>
      <c r="AP340" s="16"/>
      <c r="AQ340" s="15"/>
      <c r="AR340" s="16" t="s">
        <v>60</v>
      </c>
    </row>
    <row r="341" spans="1:44" s="5" customFormat="1" hidden="1" x14ac:dyDescent="0.25">
      <c r="A341" s="33" t="s">
        <v>698</v>
      </c>
      <c r="B341" s="33" t="str">
        <f>IFERROR(LEFT(BasedeDados[[#This Row],[GTE TI]],SEARCH(" ",BasedeDados[[#This Row],[GTE TI]],1)),BasedeDados[[#This Row],[GTE TI]])</f>
        <v>N/A</v>
      </c>
      <c r="C341" s="80" t="s">
        <v>2075</v>
      </c>
      <c r="D341" s="80" t="s">
        <v>2075</v>
      </c>
      <c r="E341" s="16" t="str" cm="1">
        <f t="array" ref="E34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41" s="16">
        <f t="shared" si="10"/>
        <v>0.25</v>
      </c>
      <c r="G341" s="16">
        <f t="shared" si="11"/>
        <v>1</v>
      </c>
      <c r="H341" s="16" t="s">
        <v>64</v>
      </c>
      <c r="I341" s="16"/>
      <c r="J341" s="16"/>
      <c r="K341" s="31">
        <v>0.25</v>
      </c>
      <c r="L341" s="32"/>
      <c r="M341" s="44"/>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5"/>
      <c r="AR341" s="16" t="s">
        <v>60</v>
      </c>
    </row>
    <row r="342" spans="1:44" s="5" customFormat="1" hidden="1" x14ac:dyDescent="0.25">
      <c r="A342" s="33" t="s">
        <v>701</v>
      </c>
      <c r="B342" s="33" t="str">
        <f>IFERROR(LEFT(BasedeDados[[#This Row],[GTE TI]],SEARCH(" ",BasedeDados[[#This Row],[GTE TI]],1)),BasedeDados[[#This Row],[GTE TI]])</f>
        <v>N/A</v>
      </c>
      <c r="C342" s="79" t="s">
        <v>2075</v>
      </c>
      <c r="D342" s="79" t="s">
        <v>2075</v>
      </c>
      <c r="E342" s="16" t="str" cm="1">
        <f t="array" ref="E34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42" s="16">
        <f t="shared" si="10"/>
        <v>0.25</v>
      </c>
      <c r="G342" s="16">
        <f t="shared" si="11"/>
        <v>1</v>
      </c>
      <c r="H342" s="16" t="s">
        <v>64</v>
      </c>
      <c r="I342" s="16"/>
      <c r="J342" s="16"/>
      <c r="K342" s="31">
        <v>0.25</v>
      </c>
      <c r="L342" s="32"/>
      <c r="M342" s="44"/>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5"/>
      <c r="AR342" s="16" t="s">
        <v>60</v>
      </c>
    </row>
    <row r="343" spans="1:44" s="5" customFormat="1" hidden="1" x14ac:dyDescent="0.25">
      <c r="A343" s="33" t="s">
        <v>703</v>
      </c>
      <c r="B343" s="33" t="str">
        <f>IFERROR(LEFT(BasedeDados[[#This Row],[GTE TI]],SEARCH(" ",BasedeDados[[#This Row],[GTE TI]],1)),BasedeDados[[#This Row],[GTE TI]])</f>
        <v xml:space="preserve">CONS </v>
      </c>
      <c r="C343" s="80" t="s">
        <v>487</v>
      </c>
      <c r="D343" s="80" t="s">
        <v>525</v>
      </c>
      <c r="E343" s="16" t="str" cm="1">
        <f t="array" ref="E34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43" s="16">
        <f t="shared" si="10"/>
        <v>0.25</v>
      </c>
      <c r="G343" s="16">
        <f t="shared" si="11"/>
        <v>1</v>
      </c>
      <c r="H343" s="16" t="s">
        <v>64</v>
      </c>
      <c r="I343" s="16"/>
      <c r="J343" s="16"/>
      <c r="K343" s="31">
        <v>0.25</v>
      </c>
      <c r="L343" s="32"/>
      <c r="M343" s="44"/>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5"/>
      <c r="AR343" s="16" t="s">
        <v>60</v>
      </c>
    </row>
    <row r="344" spans="1:44" s="5" customFormat="1" hidden="1" x14ac:dyDescent="0.25">
      <c r="A344" s="33" t="s">
        <v>704</v>
      </c>
      <c r="B344" s="33" t="str">
        <f>IFERROR(LEFT(BasedeDados[[#This Row],[GTE TI]],SEARCH(" ",BasedeDados[[#This Row],[GTE TI]],1)),BasedeDados[[#This Row],[GTE TI]])</f>
        <v xml:space="preserve">GTE </v>
      </c>
      <c r="C344" s="79" t="s">
        <v>494</v>
      </c>
      <c r="D344" s="79" t="s">
        <v>555</v>
      </c>
      <c r="E344" s="16" t="str" cm="1">
        <f t="array" ref="E34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44" s="16">
        <f t="shared" si="10"/>
        <v>0.5</v>
      </c>
      <c r="G344" s="16">
        <f t="shared" si="11"/>
        <v>2</v>
      </c>
      <c r="H344" s="16" t="s">
        <v>64</v>
      </c>
      <c r="I344" s="16"/>
      <c r="J344" s="16"/>
      <c r="K344" s="31">
        <v>0.25</v>
      </c>
      <c r="L344" s="32"/>
      <c r="M344" s="44"/>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v>0.25</v>
      </c>
      <c r="AN344" s="16"/>
      <c r="AO344" s="16"/>
      <c r="AP344" s="16"/>
      <c r="AQ344" s="15"/>
      <c r="AR344" s="16" t="s">
        <v>60</v>
      </c>
    </row>
    <row r="345" spans="1:44" s="5" customFormat="1" hidden="1" x14ac:dyDescent="0.25">
      <c r="A345" s="33" t="s">
        <v>706</v>
      </c>
      <c r="B345" s="33" t="str">
        <f>IFERROR(LEFT(BasedeDados[[#This Row],[GTE TI]],SEARCH(" ",BasedeDados[[#This Row],[GTE TI]],1)),BasedeDados[[#This Row],[GTE TI]])</f>
        <v xml:space="preserve">ANL </v>
      </c>
      <c r="C345" s="80" t="s">
        <v>145</v>
      </c>
      <c r="D345" s="80" t="s">
        <v>1085</v>
      </c>
      <c r="E345" s="16" t="str" cm="1">
        <f t="array" ref="E34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45" s="16">
        <f t="shared" si="10"/>
        <v>0.25</v>
      </c>
      <c r="G345" s="16">
        <f t="shared" si="11"/>
        <v>1</v>
      </c>
      <c r="H345" s="16" t="s">
        <v>64</v>
      </c>
      <c r="I345" s="16"/>
      <c r="J345" s="16"/>
      <c r="K345" s="31">
        <v>0.25</v>
      </c>
      <c r="L345" s="32"/>
      <c r="M345" s="44"/>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5"/>
      <c r="AR345" s="16" t="s">
        <v>60</v>
      </c>
    </row>
    <row r="346" spans="1:44" s="5" customFormat="1" hidden="1" x14ac:dyDescent="0.25">
      <c r="A346" s="33" t="s">
        <v>707</v>
      </c>
      <c r="B346" s="33" t="str">
        <f>IFERROR(LEFT(BasedeDados[[#This Row],[GTE TI]],SEARCH(" ",BasedeDados[[#This Row],[GTE TI]],1)),BasedeDados[[#This Row],[GTE TI]])</f>
        <v xml:space="preserve">ANL </v>
      </c>
      <c r="C346" s="79" t="s">
        <v>145</v>
      </c>
      <c r="D346" s="79" t="s">
        <v>1511</v>
      </c>
      <c r="E346" s="16" t="str" cm="1">
        <f t="array" ref="E34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46" s="16">
        <f t="shared" si="10"/>
        <v>0.5</v>
      </c>
      <c r="G346" s="16">
        <f t="shared" si="11"/>
        <v>2</v>
      </c>
      <c r="H346" s="16" t="s">
        <v>64</v>
      </c>
      <c r="I346" s="16"/>
      <c r="J346" s="16"/>
      <c r="K346" s="31">
        <v>0.25</v>
      </c>
      <c r="L346" s="32"/>
      <c r="M346" s="44"/>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55">
        <v>0.25</v>
      </c>
      <c r="AM346" s="16"/>
      <c r="AN346" s="16"/>
      <c r="AO346" s="16"/>
      <c r="AP346" s="16"/>
      <c r="AQ346" s="15"/>
      <c r="AR346" s="16" t="s">
        <v>60</v>
      </c>
    </row>
    <row r="347" spans="1:44" s="5" customFormat="1" hidden="1" x14ac:dyDescent="0.25">
      <c r="A347" s="33" t="s">
        <v>709</v>
      </c>
      <c r="B347" s="33" t="str">
        <f>IFERROR(LEFT(BasedeDados[[#This Row],[GTE TI]],SEARCH(" ",BasedeDados[[#This Row],[GTE TI]],1)),BasedeDados[[#This Row],[GTE TI]])</f>
        <v xml:space="preserve">AST </v>
      </c>
      <c r="C347" s="80" t="s">
        <v>449</v>
      </c>
      <c r="D347" s="80" t="s">
        <v>1751</v>
      </c>
      <c r="E347" s="16" t="s">
        <v>84</v>
      </c>
      <c r="F347" s="16">
        <f t="shared" si="10"/>
        <v>16</v>
      </c>
      <c r="G347" s="16">
        <f t="shared" si="11"/>
        <v>1</v>
      </c>
      <c r="H347" s="16" t="s">
        <v>85</v>
      </c>
      <c r="I347" s="16"/>
      <c r="J347" s="16"/>
      <c r="K347" s="31"/>
      <c r="L347" s="32"/>
      <c r="M347" s="44"/>
      <c r="N347" s="16"/>
      <c r="O347" s="16"/>
      <c r="P347" s="16"/>
      <c r="Q347" s="16"/>
      <c r="R347" s="16"/>
      <c r="S347" s="16"/>
      <c r="T347" s="16"/>
      <c r="U347" s="16"/>
      <c r="V347" s="16"/>
      <c r="W347" s="16"/>
      <c r="X347" s="16"/>
      <c r="Y347" s="16"/>
      <c r="Z347" s="16"/>
      <c r="AA347" s="16"/>
      <c r="AB347" s="31"/>
      <c r="AC347" s="16"/>
      <c r="AD347" s="31"/>
      <c r="AE347" s="16"/>
      <c r="AF347" s="16"/>
      <c r="AG347" s="16"/>
      <c r="AH347" s="31">
        <v>16</v>
      </c>
      <c r="AI347" s="31"/>
      <c r="AJ347" s="16"/>
      <c r="AK347" s="16"/>
      <c r="AL347" s="16"/>
      <c r="AM347" s="31"/>
      <c r="AN347" s="16"/>
      <c r="AO347" s="16"/>
      <c r="AP347" s="16"/>
      <c r="AQ347" s="15"/>
      <c r="AR347" s="16"/>
    </row>
    <row r="348" spans="1:44" s="5" customFormat="1" hidden="1" x14ac:dyDescent="0.25">
      <c r="A348" s="33" t="s">
        <v>712</v>
      </c>
      <c r="B348" s="33" t="str">
        <f>IFERROR(LEFT(BasedeDados[[#This Row],[GTE TI]],SEARCH(" ",BasedeDados[[#This Row],[GTE TI]],1)),BasedeDados[[#This Row],[GTE TI]])</f>
        <v xml:space="preserve">AST </v>
      </c>
      <c r="C348" s="79" t="s">
        <v>1622</v>
      </c>
      <c r="D348" s="79" t="s">
        <v>1623</v>
      </c>
      <c r="E348" s="16" t="str" cm="1">
        <f t="array" ref="E34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48" s="16">
        <f t="shared" si="10"/>
        <v>0.5</v>
      </c>
      <c r="G348" s="16">
        <f t="shared" si="11"/>
        <v>2</v>
      </c>
      <c r="H348" s="16" t="s">
        <v>64</v>
      </c>
      <c r="I348" s="16"/>
      <c r="J348" s="16"/>
      <c r="K348" s="31">
        <v>0.25</v>
      </c>
      <c r="L348" s="32"/>
      <c r="M348" s="44"/>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55">
        <v>0.25</v>
      </c>
      <c r="AM348" s="16"/>
      <c r="AN348" s="16"/>
      <c r="AO348" s="16"/>
      <c r="AP348" s="16"/>
      <c r="AQ348" s="15"/>
      <c r="AR348" s="16" t="s">
        <v>60</v>
      </c>
    </row>
    <row r="349" spans="1:44" s="5" customFormat="1" hidden="1" x14ac:dyDescent="0.25">
      <c r="A349" s="33" t="s">
        <v>715</v>
      </c>
      <c r="B349" s="33" t="str">
        <f>IFERROR(LEFT(BasedeDados[[#This Row],[GTE TI]],SEARCH(" ",BasedeDados[[#This Row],[GTE TI]],1)),BasedeDados[[#This Row],[GTE TI]])</f>
        <v xml:space="preserve">COORD </v>
      </c>
      <c r="C349" s="80" t="s">
        <v>347</v>
      </c>
      <c r="D349" s="80" t="s">
        <v>1786</v>
      </c>
      <c r="E349" s="16" t="str" cm="1">
        <f t="array" ref="E34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49" s="16">
        <f t="shared" si="10"/>
        <v>0.25</v>
      </c>
      <c r="G349" s="16">
        <f t="shared" si="11"/>
        <v>1</v>
      </c>
      <c r="H349" s="16" t="s">
        <v>64</v>
      </c>
      <c r="I349" s="16"/>
      <c r="J349" s="16"/>
      <c r="K349" s="31">
        <v>0.25</v>
      </c>
      <c r="L349" s="32"/>
      <c r="M349" s="44"/>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5"/>
      <c r="AR349" s="16" t="s">
        <v>60</v>
      </c>
    </row>
    <row r="350" spans="1:44" s="5" customFormat="1" hidden="1" x14ac:dyDescent="0.25">
      <c r="A350" s="33" t="s">
        <v>718</v>
      </c>
      <c r="B350" s="33" t="str">
        <f>IFERROR(LEFT(BasedeDados[[#This Row],[GTE TI]],SEARCH(" ",BasedeDados[[#This Row],[GTE TI]],1)),BasedeDados[[#This Row],[GTE TI]])</f>
        <v xml:space="preserve">GTE </v>
      </c>
      <c r="C350" s="79" t="s">
        <v>176</v>
      </c>
      <c r="D350" s="79" t="s">
        <v>1241</v>
      </c>
      <c r="E350" s="16" t="str" cm="1">
        <f t="array" ref="E35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50" s="16">
        <f t="shared" si="10"/>
        <v>0.25</v>
      </c>
      <c r="G350" s="16">
        <f t="shared" si="11"/>
        <v>1</v>
      </c>
      <c r="H350" s="16" t="s">
        <v>64</v>
      </c>
      <c r="I350" s="16"/>
      <c r="J350" s="16"/>
      <c r="K350" s="31">
        <v>0.25</v>
      </c>
      <c r="L350" s="32"/>
      <c r="M350" s="44"/>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5"/>
      <c r="AR350" s="16" t="s">
        <v>60</v>
      </c>
    </row>
    <row r="351" spans="1:44" s="5" customFormat="1" hidden="1" x14ac:dyDescent="0.25">
      <c r="A351" s="33" t="s">
        <v>719</v>
      </c>
      <c r="B351" s="33" t="str">
        <f>IFERROR(LEFT(BasedeDados[[#This Row],[GTE TI]],SEARCH(" ",BasedeDados[[#This Row],[GTE TI]],1)),BasedeDados[[#This Row],[GTE TI]])</f>
        <v>N/A</v>
      </c>
      <c r="C351" s="80" t="s">
        <v>2075</v>
      </c>
      <c r="D351" s="80" t="s">
        <v>2075</v>
      </c>
      <c r="E351" s="16" t="str" cm="1">
        <f t="array" ref="E35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51" s="16">
        <f t="shared" si="10"/>
        <v>0.25</v>
      </c>
      <c r="G351" s="16">
        <f t="shared" si="11"/>
        <v>1</v>
      </c>
      <c r="H351" s="16" t="s">
        <v>64</v>
      </c>
      <c r="I351" s="16"/>
      <c r="J351" s="16"/>
      <c r="K351" s="31">
        <v>0.25</v>
      </c>
      <c r="L351" s="32"/>
      <c r="M351" s="44"/>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5"/>
      <c r="AR351" s="16" t="s">
        <v>60</v>
      </c>
    </row>
    <row r="352" spans="1:44" s="5" customFormat="1" hidden="1" x14ac:dyDescent="0.25">
      <c r="A352" s="33" t="s">
        <v>721</v>
      </c>
      <c r="B352" s="33" t="str">
        <f>IFERROR(LEFT(BasedeDados[[#This Row],[GTE TI]],SEARCH(" ",BasedeDados[[#This Row],[GTE TI]],1)),BasedeDados[[#This Row],[GTE TI]])</f>
        <v xml:space="preserve">ANL </v>
      </c>
      <c r="C352" s="79" t="s">
        <v>141</v>
      </c>
      <c r="D352" s="79" t="s">
        <v>312</v>
      </c>
      <c r="E352" s="16" t="str" cm="1">
        <f t="array" ref="E35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52" s="16">
        <f t="shared" si="10"/>
        <v>0.25</v>
      </c>
      <c r="G352" s="16">
        <f t="shared" si="11"/>
        <v>1</v>
      </c>
      <c r="H352" s="16" t="s">
        <v>64</v>
      </c>
      <c r="I352" s="16"/>
      <c r="J352" s="16"/>
      <c r="K352" s="31">
        <v>0.25</v>
      </c>
      <c r="L352" s="32"/>
      <c r="M352" s="44"/>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5"/>
      <c r="AR352" s="16" t="s">
        <v>60</v>
      </c>
    </row>
    <row r="353" spans="1:44" s="5" customFormat="1" hidden="1" x14ac:dyDescent="0.25">
      <c r="A353" s="33" t="s">
        <v>724</v>
      </c>
      <c r="B353" s="33" t="str">
        <f>IFERROR(LEFT(BasedeDados[[#This Row],[GTE TI]],SEARCH(" ",BasedeDados[[#This Row],[GTE TI]],1)),BasedeDados[[#This Row],[GTE TI]])</f>
        <v xml:space="preserve">COORD </v>
      </c>
      <c r="C353" s="80" t="s">
        <v>347</v>
      </c>
      <c r="D353" s="80" t="s">
        <v>1725</v>
      </c>
      <c r="E353" s="16" t="str" cm="1">
        <f t="array" ref="E35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53" s="16">
        <f t="shared" si="10"/>
        <v>0.25</v>
      </c>
      <c r="G353" s="16">
        <f t="shared" si="11"/>
        <v>1</v>
      </c>
      <c r="H353" s="16" t="s">
        <v>64</v>
      </c>
      <c r="I353" s="16"/>
      <c r="J353" s="16"/>
      <c r="K353" s="31">
        <v>0.25</v>
      </c>
      <c r="L353" s="32"/>
      <c r="M353" s="44"/>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5"/>
      <c r="AR353" s="16" t="s">
        <v>60</v>
      </c>
    </row>
    <row r="354" spans="1:44" s="5" customFormat="1" hidden="1" x14ac:dyDescent="0.25">
      <c r="A354" s="33" t="s">
        <v>726</v>
      </c>
      <c r="B354" s="33" t="str">
        <f>IFERROR(LEFT(BasedeDados[[#This Row],[GTE TI]],SEARCH(" ",BasedeDados[[#This Row],[GTE TI]],1)),BasedeDados[[#This Row],[GTE TI]])</f>
        <v xml:space="preserve">ANL </v>
      </c>
      <c r="C354" s="79" t="s">
        <v>593</v>
      </c>
      <c r="D354" s="79" t="s">
        <v>594</v>
      </c>
      <c r="E354" s="16" t="str" cm="1">
        <f t="array" ref="E35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54" s="16">
        <f t="shared" si="10"/>
        <v>0.25</v>
      </c>
      <c r="G354" s="16">
        <f t="shared" si="11"/>
        <v>1</v>
      </c>
      <c r="H354" s="16" t="s">
        <v>64</v>
      </c>
      <c r="I354" s="16"/>
      <c r="J354" s="16"/>
      <c r="K354" s="31">
        <v>0.25</v>
      </c>
      <c r="L354" s="32"/>
      <c r="M354" s="44"/>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5"/>
      <c r="AR354" s="16" t="s">
        <v>60</v>
      </c>
    </row>
    <row r="355" spans="1:44" s="5" customFormat="1" hidden="1" x14ac:dyDescent="0.25">
      <c r="A355" s="33" t="s">
        <v>727</v>
      </c>
      <c r="B355" s="33" t="str">
        <f>IFERROR(LEFT(BasedeDados[[#This Row],[GTE TI]],SEARCH(" ",BasedeDados[[#This Row],[GTE TI]],1)),BasedeDados[[#This Row],[GTE TI]])</f>
        <v xml:space="preserve">SUPTE </v>
      </c>
      <c r="C355" s="80" t="s">
        <v>1304</v>
      </c>
      <c r="D355" s="80" t="s">
        <v>1305</v>
      </c>
      <c r="E355" s="16" t="str" cm="1">
        <f t="array" ref="E35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355" s="16">
        <f t="shared" si="10"/>
        <v>1.5</v>
      </c>
      <c r="G355" s="16">
        <f t="shared" si="11"/>
        <v>3</v>
      </c>
      <c r="H355" s="16" t="s">
        <v>58</v>
      </c>
      <c r="I355" s="16"/>
      <c r="J355" s="16"/>
      <c r="K355" s="31">
        <v>0.25</v>
      </c>
      <c r="L355" s="32"/>
      <c r="M355" s="44">
        <v>1</v>
      </c>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55">
        <v>0.25</v>
      </c>
      <c r="AM355" s="16"/>
      <c r="AN355" s="16"/>
      <c r="AO355" s="16"/>
      <c r="AP355" s="16"/>
      <c r="AQ355" s="15"/>
      <c r="AR355" s="16" t="s">
        <v>60</v>
      </c>
    </row>
    <row r="356" spans="1:44" s="5" customFormat="1" hidden="1" x14ac:dyDescent="0.25">
      <c r="A356" s="33" t="s">
        <v>730</v>
      </c>
      <c r="B356" s="33" t="str">
        <f>IFERROR(LEFT(BasedeDados[[#This Row],[GTE TI]],SEARCH(" ",BasedeDados[[#This Row],[GTE TI]],1)),BasedeDados[[#This Row],[GTE TI]])</f>
        <v>N/A</v>
      </c>
      <c r="C356" s="79" t="s">
        <v>2075</v>
      </c>
      <c r="D356" s="79" t="s">
        <v>2075</v>
      </c>
      <c r="E356" s="16" t="s">
        <v>84</v>
      </c>
      <c r="F356" s="16">
        <f t="shared" si="10"/>
        <v>16</v>
      </c>
      <c r="G356" s="16">
        <f t="shared" si="11"/>
        <v>1</v>
      </c>
      <c r="H356" s="16" t="s">
        <v>85</v>
      </c>
      <c r="I356" s="16"/>
      <c r="J356" s="16"/>
      <c r="K356" s="31"/>
      <c r="L356" s="32"/>
      <c r="M356" s="44"/>
      <c r="N356" s="16"/>
      <c r="O356" s="16"/>
      <c r="P356" s="16">
        <v>16</v>
      </c>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t="s">
        <v>86</v>
      </c>
      <c r="AQ356" s="15"/>
      <c r="AR356" s="16"/>
    </row>
    <row r="357" spans="1:44" s="5" customFormat="1" hidden="1" x14ac:dyDescent="0.25">
      <c r="A357" s="33" t="s">
        <v>732</v>
      </c>
      <c r="B357" s="33" t="str">
        <f>IFERROR(LEFT(BasedeDados[[#This Row],[GTE TI]],SEARCH(" ",BasedeDados[[#This Row],[GTE TI]],1)),BasedeDados[[#This Row],[GTE TI]])</f>
        <v>N/A</v>
      </c>
      <c r="C357" s="80" t="s">
        <v>2075</v>
      </c>
      <c r="D357" s="80" t="s">
        <v>2075</v>
      </c>
      <c r="E357" s="16" t="str" cm="1">
        <f t="array" ref="E35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57" s="16">
        <f t="shared" si="10"/>
        <v>0.25</v>
      </c>
      <c r="G357" s="16">
        <f t="shared" si="11"/>
        <v>1</v>
      </c>
      <c r="H357" s="16" t="s">
        <v>64</v>
      </c>
      <c r="I357" s="16"/>
      <c r="J357" s="16"/>
      <c r="L357" s="32"/>
      <c r="M357" s="44"/>
      <c r="N357" s="16"/>
      <c r="O357" s="16"/>
      <c r="P357" s="16"/>
      <c r="Q357" s="16"/>
      <c r="R357" s="16"/>
      <c r="S357" s="16"/>
      <c r="T357" s="16"/>
      <c r="U357" s="16"/>
      <c r="V357" s="16"/>
      <c r="W357" s="16"/>
      <c r="X357" s="16"/>
      <c r="Y357" s="16"/>
      <c r="Z357" s="16"/>
      <c r="AA357" s="16"/>
      <c r="AC357" s="16"/>
      <c r="AE357" s="16"/>
      <c r="AF357" s="16"/>
      <c r="AG357" s="16"/>
      <c r="AH357" s="16"/>
      <c r="AI357" s="16"/>
      <c r="AJ357" s="16"/>
      <c r="AK357" s="16"/>
      <c r="AL357" s="55">
        <v>0.25</v>
      </c>
      <c r="AM357" s="16"/>
      <c r="AN357" s="16"/>
      <c r="AO357" s="16"/>
      <c r="AP357" s="16"/>
      <c r="AQ357" s="15"/>
      <c r="AR357" s="16"/>
    </row>
    <row r="358" spans="1:44" s="5" customFormat="1" hidden="1" x14ac:dyDescent="0.25">
      <c r="A358" s="33" t="s">
        <v>734</v>
      </c>
      <c r="B358" s="33" t="str">
        <f>IFERROR(LEFT(BasedeDados[[#This Row],[GTE TI]],SEARCH(" ",BasedeDados[[#This Row],[GTE TI]],1)),BasedeDados[[#This Row],[GTE TI]])</f>
        <v xml:space="preserve">ANL </v>
      </c>
      <c r="C358" s="79" t="s">
        <v>141</v>
      </c>
      <c r="D358" s="79" t="s">
        <v>152</v>
      </c>
      <c r="E358" s="16" t="str" cm="1">
        <f t="array" ref="E35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58" s="16">
        <f t="shared" si="10"/>
        <v>0.25</v>
      </c>
      <c r="G358" s="16">
        <f t="shared" si="11"/>
        <v>1</v>
      </c>
      <c r="H358" s="16" t="s">
        <v>64</v>
      </c>
      <c r="I358" s="16"/>
      <c r="J358" s="16"/>
      <c r="K358" s="31">
        <v>0.25</v>
      </c>
      <c r="L358" s="32"/>
      <c r="M358" s="44"/>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5"/>
      <c r="AR358" s="16" t="s">
        <v>60</v>
      </c>
    </row>
    <row r="359" spans="1:44" s="5" customFormat="1" hidden="1" x14ac:dyDescent="0.25">
      <c r="A359" s="33" t="s">
        <v>735</v>
      </c>
      <c r="B359" s="33" t="str">
        <f>IFERROR(LEFT(BasedeDados[[#This Row],[GTE TI]],SEARCH(" ",BasedeDados[[#This Row],[GTE TI]],1)),BasedeDados[[#This Row],[GTE TI]])</f>
        <v xml:space="preserve">SUPTE </v>
      </c>
      <c r="C359" s="80" t="s">
        <v>1088</v>
      </c>
      <c r="D359" s="80" t="s">
        <v>1089</v>
      </c>
      <c r="E359" s="16" t="s">
        <v>57</v>
      </c>
      <c r="F359" s="16">
        <f t="shared" si="10"/>
        <v>0.75</v>
      </c>
      <c r="G359" s="16">
        <f t="shared" si="11"/>
        <v>2</v>
      </c>
      <c r="H359" s="16" t="s">
        <v>58</v>
      </c>
      <c r="I359" s="16"/>
      <c r="J359" s="16"/>
      <c r="K359" s="31"/>
      <c r="L359" s="32">
        <v>0.5</v>
      </c>
      <c r="M359" s="44"/>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v>0.25</v>
      </c>
      <c r="AN359" s="16"/>
      <c r="AO359" s="16"/>
      <c r="AP359" s="16" t="s">
        <v>59</v>
      </c>
      <c r="AQ359" s="15"/>
      <c r="AR359" s="16" t="s">
        <v>60</v>
      </c>
    </row>
    <row r="360" spans="1:44" s="5" customFormat="1" hidden="1" x14ac:dyDescent="0.25">
      <c r="A360" s="33" t="s">
        <v>738</v>
      </c>
      <c r="B360" s="33" t="str">
        <f>IFERROR(LEFT(BasedeDados[[#This Row],[GTE TI]],SEARCH(" ",BasedeDados[[#This Row],[GTE TI]],1)),BasedeDados[[#This Row],[GTE TI]])</f>
        <v xml:space="preserve">GER </v>
      </c>
      <c r="C360" s="79" t="s">
        <v>79</v>
      </c>
      <c r="D360" s="79" t="s">
        <v>101</v>
      </c>
      <c r="E360" s="16" t="str" cm="1">
        <f t="array" ref="E36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60" s="16">
        <f t="shared" si="10"/>
        <v>0.25</v>
      </c>
      <c r="G360" s="16">
        <f t="shared" si="11"/>
        <v>1</v>
      </c>
      <c r="H360" s="16" t="s">
        <v>64</v>
      </c>
      <c r="I360" s="16"/>
      <c r="J360" s="16"/>
      <c r="K360" s="31">
        <v>0.25</v>
      </c>
      <c r="L360" s="32"/>
      <c r="M360" s="44"/>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5"/>
      <c r="AR360" s="16" t="s">
        <v>60</v>
      </c>
    </row>
    <row r="361" spans="1:44" s="5" customFormat="1" hidden="1" x14ac:dyDescent="0.25">
      <c r="A361" s="33" t="s">
        <v>741</v>
      </c>
      <c r="B361" s="33" t="str">
        <f>IFERROR(LEFT(BasedeDados[[#This Row],[GTE TI]],SEARCH(" ",BasedeDados[[#This Row],[GTE TI]],1)),BasedeDados[[#This Row],[GTE TI]])</f>
        <v xml:space="preserve">GTE </v>
      </c>
      <c r="C361" s="80" t="s">
        <v>1138</v>
      </c>
      <c r="D361" s="80" t="s">
        <v>1845</v>
      </c>
      <c r="E361" s="16" t="str" cm="1">
        <f t="array" ref="E36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361" s="16">
        <f t="shared" si="10"/>
        <v>1.5</v>
      </c>
      <c r="G361" s="16">
        <f t="shared" si="11"/>
        <v>3</v>
      </c>
      <c r="H361" s="16" t="s">
        <v>58</v>
      </c>
      <c r="I361" s="16"/>
      <c r="J361" s="16"/>
      <c r="K361" s="31">
        <v>0.25</v>
      </c>
      <c r="L361" s="32"/>
      <c r="M361" s="44"/>
      <c r="N361" s="16"/>
      <c r="O361" s="16"/>
      <c r="P361" s="16"/>
      <c r="Q361" s="16"/>
      <c r="R361" s="16"/>
      <c r="S361" s="16"/>
      <c r="T361" s="16"/>
      <c r="U361" s="16"/>
      <c r="V361" s="16"/>
      <c r="W361" s="16"/>
      <c r="X361" s="16"/>
      <c r="Y361" s="16"/>
      <c r="Z361" s="16"/>
      <c r="AA361" s="16"/>
      <c r="AB361" s="16"/>
      <c r="AC361" s="16"/>
      <c r="AD361" s="16"/>
      <c r="AE361" s="16"/>
      <c r="AF361" s="16"/>
      <c r="AG361" s="16">
        <v>1</v>
      </c>
      <c r="AH361" s="16"/>
      <c r="AI361" s="16"/>
      <c r="AJ361" s="16"/>
      <c r="AK361" s="16"/>
      <c r="AL361" s="16"/>
      <c r="AM361" s="16">
        <v>0.25</v>
      </c>
      <c r="AN361" s="16"/>
      <c r="AO361" s="16"/>
      <c r="AP361" s="16"/>
      <c r="AQ361" s="15"/>
      <c r="AR361" s="16" t="s">
        <v>60</v>
      </c>
    </row>
    <row r="362" spans="1:44" s="5" customFormat="1" hidden="1" x14ac:dyDescent="0.25">
      <c r="A362" s="33" t="s">
        <v>744</v>
      </c>
      <c r="B362" s="33" t="str">
        <f>IFERROR(LEFT(BasedeDados[[#This Row],[GTE TI]],SEARCH(" ",BasedeDados[[#This Row],[GTE TI]],1)),BasedeDados[[#This Row],[GTE TI]])</f>
        <v xml:space="preserve">ESP </v>
      </c>
      <c r="C362" s="79" t="s">
        <v>1272</v>
      </c>
      <c r="D362" s="79" t="s">
        <v>1273</v>
      </c>
      <c r="E362" s="16" t="str" cm="1">
        <f t="array" ref="E36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62" s="16">
        <f t="shared" si="10"/>
        <v>0.5</v>
      </c>
      <c r="G362" s="16">
        <f t="shared" si="11"/>
        <v>2</v>
      </c>
      <c r="H362" s="16" t="s">
        <v>64</v>
      </c>
      <c r="I362" s="16"/>
      <c r="J362" s="16"/>
      <c r="K362" s="31">
        <v>0.25</v>
      </c>
      <c r="L362" s="32"/>
      <c r="M362" s="44"/>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v>0.25</v>
      </c>
      <c r="AN362" s="16"/>
      <c r="AO362" s="16"/>
      <c r="AP362" s="16"/>
      <c r="AQ362" s="15"/>
      <c r="AR362" s="16" t="s">
        <v>60</v>
      </c>
    </row>
    <row r="363" spans="1:44" s="5" customFormat="1" hidden="1" x14ac:dyDescent="0.25">
      <c r="A363" s="33" t="s">
        <v>747</v>
      </c>
      <c r="B363" s="33" t="str">
        <f>IFERROR(LEFT(BasedeDados[[#This Row],[GTE TI]],SEARCH(" ",BasedeDados[[#This Row],[GTE TI]],1)),BasedeDados[[#This Row],[GTE TI]])</f>
        <v>N/A</v>
      </c>
      <c r="C363" s="80" t="s">
        <v>2075</v>
      </c>
      <c r="D363" s="80" t="s">
        <v>2075</v>
      </c>
      <c r="E363" s="16" t="str" cm="1">
        <f t="array" ref="E36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63" s="16">
        <f t="shared" si="10"/>
        <v>0.5</v>
      </c>
      <c r="G363" s="16">
        <f t="shared" si="11"/>
        <v>2</v>
      </c>
      <c r="H363" s="16" t="s">
        <v>64</v>
      </c>
      <c r="I363" s="16"/>
      <c r="J363" s="16"/>
      <c r="K363" s="31">
        <v>0.25</v>
      </c>
      <c r="L363" s="32"/>
      <c r="M363" s="44"/>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v>0.25</v>
      </c>
      <c r="AN363" s="16"/>
      <c r="AO363" s="16"/>
      <c r="AP363" s="16"/>
      <c r="AQ363" s="15"/>
      <c r="AR363" s="16" t="s">
        <v>60</v>
      </c>
    </row>
    <row r="364" spans="1:44" s="5" customFormat="1" hidden="1" x14ac:dyDescent="0.25">
      <c r="A364" s="33" t="s">
        <v>750</v>
      </c>
      <c r="B364" s="33" t="str">
        <f>IFERROR(LEFT(BasedeDados[[#This Row],[GTE TI]],SEARCH(" ",BasedeDados[[#This Row],[GTE TI]],1)),BasedeDados[[#This Row],[GTE TI]])</f>
        <v xml:space="preserve">ANL </v>
      </c>
      <c r="C364" s="79" t="s">
        <v>831</v>
      </c>
      <c r="D364" s="79" t="s">
        <v>832</v>
      </c>
      <c r="E364" s="16" t="str" cm="1">
        <f t="array" ref="E36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64" s="16">
        <f t="shared" si="10"/>
        <v>0.25</v>
      </c>
      <c r="G364" s="16">
        <f t="shared" si="11"/>
        <v>1</v>
      </c>
      <c r="H364" s="16" t="s">
        <v>64</v>
      </c>
      <c r="I364" s="16"/>
      <c r="J364" s="16"/>
      <c r="K364" s="31">
        <v>0.25</v>
      </c>
      <c r="L364" s="32"/>
      <c r="M364" s="44"/>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5"/>
      <c r="AR364" s="16" t="s">
        <v>60</v>
      </c>
    </row>
    <row r="365" spans="1:44" s="5" customFormat="1" hidden="1" x14ac:dyDescent="0.25">
      <c r="A365" s="33" t="s">
        <v>751</v>
      </c>
      <c r="B365" s="33" t="str">
        <f>IFERROR(LEFT(BasedeDados[[#This Row],[GTE TI]],SEARCH(" ",BasedeDados[[#This Row],[GTE TI]],1)),BasedeDados[[#This Row],[GTE TI]])</f>
        <v xml:space="preserve">GTE </v>
      </c>
      <c r="C365" s="80" t="s">
        <v>176</v>
      </c>
      <c r="D365" s="80" t="s">
        <v>1862</v>
      </c>
      <c r="E365" s="16" t="str" cm="1">
        <f t="array" ref="E36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65" s="16">
        <f t="shared" si="10"/>
        <v>0.25</v>
      </c>
      <c r="G365" s="16">
        <f t="shared" si="11"/>
        <v>1</v>
      </c>
      <c r="H365" s="16" t="s">
        <v>64</v>
      </c>
      <c r="I365" s="16"/>
      <c r="J365" s="16"/>
      <c r="K365" s="31">
        <v>0.25</v>
      </c>
      <c r="L365" s="32"/>
      <c r="M365" s="44"/>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5"/>
      <c r="AR365" s="16" t="s">
        <v>60</v>
      </c>
    </row>
    <row r="366" spans="1:44" s="5" customFormat="1" hidden="1" x14ac:dyDescent="0.25">
      <c r="A366" s="33" t="s">
        <v>753</v>
      </c>
      <c r="B366" s="33" t="str">
        <f>IFERROR(LEFT(BasedeDados[[#This Row],[GTE TI]],SEARCH(" ",BasedeDados[[#This Row],[GTE TI]],1)),BasedeDados[[#This Row],[GTE TI]])</f>
        <v xml:space="preserve">COORD </v>
      </c>
      <c r="C366" s="79" t="s">
        <v>1546</v>
      </c>
      <c r="D366" s="79" t="s">
        <v>1547</v>
      </c>
      <c r="E366" s="16" t="str" cm="1">
        <f t="array" ref="E36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66" s="16">
        <f t="shared" si="10"/>
        <v>0.25</v>
      </c>
      <c r="G366" s="16">
        <f t="shared" si="11"/>
        <v>1</v>
      </c>
      <c r="H366" s="16" t="s">
        <v>64</v>
      </c>
      <c r="I366" s="16"/>
      <c r="J366" s="16"/>
      <c r="K366" s="31">
        <v>0.25</v>
      </c>
      <c r="L366" s="32"/>
      <c r="M366" s="44"/>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5"/>
      <c r="AR366" s="16" t="s">
        <v>60</v>
      </c>
    </row>
    <row r="367" spans="1:44" s="5" customFormat="1" hidden="1" x14ac:dyDescent="0.25">
      <c r="A367" s="33" t="s">
        <v>756</v>
      </c>
      <c r="B367" s="33" t="str">
        <f>IFERROR(LEFT(BasedeDados[[#This Row],[GTE TI]],SEARCH(" ",BasedeDados[[#This Row],[GTE TI]],1)),BasedeDados[[#This Row],[GTE TI]])</f>
        <v xml:space="preserve">SUPTE </v>
      </c>
      <c r="C367" s="80" t="s">
        <v>745</v>
      </c>
      <c r="D367" s="80" t="s">
        <v>746</v>
      </c>
      <c r="E367" s="16" t="str" cm="1">
        <f t="array" ref="E36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67" s="16">
        <f t="shared" si="10"/>
        <v>0.25</v>
      </c>
      <c r="G367" s="16">
        <f t="shared" si="11"/>
        <v>1</v>
      </c>
      <c r="H367" s="16" t="s">
        <v>64</v>
      </c>
      <c r="I367" s="55"/>
      <c r="J367" s="55"/>
      <c r="K367" s="58"/>
      <c r="L367" s="56"/>
      <c r="M367" s="57"/>
      <c r="N367" s="55"/>
      <c r="O367" s="55"/>
      <c r="P367" s="55"/>
      <c r="Q367" s="55"/>
      <c r="R367" s="55"/>
      <c r="S367" s="55"/>
      <c r="T367" s="55"/>
      <c r="U367" s="55"/>
      <c r="V367" s="55"/>
      <c r="W367" s="55"/>
      <c r="X367" s="55"/>
      <c r="Y367" s="55"/>
      <c r="Z367" s="55"/>
      <c r="AA367" s="55"/>
      <c r="AB367" s="58"/>
      <c r="AC367" s="55"/>
      <c r="AD367" s="58"/>
      <c r="AE367" s="55"/>
      <c r="AF367" s="55"/>
      <c r="AG367" s="55"/>
      <c r="AH367" s="55"/>
      <c r="AI367" s="55"/>
      <c r="AJ367" s="55"/>
      <c r="AK367" s="55"/>
      <c r="AL367" s="55"/>
      <c r="AM367" s="58">
        <v>0.25</v>
      </c>
      <c r="AN367" s="55"/>
      <c r="AO367" s="55"/>
      <c r="AP367" s="55"/>
      <c r="AQ367" s="53"/>
      <c r="AR367" s="16"/>
    </row>
    <row r="368" spans="1:44" s="5" customFormat="1" hidden="1" x14ac:dyDescent="0.25">
      <c r="A368" s="33" t="s">
        <v>759</v>
      </c>
      <c r="B368" s="33" t="str">
        <f>IFERROR(LEFT(BasedeDados[[#This Row],[GTE TI]],SEARCH(" ",BasedeDados[[#This Row],[GTE TI]],1)),BasedeDados[[#This Row],[GTE TI]])</f>
        <v xml:space="preserve">ANL </v>
      </c>
      <c r="C368" s="79" t="s">
        <v>72</v>
      </c>
      <c r="D368" s="79" t="s">
        <v>97</v>
      </c>
      <c r="E368" s="16" t="str" cm="1">
        <f t="array" ref="E36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68" s="16">
        <f t="shared" si="10"/>
        <v>0.25</v>
      </c>
      <c r="G368" s="16">
        <f t="shared" si="11"/>
        <v>1</v>
      </c>
      <c r="H368" s="16" t="s">
        <v>64</v>
      </c>
      <c r="I368" s="16"/>
      <c r="J368" s="16"/>
      <c r="K368" s="31">
        <v>0.25</v>
      </c>
      <c r="L368" s="32"/>
      <c r="M368" s="44"/>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5"/>
      <c r="AR368" s="16" t="s">
        <v>60</v>
      </c>
    </row>
    <row r="369" spans="1:44" s="5" customFormat="1" hidden="1" x14ac:dyDescent="0.25">
      <c r="A369" s="33" t="s">
        <v>761</v>
      </c>
      <c r="B369" s="33" t="str">
        <f>IFERROR(LEFT(BasedeDados[[#This Row],[GTE TI]],SEARCH(" ",BasedeDados[[#This Row],[GTE TI]],1)),BasedeDados[[#This Row],[GTE TI]])</f>
        <v xml:space="preserve">GTE </v>
      </c>
      <c r="C369" s="80" t="s">
        <v>856</v>
      </c>
      <c r="D369" s="80" t="s">
        <v>1051</v>
      </c>
      <c r="E369" s="16" t="str" cm="1">
        <f t="array" ref="E36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69" s="16">
        <f t="shared" si="10"/>
        <v>0.25</v>
      </c>
      <c r="G369" s="16">
        <f t="shared" si="11"/>
        <v>1</v>
      </c>
      <c r="H369" s="16" t="s">
        <v>64</v>
      </c>
      <c r="I369" s="16"/>
      <c r="J369" s="16"/>
      <c r="K369" s="31">
        <v>0.25</v>
      </c>
      <c r="L369" s="32"/>
      <c r="M369" s="44"/>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5"/>
      <c r="AR369" s="16" t="s">
        <v>60</v>
      </c>
    </row>
    <row r="370" spans="1:44" s="5" customFormat="1" hidden="1" x14ac:dyDescent="0.25">
      <c r="A370" s="33" t="s">
        <v>763</v>
      </c>
      <c r="B370" s="33" t="str">
        <f>IFERROR(LEFT(BasedeDados[[#This Row],[GTE TI]],SEARCH(" ",BasedeDados[[#This Row],[GTE TI]],1)),BasedeDados[[#This Row],[GTE TI]])</f>
        <v>N/A</v>
      </c>
      <c r="C370" s="79" t="s">
        <v>2075</v>
      </c>
      <c r="D370" s="79" t="s">
        <v>2075</v>
      </c>
      <c r="E370" s="16" t="str" cm="1">
        <f t="array" ref="E37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70" s="16">
        <f t="shared" si="10"/>
        <v>0.25</v>
      </c>
      <c r="G370" s="16">
        <f t="shared" si="11"/>
        <v>1</v>
      </c>
      <c r="H370" s="16" t="s">
        <v>64</v>
      </c>
      <c r="I370" s="16"/>
      <c r="J370" s="16"/>
      <c r="K370" s="31">
        <v>0.25</v>
      </c>
      <c r="L370" s="32"/>
      <c r="M370" s="44"/>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5"/>
      <c r="AR370" s="16" t="s">
        <v>60</v>
      </c>
    </row>
    <row r="371" spans="1:44" s="5" customFormat="1" hidden="1" x14ac:dyDescent="0.25">
      <c r="A371" s="33" t="s">
        <v>766</v>
      </c>
      <c r="B371" s="33" t="str">
        <f>IFERROR(LEFT(BasedeDados[[#This Row],[GTE TI]],SEARCH(" ",BasedeDados[[#This Row],[GTE TI]],1)),BasedeDados[[#This Row],[GTE TI]])</f>
        <v xml:space="preserve">GTE </v>
      </c>
      <c r="C371" s="80" t="s">
        <v>869</v>
      </c>
      <c r="D371" s="80" t="s">
        <v>870</v>
      </c>
      <c r="E371" s="16" t="str" cm="1">
        <f t="array" ref="E37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71" s="16">
        <f t="shared" si="10"/>
        <v>0.25</v>
      </c>
      <c r="G371" s="16">
        <f t="shared" si="11"/>
        <v>1</v>
      </c>
      <c r="H371" s="16" t="s">
        <v>64</v>
      </c>
      <c r="I371" s="16"/>
      <c r="J371" s="16"/>
      <c r="K371" s="31">
        <v>0.25</v>
      </c>
      <c r="L371" s="32"/>
      <c r="M371" s="44"/>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5"/>
      <c r="AR371" s="16" t="s">
        <v>60</v>
      </c>
    </row>
    <row r="372" spans="1:44" s="5" customFormat="1" hidden="1" x14ac:dyDescent="0.25">
      <c r="A372" s="33" t="s">
        <v>768</v>
      </c>
      <c r="B372" s="33" t="str">
        <f>IFERROR(LEFT(BasedeDados[[#This Row],[GTE TI]],SEARCH(" ",BasedeDados[[#This Row],[GTE TI]],1)),BasedeDados[[#This Row],[GTE TI]])</f>
        <v xml:space="preserve">DIR </v>
      </c>
      <c r="C372" s="79" t="s">
        <v>128</v>
      </c>
      <c r="D372" s="79" t="s">
        <v>1237</v>
      </c>
      <c r="E372" s="16" t="str" cm="1">
        <f t="array" ref="E37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72" s="16">
        <f t="shared" si="10"/>
        <v>0.25</v>
      </c>
      <c r="G372" s="16">
        <f t="shared" si="11"/>
        <v>1</v>
      </c>
      <c r="H372" s="16" t="s">
        <v>64</v>
      </c>
      <c r="I372" s="16"/>
      <c r="J372" s="16"/>
      <c r="K372" s="31">
        <v>0.25</v>
      </c>
      <c r="L372" s="32"/>
      <c r="M372" s="44"/>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5"/>
      <c r="AR372" s="16" t="s">
        <v>60</v>
      </c>
    </row>
    <row r="373" spans="1:44" s="5" customFormat="1" hidden="1" x14ac:dyDescent="0.25">
      <c r="A373" s="33" t="s">
        <v>771</v>
      </c>
      <c r="B373" s="33" t="str">
        <f>IFERROR(LEFT(BasedeDados[[#This Row],[GTE TI]],SEARCH(" ",BasedeDados[[#This Row],[GTE TI]],1)),BasedeDados[[#This Row],[GTE TI]])</f>
        <v xml:space="preserve">ANL </v>
      </c>
      <c r="C373" s="80" t="s">
        <v>503</v>
      </c>
      <c r="D373" s="80" t="s">
        <v>543</v>
      </c>
      <c r="E373" s="16" t="str" cm="1">
        <f t="array" ref="E37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73" s="16">
        <f t="shared" si="10"/>
        <v>0.25</v>
      </c>
      <c r="G373" s="16">
        <f t="shared" si="11"/>
        <v>1</v>
      </c>
      <c r="H373" s="16" t="s">
        <v>64</v>
      </c>
      <c r="I373" s="16"/>
      <c r="J373" s="16"/>
      <c r="K373" s="31">
        <v>0.25</v>
      </c>
      <c r="L373" s="32"/>
      <c r="M373" s="44"/>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5"/>
      <c r="AR373" s="16" t="s">
        <v>60</v>
      </c>
    </row>
    <row r="374" spans="1:44" s="5" customFormat="1" hidden="1" x14ac:dyDescent="0.25">
      <c r="A374" s="33" t="s">
        <v>774</v>
      </c>
      <c r="B374" s="33" t="str">
        <f>IFERROR(LEFT(BasedeDados[[#This Row],[GTE TI]],SEARCH(" ",BasedeDados[[#This Row],[GTE TI]],1)),BasedeDados[[#This Row],[GTE TI]])</f>
        <v xml:space="preserve">ANL </v>
      </c>
      <c r="C374" s="79" t="s">
        <v>1429</v>
      </c>
      <c r="D374" s="79" t="s">
        <v>1852</v>
      </c>
      <c r="E374" s="16" t="str" cm="1">
        <f t="array" ref="E37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74" s="16">
        <f t="shared" si="10"/>
        <v>0.5</v>
      </c>
      <c r="G374" s="16">
        <f t="shared" si="11"/>
        <v>2</v>
      </c>
      <c r="H374" s="16" t="s">
        <v>64</v>
      </c>
      <c r="I374" s="16"/>
      <c r="J374" s="16"/>
      <c r="K374" s="31">
        <v>0.25</v>
      </c>
      <c r="L374" s="32"/>
      <c r="M374" s="44"/>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v>0.25</v>
      </c>
      <c r="AN374" s="16"/>
      <c r="AO374" s="16"/>
      <c r="AP374" s="16"/>
      <c r="AQ374" s="15"/>
      <c r="AR374" s="16" t="s">
        <v>60</v>
      </c>
    </row>
    <row r="375" spans="1:44" s="5" customFormat="1" hidden="1" x14ac:dyDescent="0.25">
      <c r="A375" s="33" t="s">
        <v>777</v>
      </c>
      <c r="B375" s="33" t="str">
        <f>IFERROR(LEFT(BasedeDados[[#This Row],[GTE TI]],SEARCH(" ",BasedeDados[[#This Row],[GTE TI]],1)),BasedeDados[[#This Row],[GTE TI]])</f>
        <v xml:space="preserve">ANL </v>
      </c>
      <c r="C375" s="80" t="s">
        <v>699</v>
      </c>
      <c r="D375" s="80" t="s">
        <v>705</v>
      </c>
      <c r="E375" s="16" t="str" cm="1">
        <f t="array" ref="E37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75" s="16">
        <f t="shared" si="10"/>
        <v>0.25</v>
      </c>
      <c r="G375" s="16">
        <f t="shared" si="11"/>
        <v>1</v>
      </c>
      <c r="H375" s="16" t="s">
        <v>64</v>
      </c>
      <c r="I375" s="55"/>
      <c r="J375" s="55"/>
      <c r="L375" s="56"/>
      <c r="M375" s="57"/>
      <c r="N375" s="55"/>
      <c r="O375" s="55"/>
      <c r="P375" s="55"/>
      <c r="Q375" s="55"/>
      <c r="R375" s="55"/>
      <c r="S375" s="55"/>
      <c r="T375" s="55"/>
      <c r="U375" s="55"/>
      <c r="V375" s="55"/>
      <c r="W375" s="55"/>
      <c r="X375" s="55"/>
      <c r="Y375" s="55"/>
      <c r="Z375" s="55"/>
      <c r="AA375" s="55"/>
      <c r="AB375" s="58"/>
      <c r="AC375" s="55"/>
      <c r="AE375" s="55"/>
      <c r="AF375" s="55"/>
      <c r="AG375" s="55"/>
      <c r="AH375" s="55"/>
      <c r="AI375" s="55"/>
      <c r="AJ375" s="55"/>
      <c r="AK375" s="55"/>
      <c r="AL375" s="55">
        <v>0.25</v>
      </c>
      <c r="AM375" s="16"/>
      <c r="AN375" s="55"/>
      <c r="AO375" s="55"/>
      <c r="AP375" s="55"/>
      <c r="AQ375" s="53"/>
      <c r="AR375" s="16"/>
    </row>
    <row r="376" spans="1:44" s="5" customFormat="1" hidden="1" x14ac:dyDescent="0.25">
      <c r="A376" s="33" t="s">
        <v>780</v>
      </c>
      <c r="B376" s="33" t="str">
        <f>IFERROR(LEFT(BasedeDados[[#This Row],[GTE TI]],SEARCH(" ",BasedeDados[[#This Row],[GTE TI]],1)),BasedeDados[[#This Row],[GTE TI]])</f>
        <v xml:space="preserve">CHEFE </v>
      </c>
      <c r="C376" s="79" t="s">
        <v>610</v>
      </c>
      <c r="D376" s="79" t="s">
        <v>607</v>
      </c>
      <c r="E376" s="16" t="str" cm="1">
        <f t="array" ref="E37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76" s="16">
        <f t="shared" si="10"/>
        <v>0.25</v>
      </c>
      <c r="G376" s="16">
        <f t="shared" si="11"/>
        <v>1</v>
      </c>
      <c r="H376" s="16" t="s">
        <v>64</v>
      </c>
      <c r="I376" s="16"/>
      <c r="J376" s="16"/>
      <c r="K376" s="31">
        <v>0.25</v>
      </c>
      <c r="L376" s="32"/>
      <c r="M376" s="44"/>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5"/>
      <c r="AR376" s="16" t="s">
        <v>60</v>
      </c>
    </row>
    <row r="377" spans="1:44" s="5" customFormat="1" hidden="1" x14ac:dyDescent="0.25">
      <c r="A377" s="33" t="s">
        <v>781</v>
      </c>
      <c r="B377" s="33" t="str">
        <f>IFERROR(LEFT(BasedeDados[[#This Row],[GTE TI]],SEARCH(" ",BasedeDados[[#This Row],[GTE TI]],1)),BasedeDados[[#This Row],[GTE TI]])</f>
        <v xml:space="preserve">ANL </v>
      </c>
      <c r="C377" s="80" t="s">
        <v>1172</v>
      </c>
      <c r="D377" s="80" t="s">
        <v>1173</v>
      </c>
      <c r="E377" s="16" t="str" cm="1">
        <f t="array" ref="E37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77" s="16">
        <f t="shared" si="10"/>
        <v>0.25</v>
      </c>
      <c r="G377" s="16">
        <f t="shared" si="11"/>
        <v>1</v>
      </c>
      <c r="H377" s="16" t="s">
        <v>64</v>
      </c>
      <c r="I377" s="16"/>
      <c r="J377" s="16"/>
      <c r="K377" s="31">
        <v>0.25</v>
      </c>
      <c r="L377" s="32"/>
      <c r="M377" s="44"/>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5"/>
      <c r="AR377" s="16" t="s">
        <v>60</v>
      </c>
    </row>
    <row r="378" spans="1:44" s="5" customFormat="1" hidden="1" x14ac:dyDescent="0.25">
      <c r="A378" s="33" t="s">
        <v>784</v>
      </c>
      <c r="B378" s="33" t="str">
        <f>IFERROR(LEFT(BasedeDados[[#This Row],[GTE TI]],SEARCH(" ",BasedeDados[[#This Row],[GTE TI]],1)),BasedeDados[[#This Row],[GTE TI]])</f>
        <v xml:space="preserve">ANL </v>
      </c>
      <c r="C378" s="79" t="s">
        <v>145</v>
      </c>
      <c r="D378" s="79" t="s">
        <v>287</v>
      </c>
      <c r="E378" s="16" t="str" cm="1">
        <f t="array" ref="E37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78" s="16">
        <f t="shared" si="10"/>
        <v>0.25</v>
      </c>
      <c r="G378" s="16">
        <f t="shared" si="11"/>
        <v>1</v>
      </c>
      <c r="H378" s="16" t="s">
        <v>64</v>
      </c>
      <c r="I378" s="16"/>
      <c r="J378" s="16"/>
      <c r="K378" s="31">
        <v>0.25</v>
      </c>
      <c r="L378" s="32"/>
      <c r="M378" s="44"/>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5"/>
      <c r="AR378" s="16" t="s">
        <v>60</v>
      </c>
    </row>
    <row r="379" spans="1:44" s="5" customFormat="1" hidden="1" x14ac:dyDescent="0.25">
      <c r="A379" s="33" t="s">
        <v>785</v>
      </c>
      <c r="B379" s="33" t="str">
        <f>IFERROR(LEFT(BasedeDados[[#This Row],[GTE TI]],SEARCH(" ",BasedeDados[[#This Row],[GTE TI]],1)),BasedeDados[[#This Row],[GTE TI]])</f>
        <v xml:space="preserve">ANL </v>
      </c>
      <c r="C379" s="80" t="s">
        <v>141</v>
      </c>
      <c r="D379" s="80" t="s">
        <v>142</v>
      </c>
      <c r="E379" s="16" t="str" cm="1">
        <f t="array" ref="E37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79" s="16">
        <f t="shared" si="10"/>
        <v>0.25</v>
      </c>
      <c r="G379" s="16">
        <f t="shared" si="11"/>
        <v>1</v>
      </c>
      <c r="H379" s="16" t="s">
        <v>64</v>
      </c>
      <c r="I379" s="16"/>
      <c r="J379" s="16"/>
      <c r="K379" s="31">
        <v>0.25</v>
      </c>
      <c r="L379" s="32"/>
      <c r="M379" s="44"/>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5"/>
      <c r="AR379" s="16" t="s">
        <v>60</v>
      </c>
    </row>
    <row r="380" spans="1:44" s="5" customFormat="1" hidden="1" x14ac:dyDescent="0.25">
      <c r="A380" s="33" t="s">
        <v>786</v>
      </c>
      <c r="B380" s="33" t="str">
        <f>IFERROR(LEFT(BasedeDados[[#This Row],[GTE TI]],SEARCH(" ",BasedeDados[[#This Row],[GTE TI]],1)),BasedeDados[[#This Row],[GTE TI]])</f>
        <v xml:space="preserve">GTE </v>
      </c>
      <c r="C380" s="79" t="s">
        <v>161</v>
      </c>
      <c r="D380" s="79" t="s">
        <v>165</v>
      </c>
      <c r="E380" s="16" t="str" cm="1">
        <f t="array" ref="E38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80" s="16">
        <f t="shared" si="10"/>
        <v>0.25</v>
      </c>
      <c r="G380" s="16">
        <f t="shared" si="11"/>
        <v>1</v>
      </c>
      <c r="H380" s="16" t="s">
        <v>64</v>
      </c>
      <c r="I380" s="16"/>
      <c r="J380" s="16"/>
      <c r="K380" s="31">
        <v>0.25</v>
      </c>
      <c r="L380" s="32"/>
      <c r="M380" s="44"/>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5"/>
      <c r="AR380" s="16" t="s">
        <v>60</v>
      </c>
    </row>
    <row r="381" spans="1:44" s="5" customFormat="1" hidden="1" x14ac:dyDescent="0.25">
      <c r="A381" s="33" t="s">
        <v>787</v>
      </c>
      <c r="B381" s="33" t="str">
        <f>IFERROR(LEFT(BasedeDados[[#This Row],[GTE TI]],SEARCH(" ",BasedeDados[[#This Row],[GTE TI]],1)),BasedeDados[[#This Row],[GTE TI]])</f>
        <v xml:space="preserve">AST </v>
      </c>
      <c r="C381" s="80" t="s">
        <v>1622</v>
      </c>
      <c r="D381" s="80" t="s">
        <v>1743</v>
      </c>
      <c r="E381" s="16" t="str" cm="1">
        <f t="array" ref="E38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81" s="16">
        <f t="shared" si="10"/>
        <v>0.25</v>
      </c>
      <c r="G381" s="16">
        <f t="shared" si="11"/>
        <v>1</v>
      </c>
      <c r="H381" s="16" t="s">
        <v>64</v>
      </c>
      <c r="I381" s="16"/>
      <c r="J381" s="16"/>
      <c r="K381" s="31">
        <v>0.25</v>
      </c>
      <c r="L381" s="32"/>
      <c r="M381" s="44"/>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5"/>
      <c r="AR381" s="16" t="s">
        <v>60</v>
      </c>
    </row>
    <row r="382" spans="1:44" s="5" customFormat="1" hidden="1" x14ac:dyDescent="0.25">
      <c r="A382" s="33" t="s">
        <v>788</v>
      </c>
      <c r="B382" s="33" t="str">
        <f>IFERROR(LEFT(BasedeDados[[#This Row],[GTE TI]],SEARCH(" ",BasedeDados[[#This Row],[GTE TI]],1)),BasedeDados[[#This Row],[GTE TI]])</f>
        <v xml:space="preserve">ANL </v>
      </c>
      <c r="C382" s="79" t="s">
        <v>1429</v>
      </c>
      <c r="D382" s="79" t="s">
        <v>1528</v>
      </c>
      <c r="E382" s="16" t="str" cm="1">
        <f t="array" ref="E38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82" s="16">
        <f t="shared" si="10"/>
        <v>0.25</v>
      </c>
      <c r="G382" s="16">
        <f t="shared" si="11"/>
        <v>1</v>
      </c>
      <c r="H382" s="16" t="s">
        <v>64</v>
      </c>
      <c r="I382" s="55"/>
      <c r="J382" s="55"/>
      <c r="K382" s="58"/>
      <c r="L382" s="56"/>
      <c r="M382" s="57"/>
      <c r="N382" s="55"/>
      <c r="O382" s="55"/>
      <c r="P382" s="55"/>
      <c r="Q382" s="55"/>
      <c r="R382" s="55"/>
      <c r="S382" s="55"/>
      <c r="T382" s="55"/>
      <c r="U382" s="55"/>
      <c r="V382" s="55"/>
      <c r="W382" s="55"/>
      <c r="X382" s="55"/>
      <c r="Y382" s="55"/>
      <c r="Z382" s="55"/>
      <c r="AA382" s="55"/>
      <c r="AB382" s="58"/>
      <c r="AC382" s="55"/>
      <c r="AD382" s="58"/>
      <c r="AE382" s="55"/>
      <c r="AF382" s="55"/>
      <c r="AG382" s="55"/>
      <c r="AH382" s="55"/>
      <c r="AI382" s="55"/>
      <c r="AJ382" s="55"/>
      <c r="AK382" s="55"/>
      <c r="AL382" s="55"/>
      <c r="AM382" s="58">
        <v>0.25</v>
      </c>
      <c r="AN382" s="55"/>
      <c r="AO382" s="55"/>
      <c r="AP382" s="55"/>
      <c r="AQ382" s="53"/>
      <c r="AR382" s="16"/>
    </row>
    <row r="383" spans="1:44" s="5" customFormat="1" hidden="1" x14ac:dyDescent="0.25">
      <c r="A383" s="33" t="s">
        <v>790</v>
      </c>
      <c r="B383" s="33" t="str">
        <f>IFERROR(LEFT(BasedeDados[[#This Row],[GTE TI]],SEARCH(" ",BasedeDados[[#This Row],[GTE TI]],1)),BasedeDados[[#This Row],[GTE TI]])</f>
        <v xml:space="preserve">ADVOGADO </v>
      </c>
      <c r="C383" s="80" t="s">
        <v>851</v>
      </c>
      <c r="D383" s="80" t="s">
        <v>1049</v>
      </c>
      <c r="E383" s="16" t="str" cm="1">
        <f t="array" ref="E38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83" s="16">
        <f t="shared" si="10"/>
        <v>0.25</v>
      </c>
      <c r="G383" s="16">
        <f t="shared" si="11"/>
        <v>1</v>
      </c>
      <c r="H383" s="16" t="s">
        <v>64</v>
      </c>
      <c r="I383" s="16"/>
      <c r="J383" s="16"/>
      <c r="K383" s="31">
        <v>0.25</v>
      </c>
      <c r="L383" s="32"/>
      <c r="M383" s="44"/>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5"/>
      <c r="AR383" s="16" t="s">
        <v>60</v>
      </c>
    </row>
    <row r="384" spans="1:44" s="5" customFormat="1" hidden="1" x14ac:dyDescent="0.25">
      <c r="A384" s="33" t="s">
        <v>792</v>
      </c>
      <c r="B384" s="33" t="str">
        <f>IFERROR(LEFT(BasedeDados[[#This Row],[GTE TI]],SEARCH(" ",BasedeDados[[#This Row],[GTE TI]],1)),BasedeDados[[#This Row],[GTE TI]])</f>
        <v xml:space="preserve">GER </v>
      </c>
      <c r="C384" s="79" t="s">
        <v>79</v>
      </c>
      <c r="D384" s="79" t="s">
        <v>90</v>
      </c>
      <c r="E384" s="16" t="str" cm="1">
        <f t="array" ref="E38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384" s="16">
        <f t="shared" si="10"/>
        <v>1.25</v>
      </c>
      <c r="G384" s="16">
        <f t="shared" si="11"/>
        <v>4</v>
      </c>
      <c r="H384" s="16" t="s">
        <v>58</v>
      </c>
      <c r="I384" s="16"/>
      <c r="J384" s="16"/>
      <c r="K384" s="31">
        <v>0.25</v>
      </c>
      <c r="L384" s="32">
        <v>0.5</v>
      </c>
      <c r="M384" s="44"/>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55">
        <v>0.25</v>
      </c>
      <c r="AM384" s="16">
        <v>0.25</v>
      </c>
      <c r="AN384" s="16"/>
      <c r="AO384" s="16"/>
      <c r="AP384" s="16" t="s">
        <v>59</v>
      </c>
      <c r="AQ384" s="15"/>
      <c r="AR384" s="16" t="s">
        <v>60</v>
      </c>
    </row>
    <row r="385" spans="1:44" s="5" customFormat="1" hidden="1" x14ac:dyDescent="0.25">
      <c r="A385" s="33" t="s">
        <v>795</v>
      </c>
      <c r="B385" s="33" t="str">
        <f>IFERROR(LEFT(BasedeDados[[#This Row],[GTE TI]],SEARCH(" ",BasedeDados[[#This Row],[GTE TI]],1)),BasedeDados[[#This Row],[GTE TI]])</f>
        <v xml:space="preserve">ANL </v>
      </c>
      <c r="C385" s="80" t="s">
        <v>326</v>
      </c>
      <c r="D385" s="80" t="s">
        <v>2049</v>
      </c>
      <c r="E385" s="16" t="str" cm="1">
        <f t="array" ref="E38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85" s="16">
        <f t="shared" si="10"/>
        <v>0.5</v>
      </c>
      <c r="G385" s="16">
        <f t="shared" si="11"/>
        <v>2</v>
      </c>
      <c r="H385" s="16" t="s">
        <v>64</v>
      </c>
      <c r="I385" s="16"/>
      <c r="J385" s="16"/>
      <c r="K385" s="31">
        <v>0.25</v>
      </c>
      <c r="L385" s="32"/>
      <c r="M385" s="44"/>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v>0.25</v>
      </c>
      <c r="AN385" s="16"/>
      <c r="AO385" s="16"/>
      <c r="AP385" s="16"/>
      <c r="AQ385" s="15"/>
      <c r="AR385" s="16" t="s">
        <v>60</v>
      </c>
    </row>
    <row r="386" spans="1:44" s="5" customFormat="1" hidden="1" x14ac:dyDescent="0.25">
      <c r="A386" s="33" t="s">
        <v>798</v>
      </c>
      <c r="B386" s="33" t="str">
        <f>IFERROR(LEFT(BasedeDados[[#This Row],[GTE TI]],SEARCH(" ",BasedeDados[[#This Row],[GTE TI]],1)),BasedeDados[[#This Row],[GTE TI]])</f>
        <v xml:space="preserve">ANL </v>
      </c>
      <c r="C386" s="79" t="s">
        <v>326</v>
      </c>
      <c r="D386" s="79" t="s">
        <v>1702</v>
      </c>
      <c r="E386" s="16" t="s">
        <v>57</v>
      </c>
      <c r="F386" s="16">
        <f t="shared" si="10"/>
        <v>0.75</v>
      </c>
      <c r="G386" s="16">
        <f t="shared" si="11"/>
        <v>2</v>
      </c>
      <c r="H386" s="16" t="s">
        <v>58</v>
      </c>
      <c r="I386" s="16"/>
      <c r="J386" s="16"/>
      <c r="K386" s="31">
        <v>0.25</v>
      </c>
      <c r="L386" s="32">
        <v>0.5</v>
      </c>
      <c r="M386" s="44"/>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t="s">
        <v>59</v>
      </c>
      <c r="AQ386" s="15"/>
      <c r="AR386" s="16" t="s">
        <v>60</v>
      </c>
    </row>
    <row r="387" spans="1:44" s="5" customFormat="1" hidden="1" x14ac:dyDescent="0.25">
      <c r="A387" s="33" t="s">
        <v>800</v>
      </c>
      <c r="B387" s="33" t="str">
        <f>IFERROR(LEFT(BasedeDados[[#This Row],[GTE TI]],SEARCH(" ",BasedeDados[[#This Row],[GTE TI]],1)),BasedeDados[[#This Row],[GTE TI]])</f>
        <v xml:space="preserve">CONS </v>
      </c>
      <c r="C387" s="80" t="s">
        <v>1083</v>
      </c>
      <c r="D387" s="80" t="s">
        <v>1934</v>
      </c>
      <c r="E387" s="16" t="str" cm="1">
        <f t="array" ref="E38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87" s="16">
        <f t="shared" ref="F387:F450" si="12">SUM(I387:AQ387)</f>
        <v>0.25</v>
      </c>
      <c r="G387" s="16">
        <f t="shared" ref="G387:G450" si="13">COUNT(I387,K387:AM387,AN387)</f>
        <v>1</v>
      </c>
      <c r="H387" s="16" t="s">
        <v>64</v>
      </c>
      <c r="I387" s="16"/>
      <c r="J387" s="16"/>
      <c r="K387" s="31">
        <v>0.25</v>
      </c>
      <c r="L387" s="32"/>
      <c r="M387" s="44"/>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5"/>
      <c r="AR387" s="16" t="s">
        <v>60</v>
      </c>
    </row>
    <row r="388" spans="1:44" s="5" customFormat="1" hidden="1" x14ac:dyDescent="0.25">
      <c r="A388" s="33" t="s">
        <v>802</v>
      </c>
      <c r="B388" s="33" t="str">
        <f>IFERROR(LEFT(BasedeDados[[#This Row],[GTE TI]],SEARCH(" ",BasedeDados[[#This Row],[GTE TI]],1)),BasedeDados[[#This Row],[GTE TI]])</f>
        <v xml:space="preserve">CONS </v>
      </c>
      <c r="C388" s="79" t="s">
        <v>574</v>
      </c>
      <c r="D388" s="79" t="s">
        <v>1888</v>
      </c>
      <c r="E388" s="16" t="str" cm="1">
        <f t="array" ref="E38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88" s="16">
        <f t="shared" si="12"/>
        <v>0.25</v>
      </c>
      <c r="G388" s="16">
        <f t="shared" si="13"/>
        <v>1</v>
      </c>
      <c r="H388" s="16" t="s">
        <v>64</v>
      </c>
      <c r="I388" s="16"/>
      <c r="J388" s="16"/>
      <c r="K388" s="31">
        <v>0.25</v>
      </c>
      <c r="L388" s="32"/>
      <c r="M388" s="44"/>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5"/>
      <c r="AR388" s="16" t="s">
        <v>60</v>
      </c>
    </row>
    <row r="389" spans="1:44" s="5" customFormat="1" hidden="1" x14ac:dyDescent="0.25">
      <c r="A389" s="33" t="s">
        <v>804</v>
      </c>
      <c r="B389" s="33" t="str">
        <f>IFERROR(LEFT(BasedeDados[[#This Row],[GTE TI]],SEARCH(" ",BasedeDados[[#This Row],[GTE TI]],1)),BasedeDados[[#This Row],[GTE TI]])</f>
        <v xml:space="preserve">SUPTE </v>
      </c>
      <c r="C389" s="80" t="s">
        <v>246</v>
      </c>
      <c r="D389" s="80" t="s">
        <v>247</v>
      </c>
      <c r="E389" s="16" t="str" cm="1">
        <f t="array" ref="E38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89" s="16">
        <f t="shared" si="12"/>
        <v>0.25</v>
      </c>
      <c r="G389" s="16">
        <f t="shared" si="13"/>
        <v>1</v>
      </c>
      <c r="H389" s="16" t="s">
        <v>64</v>
      </c>
      <c r="I389" s="16"/>
      <c r="J389" s="16"/>
      <c r="K389" s="31">
        <v>0.25</v>
      </c>
      <c r="L389" s="32"/>
      <c r="M389" s="44"/>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5"/>
      <c r="AR389" s="16" t="s">
        <v>60</v>
      </c>
    </row>
    <row r="390" spans="1:44" s="5" customFormat="1" hidden="1" x14ac:dyDescent="0.25">
      <c r="A390" s="33" t="s">
        <v>806</v>
      </c>
      <c r="B390" s="33" t="str">
        <f>IFERROR(LEFT(BasedeDados[[#This Row],[GTE TI]],SEARCH(" ",BasedeDados[[#This Row],[GTE TI]],1)),BasedeDados[[#This Row],[GTE TI]])</f>
        <v xml:space="preserve">ANL </v>
      </c>
      <c r="C390" s="79" t="s">
        <v>497</v>
      </c>
      <c r="D390" s="79" t="s">
        <v>1149</v>
      </c>
      <c r="E390" s="16" t="s">
        <v>57</v>
      </c>
      <c r="F390" s="16">
        <f t="shared" si="12"/>
        <v>0.5</v>
      </c>
      <c r="G390" s="16">
        <f t="shared" si="13"/>
        <v>1</v>
      </c>
      <c r="H390" s="16" t="s">
        <v>58</v>
      </c>
      <c r="I390" s="16"/>
      <c r="J390" s="16"/>
      <c r="K390" s="31"/>
      <c r="L390" s="32">
        <v>0.5</v>
      </c>
      <c r="M390" s="44"/>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t="s">
        <v>59</v>
      </c>
      <c r="AQ390" s="15"/>
      <c r="AR390" s="16" t="s">
        <v>60</v>
      </c>
    </row>
    <row r="391" spans="1:44" s="5" customFormat="1" hidden="1" x14ac:dyDescent="0.25">
      <c r="A391" s="33" t="s">
        <v>809</v>
      </c>
      <c r="B391" s="33" t="str">
        <f>IFERROR(LEFT(BasedeDados[[#This Row],[GTE TI]],SEARCH(" ",BasedeDados[[#This Row],[GTE TI]],1)),BasedeDados[[#This Row],[GTE TI]])</f>
        <v xml:space="preserve">ANL </v>
      </c>
      <c r="C391" s="80" t="s">
        <v>593</v>
      </c>
      <c r="D391" s="80" t="s">
        <v>600</v>
      </c>
      <c r="E391" s="16" t="str" cm="1">
        <f t="array" ref="E39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91" s="16">
        <f t="shared" si="12"/>
        <v>0.25</v>
      </c>
      <c r="G391" s="16">
        <f t="shared" si="13"/>
        <v>1</v>
      </c>
      <c r="H391" s="16" t="s">
        <v>64</v>
      </c>
      <c r="I391" s="16"/>
      <c r="J391" s="16"/>
      <c r="K391" s="31">
        <v>0.25</v>
      </c>
      <c r="L391" s="32"/>
      <c r="M391" s="44"/>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5"/>
      <c r="AR391" s="16" t="s">
        <v>60</v>
      </c>
    </row>
    <row r="392" spans="1:44" s="5" customFormat="1" hidden="1" x14ac:dyDescent="0.25">
      <c r="A392" s="33" t="s">
        <v>810</v>
      </c>
      <c r="B392" s="33" t="str">
        <f>IFERROR(LEFT(BasedeDados[[#This Row],[GTE TI]],SEARCH(" ",BasedeDados[[#This Row],[GTE TI]],1)),BasedeDados[[#This Row],[GTE TI]])</f>
        <v xml:space="preserve">SUPTE </v>
      </c>
      <c r="C392" s="79" t="s">
        <v>1504</v>
      </c>
      <c r="D392" s="79" t="s">
        <v>1505</v>
      </c>
      <c r="E392" s="16" t="str" cm="1">
        <f t="array" ref="E39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392" s="16">
        <f t="shared" si="12"/>
        <v>0.25</v>
      </c>
      <c r="G392" s="16">
        <f t="shared" si="13"/>
        <v>1</v>
      </c>
      <c r="H392" s="16" t="s">
        <v>64</v>
      </c>
      <c r="I392" s="55"/>
      <c r="J392" s="55"/>
      <c r="K392" s="58"/>
      <c r="L392" s="56"/>
      <c r="M392" s="57"/>
      <c r="N392" s="55"/>
      <c r="O392" s="55"/>
      <c r="P392" s="55"/>
      <c r="Q392" s="55"/>
      <c r="R392" s="55"/>
      <c r="S392" s="55"/>
      <c r="T392" s="55"/>
      <c r="U392" s="55"/>
      <c r="V392" s="55"/>
      <c r="W392" s="55"/>
      <c r="X392" s="55"/>
      <c r="Y392" s="55"/>
      <c r="Z392" s="55"/>
      <c r="AA392" s="55"/>
      <c r="AB392" s="58"/>
      <c r="AC392" s="55"/>
      <c r="AD392" s="58"/>
      <c r="AE392" s="55"/>
      <c r="AF392" s="55"/>
      <c r="AG392" s="55"/>
      <c r="AH392" s="55"/>
      <c r="AI392" s="55"/>
      <c r="AJ392" s="55"/>
      <c r="AK392" s="55"/>
      <c r="AL392" s="55"/>
      <c r="AM392" s="58">
        <v>0.25</v>
      </c>
      <c r="AN392" s="55"/>
      <c r="AO392" s="55"/>
      <c r="AP392" s="55"/>
      <c r="AQ392" s="53"/>
      <c r="AR392" s="16"/>
    </row>
    <row r="393" spans="1:44" s="5" customFormat="1" hidden="1" x14ac:dyDescent="0.25">
      <c r="A393" s="33" t="s">
        <v>811</v>
      </c>
      <c r="B393" s="33" t="str">
        <f>IFERROR(LEFT(BasedeDados[[#This Row],[GTE TI]],SEARCH(" ",BasedeDados[[#This Row],[GTE TI]],1)),BasedeDados[[#This Row],[GTE TI]])</f>
        <v xml:space="preserve">ANL </v>
      </c>
      <c r="C393" s="80" t="s">
        <v>395</v>
      </c>
      <c r="D393" s="80" t="s">
        <v>1614</v>
      </c>
      <c r="E393" s="16" t="str" cm="1">
        <f t="array" ref="E39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393" s="16">
        <f t="shared" si="12"/>
        <v>2.25</v>
      </c>
      <c r="G393" s="16">
        <f t="shared" si="13"/>
        <v>5</v>
      </c>
      <c r="H393" s="16" t="s">
        <v>58</v>
      </c>
      <c r="I393" s="16"/>
      <c r="J393" s="16"/>
      <c r="K393" s="31">
        <v>0.25</v>
      </c>
      <c r="L393" s="32">
        <v>0.5</v>
      </c>
      <c r="M393" s="44">
        <v>1</v>
      </c>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55">
        <v>0.25</v>
      </c>
      <c r="AM393" s="16">
        <v>0.25</v>
      </c>
      <c r="AN393" s="16"/>
      <c r="AO393" s="16"/>
      <c r="AP393" s="16" t="s">
        <v>59</v>
      </c>
      <c r="AQ393" s="15"/>
      <c r="AR393" s="16" t="s">
        <v>60</v>
      </c>
    </row>
    <row r="394" spans="1:44" s="5" customFormat="1" hidden="1" x14ac:dyDescent="0.25">
      <c r="A394" s="33" t="s">
        <v>814</v>
      </c>
      <c r="B394" s="33" t="str">
        <f>IFERROR(LEFT(BasedeDados[[#This Row],[GTE TI]],SEARCH(" ",BasedeDados[[#This Row],[GTE TI]],1)),BasedeDados[[#This Row],[GTE TI]])</f>
        <v xml:space="preserve">DIR </v>
      </c>
      <c r="C394" s="79" t="s">
        <v>713</v>
      </c>
      <c r="D394" s="79" t="s">
        <v>714</v>
      </c>
      <c r="E394" s="16" t="s">
        <v>84</v>
      </c>
      <c r="F394" s="16">
        <f t="shared" si="12"/>
        <v>16.5</v>
      </c>
      <c r="G394" s="16">
        <f t="shared" si="13"/>
        <v>3</v>
      </c>
      <c r="H394" s="16" t="s">
        <v>85</v>
      </c>
      <c r="I394" s="16"/>
      <c r="J394" s="16"/>
      <c r="K394" s="31">
        <v>0.25</v>
      </c>
      <c r="L394" s="32"/>
      <c r="M394" s="44"/>
      <c r="N394" s="16"/>
      <c r="O394" s="16"/>
      <c r="P394" s="16"/>
      <c r="Q394" s="16"/>
      <c r="R394" s="16"/>
      <c r="S394" s="16"/>
      <c r="T394" s="16"/>
      <c r="U394" s="16"/>
      <c r="V394" s="16"/>
      <c r="W394" s="16"/>
      <c r="X394" s="16"/>
      <c r="Y394" s="16"/>
      <c r="Z394" s="16"/>
      <c r="AA394" s="16"/>
      <c r="AB394" s="16"/>
      <c r="AC394" s="16"/>
      <c r="AD394" s="16"/>
      <c r="AE394" s="16"/>
      <c r="AF394" s="16"/>
      <c r="AG394" s="16"/>
      <c r="AH394" s="16">
        <v>16</v>
      </c>
      <c r="AI394" s="16"/>
      <c r="AJ394" s="16"/>
      <c r="AK394" s="16"/>
      <c r="AL394" s="55">
        <v>0.25</v>
      </c>
      <c r="AM394" s="16"/>
      <c r="AN394" s="16"/>
      <c r="AO394" s="16"/>
      <c r="AP394" s="16"/>
      <c r="AQ394" s="15"/>
      <c r="AR394" s="16" t="s">
        <v>60</v>
      </c>
    </row>
    <row r="395" spans="1:44" s="5" customFormat="1" hidden="1" x14ac:dyDescent="0.25">
      <c r="A395" s="33" t="s">
        <v>817</v>
      </c>
      <c r="B395" s="33" t="str">
        <f>IFERROR(LEFT(BasedeDados[[#This Row],[GTE TI]],SEARCH(" ",BasedeDados[[#This Row],[GTE TI]],1)),BasedeDados[[#This Row],[GTE TI]])</f>
        <v xml:space="preserve">GTE </v>
      </c>
      <c r="C395" s="80" t="s">
        <v>224</v>
      </c>
      <c r="D395" s="80" t="s">
        <v>231</v>
      </c>
      <c r="E395" s="16" t="str" cm="1">
        <f t="array" ref="E39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395" s="16">
        <f t="shared" si="12"/>
        <v>8.25</v>
      </c>
      <c r="G395" s="16">
        <f t="shared" si="13"/>
        <v>2</v>
      </c>
      <c r="H395" s="16" t="s">
        <v>58</v>
      </c>
      <c r="I395" s="16"/>
      <c r="J395" s="16"/>
      <c r="K395" s="31">
        <v>0.25</v>
      </c>
      <c r="L395" s="32"/>
      <c r="M395" s="44"/>
      <c r="N395" s="16"/>
      <c r="O395" s="16"/>
      <c r="P395" s="16"/>
      <c r="Q395" s="16"/>
      <c r="R395" s="16"/>
      <c r="S395" s="16"/>
      <c r="T395" s="16"/>
      <c r="U395" s="16"/>
      <c r="V395" s="16"/>
      <c r="W395" s="16"/>
      <c r="X395" s="16"/>
      <c r="Y395" s="16"/>
      <c r="Z395" s="16"/>
      <c r="AA395" s="16"/>
      <c r="AB395" s="16">
        <v>8</v>
      </c>
      <c r="AC395" s="16"/>
      <c r="AD395" s="16"/>
      <c r="AE395" s="16"/>
      <c r="AF395" s="16"/>
      <c r="AG395" s="16"/>
      <c r="AH395" s="16"/>
      <c r="AI395" s="16"/>
      <c r="AJ395" s="16"/>
      <c r="AK395" s="16"/>
      <c r="AL395" s="16"/>
      <c r="AM395" s="16"/>
      <c r="AN395" s="16"/>
      <c r="AO395" s="16"/>
      <c r="AP395" s="16"/>
      <c r="AQ395" s="15"/>
      <c r="AR395" s="16" t="s">
        <v>60</v>
      </c>
    </row>
    <row r="396" spans="1:44" s="5" customFormat="1" hidden="1" x14ac:dyDescent="0.25">
      <c r="A396" s="33" t="s">
        <v>818</v>
      </c>
      <c r="B396" s="33" t="str">
        <f>IFERROR(LEFT(BasedeDados[[#This Row],[GTE TI]],SEARCH(" ",BasedeDados[[#This Row],[GTE TI]],1)),BasedeDados[[#This Row],[GTE TI]])</f>
        <v xml:space="preserve">ANL </v>
      </c>
      <c r="C396" s="79" t="s">
        <v>748</v>
      </c>
      <c r="D396" s="79" t="s">
        <v>749</v>
      </c>
      <c r="E396" s="16" t="str" cm="1">
        <f t="array" ref="E39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396" s="16">
        <f t="shared" si="12"/>
        <v>1.5</v>
      </c>
      <c r="G396" s="16">
        <f t="shared" si="13"/>
        <v>1</v>
      </c>
      <c r="H396" s="16" t="s">
        <v>58</v>
      </c>
      <c r="I396" s="16"/>
      <c r="J396" s="16"/>
      <c r="K396" s="31"/>
      <c r="L396" s="32"/>
      <c r="M396" s="44"/>
      <c r="N396" s="16"/>
      <c r="O396" s="16"/>
      <c r="P396" s="16"/>
      <c r="Q396" s="16"/>
      <c r="R396" s="16"/>
      <c r="S396" s="16"/>
      <c r="T396" s="16"/>
      <c r="U396" s="16"/>
      <c r="V396" s="16"/>
      <c r="W396" s="16"/>
      <c r="X396" s="16"/>
      <c r="Y396" s="16"/>
      <c r="Z396" s="16"/>
      <c r="AA396" s="16"/>
      <c r="AB396" s="16"/>
      <c r="AC396" s="16"/>
      <c r="AD396" s="31">
        <v>1.5</v>
      </c>
      <c r="AE396" s="16"/>
      <c r="AF396" s="16"/>
      <c r="AG396" s="16"/>
      <c r="AH396" s="16"/>
      <c r="AI396" s="16"/>
      <c r="AJ396" s="16"/>
      <c r="AK396" s="16"/>
      <c r="AL396" s="16"/>
      <c r="AM396" s="16"/>
      <c r="AN396" s="16"/>
      <c r="AO396" s="16"/>
      <c r="AP396" s="16"/>
      <c r="AQ396" s="15"/>
      <c r="AR396" s="16"/>
    </row>
    <row r="397" spans="1:44" s="5" customFormat="1" hidden="1" x14ac:dyDescent="0.25">
      <c r="A397" s="33" t="s">
        <v>819</v>
      </c>
      <c r="B397" s="33" t="str">
        <f>IFERROR(LEFT(BasedeDados[[#This Row],[GTE TI]],SEARCH(" ",BasedeDados[[#This Row],[GTE TI]],1)),BasedeDados[[#This Row],[GTE TI]])</f>
        <v xml:space="preserve">GTE </v>
      </c>
      <c r="C397" s="80" t="s">
        <v>856</v>
      </c>
      <c r="D397" s="80" t="s">
        <v>898</v>
      </c>
      <c r="E397" s="16" t="s">
        <v>57</v>
      </c>
      <c r="F397" s="16">
        <f t="shared" si="12"/>
        <v>0.75</v>
      </c>
      <c r="G397" s="16">
        <f t="shared" si="13"/>
        <v>2</v>
      </c>
      <c r="H397" s="16" t="s">
        <v>58</v>
      </c>
      <c r="I397" s="16"/>
      <c r="J397" s="16"/>
      <c r="K397" s="31">
        <v>0.25</v>
      </c>
      <c r="L397" s="32">
        <v>0.5</v>
      </c>
      <c r="M397" s="44"/>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t="s">
        <v>59</v>
      </c>
      <c r="AQ397" s="15"/>
      <c r="AR397" s="16" t="s">
        <v>60</v>
      </c>
    </row>
    <row r="398" spans="1:44" s="5" customFormat="1" hidden="1" x14ac:dyDescent="0.25">
      <c r="A398" s="33" t="s">
        <v>821</v>
      </c>
      <c r="B398" s="33" t="str">
        <f>IFERROR(LEFT(BasedeDados[[#This Row],[GTE TI]],SEARCH(" ",BasedeDados[[#This Row],[GTE TI]],1)),BasedeDados[[#This Row],[GTE TI]])</f>
        <v xml:space="preserve">SUPTE </v>
      </c>
      <c r="C398" s="79" t="s">
        <v>1418</v>
      </c>
      <c r="D398" s="79" t="s">
        <v>1519</v>
      </c>
      <c r="E398" s="16" t="s">
        <v>57</v>
      </c>
      <c r="F398" s="16">
        <f t="shared" si="12"/>
        <v>0.5</v>
      </c>
      <c r="G398" s="16">
        <f t="shared" si="13"/>
        <v>1</v>
      </c>
      <c r="H398" s="16" t="s">
        <v>58</v>
      </c>
      <c r="I398" s="16"/>
      <c r="J398" s="16"/>
      <c r="K398" s="31"/>
      <c r="L398" s="32">
        <v>0.5</v>
      </c>
      <c r="M398" s="44"/>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t="s">
        <v>59</v>
      </c>
      <c r="AQ398" s="15"/>
      <c r="AR398" s="16" t="s">
        <v>60</v>
      </c>
    </row>
    <row r="399" spans="1:44" s="5" customFormat="1" hidden="1" x14ac:dyDescent="0.25">
      <c r="A399" s="33" t="s">
        <v>822</v>
      </c>
      <c r="B399" s="33" t="str">
        <f>IFERROR(LEFT(BasedeDados[[#This Row],[GTE TI]],SEARCH(" ",BasedeDados[[#This Row],[GTE TI]],1)),BasedeDados[[#This Row],[GTE TI]])</f>
        <v xml:space="preserve">ANL </v>
      </c>
      <c r="C399" s="80" t="s">
        <v>326</v>
      </c>
      <c r="D399" s="80" t="s">
        <v>1187</v>
      </c>
      <c r="E399" s="16" t="s">
        <v>57</v>
      </c>
      <c r="F399" s="16">
        <f t="shared" si="12"/>
        <v>0.5</v>
      </c>
      <c r="G399" s="16">
        <f t="shared" si="13"/>
        <v>1</v>
      </c>
      <c r="H399" s="16" t="s">
        <v>58</v>
      </c>
      <c r="I399" s="16"/>
      <c r="J399" s="16"/>
      <c r="K399" s="31"/>
      <c r="L399" s="32">
        <v>0.5</v>
      </c>
      <c r="M399" s="44"/>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t="s">
        <v>59</v>
      </c>
      <c r="AQ399" s="15"/>
      <c r="AR399" s="16" t="s">
        <v>60</v>
      </c>
    </row>
    <row r="400" spans="1:44" s="5" customFormat="1" hidden="1" x14ac:dyDescent="0.25">
      <c r="A400" s="33" t="s">
        <v>824</v>
      </c>
      <c r="B400" s="33" t="str">
        <f>IFERROR(LEFT(BasedeDados[[#This Row],[GTE TI]],SEARCH(" ",BasedeDados[[#This Row],[GTE TI]],1)),BasedeDados[[#This Row],[GTE TI]])</f>
        <v xml:space="preserve">COORD </v>
      </c>
      <c r="C400" s="79" t="s">
        <v>1546</v>
      </c>
      <c r="D400" s="79" t="s">
        <v>1584</v>
      </c>
      <c r="E400" s="16" t="str" cm="1">
        <f t="array" ref="E40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00" s="16">
        <f t="shared" si="12"/>
        <v>0.25</v>
      </c>
      <c r="G400" s="16">
        <f t="shared" si="13"/>
        <v>1</v>
      </c>
      <c r="H400" s="16" t="s">
        <v>64</v>
      </c>
      <c r="I400" s="16"/>
      <c r="J400" s="16"/>
      <c r="K400" s="31">
        <v>0.25</v>
      </c>
      <c r="L400" s="32"/>
      <c r="M400" s="44"/>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5"/>
      <c r="AR400" s="16" t="s">
        <v>60</v>
      </c>
    </row>
    <row r="401" spans="1:44" s="5" customFormat="1" hidden="1" x14ac:dyDescent="0.25">
      <c r="A401" s="33" t="s">
        <v>826</v>
      </c>
      <c r="B401" s="33" t="str">
        <f>IFERROR(LEFT(BasedeDados[[#This Row],[GTE TI]],SEARCH(" ",BasedeDados[[#This Row],[GTE TI]],1)),BasedeDados[[#This Row],[GTE TI]])</f>
        <v xml:space="preserve">COORD </v>
      </c>
      <c r="C401" s="80" t="s">
        <v>347</v>
      </c>
      <c r="D401" s="80" t="s">
        <v>1559</v>
      </c>
      <c r="E401" s="16" t="str" cm="1">
        <f t="array" ref="E40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01" s="16">
        <f t="shared" si="12"/>
        <v>0.25</v>
      </c>
      <c r="G401" s="16">
        <f t="shared" si="13"/>
        <v>1</v>
      </c>
      <c r="H401" s="16" t="s">
        <v>64</v>
      </c>
      <c r="I401" s="16"/>
      <c r="J401" s="16"/>
      <c r="K401" s="31">
        <v>0.25</v>
      </c>
      <c r="L401" s="32"/>
      <c r="M401" s="44"/>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5"/>
      <c r="AR401" s="16" t="s">
        <v>60</v>
      </c>
    </row>
    <row r="402" spans="1:44" s="5" customFormat="1" hidden="1" x14ac:dyDescent="0.25">
      <c r="A402" s="33" t="s">
        <v>827</v>
      </c>
      <c r="B402" s="33" t="str">
        <f>IFERROR(LEFT(BasedeDados[[#This Row],[GTE TI]],SEARCH(" ",BasedeDados[[#This Row],[GTE TI]],1)),BasedeDados[[#This Row],[GTE TI]])</f>
        <v xml:space="preserve">ANL </v>
      </c>
      <c r="C402" s="79" t="s">
        <v>673</v>
      </c>
      <c r="D402" s="79" t="s">
        <v>669</v>
      </c>
      <c r="E402" s="16" t="s">
        <v>84</v>
      </c>
      <c r="F402" s="16">
        <f t="shared" si="12"/>
        <v>16.25</v>
      </c>
      <c r="G402" s="16">
        <f t="shared" si="13"/>
        <v>2</v>
      </c>
      <c r="H402" s="16" t="s">
        <v>85</v>
      </c>
      <c r="I402" s="16"/>
      <c r="J402" s="16"/>
      <c r="K402" s="31">
        <v>0.25</v>
      </c>
      <c r="L402" s="32"/>
      <c r="M402" s="44"/>
      <c r="N402" s="16"/>
      <c r="O402" s="16"/>
      <c r="P402" s="16">
        <v>16</v>
      </c>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t="s">
        <v>86</v>
      </c>
      <c r="AQ402" s="15"/>
      <c r="AR402" s="16" t="s">
        <v>60</v>
      </c>
    </row>
    <row r="403" spans="1:44" s="5" customFormat="1" hidden="1" x14ac:dyDescent="0.25">
      <c r="A403" s="33" t="s">
        <v>830</v>
      </c>
      <c r="B403" s="33" t="str">
        <f>IFERROR(LEFT(BasedeDados[[#This Row],[GTE TI]],SEARCH(" ",BasedeDados[[#This Row],[GTE TI]],1)),BasedeDados[[#This Row],[GTE TI]])</f>
        <v xml:space="preserve">ANL </v>
      </c>
      <c r="C403" s="80" t="s">
        <v>1919</v>
      </c>
      <c r="D403" s="80" t="s">
        <v>1915</v>
      </c>
      <c r="E403" s="16" t="str" cm="1">
        <f t="array" ref="E40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03" s="16">
        <f t="shared" si="12"/>
        <v>0.5</v>
      </c>
      <c r="G403" s="16">
        <f t="shared" si="13"/>
        <v>2</v>
      </c>
      <c r="H403" s="16" t="s">
        <v>64</v>
      </c>
      <c r="I403" s="16"/>
      <c r="J403" s="16"/>
      <c r="K403" s="31">
        <v>0.25</v>
      </c>
      <c r="L403" s="32"/>
      <c r="M403" s="44"/>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55">
        <v>0.25</v>
      </c>
      <c r="AM403" s="16"/>
      <c r="AN403" s="16"/>
      <c r="AO403" s="16"/>
      <c r="AP403" s="16"/>
      <c r="AQ403" s="15"/>
      <c r="AR403" s="16" t="s">
        <v>60</v>
      </c>
    </row>
    <row r="404" spans="1:44" s="5" customFormat="1" hidden="1" x14ac:dyDescent="0.25">
      <c r="A404" s="33" t="s">
        <v>833</v>
      </c>
      <c r="B404" s="33" t="str">
        <f>IFERROR(LEFT(BasedeDados[[#This Row],[GTE TI]],SEARCH(" ",BasedeDados[[#This Row],[GTE TI]],1)),BasedeDados[[#This Row],[GTE TI]])</f>
        <v xml:space="preserve">GTE </v>
      </c>
      <c r="C404" s="79" t="s">
        <v>161</v>
      </c>
      <c r="D404" s="79" t="s">
        <v>310</v>
      </c>
      <c r="E404" s="16" t="str" cm="1">
        <f t="array" ref="E40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04" s="16">
        <f t="shared" si="12"/>
        <v>0.25</v>
      </c>
      <c r="G404" s="16">
        <f t="shared" si="13"/>
        <v>1</v>
      </c>
      <c r="H404" s="16" t="s">
        <v>64</v>
      </c>
      <c r="I404" s="16"/>
      <c r="J404" s="16"/>
      <c r="K404" s="31">
        <v>0.25</v>
      </c>
      <c r="L404" s="32"/>
      <c r="M404" s="44"/>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5"/>
      <c r="AR404" s="16" t="s">
        <v>60</v>
      </c>
    </row>
    <row r="405" spans="1:44" s="5" customFormat="1" hidden="1" x14ac:dyDescent="0.25">
      <c r="A405" s="33" t="s">
        <v>835</v>
      </c>
      <c r="B405" s="33" t="str">
        <f>IFERROR(LEFT(BasedeDados[[#This Row],[GTE TI]],SEARCH(" ",BasedeDados[[#This Row],[GTE TI]],1)),BasedeDados[[#This Row],[GTE TI]])</f>
        <v xml:space="preserve">GTE </v>
      </c>
      <c r="C405" s="80" t="s">
        <v>1449</v>
      </c>
      <c r="D405" s="80" t="s">
        <v>1450</v>
      </c>
      <c r="E405" s="16" t="str" cm="1">
        <f t="array" ref="E40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05" s="16">
        <f t="shared" si="12"/>
        <v>0.25</v>
      </c>
      <c r="G405" s="16">
        <f t="shared" si="13"/>
        <v>1</v>
      </c>
      <c r="H405" s="16" t="s">
        <v>64</v>
      </c>
      <c r="I405" s="16"/>
      <c r="J405" s="16"/>
      <c r="K405" s="31">
        <v>0.25</v>
      </c>
      <c r="L405" s="32"/>
      <c r="M405" s="44"/>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5"/>
      <c r="AR405" s="16" t="s">
        <v>60</v>
      </c>
    </row>
    <row r="406" spans="1:44" s="5" customFormat="1" hidden="1" x14ac:dyDescent="0.25">
      <c r="A406" s="33" t="s">
        <v>836</v>
      </c>
      <c r="B406" s="33" t="str">
        <f>IFERROR(LEFT(BasedeDados[[#This Row],[GTE TI]],SEARCH(" ",BasedeDados[[#This Row],[GTE TI]],1)),BasedeDados[[#This Row],[GTE TI]])</f>
        <v xml:space="preserve">GTE </v>
      </c>
      <c r="C406" s="79" t="s">
        <v>796</v>
      </c>
      <c r="D406" s="79" t="s">
        <v>797</v>
      </c>
      <c r="E406" s="16" t="str" cm="1">
        <f t="array" ref="E40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06" s="16">
        <f t="shared" si="12"/>
        <v>0.25</v>
      </c>
      <c r="G406" s="16">
        <f t="shared" si="13"/>
        <v>1</v>
      </c>
      <c r="H406" s="16" t="s">
        <v>64</v>
      </c>
      <c r="I406" s="16"/>
      <c r="J406" s="16"/>
      <c r="K406" s="31">
        <v>0.25</v>
      </c>
      <c r="L406" s="32"/>
      <c r="M406" s="44"/>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5"/>
      <c r="AR406" s="16" t="s">
        <v>60</v>
      </c>
    </row>
    <row r="407" spans="1:44" s="5" customFormat="1" hidden="1" x14ac:dyDescent="0.25">
      <c r="A407" s="33" t="s">
        <v>837</v>
      </c>
      <c r="B407" s="33" t="str">
        <f>IFERROR(LEFT(BasedeDados[[#This Row],[GTE TI]],SEARCH(" ",BasedeDados[[#This Row],[GTE TI]],1)),BasedeDados[[#This Row],[GTE TI]])</f>
        <v xml:space="preserve">DIR </v>
      </c>
      <c r="C407" s="80" t="s">
        <v>173</v>
      </c>
      <c r="D407" s="80" t="s">
        <v>1866</v>
      </c>
      <c r="E407" s="16" t="str" cm="1">
        <f t="array" ref="E40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07" s="16">
        <f t="shared" si="12"/>
        <v>0.25</v>
      </c>
      <c r="G407" s="16">
        <f t="shared" si="13"/>
        <v>1</v>
      </c>
      <c r="H407" s="16" t="s">
        <v>64</v>
      </c>
      <c r="I407" s="16"/>
      <c r="J407" s="16"/>
      <c r="K407" s="31">
        <v>0.25</v>
      </c>
      <c r="L407" s="32"/>
      <c r="M407" s="44"/>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5"/>
      <c r="AR407" s="16" t="s">
        <v>60</v>
      </c>
    </row>
    <row r="408" spans="1:44" s="5" customFormat="1" hidden="1" x14ac:dyDescent="0.25">
      <c r="A408" s="33" t="s">
        <v>839</v>
      </c>
      <c r="B408" s="33" t="str">
        <f>IFERROR(LEFT(BasedeDados[[#This Row],[GTE TI]],SEARCH(" ",BasedeDados[[#This Row],[GTE TI]],1)),BasedeDados[[#This Row],[GTE TI]])</f>
        <v xml:space="preserve">GTE </v>
      </c>
      <c r="C408" s="79" t="s">
        <v>331</v>
      </c>
      <c r="D408" s="79" t="s">
        <v>1185</v>
      </c>
      <c r="E408" s="16" t="str" cm="1">
        <f t="array" ref="E40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08" s="16">
        <f t="shared" si="12"/>
        <v>0.25</v>
      </c>
      <c r="G408" s="16">
        <f t="shared" si="13"/>
        <v>1</v>
      </c>
      <c r="H408" s="16" t="s">
        <v>64</v>
      </c>
      <c r="I408" s="16"/>
      <c r="J408" s="16"/>
      <c r="K408" s="31">
        <v>0.25</v>
      </c>
      <c r="L408" s="32"/>
      <c r="M408" s="44"/>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5"/>
      <c r="AR408" s="16" t="s">
        <v>60</v>
      </c>
    </row>
    <row r="409" spans="1:44" s="5" customFormat="1" hidden="1" x14ac:dyDescent="0.25">
      <c r="A409" s="33" t="s">
        <v>840</v>
      </c>
      <c r="B409" s="33" t="str">
        <f>IFERROR(LEFT(BasedeDados[[#This Row],[GTE TI]],SEARCH(" ",BasedeDados[[#This Row],[GTE TI]],1)),BasedeDados[[#This Row],[GTE TI]])</f>
        <v xml:space="preserve">SUPTE </v>
      </c>
      <c r="C409" s="80" t="s">
        <v>866</v>
      </c>
      <c r="D409" s="80" t="s">
        <v>867</v>
      </c>
      <c r="E409" s="16" t="str" cm="1">
        <f t="array" ref="E40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09" s="16">
        <f t="shared" si="12"/>
        <v>0.25</v>
      </c>
      <c r="G409" s="16">
        <f t="shared" si="13"/>
        <v>1</v>
      </c>
      <c r="H409" s="16" t="s">
        <v>64</v>
      </c>
      <c r="I409" s="16"/>
      <c r="J409" s="16"/>
      <c r="K409" s="31">
        <v>0.25</v>
      </c>
      <c r="L409" s="32"/>
      <c r="M409" s="44"/>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5"/>
      <c r="AR409" s="16" t="s">
        <v>60</v>
      </c>
    </row>
    <row r="410" spans="1:44" s="5" customFormat="1" hidden="1" x14ac:dyDescent="0.25">
      <c r="A410" s="33" t="s">
        <v>841</v>
      </c>
      <c r="B410" s="33" t="str">
        <f>IFERROR(LEFT(BasedeDados[[#This Row],[GTE TI]],SEARCH(" ",BasedeDados[[#This Row],[GTE TI]],1)),BasedeDados[[#This Row],[GTE TI]])</f>
        <v xml:space="preserve">GTE </v>
      </c>
      <c r="C410" s="79" t="s">
        <v>494</v>
      </c>
      <c r="D410" s="79" t="s">
        <v>505</v>
      </c>
      <c r="E410" s="16" t="str" cm="1">
        <f t="array" ref="E41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10" s="16">
        <f t="shared" si="12"/>
        <v>0.25</v>
      </c>
      <c r="G410" s="16">
        <f t="shared" si="13"/>
        <v>1</v>
      </c>
      <c r="H410" s="16" t="s">
        <v>64</v>
      </c>
      <c r="I410" s="16"/>
      <c r="J410" s="16"/>
      <c r="K410" s="31">
        <v>0.25</v>
      </c>
      <c r="L410" s="32"/>
      <c r="M410" s="44"/>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5"/>
      <c r="AR410" s="16" t="s">
        <v>60</v>
      </c>
    </row>
    <row r="411" spans="1:44" s="5" customFormat="1" hidden="1" x14ac:dyDescent="0.25">
      <c r="A411" s="33" t="s">
        <v>844</v>
      </c>
      <c r="B411" s="33" t="str">
        <f>IFERROR(LEFT(BasedeDados[[#This Row],[GTE TI]],SEARCH(" ",BasedeDados[[#This Row],[GTE TI]],1)),BasedeDados[[#This Row],[GTE TI]])</f>
        <v xml:space="preserve">ANL </v>
      </c>
      <c r="C411" s="80" t="s">
        <v>872</v>
      </c>
      <c r="D411" s="80" t="s">
        <v>1036</v>
      </c>
      <c r="E411" s="16" t="str" cm="1">
        <f t="array" ref="E41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11" s="16">
        <f t="shared" si="12"/>
        <v>0.25</v>
      </c>
      <c r="G411" s="16">
        <f t="shared" si="13"/>
        <v>1</v>
      </c>
      <c r="H411" s="16" t="s">
        <v>64</v>
      </c>
      <c r="I411" s="16"/>
      <c r="J411" s="16"/>
      <c r="K411" s="31">
        <v>0.25</v>
      </c>
      <c r="L411" s="32"/>
      <c r="M411" s="44"/>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5"/>
      <c r="AR411" s="16" t="s">
        <v>60</v>
      </c>
    </row>
    <row r="412" spans="1:44" s="5" customFormat="1" hidden="1" x14ac:dyDescent="0.25">
      <c r="A412" s="33" t="s">
        <v>847</v>
      </c>
      <c r="B412" s="33" t="str">
        <f>IFERROR(LEFT(BasedeDados[[#This Row],[GTE TI]],SEARCH(" ",BasedeDados[[#This Row],[GTE TI]],1)),BasedeDados[[#This Row],[GTE TI]])</f>
        <v xml:space="preserve">GTE </v>
      </c>
      <c r="C412" s="79" t="s">
        <v>252</v>
      </c>
      <c r="D412" s="79" t="s">
        <v>2064</v>
      </c>
      <c r="E412" s="16" t="str" cm="1">
        <f t="array" ref="E41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12" s="16">
        <f t="shared" si="12"/>
        <v>0.25</v>
      </c>
      <c r="G412" s="16">
        <f t="shared" si="13"/>
        <v>1</v>
      </c>
      <c r="H412" s="16" t="s">
        <v>64</v>
      </c>
      <c r="I412" s="16"/>
      <c r="J412" s="16"/>
      <c r="K412" s="31">
        <v>0.25</v>
      </c>
      <c r="L412" s="32"/>
      <c r="M412" s="44"/>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5"/>
      <c r="AR412" s="16" t="s">
        <v>60</v>
      </c>
    </row>
    <row r="413" spans="1:44" s="5" customFormat="1" hidden="1" x14ac:dyDescent="0.25">
      <c r="A413" s="33" t="s">
        <v>850</v>
      </c>
      <c r="B413" s="33" t="str">
        <f>IFERROR(LEFT(BasedeDados[[#This Row],[GTE TI]],SEARCH(" ",BasedeDados[[#This Row],[GTE TI]],1)),BasedeDados[[#This Row],[GTE TI]])</f>
        <v xml:space="preserve">SUPTE </v>
      </c>
      <c r="C413" s="80" t="s">
        <v>775</v>
      </c>
      <c r="D413" s="80" t="s">
        <v>776</v>
      </c>
      <c r="E413" s="16" t="str" cm="1">
        <f t="array" ref="E41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13" s="16">
        <f t="shared" si="12"/>
        <v>2.25</v>
      </c>
      <c r="G413" s="16">
        <f t="shared" si="13"/>
        <v>2</v>
      </c>
      <c r="H413" s="16" t="s">
        <v>58</v>
      </c>
      <c r="I413" s="16"/>
      <c r="J413" s="16"/>
      <c r="K413" s="31">
        <v>0.25</v>
      </c>
      <c r="L413" s="32"/>
      <c r="M413" s="44"/>
      <c r="N413" s="16"/>
      <c r="O413" s="16"/>
      <c r="P413" s="16"/>
      <c r="Q413" s="16"/>
      <c r="R413" s="16"/>
      <c r="S413" s="16"/>
      <c r="T413" s="16"/>
      <c r="U413" s="16"/>
      <c r="V413" s="16"/>
      <c r="W413" s="16"/>
      <c r="X413" s="16"/>
      <c r="Y413" s="16"/>
      <c r="Z413" s="16"/>
      <c r="AA413" s="16">
        <v>2</v>
      </c>
      <c r="AB413" s="16"/>
      <c r="AC413" s="16"/>
      <c r="AD413" s="16"/>
      <c r="AE413" s="16"/>
      <c r="AF413" s="16"/>
      <c r="AG413" s="16"/>
      <c r="AH413" s="16"/>
      <c r="AI413" s="16"/>
      <c r="AJ413" s="16"/>
      <c r="AK413" s="16"/>
      <c r="AL413" s="16"/>
      <c r="AM413" s="16"/>
      <c r="AN413" s="16"/>
      <c r="AO413" s="16"/>
      <c r="AP413" s="16"/>
      <c r="AQ413" s="15"/>
      <c r="AR413" s="16" t="s">
        <v>60</v>
      </c>
    </row>
    <row r="414" spans="1:44" s="5" customFormat="1" hidden="1" x14ac:dyDescent="0.25">
      <c r="A414" s="33" t="s">
        <v>853</v>
      </c>
      <c r="B414" s="33" t="str">
        <f>IFERROR(LEFT(BasedeDados[[#This Row],[GTE TI]],SEARCH(" ",BasedeDados[[#This Row],[GTE TI]],1)),BasedeDados[[#This Row],[GTE TI]])</f>
        <v xml:space="preserve">ANL </v>
      </c>
      <c r="C414" s="79" t="s">
        <v>72</v>
      </c>
      <c r="D414" s="79" t="s">
        <v>92</v>
      </c>
      <c r="E414" s="16" t="str" cm="1">
        <f t="array" ref="E41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14" s="16">
        <f t="shared" si="12"/>
        <v>0.25</v>
      </c>
      <c r="G414" s="16">
        <f t="shared" si="13"/>
        <v>1</v>
      </c>
      <c r="H414" s="16" t="s">
        <v>64</v>
      </c>
      <c r="I414" s="16"/>
      <c r="J414" s="16"/>
      <c r="K414" s="31">
        <v>0.25</v>
      </c>
      <c r="L414" s="32"/>
      <c r="M414" s="44"/>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5"/>
      <c r="AR414" s="16" t="s">
        <v>60</v>
      </c>
    </row>
    <row r="415" spans="1:44" s="5" customFormat="1" hidden="1" x14ac:dyDescent="0.25">
      <c r="A415" s="33" t="s">
        <v>855</v>
      </c>
      <c r="B415" s="33" t="str">
        <f>IFERROR(LEFT(BasedeDados[[#This Row],[GTE TI]],SEARCH(" ",BasedeDados[[#This Row],[GTE TI]],1)),BasedeDados[[#This Row],[GTE TI]])</f>
        <v xml:space="preserve">ANL </v>
      </c>
      <c r="C415" s="80" t="s">
        <v>326</v>
      </c>
      <c r="D415" s="80" t="s">
        <v>949</v>
      </c>
      <c r="E415" s="16" t="str" cm="1">
        <f t="array" ref="E41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15" s="16">
        <f t="shared" si="12"/>
        <v>0.25</v>
      </c>
      <c r="G415" s="16">
        <f t="shared" si="13"/>
        <v>1</v>
      </c>
      <c r="H415" s="16" t="s">
        <v>64</v>
      </c>
      <c r="I415" s="16"/>
      <c r="J415" s="16"/>
      <c r="K415" s="31">
        <v>0.25</v>
      </c>
      <c r="L415" s="32"/>
      <c r="M415" s="44"/>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5"/>
      <c r="AR415" s="16" t="s">
        <v>60</v>
      </c>
    </row>
    <row r="416" spans="1:44" s="5" customFormat="1" hidden="1" x14ac:dyDescent="0.25">
      <c r="A416" s="33" t="s">
        <v>858</v>
      </c>
      <c r="B416" s="33" t="str">
        <f>IFERROR(LEFT(BasedeDados[[#This Row],[GTE TI]],SEARCH(" ",BasedeDados[[#This Row],[GTE TI]],1)),BasedeDados[[#This Row],[GTE TI]])</f>
        <v xml:space="preserve">COORD </v>
      </c>
      <c r="C416" s="79" t="s">
        <v>1541</v>
      </c>
      <c r="D416" s="79" t="s">
        <v>1579</v>
      </c>
      <c r="E416" s="16" t="str" cm="1">
        <f t="array" ref="E41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16" s="16">
        <f t="shared" si="12"/>
        <v>0.75</v>
      </c>
      <c r="G416" s="16">
        <f t="shared" si="13"/>
        <v>2</v>
      </c>
      <c r="H416" s="16" t="s">
        <v>64</v>
      </c>
      <c r="I416" s="16"/>
      <c r="J416" s="16"/>
      <c r="K416" s="31">
        <v>0.25</v>
      </c>
      <c r="L416" s="32"/>
      <c r="M416" s="44"/>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v>0.25</v>
      </c>
      <c r="AN416" s="16"/>
      <c r="AO416" s="16">
        <v>0.25</v>
      </c>
      <c r="AP416" s="16"/>
      <c r="AQ416" s="15"/>
      <c r="AR416" s="16" t="s">
        <v>60</v>
      </c>
    </row>
    <row r="417" spans="1:44" s="5" customFormat="1" hidden="1" x14ac:dyDescent="0.25">
      <c r="A417" s="33" t="s">
        <v>861</v>
      </c>
      <c r="B417" s="33" t="str">
        <f>IFERROR(LEFT(BasedeDados[[#This Row],[GTE TI]],SEARCH(" ",BasedeDados[[#This Row],[GTE TI]],1)),BasedeDados[[#This Row],[GTE TI]])</f>
        <v xml:space="preserve">GER </v>
      </c>
      <c r="C417" s="80" t="s">
        <v>79</v>
      </c>
      <c r="D417" s="80" t="s">
        <v>80</v>
      </c>
      <c r="E417" s="16" t="str" cm="1">
        <f t="array" ref="E41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17" s="16">
        <f t="shared" si="12"/>
        <v>0.25</v>
      </c>
      <c r="G417" s="16">
        <f t="shared" si="13"/>
        <v>1</v>
      </c>
      <c r="H417" s="16" t="s">
        <v>64</v>
      </c>
      <c r="I417" s="16"/>
      <c r="J417" s="16"/>
      <c r="K417" s="31">
        <v>0.25</v>
      </c>
      <c r="L417" s="32"/>
      <c r="M417" s="44"/>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5"/>
      <c r="AR417" s="16" t="s">
        <v>60</v>
      </c>
    </row>
    <row r="418" spans="1:44" s="5" customFormat="1" hidden="1" x14ac:dyDescent="0.25">
      <c r="A418" s="33" t="s">
        <v>863</v>
      </c>
      <c r="B418" s="33" t="str">
        <f>IFERROR(LEFT(BasedeDados[[#This Row],[GTE TI]],SEARCH(" ",BasedeDados[[#This Row],[GTE TI]],1)),BasedeDados[[#This Row],[GTE TI]])</f>
        <v xml:space="preserve">ANL </v>
      </c>
      <c r="C418" s="79" t="s">
        <v>337</v>
      </c>
      <c r="D418" s="79" t="s">
        <v>1737</v>
      </c>
      <c r="E418" s="16" t="str" cm="1">
        <f t="array" ref="E41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18" s="16">
        <f t="shared" si="12"/>
        <v>1.25</v>
      </c>
      <c r="G418" s="16">
        <f t="shared" si="13"/>
        <v>3</v>
      </c>
      <c r="H418" s="16" t="s">
        <v>58</v>
      </c>
      <c r="I418" s="16"/>
      <c r="J418" s="16"/>
      <c r="K418" s="31">
        <v>0.25</v>
      </c>
      <c r="L418" s="32">
        <v>0.5</v>
      </c>
      <c r="M418" s="44"/>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v>0.25</v>
      </c>
      <c r="AN418" s="16"/>
      <c r="AO418" s="16">
        <v>0.25</v>
      </c>
      <c r="AP418" s="16" t="s">
        <v>59</v>
      </c>
      <c r="AQ418" s="15"/>
      <c r="AR418" s="16" t="s">
        <v>60</v>
      </c>
    </row>
    <row r="419" spans="1:44" s="5" customFormat="1" hidden="1" x14ac:dyDescent="0.25">
      <c r="A419" s="33" t="s">
        <v>865</v>
      </c>
      <c r="B419" s="33" t="str">
        <f>IFERROR(LEFT(BasedeDados[[#This Row],[GTE TI]],SEARCH(" ",BasedeDados[[#This Row],[GTE TI]],1)),BasedeDados[[#This Row],[GTE TI]])</f>
        <v xml:space="preserve">GTE </v>
      </c>
      <c r="C419" s="80" t="s">
        <v>856</v>
      </c>
      <c r="D419" s="80" t="s">
        <v>1445</v>
      </c>
      <c r="E419" s="16" t="str" cm="1">
        <f t="array" ref="E41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19" s="16">
        <f t="shared" si="12"/>
        <v>0.5</v>
      </c>
      <c r="G419" s="16">
        <f t="shared" si="13"/>
        <v>2</v>
      </c>
      <c r="H419" s="16" t="s">
        <v>64</v>
      </c>
      <c r="I419" s="16"/>
      <c r="J419" s="16"/>
      <c r="K419" s="31">
        <v>0.25</v>
      </c>
      <c r="L419" s="32"/>
      <c r="M419" s="44"/>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55">
        <v>0.25</v>
      </c>
      <c r="AM419" s="16"/>
      <c r="AN419" s="16"/>
      <c r="AO419" s="16"/>
      <c r="AP419" s="16"/>
      <c r="AQ419" s="15"/>
      <c r="AR419" s="16" t="s">
        <v>60</v>
      </c>
    </row>
    <row r="420" spans="1:44" s="5" customFormat="1" hidden="1" x14ac:dyDescent="0.25">
      <c r="A420" s="33" t="s">
        <v>868</v>
      </c>
      <c r="B420" s="33" t="str">
        <f>IFERROR(LEFT(BasedeDados[[#This Row],[GTE TI]],SEARCH(" ",BasedeDados[[#This Row],[GTE TI]],1)),BasedeDados[[#This Row],[GTE TI]])</f>
        <v xml:space="preserve">GTE </v>
      </c>
      <c r="C420" s="79" t="s">
        <v>331</v>
      </c>
      <c r="D420" s="79" t="s">
        <v>381</v>
      </c>
      <c r="E420" s="16" t="str" cm="1">
        <f t="array" ref="E42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20" s="16">
        <f t="shared" si="12"/>
        <v>0.5</v>
      </c>
      <c r="G420" s="16">
        <f t="shared" si="13"/>
        <v>2</v>
      </c>
      <c r="H420" s="16" t="s">
        <v>64</v>
      </c>
      <c r="I420" s="16"/>
      <c r="J420" s="16"/>
      <c r="K420" s="31">
        <v>0.25</v>
      </c>
      <c r="L420" s="32"/>
      <c r="M420" s="44"/>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v>0.25</v>
      </c>
      <c r="AN420" s="16"/>
      <c r="AO420" s="16"/>
      <c r="AP420" s="16"/>
      <c r="AQ420" s="15"/>
      <c r="AR420" s="16" t="s">
        <v>60</v>
      </c>
    </row>
    <row r="421" spans="1:44" s="5" customFormat="1" hidden="1" x14ac:dyDescent="0.25">
      <c r="A421" s="33" t="s">
        <v>871</v>
      </c>
      <c r="B421" s="33" t="str">
        <f>IFERROR(LEFT(BasedeDados[[#This Row],[GTE TI]],SEARCH(" ",BasedeDados[[#This Row],[GTE TI]],1)),BasedeDados[[#This Row],[GTE TI]])</f>
        <v xml:space="preserve">SUPTE </v>
      </c>
      <c r="C421" s="80" t="s">
        <v>131</v>
      </c>
      <c r="D421" s="80" t="s">
        <v>1268</v>
      </c>
      <c r="E421" s="16" t="s">
        <v>57</v>
      </c>
      <c r="F421" s="16">
        <f t="shared" si="12"/>
        <v>0.75</v>
      </c>
      <c r="G421" s="16">
        <f t="shared" si="13"/>
        <v>2</v>
      </c>
      <c r="H421" s="16" t="s">
        <v>58</v>
      </c>
      <c r="I421" s="16"/>
      <c r="J421" s="16"/>
      <c r="K421" s="31">
        <v>0.25</v>
      </c>
      <c r="L421" s="32">
        <v>0.5</v>
      </c>
      <c r="M421" s="44"/>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t="s">
        <v>59</v>
      </c>
      <c r="AQ421" s="15"/>
      <c r="AR421" s="16" t="s">
        <v>60</v>
      </c>
    </row>
    <row r="422" spans="1:44" s="5" customFormat="1" hidden="1" x14ac:dyDescent="0.25">
      <c r="A422" s="33" t="s">
        <v>874</v>
      </c>
      <c r="B422" s="33" t="str">
        <f>IFERROR(LEFT(BasedeDados[[#This Row],[GTE TI]],SEARCH(" ",BasedeDados[[#This Row],[GTE TI]],1)),BasedeDados[[#This Row],[GTE TI]])</f>
        <v xml:space="preserve">COORD </v>
      </c>
      <c r="C422" s="79" t="s">
        <v>722</v>
      </c>
      <c r="D422" s="79" t="s">
        <v>1922</v>
      </c>
      <c r="E422" s="16" t="str" cm="1">
        <f t="array" ref="E42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22" s="16">
        <f t="shared" si="12"/>
        <v>0.25</v>
      </c>
      <c r="G422" s="16">
        <f t="shared" si="13"/>
        <v>1</v>
      </c>
      <c r="H422" s="16" t="s">
        <v>64</v>
      </c>
      <c r="I422" s="16"/>
      <c r="J422" s="16"/>
      <c r="K422" s="31">
        <v>0.25</v>
      </c>
      <c r="L422" s="32"/>
      <c r="M422" s="44"/>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5"/>
      <c r="AR422" s="16" t="s">
        <v>60</v>
      </c>
    </row>
    <row r="423" spans="1:44" s="5" customFormat="1" hidden="1" x14ac:dyDescent="0.25">
      <c r="A423" s="33" t="s">
        <v>876</v>
      </c>
      <c r="B423" s="33" t="str">
        <f>IFERROR(LEFT(BasedeDados[[#This Row],[GTE TI]],SEARCH(" ",BasedeDados[[#This Row],[GTE TI]],1)),BasedeDados[[#This Row],[GTE TI]])</f>
        <v xml:space="preserve">ANL </v>
      </c>
      <c r="C423" s="80" t="s">
        <v>258</v>
      </c>
      <c r="D423" s="80" t="s">
        <v>265</v>
      </c>
      <c r="E423" s="16" t="str" cm="1">
        <f t="array" ref="E42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23" s="16">
        <f t="shared" si="12"/>
        <v>0.25</v>
      </c>
      <c r="G423" s="16">
        <f t="shared" si="13"/>
        <v>1</v>
      </c>
      <c r="H423" s="16" t="s">
        <v>64</v>
      </c>
      <c r="I423" s="16"/>
      <c r="J423" s="16"/>
      <c r="K423" s="31">
        <v>0.25</v>
      </c>
      <c r="L423" s="32"/>
      <c r="M423" s="44"/>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5"/>
      <c r="AR423" s="16" t="s">
        <v>60</v>
      </c>
    </row>
    <row r="424" spans="1:44" s="5" customFormat="1" hidden="1" x14ac:dyDescent="0.25">
      <c r="A424" s="33" t="s">
        <v>878</v>
      </c>
      <c r="B424" s="33" t="str">
        <f>IFERROR(LEFT(BasedeDados[[#This Row],[GTE TI]],SEARCH(" ",BasedeDados[[#This Row],[GTE TI]],1)),BasedeDados[[#This Row],[GTE TI]])</f>
        <v xml:space="preserve">SUPTE </v>
      </c>
      <c r="C424" s="79" t="s">
        <v>651</v>
      </c>
      <c r="D424" s="79" t="s">
        <v>652</v>
      </c>
      <c r="E424" s="16" t="str" cm="1">
        <f t="array" ref="E42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24" s="16">
        <f t="shared" si="12"/>
        <v>0.25</v>
      </c>
      <c r="G424" s="16">
        <f t="shared" si="13"/>
        <v>1</v>
      </c>
      <c r="H424" s="16" t="s">
        <v>64</v>
      </c>
      <c r="I424" s="16"/>
      <c r="J424" s="16"/>
      <c r="K424" s="31">
        <v>0.25</v>
      </c>
      <c r="L424" s="32"/>
      <c r="M424" s="44"/>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5"/>
      <c r="AR424" s="16" t="s">
        <v>60</v>
      </c>
    </row>
    <row r="425" spans="1:44" s="5" customFormat="1" hidden="1" x14ac:dyDescent="0.25">
      <c r="A425" s="33" t="s">
        <v>880</v>
      </c>
      <c r="B425" s="33" t="str">
        <f>IFERROR(LEFT(BasedeDados[[#This Row],[GTE TI]],SEARCH(" ",BasedeDados[[#This Row],[GTE TI]],1)),BasedeDados[[#This Row],[GTE TI]])</f>
        <v xml:space="preserve">ANL </v>
      </c>
      <c r="C425" s="80" t="s">
        <v>1777</v>
      </c>
      <c r="D425" s="80" t="s">
        <v>1857</v>
      </c>
      <c r="E425" s="16" t="s">
        <v>84</v>
      </c>
      <c r="F425" s="16">
        <f t="shared" si="12"/>
        <v>13</v>
      </c>
      <c r="G425" s="16">
        <f t="shared" si="13"/>
        <v>5</v>
      </c>
      <c r="H425" s="16" t="s">
        <v>85</v>
      </c>
      <c r="I425" s="16"/>
      <c r="J425" s="16"/>
      <c r="K425" s="31">
        <v>0.25</v>
      </c>
      <c r="L425" s="32">
        <v>0.5</v>
      </c>
      <c r="M425" s="44"/>
      <c r="N425" s="16"/>
      <c r="O425" s="16"/>
      <c r="P425" s="16"/>
      <c r="Q425" s="16"/>
      <c r="R425" s="16"/>
      <c r="S425" s="16"/>
      <c r="T425" s="16"/>
      <c r="U425" s="16"/>
      <c r="V425" s="16"/>
      <c r="W425" s="16"/>
      <c r="X425" s="16"/>
      <c r="Y425" s="16"/>
      <c r="Z425" s="16"/>
      <c r="AA425" s="16">
        <v>2</v>
      </c>
      <c r="AB425" s="16"/>
      <c r="AC425" s="16"/>
      <c r="AD425" s="16"/>
      <c r="AE425" s="16"/>
      <c r="AF425" s="16"/>
      <c r="AG425" s="16"/>
      <c r="AH425" s="16"/>
      <c r="AI425" s="16">
        <v>10</v>
      </c>
      <c r="AJ425" s="16"/>
      <c r="AK425" s="16"/>
      <c r="AL425" s="55">
        <v>0.25</v>
      </c>
      <c r="AM425" s="16"/>
      <c r="AN425" s="16"/>
      <c r="AO425" s="16"/>
      <c r="AP425" s="16" t="s">
        <v>86</v>
      </c>
      <c r="AQ425" s="15"/>
      <c r="AR425" s="16" t="s">
        <v>60</v>
      </c>
    </row>
    <row r="426" spans="1:44" s="5" customFormat="1" x14ac:dyDescent="0.25">
      <c r="A426" s="33" t="s">
        <v>882</v>
      </c>
      <c r="B426" s="33" t="str">
        <f>IFERROR(LEFT(BasedeDados[[#This Row],[GTE TI]],SEARCH(" ",BasedeDados[[#This Row],[GTE TI]],1)),BasedeDados[[#This Row],[GTE TI]])</f>
        <v xml:space="preserve">ANL </v>
      </c>
      <c r="C426" s="79" t="s">
        <v>402</v>
      </c>
      <c r="D426" s="79" t="s">
        <v>1691</v>
      </c>
      <c r="E426" s="16" t="str" cm="1">
        <f t="array" ref="E42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426" s="16">
        <f t="shared" si="12"/>
        <v>0</v>
      </c>
      <c r="G426" s="16">
        <f t="shared" si="13"/>
        <v>0</v>
      </c>
      <c r="H426" s="16" t="s">
        <v>114</v>
      </c>
      <c r="I426" s="16"/>
      <c r="J426" s="16"/>
      <c r="K426" s="31"/>
      <c r="L426" s="32"/>
      <c r="M426" s="44"/>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5"/>
      <c r="AR426" s="16"/>
    </row>
    <row r="427" spans="1:44" s="5" customFormat="1" hidden="1" x14ac:dyDescent="0.25">
      <c r="A427" s="33" t="s">
        <v>883</v>
      </c>
      <c r="B427" s="33" t="str">
        <f>IFERROR(LEFT(BasedeDados[[#This Row],[GTE TI]],SEARCH(" ",BasedeDados[[#This Row],[GTE TI]],1)),BasedeDados[[#This Row],[GTE TI]])</f>
        <v xml:space="preserve">DIR </v>
      </c>
      <c r="C427" s="80" t="s">
        <v>1131</v>
      </c>
      <c r="D427" s="80" t="s">
        <v>1812</v>
      </c>
      <c r="E427" s="16" t="str" cm="1">
        <f t="array" ref="E42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27" s="16">
        <f t="shared" si="12"/>
        <v>0.25</v>
      </c>
      <c r="G427" s="16">
        <f t="shared" si="13"/>
        <v>1</v>
      </c>
      <c r="H427" s="16" t="s">
        <v>64</v>
      </c>
      <c r="I427" s="16"/>
      <c r="J427" s="16"/>
      <c r="K427" s="31">
        <v>0.25</v>
      </c>
      <c r="L427" s="32"/>
      <c r="M427" s="44"/>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5"/>
      <c r="AR427" s="16" t="s">
        <v>60</v>
      </c>
    </row>
    <row r="428" spans="1:44" s="5" customFormat="1" hidden="1" x14ac:dyDescent="0.25">
      <c r="A428" s="33" t="s">
        <v>885</v>
      </c>
      <c r="B428" s="33" t="str">
        <f>IFERROR(LEFT(BasedeDados[[#This Row],[GTE TI]],SEARCH(" ",BasedeDados[[#This Row],[GTE TI]],1)),BasedeDados[[#This Row],[GTE TI]])</f>
        <v xml:space="preserve">ANL </v>
      </c>
      <c r="C428" s="79" t="s">
        <v>145</v>
      </c>
      <c r="D428" s="79" t="s">
        <v>1511</v>
      </c>
      <c r="E428" s="16" t="str" cm="1">
        <f t="array" ref="E42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28" s="16">
        <f t="shared" si="12"/>
        <v>1.25</v>
      </c>
      <c r="G428" s="16">
        <f t="shared" si="13"/>
        <v>4</v>
      </c>
      <c r="H428" s="16" t="s">
        <v>58</v>
      </c>
      <c r="I428" s="16"/>
      <c r="J428" s="16"/>
      <c r="K428" s="31">
        <v>0.25</v>
      </c>
      <c r="L428" s="32">
        <v>0.5</v>
      </c>
      <c r="M428" s="44"/>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55">
        <v>0.25</v>
      </c>
      <c r="AM428" s="16">
        <v>0.25</v>
      </c>
      <c r="AN428" s="16"/>
      <c r="AO428" s="16"/>
      <c r="AP428" s="16" t="s">
        <v>59</v>
      </c>
      <c r="AQ428" s="15"/>
      <c r="AR428" s="16" t="s">
        <v>60</v>
      </c>
    </row>
    <row r="429" spans="1:44" s="5" customFormat="1" hidden="1" x14ac:dyDescent="0.25">
      <c r="A429" s="33" t="s">
        <v>888</v>
      </c>
      <c r="B429" s="33" t="str">
        <f>IFERROR(LEFT(BasedeDados[[#This Row],[GTE TI]],SEARCH(" ",BasedeDados[[#This Row],[GTE TI]],1)),BasedeDados[[#This Row],[GTE TI]])</f>
        <v xml:space="preserve">GTE </v>
      </c>
      <c r="C429" s="80" t="s">
        <v>331</v>
      </c>
      <c r="D429" s="80" t="s">
        <v>413</v>
      </c>
      <c r="E429" s="16" t="str" cm="1">
        <f t="array" ref="E42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29" s="16">
        <f t="shared" si="12"/>
        <v>0.25</v>
      </c>
      <c r="G429" s="16">
        <f t="shared" si="13"/>
        <v>1</v>
      </c>
      <c r="H429" s="16" t="s">
        <v>64</v>
      </c>
      <c r="I429" s="16"/>
      <c r="J429" s="16"/>
      <c r="K429" s="31">
        <v>0.25</v>
      </c>
      <c r="L429" s="32"/>
      <c r="M429" s="44"/>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5"/>
      <c r="AR429" s="16" t="s">
        <v>60</v>
      </c>
    </row>
    <row r="430" spans="1:44" s="5" customFormat="1" hidden="1" x14ac:dyDescent="0.25">
      <c r="A430" s="33" t="s">
        <v>889</v>
      </c>
      <c r="B430" s="33" t="str">
        <f>IFERROR(LEFT(BasedeDados[[#This Row],[GTE TI]],SEARCH(" ",BasedeDados[[#This Row],[GTE TI]],1)),BasedeDados[[#This Row],[GTE TI]])</f>
        <v xml:space="preserve">ANL </v>
      </c>
      <c r="C430" s="79" t="s">
        <v>134</v>
      </c>
      <c r="D430" s="79" t="s">
        <v>1511</v>
      </c>
      <c r="E430" s="16" t="str" cm="1">
        <f t="array" ref="E43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30" s="16">
        <f t="shared" si="12"/>
        <v>0.25</v>
      </c>
      <c r="G430" s="16">
        <f t="shared" si="13"/>
        <v>1</v>
      </c>
      <c r="H430" s="16" t="s">
        <v>64</v>
      </c>
      <c r="I430" s="16"/>
      <c r="J430" s="16"/>
      <c r="K430" s="31">
        <v>0.25</v>
      </c>
      <c r="L430" s="32"/>
      <c r="M430" s="44"/>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5"/>
      <c r="AR430" s="16" t="s">
        <v>60</v>
      </c>
    </row>
    <row r="431" spans="1:44" s="5" customFormat="1" hidden="1" x14ac:dyDescent="0.25">
      <c r="A431" s="33" t="s">
        <v>891</v>
      </c>
      <c r="B431" s="33" t="str">
        <f>IFERROR(LEFT(BasedeDados[[#This Row],[GTE TI]],SEARCH(" ",BasedeDados[[#This Row],[GTE TI]],1)),BasedeDados[[#This Row],[GTE TI]])</f>
        <v xml:space="preserve">ANL </v>
      </c>
      <c r="C431" s="80" t="s">
        <v>437</v>
      </c>
      <c r="D431" s="80" t="s">
        <v>515</v>
      </c>
      <c r="E431" s="16" t="s">
        <v>57</v>
      </c>
      <c r="F431" s="16">
        <f t="shared" si="12"/>
        <v>0.75</v>
      </c>
      <c r="G431" s="16">
        <f t="shared" si="13"/>
        <v>2</v>
      </c>
      <c r="H431" s="16" t="s">
        <v>58</v>
      </c>
      <c r="I431" s="16"/>
      <c r="J431" s="16"/>
      <c r="K431" s="31">
        <v>0.25</v>
      </c>
      <c r="L431" s="32">
        <v>0.5</v>
      </c>
      <c r="M431" s="44"/>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t="s">
        <v>59</v>
      </c>
      <c r="AQ431" s="15"/>
      <c r="AR431" s="16" t="s">
        <v>60</v>
      </c>
    </row>
    <row r="432" spans="1:44" s="5" customFormat="1" hidden="1" x14ac:dyDescent="0.25">
      <c r="A432" s="33" t="s">
        <v>894</v>
      </c>
      <c r="B432" s="33" t="str">
        <f>IFERROR(LEFT(BasedeDados[[#This Row],[GTE TI]],SEARCH(" ",BasedeDados[[#This Row],[GTE TI]],1)),BasedeDados[[#This Row],[GTE TI]])</f>
        <v xml:space="preserve">SUPTE </v>
      </c>
      <c r="C432" s="79" t="s">
        <v>320</v>
      </c>
      <c r="D432" s="79" t="s">
        <v>390</v>
      </c>
      <c r="E432" s="16" t="s">
        <v>18</v>
      </c>
      <c r="F432" s="16">
        <f t="shared" si="12"/>
        <v>31.25</v>
      </c>
      <c r="G432" s="16">
        <f t="shared" si="13"/>
        <v>7</v>
      </c>
      <c r="H432" s="16" t="s">
        <v>187</v>
      </c>
      <c r="I432" s="16">
        <v>16</v>
      </c>
      <c r="J432" s="16" t="s">
        <v>188</v>
      </c>
      <c r="K432" s="31">
        <v>0.25</v>
      </c>
      <c r="L432" s="32">
        <v>0.5</v>
      </c>
      <c r="M432" s="44">
        <v>1</v>
      </c>
      <c r="N432" s="16"/>
      <c r="O432" s="16"/>
      <c r="P432" s="16"/>
      <c r="Q432" s="16"/>
      <c r="R432" s="16"/>
      <c r="S432" s="16"/>
      <c r="T432" s="16"/>
      <c r="U432" s="16"/>
      <c r="V432" s="16">
        <v>4</v>
      </c>
      <c r="W432" s="16"/>
      <c r="X432" s="16"/>
      <c r="Y432" s="16"/>
      <c r="Z432" s="16"/>
      <c r="AA432" s="16"/>
      <c r="AB432" s="16">
        <v>8</v>
      </c>
      <c r="AC432" s="16"/>
      <c r="AD432" s="16">
        <v>1.5</v>
      </c>
      <c r="AE432" s="16"/>
      <c r="AF432" s="16"/>
      <c r="AG432" s="16"/>
      <c r="AH432" s="16"/>
      <c r="AI432" s="16"/>
      <c r="AJ432" s="16"/>
      <c r="AK432" s="16"/>
      <c r="AL432" s="16"/>
      <c r="AM432" s="16"/>
      <c r="AN432" s="16"/>
      <c r="AO432" s="16"/>
      <c r="AP432" s="16"/>
      <c r="AQ432" s="15"/>
      <c r="AR432" s="16" t="s">
        <v>60</v>
      </c>
    </row>
    <row r="433" spans="1:44" s="5" customFormat="1" hidden="1" x14ac:dyDescent="0.25">
      <c r="A433" s="33" t="s">
        <v>896</v>
      </c>
      <c r="B433" s="33" t="str">
        <f>IFERROR(LEFT(BasedeDados[[#This Row],[GTE TI]],SEARCH(" ",BasedeDados[[#This Row],[GTE TI]],1)),BasedeDados[[#This Row],[GTE TI]])</f>
        <v xml:space="preserve">COORD </v>
      </c>
      <c r="C433" s="80" t="s">
        <v>109</v>
      </c>
      <c r="D433" s="80" t="s">
        <v>110</v>
      </c>
      <c r="E433" s="16" t="str" cm="1">
        <f t="array" ref="E43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33" s="16">
        <f t="shared" si="12"/>
        <v>0.25</v>
      </c>
      <c r="G433" s="16">
        <f t="shared" si="13"/>
        <v>1</v>
      </c>
      <c r="H433" s="16" t="s">
        <v>64</v>
      </c>
      <c r="I433" s="16"/>
      <c r="J433" s="16"/>
      <c r="K433" s="31">
        <v>0.25</v>
      </c>
      <c r="L433" s="32"/>
      <c r="M433" s="44"/>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5"/>
      <c r="AR433" s="16" t="s">
        <v>60</v>
      </c>
    </row>
    <row r="434" spans="1:44" s="5" customFormat="1" hidden="1" x14ac:dyDescent="0.25">
      <c r="A434" s="33" t="s">
        <v>897</v>
      </c>
      <c r="B434" s="33" t="str">
        <f>IFERROR(LEFT(BasedeDados[[#This Row],[GTE TI]],SEARCH(" ",BasedeDados[[#This Row],[GTE TI]],1)),BasedeDados[[#This Row],[GTE TI]])</f>
        <v xml:space="preserve">ANL </v>
      </c>
      <c r="C434" s="79" t="s">
        <v>326</v>
      </c>
      <c r="D434" s="79" t="s">
        <v>1187</v>
      </c>
      <c r="E434" s="16" t="str" cm="1">
        <f t="array" ref="E43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34" s="16">
        <f t="shared" si="12"/>
        <v>0.5</v>
      </c>
      <c r="G434" s="16">
        <f t="shared" si="13"/>
        <v>2</v>
      </c>
      <c r="H434" s="16" t="s">
        <v>64</v>
      </c>
      <c r="I434" s="16"/>
      <c r="J434" s="16"/>
      <c r="K434" s="31">
        <v>0.25</v>
      </c>
      <c r="L434" s="32"/>
      <c r="M434" s="44"/>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55">
        <v>0.25</v>
      </c>
      <c r="AM434" s="16"/>
      <c r="AN434" s="16"/>
      <c r="AO434" s="16"/>
      <c r="AP434" s="16"/>
      <c r="AQ434" s="15"/>
      <c r="AR434" s="16" t="s">
        <v>60</v>
      </c>
    </row>
    <row r="435" spans="1:44" s="5" customFormat="1" hidden="1" x14ac:dyDescent="0.25">
      <c r="A435" s="33" t="s">
        <v>899</v>
      </c>
      <c r="B435" s="33" t="str">
        <f>IFERROR(LEFT(BasedeDados[[#This Row],[GTE TI]],SEARCH(" ",BasedeDados[[#This Row],[GTE TI]],1)),BasedeDados[[#This Row],[GTE TI]])</f>
        <v xml:space="preserve">GTE </v>
      </c>
      <c r="C435" s="80" t="s">
        <v>161</v>
      </c>
      <c r="D435" s="80" t="s">
        <v>315</v>
      </c>
      <c r="E435" s="16" t="s">
        <v>18</v>
      </c>
      <c r="F435" s="16">
        <f t="shared" si="12"/>
        <v>11.75</v>
      </c>
      <c r="G435" s="16">
        <f t="shared" si="13"/>
        <v>3</v>
      </c>
      <c r="H435" s="16" t="s">
        <v>187</v>
      </c>
      <c r="I435" s="16">
        <v>10</v>
      </c>
      <c r="J435" s="16" t="s">
        <v>188</v>
      </c>
      <c r="K435" s="31"/>
      <c r="L435" s="32"/>
      <c r="M435" s="32"/>
      <c r="N435" s="16"/>
      <c r="O435" s="16"/>
      <c r="P435" s="16"/>
      <c r="Q435" s="16"/>
      <c r="R435" s="16"/>
      <c r="S435" s="16"/>
      <c r="T435" s="16"/>
      <c r="U435" s="16"/>
      <c r="V435" s="16"/>
      <c r="W435" s="16"/>
      <c r="X435" s="16"/>
      <c r="Y435" s="16"/>
      <c r="Z435" s="16"/>
      <c r="AA435" s="16"/>
      <c r="AB435" s="16"/>
      <c r="AC435" s="16"/>
      <c r="AD435" s="16">
        <v>1.5</v>
      </c>
      <c r="AE435" s="16"/>
      <c r="AF435" s="16"/>
      <c r="AG435" s="16"/>
      <c r="AH435" s="16"/>
      <c r="AI435" s="16"/>
      <c r="AJ435" s="16"/>
      <c r="AK435" s="16"/>
      <c r="AL435" s="16"/>
      <c r="AM435" s="16">
        <v>0.25</v>
      </c>
      <c r="AN435" s="16"/>
      <c r="AO435" s="16"/>
      <c r="AP435" s="16"/>
      <c r="AQ435" s="15"/>
      <c r="AR435" s="16"/>
    </row>
    <row r="436" spans="1:44" s="5" customFormat="1" x14ac:dyDescent="0.25">
      <c r="A436" s="33" t="s">
        <v>901</v>
      </c>
      <c r="B436" s="33" t="str">
        <f>IFERROR(LEFT(BasedeDados[[#This Row],[GTE TI]],SEARCH(" ",BasedeDados[[#This Row],[GTE TI]],1)),BasedeDados[[#This Row],[GTE TI]])</f>
        <v xml:space="preserve">ANL </v>
      </c>
      <c r="C436" s="79" t="s">
        <v>1288</v>
      </c>
      <c r="D436" s="79" t="s">
        <v>1289</v>
      </c>
      <c r="E436" s="16" t="str" cm="1">
        <f t="array" ref="E43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436" s="16">
        <f t="shared" si="12"/>
        <v>0</v>
      </c>
      <c r="G436" s="16">
        <f t="shared" si="13"/>
        <v>0</v>
      </c>
      <c r="H436" s="16" t="s">
        <v>114</v>
      </c>
      <c r="I436" s="16"/>
      <c r="J436" s="16"/>
      <c r="K436" s="31"/>
      <c r="L436" s="32"/>
      <c r="M436" s="44"/>
      <c r="N436" s="16"/>
      <c r="O436" s="16"/>
      <c r="P436" s="16"/>
      <c r="Q436" s="16"/>
      <c r="R436" s="16"/>
      <c r="S436" s="16"/>
      <c r="T436" s="16"/>
      <c r="U436" s="16"/>
      <c r="V436" s="16"/>
      <c r="W436" s="16"/>
      <c r="X436" s="16"/>
      <c r="Y436" s="16"/>
      <c r="Z436" s="16"/>
      <c r="AA436" s="16"/>
      <c r="AB436" s="31"/>
      <c r="AC436" s="16"/>
      <c r="AD436" s="31"/>
      <c r="AE436" s="16"/>
      <c r="AF436" s="16"/>
      <c r="AG436" s="16"/>
      <c r="AH436" s="16"/>
      <c r="AI436" s="16"/>
      <c r="AJ436" s="16"/>
      <c r="AK436" s="16"/>
      <c r="AL436" s="16"/>
      <c r="AM436" s="16"/>
      <c r="AN436" s="16"/>
      <c r="AO436" s="16"/>
      <c r="AP436" s="16"/>
      <c r="AQ436" s="15"/>
      <c r="AR436" s="16"/>
    </row>
    <row r="437" spans="1:44" s="5" customFormat="1" hidden="1" x14ac:dyDescent="0.25">
      <c r="A437" s="33" t="s">
        <v>903</v>
      </c>
      <c r="B437" s="33" t="str">
        <f>IFERROR(LEFT(BasedeDados[[#This Row],[GTE TI]],SEARCH(" ",BasedeDados[[#This Row],[GTE TI]],1)),BasedeDados[[#This Row],[GTE TI]])</f>
        <v xml:space="preserve">ANL </v>
      </c>
      <c r="C437" s="80" t="s">
        <v>326</v>
      </c>
      <c r="D437" s="80" t="s">
        <v>334</v>
      </c>
      <c r="E437" s="16" t="str" cm="1">
        <f t="array" ref="E43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37" s="16">
        <f t="shared" si="12"/>
        <v>0.25</v>
      </c>
      <c r="G437" s="16">
        <f t="shared" si="13"/>
        <v>1</v>
      </c>
      <c r="H437" s="16" t="s">
        <v>64</v>
      </c>
      <c r="I437" s="16"/>
      <c r="J437" s="16"/>
      <c r="K437" s="31">
        <v>0.25</v>
      </c>
      <c r="L437" s="32"/>
      <c r="M437" s="44"/>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5"/>
      <c r="AR437" s="16" t="s">
        <v>60</v>
      </c>
    </row>
    <row r="438" spans="1:44" s="5" customFormat="1" hidden="1" x14ac:dyDescent="0.25">
      <c r="A438" s="33" t="s">
        <v>905</v>
      </c>
      <c r="B438" s="33" t="str">
        <f>IFERROR(LEFT(BasedeDados[[#This Row],[GTE TI]],SEARCH(" ",BasedeDados[[#This Row],[GTE TI]],1)),BasedeDados[[#This Row],[GTE TI]])</f>
        <v xml:space="preserve">ANL </v>
      </c>
      <c r="C438" s="79" t="s">
        <v>356</v>
      </c>
      <c r="D438" s="79" t="s">
        <v>1390</v>
      </c>
      <c r="E438" s="16" t="s">
        <v>18</v>
      </c>
      <c r="F438" s="16">
        <f t="shared" si="12"/>
        <v>18</v>
      </c>
      <c r="G438" s="16">
        <f t="shared" si="13"/>
        <v>3</v>
      </c>
      <c r="H438" s="16" t="s">
        <v>187</v>
      </c>
      <c r="I438" s="16">
        <v>1</v>
      </c>
      <c r="J438" s="16" t="s">
        <v>463</v>
      </c>
      <c r="K438" s="31"/>
      <c r="L438" s="32"/>
      <c r="M438" s="44">
        <v>1</v>
      </c>
      <c r="N438" s="16"/>
      <c r="O438" s="16">
        <v>16</v>
      </c>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t="s">
        <v>86</v>
      </c>
      <c r="AQ438" s="15"/>
      <c r="AR438" s="16"/>
    </row>
    <row r="439" spans="1:44" s="5" customFormat="1" hidden="1" x14ac:dyDescent="0.25">
      <c r="A439" s="33" t="s">
        <v>908</v>
      </c>
      <c r="B439" s="33" t="str">
        <f>IFERROR(LEFT(BasedeDados[[#This Row],[GTE TI]],SEARCH(" ",BasedeDados[[#This Row],[GTE TI]],1)),BasedeDados[[#This Row],[GTE TI]])</f>
        <v xml:space="preserve">ANL </v>
      </c>
      <c r="C439" s="80" t="s">
        <v>145</v>
      </c>
      <c r="D439" s="80" t="s">
        <v>1901</v>
      </c>
      <c r="E439" s="16" t="s">
        <v>84</v>
      </c>
      <c r="F439" s="16">
        <f t="shared" si="12"/>
        <v>16.5</v>
      </c>
      <c r="G439" s="16">
        <f t="shared" si="13"/>
        <v>2</v>
      </c>
      <c r="H439" s="16" t="s">
        <v>85</v>
      </c>
      <c r="I439" s="16"/>
      <c r="J439" s="16"/>
      <c r="K439" s="31"/>
      <c r="L439" s="32">
        <v>0.5</v>
      </c>
      <c r="M439" s="44"/>
      <c r="N439" s="16"/>
      <c r="O439" s="16"/>
      <c r="P439" s="16"/>
      <c r="Q439" s="16"/>
      <c r="R439" s="16"/>
      <c r="S439" s="16"/>
      <c r="T439" s="16"/>
      <c r="U439" s="16"/>
      <c r="V439" s="16"/>
      <c r="W439" s="16"/>
      <c r="X439" s="16"/>
      <c r="Y439" s="16"/>
      <c r="Z439" s="16"/>
      <c r="AA439" s="16"/>
      <c r="AB439" s="16"/>
      <c r="AC439" s="16"/>
      <c r="AD439" s="16"/>
      <c r="AE439" s="16"/>
      <c r="AF439" s="16"/>
      <c r="AG439" s="16"/>
      <c r="AH439" s="16">
        <v>16</v>
      </c>
      <c r="AI439" s="16"/>
      <c r="AJ439" s="16"/>
      <c r="AK439" s="16"/>
      <c r="AL439" s="16"/>
      <c r="AM439" s="16"/>
      <c r="AN439" s="16"/>
      <c r="AO439" s="16"/>
      <c r="AP439" s="16" t="s">
        <v>59</v>
      </c>
      <c r="AQ439" s="15"/>
      <c r="AR439" s="16" t="s">
        <v>60</v>
      </c>
    </row>
    <row r="440" spans="1:44" s="5" customFormat="1" hidden="1" x14ac:dyDescent="0.25">
      <c r="A440" s="33" t="s">
        <v>909</v>
      </c>
      <c r="B440" s="33" t="str">
        <f>IFERROR(LEFT(BasedeDados[[#This Row],[GTE TI]],SEARCH(" ",BasedeDados[[#This Row],[GTE TI]],1)),BasedeDados[[#This Row],[GTE TI]])</f>
        <v xml:space="preserve">ANL </v>
      </c>
      <c r="C440" s="79" t="s">
        <v>213</v>
      </c>
      <c r="D440" s="79" t="s">
        <v>218</v>
      </c>
      <c r="E440" s="16" t="str" cm="1">
        <f t="array" ref="E44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40" s="16">
        <f t="shared" si="12"/>
        <v>0.25</v>
      </c>
      <c r="G440" s="16">
        <f t="shared" si="13"/>
        <v>1</v>
      </c>
      <c r="H440" s="16" t="s">
        <v>64</v>
      </c>
      <c r="I440" s="16"/>
      <c r="J440" s="16"/>
      <c r="K440" s="31">
        <v>0.25</v>
      </c>
      <c r="L440" s="32"/>
      <c r="M440" s="44"/>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5"/>
      <c r="AR440" s="16" t="s">
        <v>60</v>
      </c>
    </row>
    <row r="441" spans="1:44" s="5" customFormat="1" x14ac:dyDescent="0.25">
      <c r="A441" s="33" t="s">
        <v>910</v>
      </c>
      <c r="B441" s="33" t="str">
        <f>IFERROR(LEFT(BasedeDados[[#This Row],[GTE TI]],SEARCH(" ",BasedeDados[[#This Row],[GTE TI]],1)),BasedeDados[[#This Row],[GTE TI]])</f>
        <v xml:space="preserve">COORD </v>
      </c>
      <c r="C441" s="80" t="s">
        <v>138</v>
      </c>
      <c r="D441" s="80" t="s">
        <v>1571</v>
      </c>
      <c r="E441" s="16" t="str" cm="1">
        <f t="array" ref="E44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441" s="16">
        <f t="shared" si="12"/>
        <v>0</v>
      </c>
      <c r="G441" s="16">
        <f t="shared" si="13"/>
        <v>0</v>
      </c>
      <c r="H441" s="16" t="s">
        <v>114</v>
      </c>
      <c r="I441" s="16"/>
      <c r="J441" s="16"/>
      <c r="K441" s="31"/>
      <c r="L441" s="32"/>
      <c r="M441" s="44"/>
      <c r="N441" s="16"/>
      <c r="O441" s="16"/>
      <c r="P441" s="16"/>
      <c r="Q441" s="16"/>
      <c r="R441" s="16"/>
      <c r="S441" s="16"/>
      <c r="T441" s="16"/>
      <c r="U441" s="16"/>
      <c r="V441" s="16"/>
      <c r="W441" s="16"/>
      <c r="X441" s="16"/>
      <c r="Y441" s="16"/>
      <c r="Z441" s="16"/>
      <c r="AA441" s="16"/>
      <c r="AB441" s="31"/>
      <c r="AC441" s="16"/>
      <c r="AD441" s="31"/>
      <c r="AE441" s="16"/>
      <c r="AF441" s="16"/>
      <c r="AG441" s="16"/>
      <c r="AH441" s="16"/>
      <c r="AI441" s="16"/>
      <c r="AJ441" s="16"/>
      <c r="AK441" s="16"/>
      <c r="AL441" s="16"/>
      <c r="AM441" s="16"/>
      <c r="AN441" s="16"/>
      <c r="AO441" s="16"/>
      <c r="AP441" s="16"/>
      <c r="AQ441" s="15"/>
      <c r="AR441" s="16"/>
    </row>
    <row r="442" spans="1:44" s="5" customFormat="1" hidden="1" x14ac:dyDescent="0.25">
      <c r="A442" s="33" t="s">
        <v>911</v>
      </c>
      <c r="B442" s="33" t="str">
        <f>IFERROR(LEFT(BasedeDados[[#This Row],[GTE TI]],SEARCH(" ",BasedeDados[[#This Row],[GTE TI]],1)),BasedeDados[[#This Row],[GTE TI]])</f>
        <v xml:space="preserve">ANL </v>
      </c>
      <c r="C442" s="79" t="s">
        <v>497</v>
      </c>
      <c r="D442" s="79" t="s">
        <v>1149</v>
      </c>
      <c r="E442" s="16" t="str" cm="1">
        <f t="array" ref="E44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42" s="16">
        <f t="shared" si="12"/>
        <v>0.25</v>
      </c>
      <c r="G442" s="16">
        <f t="shared" si="13"/>
        <v>1</v>
      </c>
      <c r="H442" s="16" t="s">
        <v>64</v>
      </c>
      <c r="I442" s="16"/>
      <c r="J442" s="16"/>
      <c r="K442" s="31">
        <v>0.25</v>
      </c>
      <c r="L442" s="32"/>
      <c r="M442" s="44"/>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5"/>
      <c r="AR442" s="16" t="s">
        <v>60</v>
      </c>
    </row>
    <row r="443" spans="1:44" s="5" customFormat="1" hidden="1" x14ac:dyDescent="0.25">
      <c r="A443" s="33" t="s">
        <v>913</v>
      </c>
      <c r="B443" s="33" t="str">
        <f>IFERROR(LEFT(BasedeDados[[#This Row],[GTE TI]],SEARCH(" ",BasedeDados[[#This Row],[GTE TI]],1)),BasedeDados[[#This Row],[GTE TI]])</f>
        <v xml:space="preserve">ANL </v>
      </c>
      <c r="C443" s="80" t="s">
        <v>75</v>
      </c>
      <c r="D443" s="80" t="s">
        <v>103</v>
      </c>
      <c r="E443" s="16" t="str" cm="1">
        <f t="array" ref="E44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43" s="16">
        <f t="shared" si="12"/>
        <v>0.25</v>
      </c>
      <c r="G443" s="16">
        <f t="shared" si="13"/>
        <v>1</v>
      </c>
      <c r="H443" s="16" t="s">
        <v>64</v>
      </c>
      <c r="I443" s="16"/>
      <c r="J443" s="16"/>
      <c r="K443" s="31">
        <v>0.25</v>
      </c>
      <c r="L443" s="32"/>
      <c r="M443" s="44"/>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5"/>
      <c r="AR443" s="16" t="s">
        <v>60</v>
      </c>
    </row>
    <row r="444" spans="1:44" s="5" customFormat="1" hidden="1" x14ac:dyDescent="0.25">
      <c r="A444" s="33" t="s">
        <v>914</v>
      </c>
      <c r="B444" s="33" t="str">
        <f>IFERROR(LEFT(BasedeDados[[#This Row],[GTE TI]],SEARCH(" ",BasedeDados[[#This Row],[GTE TI]],1)),BasedeDados[[#This Row],[GTE TI]])</f>
        <v xml:space="preserve">CONS </v>
      </c>
      <c r="C444" s="79" t="s">
        <v>574</v>
      </c>
      <c r="D444" s="79" t="s">
        <v>1888</v>
      </c>
      <c r="E444" s="16" t="str" cm="1">
        <f t="array" ref="E44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44" s="16">
        <f t="shared" si="12"/>
        <v>0.25</v>
      </c>
      <c r="G444" s="16">
        <f t="shared" si="13"/>
        <v>1</v>
      </c>
      <c r="H444" s="16" t="s">
        <v>64</v>
      </c>
      <c r="I444" s="16"/>
      <c r="J444" s="16"/>
      <c r="K444" s="31">
        <v>0.25</v>
      </c>
      <c r="L444" s="32"/>
      <c r="M444" s="44"/>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5"/>
      <c r="AR444" s="16" t="s">
        <v>60</v>
      </c>
    </row>
    <row r="445" spans="1:44" s="5" customFormat="1" hidden="1" x14ac:dyDescent="0.25">
      <c r="A445" s="33" t="s">
        <v>916</v>
      </c>
      <c r="B445" s="33" t="str">
        <f>IFERROR(LEFT(BasedeDados[[#This Row],[GTE TI]],SEARCH(" ",BasedeDados[[#This Row],[GTE TI]],1)),BasedeDados[[#This Row],[GTE TI]])</f>
        <v xml:space="preserve">ANL </v>
      </c>
      <c r="C445" s="80" t="s">
        <v>1118</v>
      </c>
      <c r="D445" s="80" t="s">
        <v>1816</v>
      </c>
      <c r="E445" s="16" t="s">
        <v>57</v>
      </c>
      <c r="F445" s="16">
        <f t="shared" si="12"/>
        <v>0.5</v>
      </c>
      <c r="G445" s="16">
        <f t="shared" si="13"/>
        <v>1</v>
      </c>
      <c r="H445" s="16" t="s">
        <v>58</v>
      </c>
      <c r="I445" s="16"/>
      <c r="J445" s="16"/>
      <c r="K445" s="31"/>
      <c r="L445" s="32">
        <v>0.5</v>
      </c>
      <c r="M445" s="44"/>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t="s">
        <v>59</v>
      </c>
      <c r="AQ445" s="15"/>
      <c r="AR445" s="16" t="s">
        <v>60</v>
      </c>
    </row>
    <row r="446" spans="1:44" s="5" customFormat="1" hidden="1" x14ac:dyDescent="0.25">
      <c r="A446" s="33" t="s">
        <v>918</v>
      </c>
      <c r="B446" s="33" t="str">
        <f>IFERROR(LEFT(BasedeDados[[#This Row],[GTE TI]],SEARCH(" ",BasedeDados[[#This Row],[GTE TI]],1)),BasedeDados[[#This Row],[GTE TI]])</f>
        <v xml:space="preserve">ANL </v>
      </c>
      <c r="C446" s="79" t="s">
        <v>1633</v>
      </c>
      <c r="D446" s="79" t="s">
        <v>1895</v>
      </c>
      <c r="E446" s="16" t="str" cm="1">
        <f t="array" ref="E44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46" s="16">
        <f t="shared" si="12"/>
        <v>0.25</v>
      </c>
      <c r="G446" s="16">
        <f t="shared" si="13"/>
        <v>1</v>
      </c>
      <c r="H446" s="16" t="s">
        <v>64</v>
      </c>
      <c r="I446" s="16"/>
      <c r="J446" s="16"/>
      <c r="K446" s="31">
        <v>0.25</v>
      </c>
      <c r="L446" s="32"/>
      <c r="M446" s="44"/>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5"/>
      <c r="AR446" s="16" t="s">
        <v>60</v>
      </c>
    </row>
    <row r="447" spans="1:44" s="5" customFormat="1" hidden="1" x14ac:dyDescent="0.25">
      <c r="A447" s="33" t="s">
        <v>920</v>
      </c>
      <c r="B447" s="33" t="str">
        <f>IFERROR(LEFT(BasedeDados[[#This Row],[GTE TI]],SEARCH(" ",BasedeDados[[#This Row],[GTE TI]],1)),BasedeDados[[#This Row],[GTE TI]])</f>
        <v xml:space="preserve">ANL </v>
      </c>
      <c r="C447" s="80" t="s">
        <v>593</v>
      </c>
      <c r="D447" s="80" t="s">
        <v>597</v>
      </c>
      <c r="E447" s="16" t="str" cm="1">
        <f t="array" ref="E44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47" s="16">
        <f t="shared" si="12"/>
        <v>0.25</v>
      </c>
      <c r="G447" s="16">
        <f t="shared" si="13"/>
        <v>1</v>
      </c>
      <c r="H447" s="16" t="s">
        <v>64</v>
      </c>
      <c r="I447" s="16"/>
      <c r="J447" s="16"/>
      <c r="K447" s="31">
        <v>0.25</v>
      </c>
      <c r="L447" s="32"/>
      <c r="M447" s="44"/>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5"/>
      <c r="AR447" s="16" t="s">
        <v>60</v>
      </c>
    </row>
    <row r="448" spans="1:44" s="5" customFormat="1" hidden="1" x14ac:dyDescent="0.25">
      <c r="A448" s="33" t="s">
        <v>922</v>
      </c>
      <c r="B448" s="33" t="str">
        <f>IFERROR(LEFT(BasedeDados[[#This Row],[GTE TI]],SEARCH(" ",BasedeDados[[#This Row],[GTE TI]],1)),BasedeDados[[#This Row],[GTE TI]])</f>
        <v xml:space="preserve">ANL </v>
      </c>
      <c r="C448" s="79" t="s">
        <v>145</v>
      </c>
      <c r="D448" s="79" t="s">
        <v>1265</v>
      </c>
      <c r="E448" s="16" t="str" cm="1">
        <f t="array" ref="E44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48" s="16">
        <f t="shared" si="12"/>
        <v>0.25</v>
      </c>
      <c r="G448" s="16">
        <f t="shared" si="13"/>
        <v>1</v>
      </c>
      <c r="H448" s="16" t="s">
        <v>64</v>
      </c>
      <c r="I448" s="16"/>
      <c r="J448" s="16"/>
      <c r="K448" s="31">
        <v>0.25</v>
      </c>
      <c r="L448" s="32"/>
      <c r="M448" s="44"/>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5"/>
      <c r="AR448" s="16" t="s">
        <v>60</v>
      </c>
    </row>
    <row r="449" spans="1:44" s="5" customFormat="1" hidden="1" x14ac:dyDescent="0.25">
      <c r="A449" s="33" t="s">
        <v>924</v>
      </c>
      <c r="B449" s="33" t="str">
        <f>IFERROR(LEFT(BasedeDados[[#This Row],[GTE TI]],SEARCH(" ",BasedeDados[[#This Row],[GTE TI]],1)),BasedeDados[[#This Row],[GTE TI]])</f>
        <v xml:space="preserve">GTE </v>
      </c>
      <c r="C449" s="80" t="s">
        <v>176</v>
      </c>
      <c r="D449" s="80" t="s">
        <v>1245</v>
      </c>
      <c r="E449" s="16" t="s">
        <v>84</v>
      </c>
      <c r="F449" s="16">
        <f t="shared" si="12"/>
        <v>16.5</v>
      </c>
      <c r="G449" s="16">
        <f t="shared" si="13"/>
        <v>2</v>
      </c>
      <c r="H449" s="16" t="s">
        <v>85</v>
      </c>
      <c r="I449" s="16"/>
      <c r="J449" s="16"/>
      <c r="K449" s="31"/>
      <c r="L449" s="32">
        <v>0.5</v>
      </c>
      <c r="M449" s="44"/>
      <c r="N449" s="16"/>
      <c r="O449" s="16"/>
      <c r="P449" s="16"/>
      <c r="Q449" s="16"/>
      <c r="R449" s="16"/>
      <c r="S449" s="16"/>
      <c r="T449" s="16"/>
      <c r="U449" s="16"/>
      <c r="V449" s="16"/>
      <c r="W449" s="16"/>
      <c r="X449" s="16"/>
      <c r="Y449" s="16"/>
      <c r="Z449" s="16"/>
      <c r="AA449" s="16"/>
      <c r="AB449" s="16"/>
      <c r="AC449" s="16"/>
      <c r="AD449" s="16"/>
      <c r="AE449" s="16"/>
      <c r="AF449" s="16"/>
      <c r="AG449" s="16"/>
      <c r="AH449" s="16">
        <v>16</v>
      </c>
      <c r="AI449" s="16"/>
      <c r="AJ449" s="16"/>
      <c r="AK449" s="16"/>
      <c r="AL449" s="16"/>
      <c r="AM449" s="16"/>
      <c r="AN449" s="16"/>
      <c r="AO449" s="16"/>
      <c r="AP449" s="16" t="s">
        <v>59</v>
      </c>
      <c r="AQ449" s="15"/>
      <c r="AR449" s="16" t="s">
        <v>60</v>
      </c>
    </row>
    <row r="450" spans="1:44" s="5" customFormat="1" hidden="1" x14ac:dyDescent="0.25">
      <c r="A450" s="33" t="s">
        <v>926</v>
      </c>
      <c r="B450" s="33" t="str">
        <f>IFERROR(LEFT(BasedeDados[[#This Row],[GTE TI]],SEARCH(" ",BasedeDados[[#This Row],[GTE TI]],1)),BasedeDados[[#This Row],[GTE TI]])</f>
        <v xml:space="preserve">SUPTE </v>
      </c>
      <c r="C450" s="79" t="s">
        <v>69</v>
      </c>
      <c r="D450" s="79" t="s">
        <v>107</v>
      </c>
      <c r="E450" s="16" t="str" cm="1">
        <f t="array" ref="E45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50" s="16">
        <f t="shared" si="12"/>
        <v>0.25</v>
      </c>
      <c r="G450" s="16">
        <f t="shared" si="13"/>
        <v>1</v>
      </c>
      <c r="H450" s="16" t="s">
        <v>64</v>
      </c>
      <c r="I450" s="16"/>
      <c r="J450" s="16"/>
      <c r="K450" s="31">
        <v>0.25</v>
      </c>
      <c r="L450" s="32"/>
      <c r="M450" s="44"/>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5"/>
      <c r="AR450" s="16" t="s">
        <v>60</v>
      </c>
    </row>
    <row r="451" spans="1:44" s="5" customFormat="1" hidden="1" x14ac:dyDescent="0.25">
      <c r="A451" s="33" t="s">
        <v>927</v>
      </c>
      <c r="B451" s="33" t="str">
        <f>IFERROR(LEFT(BasedeDados[[#This Row],[GTE TI]],SEARCH(" ",BasedeDados[[#This Row],[GTE TI]],1)),BasedeDados[[#This Row],[GTE TI]])</f>
        <v xml:space="preserve">SUPTE </v>
      </c>
      <c r="C451" s="80" t="s">
        <v>470</v>
      </c>
      <c r="D451" s="80" t="s">
        <v>471</v>
      </c>
      <c r="E451" s="16" t="str" cm="1">
        <f t="array" ref="E45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51" s="16">
        <f t="shared" ref="F451:F514" si="14">SUM(I451:AQ451)</f>
        <v>0.25</v>
      </c>
      <c r="G451" s="16">
        <f t="shared" ref="G451:G514" si="15">COUNT(I451,K451:AM451,AN451)</f>
        <v>1</v>
      </c>
      <c r="H451" s="16" t="s">
        <v>64</v>
      </c>
      <c r="I451" s="16"/>
      <c r="J451" s="16"/>
      <c r="K451" s="31">
        <v>0.25</v>
      </c>
      <c r="L451" s="32"/>
      <c r="M451" s="44"/>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5"/>
      <c r="AR451" s="16" t="s">
        <v>60</v>
      </c>
    </row>
    <row r="452" spans="1:44" s="5" customFormat="1" hidden="1" x14ac:dyDescent="0.25">
      <c r="A452" s="33" t="s">
        <v>928</v>
      </c>
      <c r="B452" s="33" t="str">
        <f>IFERROR(LEFT(BasedeDados[[#This Row],[GTE TI]],SEARCH(" ",BasedeDados[[#This Row],[GTE TI]],1)),BasedeDados[[#This Row],[GTE TI]])</f>
        <v xml:space="preserve">ANL </v>
      </c>
      <c r="C452" s="79" t="s">
        <v>82</v>
      </c>
      <c r="D452" s="79" t="s">
        <v>103</v>
      </c>
      <c r="E452" s="16" t="s">
        <v>57</v>
      </c>
      <c r="F452" s="16">
        <f t="shared" si="14"/>
        <v>0.5</v>
      </c>
      <c r="G452" s="16">
        <f t="shared" si="15"/>
        <v>1</v>
      </c>
      <c r="H452" s="16" t="s">
        <v>58</v>
      </c>
      <c r="I452" s="16"/>
      <c r="J452" s="16"/>
      <c r="K452" s="31"/>
      <c r="L452" s="32">
        <v>0.5</v>
      </c>
      <c r="M452" s="44"/>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t="s">
        <v>59</v>
      </c>
      <c r="AQ452" s="15"/>
      <c r="AR452" s="16" t="s">
        <v>60</v>
      </c>
    </row>
    <row r="453" spans="1:44" s="5" customFormat="1" hidden="1" x14ac:dyDescent="0.25">
      <c r="A453" s="33" t="s">
        <v>930</v>
      </c>
      <c r="B453" s="33" t="str">
        <f>IFERROR(LEFT(BasedeDados[[#This Row],[GTE TI]],SEARCH(" ",BasedeDados[[#This Row],[GTE TI]],1)),BasedeDados[[#This Row],[GTE TI]])</f>
        <v xml:space="preserve">GTE </v>
      </c>
      <c r="C453" s="80" t="s">
        <v>1138</v>
      </c>
      <c r="D453" s="80" t="s">
        <v>1826</v>
      </c>
      <c r="E453" s="16" t="str" cm="1">
        <f t="array" ref="E45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53" s="16">
        <f t="shared" si="14"/>
        <v>0.5</v>
      </c>
      <c r="G453" s="16">
        <f t="shared" si="15"/>
        <v>2</v>
      </c>
      <c r="H453" s="16" t="s">
        <v>64</v>
      </c>
      <c r="I453" s="16"/>
      <c r="J453" s="16"/>
      <c r="K453" s="31">
        <v>0.25</v>
      </c>
      <c r="L453" s="32"/>
      <c r="M453" s="44"/>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55">
        <v>0.25</v>
      </c>
      <c r="AM453" s="16"/>
      <c r="AN453" s="16"/>
      <c r="AO453" s="16"/>
      <c r="AP453" s="16"/>
      <c r="AQ453" s="15"/>
      <c r="AR453" s="16" t="s">
        <v>60</v>
      </c>
    </row>
    <row r="454" spans="1:44" s="5" customFormat="1" hidden="1" x14ac:dyDescent="0.25">
      <c r="A454" s="33" t="s">
        <v>932</v>
      </c>
      <c r="B454" s="33" t="str">
        <f>IFERROR(LEFT(BasedeDados[[#This Row],[GTE TI]],SEARCH(" ",BasedeDados[[#This Row],[GTE TI]],1)),BasedeDados[[#This Row],[GTE TI]])</f>
        <v xml:space="preserve">AST </v>
      </c>
      <c r="C454" s="79" t="s">
        <v>1750</v>
      </c>
      <c r="D454" s="79" t="s">
        <v>1751</v>
      </c>
      <c r="E454" s="16" t="s">
        <v>57</v>
      </c>
      <c r="F454" s="16">
        <f t="shared" si="14"/>
        <v>0.5</v>
      </c>
      <c r="G454" s="16">
        <f t="shared" si="15"/>
        <v>1</v>
      </c>
      <c r="H454" s="16" t="s">
        <v>58</v>
      </c>
      <c r="I454" s="16"/>
      <c r="J454" s="16"/>
      <c r="K454" s="31"/>
      <c r="L454" s="32">
        <v>0.5</v>
      </c>
      <c r="M454" s="44"/>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t="s">
        <v>59</v>
      </c>
      <c r="AQ454" s="15"/>
      <c r="AR454" s="16" t="s">
        <v>60</v>
      </c>
    </row>
    <row r="455" spans="1:44" s="5" customFormat="1" hidden="1" x14ac:dyDescent="0.25">
      <c r="A455" s="33" t="s">
        <v>934</v>
      </c>
      <c r="B455" s="33" t="str">
        <f>IFERROR(LEFT(BasedeDados[[#This Row],[GTE TI]],SEARCH(" ",BasedeDados[[#This Row],[GTE TI]],1)),BasedeDados[[#This Row],[GTE TI]])</f>
        <v xml:space="preserve">GTE </v>
      </c>
      <c r="C455" s="80" t="s">
        <v>1432</v>
      </c>
      <c r="D455" s="80" t="s">
        <v>1433</v>
      </c>
      <c r="E455" s="16" t="str" cm="1">
        <f t="array" ref="E45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55" s="16">
        <f t="shared" si="14"/>
        <v>0.25</v>
      </c>
      <c r="G455" s="16">
        <f t="shared" si="15"/>
        <v>1</v>
      </c>
      <c r="H455" s="16" t="s">
        <v>64</v>
      </c>
      <c r="I455" s="16"/>
      <c r="J455" s="16"/>
      <c r="K455" s="31">
        <v>0.25</v>
      </c>
      <c r="L455" s="32"/>
      <c r="M455" s="44"/>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5"/>
      <c r="AR455" s="16" t="s">
        <v>60</v>
      </c>
    </row>
    <row r="456" spans="1:44" s="5" customFormat="1" hidden="1" x14ac:dyDescent="0.25">
      <c r="A456" s="33" t="s">
        <v>935</v>
      </c>
      <c r="B456" s="33" t="str">
        <f>IFERROR(LEFT(BasedeDados[[#This Row],[GTE TI]],SEARCH(" ",BasedeDados[[#This Row],[GTE TI]],1)),BasedeDados[[#This Row],[GTE TI]])</f>
        <v xml:space="preserve">AST </v>
      </c>
      <c r="C456" s="79" t="s">
        <v>1770</v>
      </c>
      <c r="D456" s="79" t="s">
        <v>1771</v>
      </c>
      <c r="E456" s="16" t="str" cm="1">
        <f t="array" ref="E45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56" s="16">
        <f t="shared" si="14"/>
        <v>0.25</v>
      </c>
      <c r="G456" s="16">
        <f t="shared" si="15"/>
        <v>1</v>
      </c>
      <c r="H456" s="16" t="s">
        <v>64</v>
      </c>
      <c r="I456" s="16"/>
      <c r="J456" s="16"/>
      <c r="K456" s="31">
        <v>0.25</v>
      </c>
      <c r="L456" s="32"/>
      <c r="M456" s="44"/>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5"/>
      <c r="AR456" s="16" t="s">
        <v>60</v>
      </c>
    </row>
    <row r="457" spans="1:44" s="5" customFormat="1" hidden="1" x14ac:dyDescent="0.25">
      <c r="A457" s="33" t="s">
        <v>937</v>
      </c>
      <c r="B457" s="33" t="str">
        <f>IFERROR(LEFT(BasedeDados[[#This Row],[GTE TI]],SEARCH(" ",BasedeDados[[#This Row],[GTE TI]],1)),BasedeDados[[#This Row],[GTE TI]])</f>
        <v xml:space="preserve">ANL </v>
      </c>
      <c r="C457" s="80" t="s">
        <v>326</v>
      </c>
      <c r="D457" s="80" t="s">
        <v>1792</v>
      </c>
      <c r="E457" s="16" t="str" cm="1">
        <f t="array" ref="E45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57" s="16">
        <f t="shared" si="14"/>
        <v>0.75</v>
      </c>
      <c r="G457" s="16">
        <f t="shared" si="15"/>
        <v>3</v>
      </c>
      <c r="H457" s="16" t="s">
        <v>64</v>
      </c>
      <c r="I457" s="16"/>
      <c r="J457" s="16"/>
      <c r="K457" s="31">
        <v>0.25</v>
      </c>
      <c r="L457" s="32"/>
      <c r="M457" s="44"/>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55">
        <v>0.25</v>
      </c>
      <c r="AM457" s="16">
        <v>0.25</v>
      </c>
      <c r="AN457" s="16"/>
      <c r="AO457" s="16"/>
      <c r="AP457" s="16"/>
      <c r="AQ457" s="15"/>
      <c r="AR457" s="16" t="s">
        <v>60</v>
      </c>
    </row>
    <row r="458" spans="1:44" s="5" customFormat="1" hidden="1" x14ac:dyDescent="0.25">
      <c r="A458" s="33" t="s">
        <v>939</v>
      </c>
      <c r="B458" s="33" t="str">
        <f>IFERROR(LEFT(BasedeDados[[#This Row],[GTE TI]],SEARCH(" ",BasedeDados[[#This Row],[GTE TI]],1)),BasedeDados[[#This Row],[GTE TI]])</f>
        <v xml:space="preserve">SUPTE </v>
      </c>
      <c r="C458" s="79" t="s">
        <v>270</v>
      </c>
      <c r="D458" s="79" t="s">
        <v>708</v>
      </c>
      <c r="E458" s="16" t="str" cm="1">
        <f t="array" ref="E45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58" s="16">
        <f t="shared" si="14"/>
        <v>0.25</v>
      </c>
      <c r="G458" s="16">
        <f t="shared" si="15"/>
        <v>1</v>
      </c>
      <c r="H458" s="16" t="s">
        <v>64</v>
      </c>
      <c r="I458" s="55"/>
      <c r="J458" s="55"/>
      <c r="K458" s="58"/>
      <c r="L458" s="56"/>
      <c r="M458" s="57"/>
      <c r="N458" s="55"/>
      <c r="O458" s="55"/>
      <c r="P458" s="55"/>
      <c r="Q458" s="55"/>
      <c r="R458" s="55"/>
      <c r="S458" s="55"/>
      <c r="T458" s="55"/>
      <c r="U458" s="55"/>
      <c r="V458" s="55"/>
      <c r="W458" s="55"/>
      <c r="X458" s="55"/>
      <c r="Y458" s="55"/>
      <c r="Z458" s="55"/>
      <c r="AA458" s="55"/>
      <c r="AB458" s="58"/>
      <c r="AC458" s="55"/>
      <c r="AD458" s="58"/>
      <c r="AE458" s="55"/>
      <c r="AF458" s="55"/>
      <c r="AG458" s="55"/>
      <c r="AH458" s="55"/>
      <c r="AI458" s="55"/>
      <c r="AJ458" s="55"/>
      <c r="AK458" s="55"/>
      <c r="AL458" s="55"/>
      <c r="AM458" s="58">
        <v>0.25</v>
      </c>
      <c r="AN458" s="55"/>
      <c r="AO458" s="55"/>
      <c r="AP458" s="55"/>
      <c r="AQ458" s="53"/>
      <c r="AR458" s="16"/>
    </row>
    <row r="459" spans="1:44" s="5" customFormat="1" x14ac:dyDescent="0.25">
      <c r="A459" s="33" t="s">
        <v>940</v>
      </c>
      <c r="B459" s="33" t="str">
        <f>IFERROR(LEFT(BasedeDados[[#This Row],[GTE TI]],SEARCH(" ",BasedeDados[[#This Row],[GTE TI]],1)),BasedeDados[[#This Row],[GTE TI]])</f>
        <v xml:space="preserve">GTE </v>
      </c>
      <c r="C459" s="80" t="s">
        <v>494</v>
      </c>
      <c r="D459" s="80" t="s">
        <v>527</v>
      </c>
      <c r="E459" s="16" t="str" cm="1">
        <f t="array" ref="E45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459" s="16">
        <f t="shared" si="14"/>
        <v>0</v>
      </c>
      <c r="G459" s="16">
        <f t="shared" si="15"/>
        <v>0</v>
      </c>
      <c r="H459" s="16" t="s">
        <v>114</v>
      </c>
      <c r="I459" s="16"/>
      <c r="J459" s="16"/>
      <c r="K459" s="31"/>
      <c r="L459" s="32"/>
      <c r="M459" s="44"/>
      <c r="N459" s="16"/>
      <c r="O459" s="16"/>
      <c r="P459" s="16"/>
      <c r="Q459" s="16"/>
      <c r="R459" s="16"/>
      <c r="S459" s="16"/>
      <c r="T459" s="16"/>
      <c r="U459" s="16"/>
      <c r="V459" s="16"/>
      <c r="W459" s="16"/>
      <c r="X459" s="16"/>
      <c r="Y459" s="16"/>
      <c r="Z459" s="16"/>
      <c r="AA459" s="16"/>
      <c r="AB459" s="31"/>
      <c r="AC459" s="16"/>
      <c r="AD459" s="31"/>
      <c r="AE459" s="16"/>
      <c r="AF459" s="16"/>
      <c r="AG459" s="16"/>
      <c r="AH459" s="16"/>
      <c r="AI459" s="16"/>
      <c r="AJ459" s="16"/>
      <c r="AK459" s="16"/>
      <c r="AL459" s="16"/>
      <c r="AM459" s="16"/>
      <c r="AN459" s="16"/>
      <c r="AO459" s="16"/>
      <c r="AP459" s="16"/>
      <c r="AQ459" s="15"/>
      <c r="AR459" s="16"/>
    </row>
    <row r="460" spans="1:44" s="5" customFormat="1" ht="15" hidden="1" customHeight="1" x14ac:dyDescent="0.25">
      <c r="A460" s="33" t="s">
        <v>941</v>
      </c>
      <c r="B460" s="33" t="str">
        <f>IFERROR(LEFT(BasedeDados[[#This Row],[GTE TI]],SEARCH(" ",BasedeDados[[#This Row],[GTE TI]],1)),BasedeDados[[#This Row],[GTE TI]])</f>
        <v xml:space="preserve">ANL </v>
      </c>
      <c r="C460" s="79" t="s">
        <v>561</v>
      </c>
      <c r="D460" s="79" t="s">
        <v>562</v>
      </c>
      <c r="E460" s="16" t="str" cm="1">
        <f t="array" ref="E46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60" s="16">
        <f t="shared" si="14"/>
        <v>0.25</v>
      </c>
      <c r="G460" s="16">
        <f t="shared" si="15"/>
        <v>1</v>
      </c>
      <c r="H460" s="16" t="s">
        <v>64</v>
      </c>
      <c r="I460" s="16"/>
      <c r="J460" s="16"/>
      <c r="K460" s="31">
        <v>0.25</v>
      </c>
      <c r="L460" s="32"/>
      <c r="M460" s="44"/>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5"/>
      <c r="AR460" s="16" t="s">
        <v>60</v>
      </c>
    </row>
    <row r="461" spans="1:44" s="5" customFormat="1" hidden="1" x14ac:dyDescent="0.25">
      <c r="A461" s="33" t="s">
        <v>943</v>
      </c>
      <c r="B461" s="33" t="str">
        <f>IFERROR(LEFT(BasedeDados[[#This Row],[GTE TI]],SEARCH(" ",BasedeDados[[#This Row],[GTE TI]],1)),BasedeDados[[#This Row],[GTE TI]])</f>
        <v xml:space="preserve">ANL </v>
      </c>
      <c r="C461" s="80" t="s">
        <v>72</v>
      </c>
      <c r="D461" s="80" t="s">
        <v>1080</v>
      </c>
      <c r="E461" s="16" t="str" cm="1">
        <f t="array" ref="E46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61" s="16">
        <f t="shared" si="14"/>
        <v>0.75</v>
      </c>
      <c r="G461" s="16">
        <f t="shared" si="15"/>
        <v>3</v>
      </c>
      <c r="H461" s="16" t="s">
        <v>64</v>
      </c>
      <c r="I461" s="16"/>
      <c r="J461" s="16"/>
      <c r="K461" s="31">
        <v>0.25</v>
      </c>
      <c r="L461" s="32"/>
      <c r="M461" s="44"/>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55">
        <v>0.25</v>
      </c>
      <c r="AM461" s="16">
        <v>0.25</v>
      </c>
      <c r="AN461" s="16"/>
      <c r="AO461" s="16"/>
      <c r="AP461" s="16"/>
      <c r="AQ461" s="15"/>
      <c r="AR461" s="16" t="s">
        <v>60</v>
      </c>
    </row>
    <row r="462" spans="1:44" s="5" customFormat="1" hidden="1" x14ac:dyDescent="0.25">
      <c r="A462" s="33" t="s">
        <v>945</v>
      </c>
      <c r="B462" s="33" t="str">
        <f>IFERROR(LEFT(BasedeDados[[#This Row],[GTE TI]],SEARCH(" ",BasedeDados[[#This Row],[GTE TI]],1)),BasedeDados[[#This Row],[GTE TI]])</f>
        <v xml:space="preserve">SUPTE </v>
      </c>
      <c r="C462" s="79" t="s">
        <v>320</v>
      </c>
      <c r="D462" s="79" t="s">
        <v>453</v>
      </c>
      <c r="E462" s="16" t="str" cm="1">
        <f t="array" ref="E46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62" s="16">
        <f t="shared" si="14"/>
        <v>1.25</v>
      </c>
      <c r="G462" s="16">
        <f t="shared" si="15"/>
        <v>4</v>
      </c>
      <c r="H462" s="16" t="s">
        <v>58</v>
      </c>
      <c r="I462" s="16"/>
      <c r="J462" s="16"/>
      <c r="K462" s="31">
        <v>0.25</v>
      </c>
      <c r="L462" s="32">
        <v>0.5</v>
      </c>
      <c r="M462" s="44"/>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55">
        <v>0.25</v>
      </c>
      <c r="AM462" s="16">
        <v>0.25</v>
      </c>
      <c r="AN462" s="16"/>
      <c r="AO462" s="16"/>
      <c r="AP462" s="16" t="s">
        <v>59</v>
      </c>
      <c r="AQ462" s="15"/>
      <c r="AR462" s="16" t="s">
        <v>60</v>
      </c>
    </row>
    <row r="463" spans="1:44" s="5" customFormat="1" hidden="1" x14ac:dyDescent="0.25">
      <c r="A463" s="33" t="s">
        <v>948</v>
      </c>
      <c r="B463" s="33" t="str">
        <f>IFERROR(LEFT(BasedeDados[[#This Row],[GTE TI]],SEARCH(" ",BasedeDados[[#This Row],[GTE TI]],1)),BasedeDados[[#This Row],[GTE TI]])</f>
        <v xml:space="preserve">GTE </v>
      </c>
      <c r="C463" s="80" t="s">
        <v>856</v>
      </c>
      <c r="D463" s="80" t="s">
        <v>1321</v>
      </c>
      <c r="E463" s="16" t="str" cm="1">
        <f t="array" ref="E46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63" s="16">
        <f t="shared" si="14"/>
        <v>0.5</v>
      </c>
      <c r="G463" s="16">
        <f t="shared" si="15"/>
        <v>2</v>
      </c>
      <c r="H463" s="16" t="s">
        <v>64</v>
      </c>
      <c r="I463" s="16"/>
      <c r="J463" s="16"/>
      <c r="K463" s="31">
        <v>0.25</v>
      </c>
      <c r="L463" s="32"/>
      <c r="M463" s="44"/>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v>0.25</v>
      </c>
      <c r="AN463" s="16"/>
      <c r="AO463" s="16"/>
      <c r="AP463" s="16"/>
      <c r="AQ463" s="15"/>
      <c r="AR463" s="16" t="s">
        <v>60</v>
      </c>
    </row>
    <row r="464" spans="1:44" s="5" customFormat="1" hidden="1" x14ac:dyDescent="0.25">
      <c r="A464" s="33" t="s">
        <v>950</v>
      </c>
      <c r="B464" s="33" t="str">
        <f>IFERROR(LEFT(BasedeDados[[#This Row],[GTE TI]],SEARCH(" ",BasedeDados[[#This Row],[GTE TI]],1)),BasedeDados[[#This Row],[GTE TI]])</f>
        <v xml:space="preserve">ANL </v>
      </c>
      <c r="C464" s="79" t="s">
        <v>326</v>
      </c>
      <c r="D464" s="79" t="s">
        <v>432</v>
      </c>
      <c r="E464" s="16" t="str" cm="1">
        <f t="array" ref="E46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64" s="16">
        <f t="shared" si="14"/>
        <v>0.25</v>
      </c>
      <c r="G464" s="16">
        <f t="shared" si="15"/>
        <v>1</v>
      </c>
      <c r="H464" s="16" t="s">
        <v>64</v>
      </c>
      <c r="I464" s="16"/>
      <c r="J464" s="16"/>
      <c r="K464" s="31">
        <v>0.25</v>
      </c>
      <c r="L464" s="32"/>
      <c r="M464" s="44"/>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5"/>
      <c r="AR464" s="16" t="s">
        <v>60</v>
      </c>
    </row>
    <row r="465" spans="1:44" s="5" customFormat="1" hidden="1" x14ac:dyDescent="0.25">
      <c r="A465" s="33" t="s">
        <v>951</v>
      </c>
      <c r="B465" s="33" t="str">
        <f>IFERROR(LEFT(BasedeDados[[#This Row],[GTE TI]],SEARCH(" ",BasedeDados[[#This Row],[GTE TI]],1)),BasedeDados[[#This Row],[GTE TI]])</f>
        <v xml:space="preserve">SUPTE </v>
      </c>
      <c r="C465" s="80" t="s">
        <v>240</v>
      </c>
      <c r="D465" s="80" t="s">
        <v>1870</v>
      </c>
      <c r="E465" s="16" t="str" cm="1">
        <f t="array" ref="E46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65" s="16">
        <f t="shared" si="14"/>
        <v>0.25</v>
      </c>
      <c r="G465" s="16">
        <f t="shared" si="15"/>
        <v>1</v>
      </c>
      <c r="H465" s="16" t="s">
        <v>64</v>
      </c>
      <c r="I465" s="16"/>
      <c r="J465" s="16"/>
      <c r="K465" s="31">
        <v>0.25</v>
      </c>
      <c r="L465" s="32"/>
      <c r="M465" s="44"/>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5"/>
      <c r="AR465" s="16" t="s">
        <v>60</v>
      </c>
    </row>
    <row r="466" spans="1:44" s="5" customFormat="1" hidden="1" x14ac:dyDescent="0.25">
      <c r="A466" s="33" t="s">
        <v>952</v>
      </c>
      <c r="B466" s="33" t="str">
        <f>IFERROR(LEFT(BasedeDados[[#This Row],[GTE TI]],SEARCH(" ",BasedeDados[[#This Row],[GTE TI]],1)),BasedeDados[[#This Row],[GTE TI]])</f>
        <v xml:space="preserve">GTE </v>
      </c>
      <c r="C466" s="79" t="s">
        <v>444</v>
      </c>
      <c r="D466" s="79" t="s">
        <v>445</v>
      </c>
      <c r="E466" s="16" t="str" cm="1">
        <f t="array" ref="E46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66" s="16">
        <f t="shared" si="14"/>
        <v>1.25</v>
      </c>
      <c r="G466" s="16">
        <f t="shared" si="15"/>
        <v>4</v>
      </c>
      <c r="H466" s="16" t="s">
        <v>58</v>
      </c>
      <c r="I466" s="16"/>
      <c r="J466" s="16"/>
      <c r="K466" s="31">
        <v>0.25</v>
      </c>
      <c r="L466" s="32">
        <v>0.5</v>
      </c>
      <c r="M466" s="44"/>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55">
        <v>0.25</v>
      </c>
      <c r="AM466" s="16">
        <v>0.25</v>
      </c>
      <c r="AN466" s="16"/>
      <c r="AO466" s="16"/>
      <c r="AP466" s="16" t="s">
        <v>59</v>
      </c>
      <c r="AQ466" s="15"/>
      <c r="AR466" s="16" t="s">
        <v>60</v>
      </c>
    </row>
    <row r="467" spans="1:44" s="5" customFormat="1" hidden="1" x14ac:dyDescent="0.25">
      <c r="A467" s="33" t="s">
        <v>955</v>
      </c>
      <c r="B467" s="33" t="str">
        <f>IFERROR(LEFT(BasedeDados[[#This Row],[GTE TI]],SEARCH(" ",BasedeDados[[#This Row],[GTE TI]],1)),BasedeDados[[#This Row],[GTE TI]])</f>
        <v xml:space="preserve">ANL </v>
      </c>
      <c r="C467" s="80" t="s">
        <v>1118</v>
      </c>
      <c r="D467" s="80" t="s">
        <v>1847</v>
      </c>
      <c r="E467" s="16" t="str" cm="1">
        <f t="array" ref="E46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67" s="16">
        <f t="shared" si="14"/>
        <v>0.25</v>
      </c>
      <c r="G467" s="16">
        <f t="shared" si="15"/>
        <v>1</v>
      </c>
      <c r="H467" s="16" t="s">
        <v>64</v>
      </c>
      <c r="I467" s="16"/>
      <c r="J467" s="16"/>
      <c r="K467" s="31">
        <v>0.25</v>
      </c>
      <c r="L467" s="32"/>
      <c r="M467" s="44"/>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5"/>
      <c r="AR467" s="16" t="s">
        <v>60</v>
      </c>
    </row>
    <row r="468" spans="1:44" s="5" customFormat="1" hidden="1" x14ac:dyDescent="0.25">
      <c r="A468" s="33" t="s">
        <v>958</v>
      </c>
      <c r="B468" s="33" t="str">
        <f>IFERROR(LEFT(BasedeDados[[#This Row],[GTE TI]],SEARCH(" ",BasedeDados[[#This Row],[GTE TI]],1)),BasedeDados[[#This Row],[GTE TI]])</f>
        <v xml:space="preserve">GTE </v>
      </c>
      <c r="C468" s="79" t="s">
        <v>331</v>
      </c>
      <c r="D468" s="79" t="s">
        <v>1298</v>
      </c>
      <c r="E468" s="16" t="str" cm="1">
        <f t="array" ref="E46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68" s="16">
        <f t="shared" si="14"/>
        <v>4.25</v>
      </c>
      <c r="G468" s="16">
        <f t="shared" si="15"/>
        <v>2</v>
      </c>
      <c r="H468" s="16" t="s">
        <v>187</v>
      </c>
      <c r="I468" s="16"/>
      <c r="J468" s="16"/>
      <c r="K468" s="31">
        <v>0.25</v>
      </c>
      <c r="L468" s="32"/>
      <c r="M468" s="44"/>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v>4</v>
      </c>
      <c r="AO468" s="16"/>
      <c r="AP468" s="16"/>
      <c r="AQ468" s="15"/>
      <c r="AR468" s="16" t="s">
        <v>60</v>
      </c>
    </row>
    <row r="469" spans="1:44" s="5" customFormat="1" hidden="1" x14ac:dyDescent="0.25">
      <c r="A469" s="33" t="s">
        <v>960</v>
      </c>
      <c r="B469" s="33" t="str">
        <f>IFERROR(LEFT(BasedeDados[[#This Row],[GTE TI]],SEARCH(" ",BasedeDados[[#This Row],[GTE TI]],1)),BasedeDados[[#This Row],[GTE TI]])</f>
        <v xml:space="preserve">AST </v>
      </c>
      <c r="C469" s="80" t="s">
        <v>1468</v>
      </c>
      <c r="D469" s="80" t="s">
        <v>1901</v>
      </c>
      <c r="E469" s="16" t="str" cm="1">
        <f t="array" ref="E46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69" s="16">
        <f t="shared" si="14"/>
        <v>4.25</v>
      </c>
      <c r="G469" s="16">
        <f t="shared" si="15"/>
        <v>2</v>
      </c>
      <c r="H469" s="16" t="s">
        <v>58</v>
      </c>
      <c r="I469" s="16"/>
      <c r="J469" s="16"/>
      <c r="K469" s="31">
        <v>0.25</v>
      </c>
      <c r="L469" s="32"/>
      <c r="M469" s="44"/>
      <c r="N469" s="16"/>
      <c r="O469" s="16"/>
      <c r="P469" s="16"/>
      <c r="Q469" s="16"/>
      <c r="R469" s="16"/>
      <c r="S469" s="16"/>
      <c r="T469" s="16"/>
      <c r="U469" s="16"/>
      <c r="V469" s="16">
        <v>4</v>
      </c>
      <c r="W469" s="16"/>
      <c r="X469" s="16"/>
      <c r="Y469" s="16"/>
      <c r="Z469" s="16"/>
      <c r="AA469" s="16"/>
      <c r="AB469" s="16"/>
      <c r="AC469" s="16"/>
      <c r="AD469" s="16"/>
      <c r="AE469" s="16"/>
      <c r="AF469" s="16"/>
      <c r="AG469" s="16"/>
      <c r="AH469" s="16"/>
      <c r="AI469" s="16"/>
      <c r="AJ469" s="16"/>
      <c r="AK469" s="16"/>
      <c r="AL469" s="16"/>
      <c r="AM469" s="16"/>
      <c r="AN469" s="16"/>
      <c r="AO469" s="16"/>
      <c r="AP469" s="16"/>
      <c r="AQ469" s="15"/>
      <c r="AR469" s="16" t="s">
        <v>60</v>
      </c>
    </row>
    <row r="470" spans="1:44" s="5" customFormat="1" hidden="1" x14ac:dyDescent="0.25">
      <c r="A470" s="33" t="s">
        <v>963</v>
      </c>
      <c r="B470" s="33" t="str">
        <f>IFERROR(LEFT(BasedeDados[[#This Row],[GTE TI]],SEARCH(" ",BasedeDados[[#This Row],[GTE TI]],1)),BasedeDados[[#This Row],[GTE TI]])</f>
        <v xml:space="preserve">ANL </v>
      </c>
      <c r="C470" s="79" t="s">
        <v>807</v>
      </c>
      <c r="D470" s="79" t="s">
        <v>808</v>
      </c>
      <c r="E470" s="16" t="str" cm="1">
        <f t="array" ref="E47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70" s="16">
        <f t="shared" si="14"/>
        <v>0.75</v>
      </c>
      <c r="G470" s="16">
        <f t="shared" si="15"/>
        <v>2</v>
      </c>
      <c r="H470" s="16" t="s">
        <v>64</v>
      </c>
      <c r="I470" s="16"/>
      <c r="J470" s="16"/>
      <c r="K470" s="31">
        <v>0.25</v>
      </c>
      <c r="L470" s="32"/>
      <c r="M470" s="44"/>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v>0.25</v>
      </c>
      <c r="AN470" s="16"/>
      <c r="AO470" s="16">
        <v>0.25</v>
      </c>
      <c r="AP470" s="16"/>
      <c r="AQ470" s="15"/>
      <c r="AR470" s="16" t="s">
        <v>60</v>
      </c>
    </row>
    <row r="471" spans="1:44" s="5" customFormat="1" hidden="1" x14ac:dyDescent="0.25">
      <c r="A471" s="33" t="s">
        <v>964</v>
      </c>
      <c r="B471" s="33" t="str">
        <f>IFERROR(LEFT(BasedeDados[[#This Row],[GTE TI]],SEARCH(" ",BasedeDados[[#This Row],[GTE TI]],1)),BasedeDados[[#This Row],[GTE TI]])</f>
        <v xml:space="preserve">ANL </v>
      </c>
      <c r="C471" s="80" t="s">
        <v>815</v>
      </c>
      <c r="D471" s="80" t="s">
        <v>816</v>
      </c>
      <c r="E471" s="16" t="str" cm="1">
        <f t="array" ref="E47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71" s="16">
        <f t="shared" si="14"/>
        <v>0.25</v>
      </c>
      <c r="G471" s="16">
        <f t="shared" si="15"/>
        <v>1</v>
      </c>
      <c r="H471" s="16" t="s">
        <v>64</v>
      </c>
      <c r="I471" s="16"/>
      <c r="J471" s="16"/>
      <c r="K471" s="31">
        <v>0.25</v>
      </c>
      <c r="L471" s="32"/>
      <c r="M471" s="44"/>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5"/>
      <c r="AR471" s="16" t="s">
        <v>60</v>
      </c>
    </row>
    <row r="472" spans="1:44" s="5" customFormat="1" hidden="1" x14ac:dyDescent="0.25">
      <c r="A472" s="33" t="s">
        <v>966</v>
      </c>
      <c r="B472" s="33" t="str">
        <f>IFERROR(LEFT(BasedeDados[[#This Row],[GTE TI]],SEARCH(" ",BasedeDados[[#This Row],[GTE TI]],1)),BasedeDados[[#This Row],[GTE TI]])</f>
        <v xml:space="preserve">AST </v>
      </c>
      <c r="C472" s="79" t="s">
        <v>823</v>
      </c>
      <c r="D472" s="79" t="s">
        <v>816</v>
      </c>
      <c r="E472" s="16" t="str" cm="1">
        <f t="array" ref="E47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72" s="16">
        <f t="shared" si="14"/>
        <v>0.25</v>
      </c>
      <c r="G472" s="16">
        <f t="shared" si="15"/>
        <v>1</v>
      </c>
      <c r="H472" s="16" t="s">
        <v>64</v>
      </c>
      <c r="I472" s="16"/>
      <c r="J472" s="16"/>
      <c r="K472" s="31">
        <v>0.25</v>
      </c>
      <c r="L472" s="32"/>
      <c r="M472" s="44"/>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5"/>
      <c r="AR472" s="16" t="s">
        <v>60</v>
      </c>
    </row>
    <row r="473" spans="1:44" s="5" customFormat="1" hidden="1" x14ac:dyDescent="0.25">
      <c r="A473" s="33" t="s">
        <v>968</v>
      </c>
      <c r="B473" s="33" t="str">
        <f>IFERROR(LEFT(BasedeDados[[#This Row],[GTE TI]],SEARCH(" ",BasedeDados[[#This Row],[GTE TI]],1)),BasedeDados[[#This Row],[GTE TI]])</f>
        <v xml:space="preserve">ANL </v>
      </c>
      <c r="C473" s="80" t="s">
        <v>748</v>
      </c>
      <c r="D473" s="80" t="s">
        <v>1452</v>
      </c>
      <c r="E473" s="16" t="s">
        <v>84</v>
      </c>
      <c r="F473" s="16">
        <f t="shared" si="14"/>
        <v>16</v>
      </c>
      <c r="G473" s="16">
        <f t="shared" si="15"/>
        <v>1</v>
      </c>
      <c r="H473" s="16" t="s">
        <v>85</v>
      </c>
      <c r="I473" s="16"/>
      <c r="J473" s="16"/>
      <c r="K473" s="31"/>
      <c r="L473" s="32"/>
      <c r="M473" s="44"/>
      <c r="N473" s="16"/>
      <c r="O473" s="16"/>
      <c r="P473" s="16"/>
      <c r="Q473" s="16"/>
      <c r="R473" s="16"/>
      <c r="S473" s="16"/>
      <c r="T473" s="16"/>
      <c r="U473" s="16"/>
      <c r="V473" s="16"/>
      <c r="W473" s="16"/>
      <c r="X473" s="16"/>
      <c r="Y473" s="16"/>
      <c r="Z473" s="16"/>
      <c r="AA473" s="16"/>
      <c r="AB473" s="16"/>
      <c r="AC473" s="16"/>
      <c r="AD473" s="16"/>
      <c r="AE473" s="16"/>
      <c r="AF473" s="16"/>
      <c r="AG473" s="16"/>
      <c r="AH473" s="16">
        <v>16</v>
      </c>
      <c r="AI473" s="16"/>
      <c r="AJ473" s="16"/>
      <c r="AK473" s="16"/>
      <c r="AL473" s="16"/>
      <c r="AM473" s="16"/>
      <c r="AN473" s="16"/>
      <c r="AO473" s="16"/>
      <c r="AP473" s="16"/>
      <c r="AQ473" s="15"/>
      <c r="AR473" s="16"/>
    </row>
    <row r="474" spans="1:44" s="5" customFormat="1" hidden="1" x14ac:dyDescent="0.25">
      <c r="A474" s="33" t="s">
        <v>971</v>
      </c>
      <c r="B474" s="33" t="str">
        <f>IFERROR(LEFT(BasedeDados[[#This Row],[GTE TI]],SEARCH(" ",BasedeDados[[#This Row],[GTE TI]],1)),BasedeDados[[#This Row],[GTE TI]])</f>
        <v>#N/A</v>
      </c>
      <c r="C474" s="79" t="s">
        <v>2336</v>
      </c>
      <c r="D474" s="79" t="s">
        <v>2336</v>
      </c>
      <c r="E474" s="16" t="str" cm="1">
        <f t="array" ref="E47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74" s="16">
        <f t="shared" si="14"/>
        <v>8</v>
      </c>
      <c r="G474" s="16">
        <f t="shared" si="15"/>
        <v>1</v>
      </c>
      <c r="H474" s="16" t="s">
        <v>58</v>
      </c>
      <c r="I474" s="55"/>
      <c r="J474" s="55"/>
      <c r="K474" s="58"/>
      <c r="L474" s="56"/>
      <c r="M474" s="57"/>
      <c r="N474" s="55"/>
      <c r="O474" s="55"/>
      <c r="P474" s="55"/>
      <c r="Q474" s="55"/>
      <c r="R474" s="55"/>
      <c r="S474" s="55"/>
      <c r="T474" s="55"/>
      <c r="U474" s="55"/>
      <c r="V474" s="55"/>
      <c r="W474" s="55"/>
      <c r="X474" s="55"/>
      <c r="Y474" s="55"/>
      <c r="Z474" s="55"/>
      <c r="AA474" s="55"/>
      <c r="AB474" s="16">
        <v>8</v>
      </c>
      <c r="AC474" s="55"/>
      <c r="AD474" s="58"/>
      <c r="AE474" s="55"/>
      <c r="AF474" s="55"/>
      <c r="AG474" s="55"/>
      <c r="AH474" s="55"/>
      <c r="AI474" s="55"/>
      <c r="AJ474" s="55"/>
      <c r="AK474" s="55"/>
      <c r="AL474" s="16"/>
      <c r="AM474" s="16"/>
      <c r="AN474" s="55"/>
      <c r="AO474" s="55"/>
      <c r="AP474" s="55"/>
      <c r="AQ474" s="53"/>
      <c r="AR474" s="16" t="s">
        <v>60</v>
      </c>
    </row>
    <row r="475" spans="1:44" s="5" customFormat="1" hidden="1" x14ac:dyDescent="0.25">
      <c r="A475" s="33" t="s">
        <v>972</v>
      </c>
      <c r="B475" s="33" t="str">
        <f>IFERROR(LEFT(BasedeDados[[#This Row],[GTE TI]],SEARCH(" ",BasedeDados[[#This Row],[GTE TI]],1)),BasedeDados[[#This Row],[GTE TI]])</f>
        <v>N/A</v>
      </c>
      <c r="C475" s="80" t="s">
        <v>2075</v>
      </c>
      <c r="D475" s="80" t="s">
        <v>2075</v>
      </c>
      <c r="E475" s="16" t="s">
        <v>18</v>
      </c>
      <c r="F475" s="16">
        <f t="shared" si="14"/>
        <v>6</v>
      </c>
      <c r="G475" s="16">
        <f t="shared" si="15"/>
        <v>2</v>
      </c>
      <c r="H475" s="16" t="s">
        <v>187</v>
      </c>
      <c r="I475" s="16">
        <v>5</v>
      </c>
      <c r="J475" s="16" t="s">
        <v>463</v>
      </c>
      <c r="K475" s="31"/>
      <c r="L475" s="32"/>
      <c r="M475" s="44">
        <v>1</v>
      </c>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5"/>
      <c r="AR475" s="16"/>
    </row>
    <row r="476" spans="1:44" s="5" customFormat="1" hidden="1" x14ac:dyDescent="0.25">
      <c r="A476" s="33" t="s">
        <v>974</v>
      </c>
      <c r="B476" s="33" t="str">
        <f>IFERROR(LEFT(BasedeDados[[#This Row],[GTE TI]],SEARCH(" ",BasedeDados[[#This Row],[GTE TI]],1)),BasedeDados[[#This Row],[GTE TI]])</f>
        <v>N/A</v>
      </c>
      <c r="C476" s="79" t="s">
        <v>2075</v>
      </c>
      <c r="D476" s="79" t="s">
        <v>2075</v>
      </c>
      <c r="E476" s="16" t="s">
        <v>57</v>
      </c>
      <c r="F476" s="16">
        <f t="shared" si="14"/>
        <v>0.5</v>
      </c>
      <c r="G476" s="16">
        <f t="shared" si="15"/>
        <v>1</v>
      </c>
      <c r="H476" s="16" t="s">
        <v>58</v>
      </c>
      <c r="I476" s="16"/>
      <c r="J476" s="16"/>
      <c r="K476" s="31"/>
      <c r="L476" s="32">
        <v>0.5</v>
      </c>
      <c r="M476" s="44"/>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t="s">
        <v>59</v>
      </c>
      <c r="AQ476" s="15"/>
      <c r="AR476" s="16" t="s">
        <v>60</v>
      </c>
    </row>
    <row r="477" spans="1:44" s="5" customFormat="1" hidden="1" x14ac:dyDescent="0.25">
      <c r="A477" s="33" t="s">
        <v>975</v>
      </c>
      <c r="B477" s="33" t="str">
        <f>IFERROR(LEFT(BasedeDados[[#This Row],[GTE TI]],SEARCH(" ",BasedeDados[[#This Row],[GTE TI]],1)),BasedeDados[[#This Row],[GTE TI]])</f>
        <v>N/A</v>
      </c>
      <c r="C477" s="80" t="s">
        <v>2075</v>
      </c>
      <c r="D477" s="80" t="s">
        <v>2075</v>
      </c>
      <c r="E477" s="16" t="str" cm="1">
        <f t="array" ref="E47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77" s="16">
        <f t="shared" si="14"/>
        <v>0.25</v>
      </c>
      <c r="G477" s="16">
        <f t="shared" si="15"/>
        <v>1</v>
      </c>
      <c r="H477" s="16" t="s">
        <v>64</v>
      </c>
      <c r="I477" s="16"/>
      <c r="J477" s="16"/>
      <c r="K477" s="31">
        <v>0.25</v>
      </c>
      <c r="L477" s="32"/>
      <c r="M477" s="44"/>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5"/>
      <c r="AR477" s="16" t="s">
        <v>60</v>
      </c>
    </row>
    <row r="478" spans="1:44" s="5" customFormat="1" hidden="1" x14ac:dyDescent="0.25">
      <c r="A478" s="33" t="s">
        <v>977</v>
      </c>
      <c r="B478" s="33" t="str">
        <f>IFERROR(LEFT(BasedeDados[[#This Row],[GTE TI]],SEARCH(" ",BasedeDados[[#This Row],[GTE TI]],1)),BasedeDados[[#This Row],[GTE TI]])</f>
        <v>N/A</v>
      </c>
      <c r="C478" s="79" t="s">
        <v>2075</v>
      </c>
      <c r="D478" s="79" t="s">
        <v>2075</v>
      </c>
      <c r="E478" s="16" t="str" cm="1">
        <f t="array" ref="E47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78" s="16">
        <f t="shared" si="14"/>
        <v>0.25</v>
      </c>
      <c r="G478" s="16">
        <f t="shared" si="15"/>
        <v>1</v>
      </c>
      <c r="H478" s="16" t="s">
        <v>64</v>
      </c>
      <c r="I478" s="16"/>
      <c r="J478" s="16"/>
      <c r="K478" s="31">
        <v>0.25</v>
      </c>
      <c r="L478" s="32"/>
      <c r="M478" s="44"/>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5"/>
      <c r="AR478" s="16" t="s">
        <v>60</v>
      </c>
    </row>
    <row r="479" spans="1:44" s="5" customFormat="1" hidden="1" x14ac:dyDescent="0.25">
      <c r="A479" s="33" t="s">
        <v>980</v>
      </c>
      <c r="B479" s="33" t="str">
        <f>IFERROR(LEFT(BasedeDados[[#This Row],[GTE TI]],SEARCH(" ",BasedeDados[[#This Row],[GTE TI]],1)),BasedeDados[[#This Row],[GTE TI]])</f>
        <v xml:space="preserve">ANL </v>
      </c>
      <c r="C479" s="80" t="s">
        <v>778</v>
      </c>
      <c r="D479" s="80" t="s">
        <v>779</v>
      </c>
      <c r="E479" s="16" t="str" cm="1">
        <f t="array" ref="E47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79" s="16">
        <f t="shared" si="14"/>
        <v>0.25</v>
      </c>
      <c r="G479" s="16">
        <f t="shared" si="15"/>
        <v>1</v>
      </c>
      <c r="H479" s="16" t="s">
        <v>64</v>
      </c>
      <c r="I479" s="16"/>
      <c r="J479" s="16"/>
      <c r="K479" s="31">
        <v>0.25</v>
      </c>
      <c r="L479" s="32"/>
      <c r="M479" s="44"/>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5"/>
      <c r="AR479" s="16" t="s">
        <v>60</v>
      </c>
    </row>
    <row r="480" spans="1:44" s="5" customFormat="1" hidden="1" x14ac:dyDescent="0.25">
      <c r="A480" s="33" t="s">
        <v>983</v>
      </c>
      <c r="B480" s="33" t="str">
        <f>IFERROR(LEFT(BasedeDados[[#This Row],[GTE TI]],SEARCH(" ",BasedeDados[[#This Row],[GTE TI]],1)),BasedeDados[[#This Row],[GTE TI]])</f>
        <v>ESTAGIARIO</v>
      </c>
      <c r="C480" s="79" t="s">
        <v>184</v>
      </c>
      <c r="D480" s="79" t="s">
        <v>2023</v>
      </c>
      <c r="E480" s="16" t="s">
        <v>84</v>
      </c>
      <c r="F480" s="16">
        <f t="shared" si="14"/>
        <v>20.25</v>
      </c>
      <c r="G480" s="16">
        <f t="shared" si="15"/>
        <v>3</v>
      </c>
      <c r="H480" s="16" t="s">
        <v>85</v>
      </c>
      <c r="I480" s="16"/>
      <c r="J480" s="16"/>
      <c r="K480" s="31"/>
      <c r="L480" s="32"/>
      <c r="M480" s="32"/>
      <c r="N480" s="16"/>
      <c r="O480" s="16">
        <v>16</v>
      </c>
      <c r="P480" s="16"/>
      <c r="Q480" s="16"/>
      <c r="R480" s="16"/>
      <c r="S480" s="16"/>
      <c r="T480" s="16"/>
      <c r="U480" s="16"/>
      <c r="V480" s="16">
        <v>4</v>
      </c>
      <c r="W480" s="16"/>
      <c r="X480" s="16"/>
      <c r="Y480" s="16"/>
      <c r="Z480" s="16"/>
      <c r="AA480" s="16"/>
      <c r="AB480" s="16"/>
      <c r="AC480" s="16"/>
      <c r="AD480" s="16"/>
      <c r="AE480" s="16"/>
      <c r="AF480" s="16"/>
      <c r="AG480" s="16"/>
      <c r="AH480" s="16"/>
      <c r="AI480" s="16"/>
      <c r="AJ480" s="16"/>
      <c r="AK480" s="16"/>
      <c r="AL480" s="16"/>
      <c r="AM480" s="16">
        <v>0.25</v>
      </c>
      <c r="AN480" s="16"/>
      <c r="AO480" s="16"/>
      <c r="AP480" s="16"/>
      <c r="AQ480" s="15"/>
      <c r="AR480" s="16"/>
    </row>
    <row r="481" spans="1:44" s="5" customFormat="1" hidden="1" x14ac:dyDescent="0.25">
      <c r="A481" s="33" t="s">
        <v>986</v>
      </c>
      <c r="B481" s="33" t="str">
        <f>IFERROR(LEFT(BasedeDados[[#This Row],[GTE TI]],SEARCH(" ",BasedeDados[[#This Row],[GTE TI]],1)),BasedeDados[[#This Row],[GTE TI]])</f>
        <v xml:space="preserve">ESP </v>
      </c>
      <c r="C481" s="80" t="s">
        <v>1481</v>
      </c>
      <c r="D481" s="80" t="s">
        <v>1490</v>
      </c>
      <c r="E481" s="16" t="s">
        <v>57</v>
      </c>
      <c r="F481" s="16">
        <f t="shared" si="14"/>
        <v>0.5</v>
      </c>
      <c r="G481" s="16">
        <f t="shared" si="15"/>
        <v>1</v>
      </c>
      <c r="H481" s="16" t="s">
        <v>58</v>
      </c>
      <c r="I481" s="16"/>
      <c r="J481" s="16"/>
      <c r="K481" s="31"/>
      <c r="L481" s="32">
        <v>0.5</v>
      </c>
      <c r="M481" s="44"/>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t="s">
        <v>59</v>
      </c>
      <c r="AQ481" s="15"/>
      <c r="AR481" s="16" t="s">
        <v>60</v>
      </c>
    </row>
    <row r="482" spans="1:44" s="5" customFormat="1" hidden="1" x14ac:dyDescent="0.25">
      <c r="A482" s="33" t="s">
        <v>987</v>
      </c>
      <c r="B482" s="33" t="str">
        <f>IFERROR(LEFT(BasedeDados[[#This Row],[GTE TI]],SEARCH(" ",BasedeDados[[#This Row],[GTE TI]],1)),BasedeDados[[#This Row],[GTE TI]])</f>
        <v xml:space="preserve">SUPTE </v>
      </c>
      <c r="C482" s="79" t="s">
        <v>1418</v>
      </c>
      <c r="D482" s="79" t="s">
        <v>1419</v>
      </c>
      <c r="E482" s="16" t="str" cm="1">
        <f t="array" ref="E48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82" s="16">
        <f t="shared" si="14"/>
        <v>0.25</v>
      </c>
      <c r="G482" s="16">
        <f t="shared" si="15"/>
        <v>1</v>
      </c>
      <c r="H482" s="16" t="s">
        <v>64</v>
      </c>
      <c r="I482" s="16"/>
      <c r="J482" s="16"/>
      <c r="K482" s="31">
        <v>0.25</v>
      </c>
      <c r="L482" s="32"/>
      <c r="M482" s="44"/>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5"/>
      <c r="AR482" s="16" t="s">
        <v>60</v>
      </c>
    </row>
    <row r="483" spans="1:44" s="5" customFormat="1" hidden="1" x14ac:dyDescent="0.25">
      <c r="A483" s="33" t="s">
        <v>989</v>
      </c>
      <c r="B483" s="33" t="str">
        <f>IFERROR(LEFT(BasedeDados[[#This Row],[GTE TI]],SEARCH(" ",BasedeDados[[#This Row],[GTE TI]],1)),BasedeDados[[#This Row],[GTE TI]])</f>
        <v xml:space="preserve">ANL </v>
      </c>
      <c r="C483" s="80" t="s">
        <v>233</v>
      </c>
      <c r="D483" s="80" t="s">
        <v>234</v>
      </c>
      <c r="E483" s="16" t="str" cm="1">
        <f t="array" ref="E48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83" s="16">
        <f t="shared" si="14"/>
        <v>0.25</v>
      </c>
      <c r="G483" s="16">
        <f t="shared" si="15"/>
        <v>1</v>
      </c>
      <c r="H483" s="16" t="s">
        <v>64</v>
      </c>
      <c r="I483" s="16"/>
      <c r="J483" s="16"/>
      <c r="K483" s="31">
        <v>0.25</v>
      </c>
      <c r="L483" s="32"/>
      <c r="M483" s="44"/>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5"/>
      <c r="AR483" s="16" t="s">
        <v>60</v>
      </c>
    </row>
    <row r="484" spans="1:44" s="5" customFormat="1" hidden="1" x14ac:dyDescent="0.25">
      <c r="A484" s="33" t="s">
        <v>991</v>
      </c>
      <c r="B484" s="33" t="str">
        <f>IFERROR(LEFT(BasedeDados[[#This Row],[GTE TI]],SEARCH(" ",BasedeDados[[#This Row],[GTE TI]],1)),BasedeDados[[#This Row],[GTE TI]])</f>
        <v xml:space="preserve">ANL </v>
      </c>
      <c r="C484" s="79" t="s">
        <v>1454</v>
      </c>
      <c r="D484" s="79" t="s">
        <v>1452</v>
      </c>
      <c r="E484" s="16" t="str" cm="1">
        <f t="array" ref="E48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84" s="16">
        <f t="shared" si="14"/>
        <v>0.5</v>
      </c>
      <c r="G484" s="16">
        <f t="shared" si="15"/>
        <v>2</v>
      </c>
      <c r="H484" s="16" t="s">
        <v>64</v>
      </c>
      <c r="I484" s="16"/>
      <c r="J484" s="16"/>
      <c r="K484" s="31">
        <v>0.25</v>
      </c>
      <c r="L484" s="32"/>
      <c r="M484" s="44"/>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v>0.25</v>
      </c>
      <c r="AN484" s="16"/>
      <c r="AO484" s="16"/>
      <c r="AP484" s="16"/>
      <c r="AQ484" s="15"/>
      <c r="AR484" s="16" t="s">
        <v>60</v>
      </c>
    </row>
    <row r="485" spans="1:44" s="5" customFormat="1" hidden="1" x14ac:dyDescent="0.25">
      <c r="A485" s="33" t="s">
        <v>994</v>
      </c>
      <c r="B485" s="33" t="str">
        <f>IFERROR(LEFT(BasedeDados[[#This Row],[GTE TI]],SEARCH(" ",BasedeDados[[#This Row],[GTE TI]],1)),BasedeDados[[#This Row],[GTE TI]])</f>
        <v xml:space="preserve">ANL </v>
      </c>
      <c r="C485" s="80" t="s">
        <v>437</v>
      </c>
      <c r="D485" s="80" t="s">
        <v>1600</v>
      </c>
      <c r="E485" s="16" t="str" cm="1">
        <f t="array" ref="E48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85" s="16">
        <f t="shared" si="14"/>
        <v>1.5</v>
      </c>
      <c r="G485" s="16">
        <f t="shared" si="15"/>
        <v>3</v>
      </c>
      <c r="H485" s="16" t="s">
        <v>58</v>
      </c>
      <c r="I485" s="16"/>
      <c r="J485" s="16"/>
      <c r="K485" s="31">
        <v>0.25</v>
      </c>
      <c r="L485" s="32"/>
      <c r="M485" s="44"/>
      <c r="N485" s="16"/>
      <c r="O485" s="16"/>
      <c r="P485" s="16"/>
      <c r="Q485" s="16"/>
      <c r="R485" s="16"/>
      <c r="S485" s="16"/>
      <c r="T485" s="16"/>
      <c r="U485" s="16"/>
      <c r="V485" s="16"/>
      <c r="W485" s="16"/>
      <c r="X485" s="16"/>
      <c r="Y485" s="16"/>
      <c r="Z485" s="16"/>
      <c r="AA485" s="16"/>
      <c r="AB485" s="16"/>
      <c r="AC485" s="16"/>
      <c r="AD485" s="16"/>
      <c r="AE485" s="16"/>
      <c r="AF485" s="16"/>
      <c r="AG485" s="16">
        <v>1</v>
      </c>
      <c r="AH485" s="16"/>
      <c r="AI485" s="16"/>
      <c r="AJ485" s="16"/>
      <c r="AK485" s="16"/>
      <c r="AL485" s="16"/>
      <c r="AM485" s="16">
        <v>0.25</v>
      </c>
      <c r="AN485" s="16"/>
      <c r="AO485" s="16"/>
      <c r="AP485" s="16"/>
      <c r="AQ485" s="15"/>
      <c r="AR485" s="16" t="s">
        <v>60</v>
      </c>
    </row>
    <row r="486" spans="1:44" s="5" customFormat="1" hidden="1" x14ac:dyDescent="0.25">
      <c r="A486" s="33" t="s">
        <v>997</v>
      </c>
      <c r="B486" s="33" t="str">
        <f>IFERROR(LEFT(BasedeDados[[#This Row],[GTE TI]],SEARCH(" ",BasedeDados[[#This Row],[GTE TI]],1)),BasedeDados[[#This Row],[GTE TI]])</f>
        <v>ESTAGIARIO</v>
      </c>
      <c r="C486" s="79" t="s">
        <v>184</v>
      </c>
      <c r="D486" s="79" t="s">
        <v>1832</v>
      </c>
      <c r="E486" s="16" t="str" cm="1">
        <f t="array" ref="E48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86" s="16">
        <f t="shared" si="14"/>
        <v>6.5</v>
      </c>
      <c r="G486" s="16">
        <f t="shared" si="15"/>
        <v>6</v>
      </c>
      <c r="H486" s="16" t="s">
        <v>187</v>
      </c>
      <c r="I486" s="16"/>
      <c r="J486" s="16"/>
      <c r="K486" s="31">
        <v>0.25</v>
      </c>
      <c r="L486" s="32">
        <v>0.5</v>
      </c>
      <c r="M486" s="44">
        <v>1</v>
      </c>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55">
        <v>0.25</v>
      </c>
      <c r="AM486" s="16">
        <v>0.25</v>
      </c>
      <c r="AN486" s="16">
        <v>4</v>
      </c>
      <c r="AO486" s="16">
        <v>0.25</v>
      </c>
      <c r="AP486" s="16" t="s">
        <v>59</v>
      </c>
      <c r="AQ486" s="15"/>
      <c r="AR486" s="16" t="s">
        <v>60</v>
      </c>
    </row>
    <row r="487" spans="1:44" s="5" customFormat="1" hidden="1" x14ac:dyDescent="0.25">
      <c r="A487" s="33" t="s">
        <v>999</v>
      </c>
      <c r="B487" s="33" t="str">
        <f>IFERROR(LEFT(BasedeDados[[#This Row],[GTE TI]],SEARCH(" ",BasedeDados[[#This Row],[GTE TI]],1)),BasedeDados[[#This Row],[GTE TI]])</f>
        <v xml:space="preserve">ANL </v>
      </c>
      <c r="C487" s="80" t="s">
        <v>356</v>
      </c>
      <c r="D487" s="80" t="s">
        <v>1612</v>
      </c>
      <c r="E487" s="16" t="str" cm="1">
        <f t="array" ref="E48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87" s="16">
        <f t="shared" si="14"/>
        <v>0.25</v>
      </c>
      <c r="G487" s="16">
        <f t="shared" si="15"/>
        <v>1</v>
      </c>
      <c r="H487" s="16" t="s">
        <v>64</v>
      </c>
      <c r="I487" s="16"/>
      <c r="J487" s="16"/>
      <c r="K487" s="31">
        <v>0.25</v>
      </c>
      <c r="L487" s="32"/>
      <c r="M487" s="44"/>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5"/>
      <c r="AR487" s="16" t="s">
        <v>60</v>
      </c>
    </row>
    <row r="488" spans="1:44" s="5" customFormat="1" hidden="1" x14ac:dyDescent="0.25">
      <c r="A488" s="33" t="s">
        <v>1001</v>
      </c>
      <c r="B488" s="33" t="str">
        <f>IFERROR(LEFT(BasedeDados[[#This Row],[GTE TI]],SEARCH(" ",BasedeDados[[#This Row],[GTE TI]],1)),BasedeDados[[#This Row],[GTE TI]])</f>
        <v xml:space="preserve">ANL </v>
      </c>
      <c r="C488" s="79" t="s">
        <v>145</v>
      </c>
      <c r="D488" s="79" t="s">
        <v>301</v>
      </c>
      <c r="E488" s="16" t="s">
        <v>84</v>
      </c>
      <c r="F488" s="16">
        <f t="shared" si="14"/>
        <v>11.5</v>
      </c>
      <c r="G488" s="16">
        <f t="shared" si="15"/>
        <v>3</v>
      </c>
      <c r="H488" s="16" t="s">
        <v>85</v>
      </c>
      <c r="I488" s="16"/>
      <c r="J488" s="16"/>
      <c r="K488" s="31">
        <v>0.25</v>
      </c>
      <c r="L488" s="32"/>
      <c r="M488" s="44"/>
      <c r="N488" s="16"/>
      <c r="O488" s="16"/>
      <c r="P488" s="16"/>
      <c r="Q488" s="16"/>
      <c r="R488" s="16"/>
      <c r="S488" s="16"/>
      <c r="T488" s="16"/>
      <c r="U488" s="16"/>
      <c r="V488" s="16"/>
      <c r="W488" s="16"/>
      <c r="X488" s="16"/>
      <c r="Y488" s="16"/>
      <c r="Z488" s="16"/>
      <c r="AA488" s="16"/>
      <c r="AB488" s="16"/>
      <c r="AC488" s="16"/>
      <c r="AD488" s="16"/>
      <c r="AE488" s="16"/>
      <c r="AF488" s="16">
        <v>11</v>
      </c>
      <c r="AG488" s="16"/>
      <c r="AH488" s="16"/>
      <c r="AI488" s="16"/>
      <c r="AJ488" s="16"/>
      <c r="AK488" s="16"/>
      <c r="AL488" s="16"/>
      <c r="AM488" s="16">
        <v>0.25</v>
      </c>
      <c r="AN488" s="16"/>
      <c r="AO488" s="16"/>
      <c r="AP488" s="16" t="s">
        <v>1004</v>
      </c>
      <c r="AQ488" s="15"/>
      <c r="AR488" s="16" t="s">
        <v>60</v>
      </c>
    </row>
    <row r="489" spans="1:44" s="5" customFormat="1" hidden="1" x14ac:dyDescent="0.25">
      <c r="A489" s="33" t="s">
        <v>1005</v>
      </c>
      <c r="B489" s="33" t="str">
        <f>IFERROR(LEFT(BasedeDados[[#This Row],[GTE TI]],SEARCH(" ",BasedeDados[[#This Row],[GTE TI]],1)),BasedeDados[[#This Row],[GTE TI]])</f>
        <v>ESTAGIARIO</v>
      </c>
      <c r="C489" s="80" t="s">
        <v>184</v>
      </c>
      <c r="D489" s="80" t="s">
        <v>277</v>
      </c>
      <c r="E489" s="16" t="s">
        <v>84</v>
      </c>
      <c r="F489" s="16">
        <f t="shared" si="14"/>
        <v>12.5</v>
      </c>
      <c r="G489" s="16">
        <f t="shared" si="15"/>
        <v>2</v>
      </c>
      <c r="H489" s="16" t="s">
        <v>85</v>
      </c>
      <c r="I489" s="16"/>
      <c r="J489" s="16"/>
      <c r="K489" s="31"/>
      <c r="L489" s="32"/>
      <c r="M489" s="44"/>
      <c r="N489" s="16"/>
      <c r="O489" s="16"/>
      <c r="P489" s="16"/>
      <c r="Q489" s="16"/>
      <c r="R489" s="16"/>
      <c r="S489" s="16"/>
      <c r="T489" s="16"/>
      <c r="U489" s="16"/>
      <c r="V489" s="16"/>
      <c r="W489" s="16"/>
      <c r="X489" s="16"/>
      <c r="Y489" s="16"/>
      <c r="Z489" s="16"/>
      <c r="AA489" s="16"/>
      <c r="AB489" s="16"/>
      <c r="AC489" s="16"/>
      <c r="AD489" s="16">
        <v>1.5</v>
      </c>
      <c r="AE489" s="16"/>
      <c r="AF489" s="16">
        <v>11</v>
      </c>
      <c r="AG489" s="16"/>
      <c r="AH489" s="16"/>
      <c r="AI489" s="16"/>
      <c r="AJ489" s="16"/>
      <c r="AK489" s="16"/>
      <c r="AL489" s="16"/>
      <c r="AM489" s="16"/>
      <c r="AN489" s="16"/>
      <c r="AO489" s="16"/>
      <c r="AP489" s="16" t="s">
        <v>86</v>
      </c>
      <c r="AQ489" s="15"/>
      <c r="AR489" s="16"/>
    </row>
    <row r="490" spans="1:44" s="5" customFormat="1" hidden="1" x14ac:dyDescent="0.25">
      <c r="A490" s="33" t="s">
        <v>1007</v>
      </c>
      <c r="B490" s="33" t="str">
        <f>IFERROR(LEFT(BasedeDados[[#This Row],[GTE TI]],SEARCH(" ",BasedeDados[[#This Row],[GTE TI]],1)),BasedeDados[[#This Row],[GTE TI]])</f>
        <v xml:space="preserve">ANL </v>
      </c>
      <c r="C490" s="79" t="s">
        <v>356</v>
      </c>
      <c r="D490" s="79" t="s">
        <v>1390</v>
      </c>
      <c r="E490" s="16" t="str" cm="1">
        <f t="array" ref="E49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90" s="16">
        <f t="shared" si="14"/>
        <v>4.25</v>
      </c>
      <c r="G490" s="16">
        <f t="shared" si="15"/>
        <v>2</v>
      </c>
      <c r="H490" s="16" t="s">
        <v>187</v>
      </c>
      <c r="I490" s="16"/>
      <c r="J490" s="16"/>
      <c r="K490" s="31">
        <v>0.25</v>
      </c>
      <c r="L490" s="32"/>
      <c r="M490" s="44"/>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v>4</v>
      </c>
      <c r="AO490" s="16"/>
      <c r="AP490" s="16"/>
      <c r="AQ490" s="15"/>
      <c r="AR490" s="16" t="s">
        <v>60</v>
      </c>
    </row>
    <row r="491" spans="1:44" s="5" customFormat="1" hidden="1" x14ac:dyDescent="0.25">
      <c r="A491" s="33" t="s">
        <v>1009</v>
      </c>
      <c r="B491" s="33" t="str">
        <f>IFERROR(LEFT(BasedeDados[[#This Row],[GTE TI]],SEARCH(" ",BasedeDados[[#This Row],[GTE TI]],1)),BasedeDados[[#This Row],[GTE TI]])</f>
        <v xml:space="preserve">ANL </v>
      </c>
      <c r="C491" s="80" t="s">
        <v>326</v>
      </c>
      <c r="D491" s="80" t="s">
        <v>1698</v>
      </c>
      <c r="E491" s="16" t="str" cm="1">
        <f t="array" ref="E49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91" s="16">
        <f t="shared" si="14"/>
        <v>2</v>
      </c>
      <c r="G491" s="16">
        <f t="shared" si="15"/>
        <v>1</v>
      </c>
      <c r="H491" s="16" t="s">
        <v>58</v>
      </c>
      <c r="I491" s="16"/>
      <c r="J491" s="16"/>
      <c r="K491" s="31"/>
      <c r="L491" s="32"/>
      <c r="M491" s="44"/>
      <c r="N491" s="16"/>
      <c r="O491" s="16"/>
      <c r="P491" s="16"/>
      <c r="Q491" s="16"/>
      <c r="R491" s="16"/>
      <c r="S491" s="16"/>
      <c r="T491" s="16"/>
      <c r="U491" s="16"/>
      <c r="V491" s="16"/>
      <c r="W491" s="16"/>
      <c r="X491" s="16"/>
      <c r="Y491" s="16"/>
      <c r="Z491" s="16"/>
      <c r="AA491" s="16">
        <v>2</v>
      </c>
      <c r="AB491" s="16"/>
      <c r="AC491" s="16"/>
      <c r="AD491" s="16"/>
      <c r="AE491" s="16"/>
      <c r="AF491" s="16"/>
      <c r="AG491" s="16"/>
      <c r="AH491" s="16"/>
      <c r="AI491" s="16"/>
      <c r="AJ491" s="16"/>
      <c r="AK491" s="16"/>
      <c r="AL491" s="16"/>
      <c r="AM491" s="16"/>
      <c r="AN491" s="16"/>
      <c r="AO491" s="16"/>
      <c r="AP491" s="16"/>
      <c r="AQ491" s="15"/>
      <c r="AR491" s="16"/>
    </row>
    <row r="492" spans="1:44" s="5" customFormat="1" hidden="1" x14ac:dyDescent="0.25">
      <c r="A492" s="33" t="s">
        <v>1010</v>
      </c>
      <c r="B492" s="33" t="str">
        <f>IFERROR(LEFT(BasedeDados[[#This Row],[GTE TI]],SEARCH(" ",BasedeDados[[#This Row],[GTE TI]],1)),BasedeDados[[#This Row],[GTE TI]])</f>
        <v xml:space="preserve">ANL </v>
      </c>
      <c r="C492" s="79" t="s">
        <v>134</v>
      </c>
      <c r="D492" s="79" t="s">
        <v>142</v>
      </c>
      <c r="E492" s="16" t="s">
        <v>57</v>
      </c>
      <c r="F492" s="16">
        <f t="shared" si="14"/>
        <v>0.5</v>
      </c>
      <c r="G492" s="16">
        <f t="shared" si="15"/>
        <v>1</v>
      </c>
      <c r="H492" s="16" t="s">
        <v>58</v>
      </c>
      <c r="I492" s="16"/>
      <c r="J492" s="16"/>
      <c r="K492" s="31"/>
      <c r="L492" s="32">
        <v>0.5</v>
      </c>
      <c r="M492" s="44"/>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t="s">
        <v>59</v>
      </c>
      <c r="AQ492" s="15"/>
      <c r="AR492" s="16" t="s">
        <v>60</v>
      </c>
    </row>
    <row r="493" spans="1:44" s="5" customFormat="1" hidden="1" x14ac:dyDescent="0.25">
      <c r="A493" s="33" t="s">
        <v>1012</v>
      </c>
      <c r="B493" s="33" t="str">
        <f>IFERROR(LEFT(BasedeDados[[#This Row],[GTE TI]],SEARCH(" ",BasedeDados[[#This Row],[GTE TI]],1)),BasedeDados[[#This Row],[GTE TI]])</f>
        <v xml:space="preserve">ANL </v>
      </c>
      <c r="C493" s="80" t="s">
        <v>564</v>
      </c>
      <c r="D493" s="80" t="s">
        <v>1681</v>
      </c>
      <c r="E493" s="16" t="str" cm="1">
        <f t="array" ref="E49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93" s="16">
        <f t="shared" si="14"/>
        <v>0.25</v>
      </c>
      <c r="G493" s="16">
        <f t="shared" si="15"/>
        <v>1</v>
      </c>
      <c r="H493" s="16" t="s">
        <v>64</v>
      </c>
      <c r="I493" s="16"/>
      <c r="J493" s="16"/>
      <c r="K493" s="31">
        <v>0.25</v>
      </c>
      <c r="L493" s="32"/>
      <c r="M493" s="44"/>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5"/>
      <c r="AR493" s="16" t="s">
        <v>60</v>
      </c>
    </row>
    <row r="494" spans="1:44" s="5" customFormat="1" hidden="1" x14ac:dyDescent="0.25">
      <c r="A494" s="33" t="s">
        <v>1013</v>
      </c>
      <c r="B494" s="33" t="str">
        <f>IFERROR(LEFT(BasedeDados[[#This Row],[GTE TI]],SEARCH(" ",BasedeDados[[#This Row],[GTE TI]],1)),BasedeDados[[#This Row],[GTE TI]])</f>
        <v xml:space="preserve">ANL </v>
      </c>
      <c r="C494" s="79" t="s">
        <v>395</v>
      </c>
      <c r="D494" s="79" t="s">
        <v>407</v>
      </c>
      <c r="E494" s="16" t="str" cm="1">
        <f t="array" ref="E49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94" s="16">
        <f t="shared" si="14"/>
        <v>0.25</v>
      </c>
      <c r="G494" s="16">
        <f t="shared" si="15"/>
        <v>1</v>
      </c>
      <c r="H494" s="16" t="s">
        <v>64</v>
      </c>
      <c r="I494" s="16"/>
      <c r="J494" s="16"/>
      <c r="K494" s="31">
        <v>0.25</v>
      </c>
      <c r="L494" s="32"/>
      <c r="M494" s="44"/>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5"/>
      <c r="AR494" s="16" t="s">
        <v>60</v>
      </c>
    </row>
    <row r="495" spans="1:44" s="5" customFormat="1" hidden="1" x14ac:dyDescent="0.25">
      <c r="A495" s="33" t="s">
        <v>1015</v>
      </c>
      <c r="B495" s="33" t="str">
        <f>IFERROR(LEFT(BasedeDados[[#This Row],[GTE TI]],SEARCH(" ",BasedeDados[[#This Row],[GTE TI]],1)),BasedeDados[[#This Row],[GTE TI]])</f>
        <v xml:space="preserve">ANL </v>
      </c>
      <c r="C495" s="80" t="s">
        <v>1990</v>
      </c>
      <c r="D495" s="80" t="s">
        <v>2066</v>
      </c>
      <c r="E495" s="16" t="str" cm="1">
        <f t="array" ref="E49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95" s="16">
        <f t="shared" si="14"/>
        <v>2.25</v>
      </c>
      <c r="G495" s="16">
        <f t="shared" si="15"/>
        <v>2</v>
      </c>
      <c r="H495" s="16" t="s">
        <v>58</v>
      </c>
      <c r="I495" s="16"/>
      <c r="J495" s="16"/>
      <c r="K495" s="31">
        <v>0.25</v>
      </c>
      <c r="L495" s="32"/>
      <c r="M495" s="44">
        <v>2</v>
      </c>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5"/>
      <c r="AR495" s="16" t="s">
        <v>60</v>
      </c>
    </row>
    <row r="496" spans="1:44" s="5" customFormat="1" hidden="1" x14ac:dyDescent="0.25">
      <c r="A496" s="33" t="s">
        <v>1017</v>
      </c>
      <c r="B496" s="33" t="str">
        <f>IFERROR(LEFT(BasedeDados[[#This Row],[GTE TI]],SEARCH(" ",BasedeDados[[#This Row],[GTE TI]],1)),BasedeDados[[#This Row],[GTE TI]])</f>
        <v>ESTAGIARIO</v>
      </c>
      <c r="C496" s="79" t="s">
        <v>184</v>
      </c>
      <c r="D496" s="79" t="s">
        <v>186</v>
      </c>
      <c r="E496" s="16" t="str" cm="1">
        <f t="array" ref="E49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496" s="16">
        <f t="shared" si="14"/>
        <v>1.25</v>
      </c>
      <c r="G496" s="16">
        <f t="shared" si="15"/>
        <v>4</v>
      </c>
      <c r="H496" s="16" t="s">
        <v>58</v>
      </c>
      <c r="I496" s="16"/>
      <c r="J496" s="16"/>
      <c r="K496" s="31">
        <v>0.25</v>
      </c>
      <c r="L496" s="32">
        <v>0.5</v>
      </c>
      <c r="M496" s="44"/>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55">
        <v>0.25</v>
      </c>
      <c r="AM496" s="16">
        <v>0.25</v>
      </c>
      <c r="AN496" s="16"/>
      <c r="AO496" s="16"/>
      <c r="AP496" s="16" t="s">
        <v>59</v>
      </c>
      <c r="AQ496" s="15"/>
      <c r="AR496" s="16" t="s">
        <v>60</v>
      </c>
    </row>
    <row r="497" spans="1:44" s="5" customFormat="1" hidden="1" x14ac:dyDescent="0.25">
      <c r="A497" s="33" t="s">
        <v>1020</v>
      </c>
      <c r="B497" s="33" t="str">
        <f>IFERROR(LEFT(BasedeDados[[#This Row],[GTE TI]],SEARCH(" ",BasedeDados[[#This Row],[GTE TI]],1)),BasedeDados[[#This Row],[GTE TI]])</f>
        <v xml:space="preserve">CONS </v>
      </c>
      <c r="C497" s="80" t="s">
        <v>323</v>
      </c>
      <c r="D497" s="80" t="s">
        <v>354</v>
      </c>
      <c r="E497" s="16" t="s">
        <v>84</v>
      </c>
      <c r="F497" s="16">
        <f t="shared" si="14"/>
        <v>10.25</v>
      </c>
      <c r="G497" s="16">
        <f t="shared" si="15"/>
        <v>2</v>
      </c>
      <c r="H497" s="16" t="s">
        <v>85</v>
      </c>
      <c r="I497" s="55"/>
      <c r="J497" s="55"/>
      <c r="K497" s="31">
        <v>0.25</v>
      </c>
      <c r="L497" s="56"/>
      <c r="M497" s="57"/>
      <c r="N497" s="55"/>
      <c r="O497" s="55"/>
      <c r="P497" s="55"/>
      <c r="Q497" s="55"/>
      <c r="R497" s="55"/>
      <c r="S497" s="55"/>
      <c r="T497" s="55"/>
      <c r="U497" s="55"/>
      <c r="V497" s="55"/>
      <c r="W497" s="55"/>
      <c r="X497" s="55"/>
      <c r="Y497" s="55"/>
      <c r="Z497" s="55"/>
      <c r="AA497" s="55"/>
      <c r="AB497" s="16"/>
      <c r="AC497" s="55"/>
      <c r="AD497" s="16"/>
      <c r="AE497" s="55"/>
      <c r="AF497" s="55"/>
      <c r="AG497" s="55"/>
      <c r="AH497" s="55"/>
      <c r="AI497" s="16">
        <v>10</v>
      </c>
      <c r="AJ497" s="55"/>
      <c r="AK497" s="55"/>
      <c r="AL497" s="16"/>
      <c r="AM497" s="16"/>
      <c r="AN497" s="55"/>
      <c r="AO497" s="55"/>
      <c r="AP497" s="55"/>
      <c r="AQ497" s="53"/>
      <c r="AR497" s="16" t="s">
        <v>60</v>
      </c>
    </row>
    <row r="498" spans="1:44" s="5" customFormat="1" hidden="1" x14ac:dyDescent="0.25">
      <c r="A498" s="33" t="s">
        <v>1022</v>
      </c>
      <c r="B498" s="33" t="str">
        <f>IFERROR(LEFT(BasedeDados[[#This Row],[GTE TI]],SEARCH(" ",BasedeDados[[#This Row],[GTE TI]],1)),BasedeDados[[#This Row],[GTE TI]])</f>
        <v xml:space="preserve">ANL </v>
      </c>
      <c r="C498" s="79" t="s">
        <v>356</v>
      </c>
      <c r="D498" s="79" t="s">
        <v>1997</v>
      </c>
      <c r="E498" s="16" t="s">
        <v>84</v>
      </c>
      <c r="F498" s="16">
        <f t="shared" si="14"/>
        <v>16</v>
      </c>
      <c r="G498" s="16">
        <f t="shared" si="15"/>
        <v>1</v>
      </c>
      <c r="H498" s="16" t="s">
        <v>85</v>
      </c>
      <c r="I498" s="16"/>
      <c r="J498" s="16"/>
      <c r="K498" s="31"/>
      <c r="L498" s="32"/>
      <c r="M498" s="44"/>
      <c r="N498" s="16"/>
      <c r="O498" s="16"/>
      <c r="P498" s="16"/>
      <c r="Q498" s="16"/>
      <c r="R498" s="16"/>
      <c r="S498" s="16"/>
      <c r="T498" s="16"/>
      <c r="U498" s="16"/>
      <c r="V498" s="16"/>
      <c r="W498" s="16"/>
      <c r="X498" s="16"/>
      <c r="Y498" s="16"/>
      <c r="Z498" s="16"/>
      <c r="AA498" s="16"/>
      <c r="AB498" s="31"/>
      <c r="AC498" s="16"/>
      <c r="AD498" s="31"/>
      <c r="AE498" s="16"/>
      <c r="AF498" s="16"/>
      <c r="AG498" s="16"/>
      <c r="AH498" s="31">
        <v>16</v>
      </c>
      <c r="AI498" s="31"/>
      <c r="AJ498" s="16"/>
      <c r="AK498" s="16"/>
      <c r="AL498" s="16"/>
      <c r="AM498" s="31"/>
      <c r="AN498" s="16"/>
      <c r="AO498" s="16"/>
      <c r="AP498" s="16"/>
      <c r="AQ498" s="15"/>
      <c r="AR498" s="16"/>
    </row>
    <row r="499" spans="1:44" s="5" customFormat="1" hidden="1" x14ac:dyDescent="0.25">
      <c r="A499" s="33" t="s">
        <v>1024</v>
      </c>
      <c r="B499" s="33" t="str">
        <f>IFERROR(LEFT(BasedeDados[[#This Row],[GTE TI]],SEARCH(" ",BasedeDados[[#This Row],[GTE TI]],1)),BasedeDados[[#This Row],[GTE TI]])</f>
        <v xml:space="preserve">COORD </v>
      </c>
      <c r="C499" s="80" t="s">
        <v>347</v>
      </c>
      <c r="D499" s="80" t="s">
        <v>1971</v>
      </c>
      <c r="E499" s="16" t="str" cm="1">
        <f t="array" ref="E49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499" s="16">
        <f t="shared" si="14"/>
        <v>0.25</v>
      </c>
      <c r="G499" s="16">
        <f t="shared" si="15"/>
        <v>1</v>
      </c>
      <c r="H499" s="16" t="s">
        <v>64</v>
      </c>
      <c r="I499" s="16"/>
      <c r="J499" s="16"/>
      <c r="K499" s="31">
        <v>0.25</v>
      </c>
      <c r="L499" s="32"/>
      <c r="M499" s="44"/>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5"/>
      <c r="AR499" s="16" t="s">
        <v>60</v>
      </c>
    </row>
    <row r="500" spans="1:44" s="5" customFormat="1" hidden="1" x14ac:dyDescent="0.25">
      <c r="A500" s="33" t="s">
        <v>1025</v>
      </c>
      <c r="B500" s="33" t="str">
        <f>IFERROR(LEFT(BasedeDados[[#This Row],[GTE TI]],SEARCH(" ",BasedeDados[[#This Row],[GTE TI]],1)),BasedeDados[[#This Row],[GTE TI]])</f>
        <v>N/A</v>
      </c>
      <c r="C500" s="79" t="s">
        <v>2075</v>
      </c>
      <c r="D500" s="79" t="s">
        <v>2075</v>
      </c>
      <c r="E500" s="16" t="s">
        <v>84</v>
      </c>
      <c r="F500" s="16">
        <f t="shared" si="14"/>
        <v>17.75</v>
      </c>
      <c r="G500" s="16">
        <f t="shared" si="15"/>
        <v>3</v>
      </c>
      <c r="H500" s="16" t="s">
        <v>85</v>
      </c>
      <c r="I500" s="16"/>
      <c r="J500" s="16"/>
      <c r="K500" s="31">
        <v>0.25</v>
      </c>
      <c r="L500" s="32"/>
      <c r="M500" s="44"/>
      <c r="N500" s="16"/>
      <c r="O500" s="16"/>
      <c r="P500" s="16">
        <v>16</v>
      </c>
      <c r="Q500" s="16"/>
      <c r="R500" s="16"/>
      <c r="S500" s="16"/>
      <c r="T500" s="16"/>
      <c r="U500" s="16"/>
      <c r="V500" s="16"/>
      <c r="W500" s="16"/>
      <c r="X500" s="16"/>
      <c r="Y500" s="16"/>
      <c r="Z500" s="16"/>
      <c r="AA500" s="16"/>
      <c r="AB500" s="16"/>
      <c r="AC500" s="16"/>
      <c r="AD500" s="16">
        <v>1.5</v>
      </c>
      <c r="AE500" s="16"/>
      <c r="AF500" s="16"/>
      <c r="AG500" s="16"/>
      <c r="AH500" s="16"/>
      <c r="AI500" s="16"/>
      <c r="AJ500" s="16"/>
      <c r="AK500" s="16"/>
      <c r="AL500" s="16"/>
      <c r="AM500" s="16"/>
      <c r="AN500" s="16"/>
      <c r="AO500" s="16"/>
      <c r="AP500" s="16"/>
      <c r="AQ500" s="15"/>
      <c r="AR500" s="16" t="s">
        <v>60</v>
      </c>
    </row>
    <row r="501" spans="1:44" s="5" customFormat="1" hidden="1" x14ac:dyDescent="0.25">
      <c r="A501" s="33" t="s">
        <v>1027</v>
      </c>
      <c r="B501" s="33" t="str">
        <f>IFERROR(LEFT(BasedeDados[[#This Row],[GTE TI]],SEARCH(" ",BasedeDados[[#This Row],[GTE TI]],1)),BasedeDados[[#This Row],[GTE TI]])</f>
        <v xml:space="preserve">ANL </v>
      </c>
      <c r="C501" s="80" t="s">
        <v>326</v>
      </c>
      <c r="D501" s="80" t="s">
        <v>1208</v>
      </c>
      <c r="E501" s="16" t="s">
        <v>84</v>
      </c>
      <c r="F501" s="16">
        <f t="shared" si="14"/>
        <v>17</v>
      </c>
      <c r="G501" s="16">
        <f t="shared" si="15"/>
        <v>2</v>
      </c>
      <c r="H501" s="16" t="s">
        <v>85</v>
      </c>
      <c r="I501" s="16"/>
      <c r="J501" s="16"/>
      <c r="K501" s="31"/>
      <c r="L501" s="32"/>
      <c r="M501" s="44">
        <v>1</v>
      </c>
      <c r="N501" s="16"/>
      <c r="O501" s="16"/>
      <c r="P501" s="16">
        <v>16</v>
      </c>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t="s">
        <v>86</v>
      </c>
      <c r="AQ501" s="15"/>
      <c r="AR501" s="16"/>
    </row>
    <row r="502" spans="1:44" s="5" customFormat="1" hidden="1" x14ac:dyDescent="0.25">
      <c r="A502" s="33" t="s">
        <v>1028</v>
      </c>
      <c r="B502" s="33" t="str">
        <f>IFERROR(LEFT(BasedeDados[[#This Row],[GTE TI]],SEARCH(" ",BasedeDados[[#This Row],[GTE TI]],1)),BasedeDados[[#This Row],[GTE TI]])</f>
        <v>ESTAGIARIO</v>
      </c>
      <c r="C502" s="79" t="s">
        <v>184</v>
      </c>
      <c r="D502" s="79" t="s">
        <v>1053</v>
      </c>
      <c r="E502" s="16" t="str" cm="1">
        <f t="array" ref="E50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502" s="16">
        <f t="shared" si="14"/>
        <v>1</v>
      </c>
      <c r="G502" s="16">
        <f t="shared" si="15"/>
        <v>3</v>
      </c>
      <c r="H502" s="16" t="s">
        <v>58</v>
      </c>
      <c r="I502" s="16"/>
      <c r="J502" s="16"/>
      <c r="K502" s="31">
        <v>0.25</v>
      </c>
      <c r="L502" s="32">
        <v>0.5</v>
      </c>
      <c r="M502" s="44"/>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v>0.25</v>
      </c>
      <c r="AN502" s="16"/>
      <c r="AO502" s="16"/>
      <c r="AP502" s="16" t="s">
        <v>59</v>
      </c>
      <c r="AQ502" s="15"/>
      <c r="AR502" s="16" t="s">
        <v>60</v>
      </c>
    </row>
    <row r="503" spans="1:44" s="5" customFormat="1" hidden="1" x14ac:dyDescent="0.25">
      <c r="A503" s="33" t="s">
        <v>1029</v>
      </c>
      <c r="B503" s="33" t="str">
        <f>IFERROR(LEFT(BasedeDados[[#This Row],[GTE TI]],SEARCH(" ",BasedeDados[[#This Row],[GTE TI]],1)),BasedeDados[[#This Row],[GTE TI]])</f>
        <v xml:space="preserve">ANL </v>
      </c>
      <c r="C503" s="80" t="s">
        <v>337</v>
      </c>
      <c r="D503" s="80" t="s">
        <v>1295</v>
      </c>
      <c r="E503" s="16" t="str" cm="1">
        <f t="array" ref="E50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03" s="16">
        <f t="shared" si="14"/>
        <v>0.25</v>
      </c>
      <c r="G503" s="16">
        <f t="shared" si="15"/>
        <v>1</v>
      </c>
      <c r="H503" s="16" t="s">
        <v>64</v>
      </c>
      <c r="I503" s="16"/>
      <c r="J503" s="16"/>
      <c r="K503" s="31">
        <v>0.25</v>
      </c>
      <c r="L503" s="32"/>
      <c r="M503" s="44"/>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5"/>
      <c r="AR503" s="16" t="s">
        <v>60</v>
      </c>
    </row>
    <row r="504" spans="1:44" s="5" customFormat="1" hidden="1" x14ac:dyDescent="0.25">
      <c r="A504" s="33" t="s">
        <v>1031</v>
      </c>
      <c r="B504" s="33" t="str">
        <f>IFERROR(LEFT(BasedeDados[[#This Row],[GTE TI]],SEARCH(" ",BasedeDados[[#This Row],[GTE TI]],1)),BasedeDados[[#This Row],[GTE TI]])</f>
        <v xml:space="preserve">ANL </v>
      </c>
      <c r="C504" s="79" t="s">
        <v>1976</v>
      </c>
      <c r="D504" s="79" t="s">
        <v>1974</v>
      </c>
      <c r="E504" s="16" t="s">
        <v>84</v>
      </c>
      <c r="F504" s="16">
        <f t="shared" si="14"/>
        <v>12</v>
      </c>
      <c r="G504" s="16">
        <f t="shared" si="15"/>
        <v>2</v>
      </c>
      <c r="H504" s="16" t="s">
        <v>85</v>
      </c>
      <c r="I504" s="16"/>
      <c r="J504" s="16"/>
      <c r="K504" s="31"/>
      <c r="L504" s="32"/>
      <c r="M504" s="44"/>
      <c r="N504" s="16"/>
      <c r="O504" s="16"/>
      <c r="P504" s="16"/>
      <c r="Q504" s="16"/>
      <c r="R504" s="16"/>
      <c r="S504" s="16"/>
      <c r="T504" s="16"/>
      <c r="U504" s="16"/>
      <c r="V504" s="16"/>
      <c r="W504" s="16"/>
      <c r="X504" s="16"/>
      <c r="Y504" s="16"/>
      <c r="Z504" s="16"/>
      <c r="AA504" s="16">
        <v>2</v>
      </c>
      <c r="AB504" s="16"/>
      <c r="AC504" s="16"/>
      <c r="AD504" s="16"/>
      <c r="AE504" s="16"/>
      <c r="AF504" s="16"/>
      <c r="AG504" s="16"/>
      <c r="AH504" s="16"/>
      <c r="AI504" s="16">
        <v>10</v>
      </c>
      <c r="AJ504" s="16"/>
      <c r="AK504" s="16"/>
      <c r="AL504" s="16"/>
      <c r="AM504" s="16"/>
      <c r="AN504" s="16"/>
      <c r="AO504" s="16"/>
      <c r="AP504" s="16" t="s">
        <v>86</v>
      </c>
      <c r="AQ504" s="15"/>
      <c r="AR504" s="16"/>
    </row>
    <row r="505" spans="1:44" s="5" customFormat="1" hidden="1" x14ac:dyDescent="0.25">
      <c r="A505" s="33" t="s">
        <v>1033</v>
      </c>
      <c r="B505" s="33" t="str">
        <f>IFERROR(LEFT(BasedeDados[[#This Row],[GTE TI]],SEARCH(" ",BasedeDados[[#This Row],[GTE TI]],1)),BasedeDados[[#This Row],[GTE TI]])</f>
        <v>ESTAGIARIO</v>
      </c>
      <c r="C505" s="80" t="s">
        <v>184</v>
      </c>
      <c r="D505" s="80" t="s">
        <v>1820</v>
      </c>
      <c r="E505" s="16" t="str" cm="1">
        <f t="array" ref="E50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05" s="16">
        <f t="shared" si="14"/>
        <v>0.25</v>
      </c>
      <c r="G505" s="16">
        <f t="shared" si="15"/>
        <v>1</v>
      </c>
      <c r="H505" s="16" t="s">
        <v>64</v>
      </c>
      <c r="I505" s="16"/>
      <c r="J505" s="16"/>
      <c r="K505" s="31">
        <v>0.25</v>
      </c>
      <c r="L505" s="32"/>
      <c r="M505" s="44"/>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5"/>
      <c r="AR505" s="16" t="s">
        <v>60</v>
      </c>
    </row>
    <row r="506" spans="1:44" s="5" customFormat="1" hidden="1" x14ac:dyDescent="0.25">
      <c r="A506" s="33" t="s">
        <v>1034</v>
      </c>
      <c r="B506" s="33" t="str">
        <f>IFERROR(LEFT(BasedeDados[[#This Row],[GTE TI]],SEARCH(" ",BasedeDados[[#This Row],[GTE TI]],1)),BasedeDados[[#This Row],[GTE TI]])</f>
        <v xml:space="preserve">ANL </v>
      </c>
      <c r="C506" s="79" t="s">
        <v>395</v>
      </c>
      <c r="D506" s="79" t="s">
        <v>407</v>
      </c>
      <c r="E506" s="16" t="str" cm="1">
        <f t="array" ref="E50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06" s="16">
        <f t="shared" si="14"/>
        <v>0.25</v>
      </c>
      <c r="G506" s="16">
        <f t="shared" si="15"/>
        <v>1</v>
      </c>
      <c r="H506" s="16" t="s">
        <v>64</v>
      </c>
      <c r="I506" s="16"/>
      <c r="J506" s="16"/>
      <c r="K506" s="31">
        <v>0.25</v>
      </c>
      <c r="L506" s="32"/>
      <c r="M506" s="44"/>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5"/>
      <c r="AR506" s="16" t="s">
        <v>60</v>
      </c>
    </row>
    <row r="507" spans="1:44" s="5" customFormat="1" hidden="1" x14ac:dyDescent="0.25">
      <c r="A507" s="33" t="s">
        <v>1035</v>
      </c>
      <c r="B507" s="33" t="str">
        <f>IFERROR(LEFT(BasedeDados[[#This Row],[GTE TI]],SEARCH(" ",BasedeDados[[#This Row],[GTE TI]],1)),BasedeDados[[#This Row],[GTE TI]])</f>
        <v xml:space="preserve">CONS </v>
      </c>
      <c r="C507" s="80" t="s">
        <v>1713</v>
      </c>
      <c r="D507" s="80" t="s">
        <v>1714</v>
      </c>
      <c r="E507" s="16" t="str" cm="1">
        <f t="array" ref="E50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07" s="16">
        <f t="shared" si="14"/>
        <v>0.5</v>
      </c>
      <c r="G507" s="16">
        <f t="shared" si="15"/>
        <v>2</v>
      </c>
      <c r="H507" s="16" t="s">
        <v>64</v>
      </c>
      <c r="I507" s="16"/>
      <c r="J507" s="16"/>
      <c r="K507" s="31">
        <v>0.25</v>
      </c>
      <c r="L507" s="32"/>
      <c r="M507" s="44"/>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55">
        <v>0.25</v>
      </c>
      <c r="AM507" s="16"/>
      <c r="AN507" s="16"/>
      <c r="AO507" s="16"/>
      <c r="AP507" s="16"/>
      <c r="AQ507" s="15"/>
      <c r="AR507" s="16" t="s">
        <v>60</v>
      </c>
    </row>
    <row r="508" spans="1:44" s="5" customFormat="1" x14ac:dyDescent="0.25">
      <c r="A508" s="33" t="s">
        <v>1037</v>
      </c>
      <c r="B508" s="33" t="str">
        <f>IFERROR(LEFT(BasedeDados[[#This Row],[GTE TI]],SEARCH(" ",BasedeDados[[#This Row],[GTE TI]],1)),BasedeDados[[#This Row],[GTE TI]])</f>
        <v xml:space="preserve">AUDITOR </v>
      </c>
      <c r="C508" s="79" t="s">
        <v>716</v>
      </c>
      <c r="D508" s="79" t="s">
        <v>733</v>
      </c>
      <c r="E508" s="16" t="str" cm="1">
        <f t="array" ref="E50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508" s="16">
        <f t="shared" si="14"/>
        <v>0</v>
      </c>
      <c r="G508" s="16">
        <f t="shared" si="15"/>
        <v>0</v>
      </c>
      <c r="H508" s="16" t="s">
        <v>114</v>
      </c>
      <c r="I508" s="16"/>
      <c r="J508" s="16"/>
      <c r="K508" s="31"/>
      <c r="L508" s="32"/>
      <c r="M508" s="44"/>
      <c r="N508" s="16"/>
      <c r="O508" s="16"/>
      <c r="P508" s="16"/>
      <c r="Q508" s="16"/>
      <c r="R508" s="16"/>
      <c r="S508" s="16"/>
      <c r="T508" s="16"/>
      <c r="U508" s="16"/>
      <c r="V508" s="16"/>
      <c r="W508" s="16"/>
      <c r="X508" s="16"/>
      <c r="Y508" s="16"/>
      <c r="Z508" s="16"/>
      <c r="AA508" s="16"/>
      <c r="AB508" s="31"/>
      <c r="AC508" s="16"/>
      <c r="AD508" s="31"/>
      <c r="AE508" s="16"/>
      <c r="AF508" s="16"/>
      <c r="AG508" s="16"/>
      <c r="AH508" s="16"/>
      <c r="AI508" s="16"/>
      <c r="AJ508" s="16"/>
      <c r="AK508" s="16"/>
      <c r="AL508" s="16"/>
      <c r="AM508" s="16"/>
      <c r="AN508" s="16"/>
      <c r="AO508" s="16"/>
      <c r="AP508" s="16"/>
      <c r="AQ508" s="15"/>
      <c r="AR508" s="16"/>
    </row>
    <row r="509" spans="1:44" s="5" customFormat="1" hidden="1" x14ac:dyDescent="0.25">
      <c r="A509" s="33" t="s">
        <v>1038</v>
      </c>
      <c r="B509" s="33" t="str">
        <f>IFERROR(LEFT(BasedeDados[[#This Row],[GTE TI]],SEARCH(" ",BasedeDados[[#This Row],[GTE TI]],1)),BasedeDados[[#This Row],[GTE TI]])</f>
        <v xml:space="preserve">SUPTE </v>
      </c>
      <c r="C509" s="80" t="s">
        <v>320</v>
      </c>
      <c r="D509" s="80" t="s">
        <v>321</v>
      </c>
      <c r="E509" s="16" t="str" cm="1">
        <f t="array" ref="E50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09" s="16">
        <f t="shared" si="14"/>
        <v>0.75</v>
      </c>
      <c r="G509" s="16">
        <f t="shared" si="15"/>
        <v>3</v>
      </c>
      <c r="H509" s="16" t="s">
        <v>64</v>
      </c>
      <c r="I509" s="16"/>
      <c r="J509" s="16"/>
      <c r="K509" s="31">
        <v>0.25</v>
      </c>
      <c r="L509" s="32"/>
      <c r="M509" s="44"/>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55">
        <v>0.25</v>
      </c>
      <c r="AM509" s="16">
        <v>0.25</v>
      </c>
      <c r="AN509" s="16"/>
      <c r="AO509" s="16"/>
      <c r="AP509" s="16"/>
      <c r="AQ509" s="15"/>
      <c r="AR509" s="16" t="s">
        <v>60</v>
      </c>
    </row>
    <row r="510" spans="1:44" s="5" customFormat="1" hidden="1" x14ac:dyDescent="0.25">
      <c r="A510" s="33" t="s">
        <v>1040</v>
      </c>
      <c r="B510" s="33" t="str">
        <f>IFERROR(LEFT(BasedeDados[[#This Row],[GTE TI]],SEARCH(" ",BasedeDados[[#This Row],[GTE TI]],1)),BasedeDados[[#This Row],[GTE TI]])</f>
        <v>N/A</v>
      </c>
      <c r="C510" s="79" t="s">
        <v>2075</v>
      </c>
      <c r="D510" s="79" t="s">
        <v>2075</v>
      </c>
      <c r="E510" s="16" t="str" cm="1">
        <f t="array" ref="E51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510" s="16">
        <f t="shared" si="14"/>
        <v>4.25</v>
      </c>
      <c r="G510" s="16">
        <f t="shared" si="15"/>
        <v>2</v>
      </c>
      <c r="H510" s="16" t="s">
        <v>58</v>
      </c>
      <c r="I510" s="16"/>
      <c r="J510" s="16"/>
      <c r="K510" s="31">
        <v>0.25</v>
      </c>
      <c r="L510" s="32"/>
      <c r="M510" s="44"/>
      <c r="N510" s="16"/>
      <c r="O510" s="16"/>
      <c r="P510" s="16"/>
      <c r="Q510" s="16"/>
      <c r="R510" s="16"/>
      <c r="S510" s="16"/>
      <c r="T510" s="16"/>
      <c r="U510" s="16"/>
      <c r="V510" s="16">
        <v>4</v>
      </c>
      <c r="W510" s="16"/>
      <c r="X510" s="16"/>
      <c r="Y510" s="16"/>
      <c r="Z510" s="16"/>
      <c r="AA510" s="16"/>
      <c r="AB510" s="16"/>
      <c r="AC510" s="16"/>
      <c r="AD510" s="16"/>
      <c r="AE510" s="16"/>
      <c r="AF510" s="16"/>
      <c r="AG510" s="16"/>
      <c r="AH510" s="16"/>
      <c r="AI510" s="16"/>
      <c r="AJ510" s="16"/>
      <c r="AK510" s="16"/>
      <c r="AL510" s="16"/>
      <c r="AM510" s="16"/>
      <c r="AN510" s="16"/>
      <c r="AO510" s="16"/>
      <c r="AP510" s="16"/>
      <c r="AQ510" s="15"/>
      <c r="AR510" s="16" t="s">
        <v>60</v>
      </c>
    </row>
    <row r="511" spans="1:44" s="5" customFormat="1" hidden="1" x14ac:dyDescent="0.25">
      <c r="A511" s="33" t="s">
        <v>1043</v>
      </c>
      <c r="B511" s="33" t="str">
        <f>IFERROR(LEFT(BasedeDados[[#This Row],[GTE TI]],SEARCH(" ",BasedeDados[[#This Row],[GTE TI]],1)),BasedeDados[[#This Row],[GTE TI]])</f>
        <v xml:space="preserve">SUPTE </v>
      </c>
      <c r="C511" s="80" t="s">
        <v>240</v>
      </c>
      <c r="D511" s="80" t="s">
        <v>1247</v>
      </c>
      <c r="E511" s="16" t="str" cm="1">
        <f t="array" ref="E51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511" s="16">
        <f t="shared" si="14"/>
        <v>1.25</v>
      </c>
      <c r="G511" s="16">
        <f t="shared" si="15"/>
        <v>2</v>
      </c>
      <c r="H511" s="16" t="s">
        <v>58</v>
      </c>
      <c r="I511" s="16"/>
      <c r="J511" s="16"/>
      <c r="K511" s="31">
        <v>0.25</v>
      </c>
      <c r="L511" s="32"/>
      <c r="M511" s="44">
        <v>1</v>
      </c>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5"/>
      <c r="AR511" s="16" t="s">
        <v>60</v>
      </c>
    </row>
    <row r="512" spans="1:44" s="5" customFormat="1" hidden="1" x14ac:dyDescent="0.25">
      <c r="A512" s="33" t="s">
        <v>1046</v>
      </c>
      <c r="B512" s="33" t="str">
        <f>IFERROR(LEFT(BasedeDados[[#This Row],[GTE TI]],SEARCH(" ",BasedeDados[[#This Row],[GTE TI]],1)),BasedeDados[[#This Row],[GTE TI]])</f>
        <v xml:space="preserve">ANL </v>
      </c>
      <c r="C512" s="79" t="s">
        <v>399</v>
      </c>
      <c r="D512" s="79" t="s">
        <v>400</v>
      </c>
      <c r="E512" s="16" t="str" cm="1">
        <f t="array" ref="E51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12" s="16">
        <f t="shared" si="14"/>
        <v>0.25</v>
      </c>
      <c r="G512" s="16">
        <f t="shared" si="15"/>
        <v>1</v>
      </c>
      <c r="H512" s="16" t="s">
        <v>64</v>
      </c>
      <c r="I512" s="55"/>
      <c r="J512" s="55"/>
      <c r="K512" s="58"/>
      <c r="L512" s="56"/>
      <c r="M512" s="57"/>
      <c r="N512" s="55"/>
      <c r="O512" s="55"/>
      <c r="P512" s="55"/>
      <c r="Q512" s="55"/>
      <c r="R512" s="55"/>
      <c r="S512" s="55"/>
      <c r="T512" s="55"/>
      <c r="U512" s="55"/>
      <c r="V512" s="55"/>
      <c r="W512" s="55"/>
      <c r="X512" s="55"/>
      <c r="Y512" s="55"/>
      <c r="Z512" s="55"/>
      <c r="AA512" s="55"/>
      <c r="AB512" s="58"/>
      <c r="AC512" s="55"/>
      <c r="AD512" s="58"/>
      <c r="AE512" s="55"/>
      <c r="AF512" s="55"/>
      <c r="AG512" s="55"/>
      <c r="AH512" s="55"/>
      <c r="AI512" s="55"/>
      <c r="AJ512" s="55"/>
      <c r="AK512" s="55"/>
      <c r="AL512" s="55"/>
      <c r="AM512" s="58">
        <v>0.25</v>
      </c>
      <c r="AN512" s="55"/>
      <c r="AO512" s="55"/>
      <c r="AP512" s="55"/>
      <c r="AQ512" s="53"/>
      <c r="AR512" s="16"/>
    </row>
    <row r="513" spans="1:44" s="5" customFormat="1" hidden="1" x14ac:dyDescent="0.25">
      <c r="A513" s="33" t="s">
        <v>1048</v>
      </c>
      <c r="B513" s="33" t="str">
        <f>IFERROR(LEFT(BasedeDados[[#This Row],[GTE TI]],SEARCH(" ",BasedeDados[[#This Row],[GTE TI]],1)),BasedeDados[[#This Row],[GTE TI]])</f>
        <v xml:space="preserve">ANL </v>
      </c>
      <c r="C513" s="80" t="s">
        <v>497</v>
      </c>
      <c r="D513" s="80" t="s">
        <v>507</v>
      </c>
      <c r="E513" s="16" t="str" cm="1">
        <f t="array" ref="E51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13" s="16">
        <f t="shared" si="14"/>
        <v>0.5</v>
      </c>
      <c r="G513" s="16">
        <f t="shared" si="15"/>
        <v>2</v>
      </c>
      <c r="H513" s="16" t="s">
        <v>64</v>
      </c>
      <c r="I513" s="16"/>
      <c r="J513" s="16"/>
      <c r="K513" s="31">
        <v>0.25</v>
      </c>
      <c r="L513" s="32"/>
      <c r="M513" s="44"/>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v>0.25</v>
      </c>
      <c r="AN513" s="16"/>
      <c r="AO513" s="16"/>
      <c r="AP513" s="16"/>
      <c r="AQ513" s="15"/>
      <c r="AR513" s="16" t="s">
        <v>60</v>
      </c>
    </row>
    <row r="514" spans="1:44" s="5" customFormat="1" hidden="1" x14ac:dyDescent="0.25">
      <c r="A514" s="33" t="s">
        <v>1050</v>
      </c>
      <c r="B514" s="33" t="str">
        <f>IFERROR(LEFT(BasedeDados[[#This Row],[GTE TI]],SEARCH(" ",BasedeDados[[#This Row],[GTE TI]],1)),BasedeDados[[#This Row],[GTE TI]])</f>
        <v xml:space="preserve">ANL </v>
      </c>
      <c r="C514" s="79" t="s">
        <v>497</v>
      </c>
      <c r="D514" s="79" t="s">
        <v>535</v>
      </c>
      <c r="E514" s="16" t="str" cm="1">
        <f t="array" ref="E51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14" s="16">
        <f t="shared" si="14"/>
        <v>0.5</v>
      </c>
      <c r="G514" s="16">
        <f t="shared" si="15"/>
        <v>2</v>
      </c>
      <c r="H514" s="16" t="s">
        <v>64</v>
      </c>
      <c r="I514" s="16"/>
      <c r="J514" s="16"/>
      <c r="K514" s="31">
        <v>0.25</v>
      </c>
      <c r="L514" s="32"/>
      <c r="M514" s="44"/>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v>0.25</v>
      </c>
      <c r="AN514" s="16"/>
      <c r="AO514" s="16"/>
      <c r="AP514" s="16"/>
      <c r="AQ514" s="15"/>
      <c r="AR514" s="16" t="s">
        <v>60</v>
      </c>
    </row>
    <row r="515" spans="1:44" s="5" customFormat="1" hidden="1" x14ac:dyDescent="0.25">
      <c r="A515" s="33" t="s">
        <v>1052</v>
      </c>
      <c r="B515" s="33" t="str">
        <f>IFERROR(LEFT(BasedeDados[[#This Row],[GTE TI]],SEARCH(" ",BasedeDados[[#This Row],[GTE TI]],1)),BasedeDados[[#This Row],[GTE TI]])</f>
        <v xml:space="preserve">COORD </v>
      </c>
      <c r="C515" s="80" t="s">
        <v>1968</v>
      </c>
      <c r="D515" s="80" t="s">
        <v>1969</v>
      </c>
      <c r="E515" s="16" t="str" cm="1">
        <f t="array" ref="E51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15" s="16">
        <f t="shared" ref="F515:F578" si="16">SUM(I515:AQ515)</f>
        <v>0.5</v>
      </c>
      <c r="G515" s="16">
        <f t="shared" ref="G515:G578" si="17">COUNT(I515,K515:AM515,AN515)</f>
        <v>2</v>
      </c>
      <c r="H515" s="16" t="s">
        <v>64</v>
      </c>
      <c r="I515" s="16"/>
      <c r="J515" s="16"/>
      <c r="K515" s="31">
        <v>0.25</v>
      </c>
      <c r="L515" s="32"/>
      <c r="M515" s="44"/>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55">
        <v>0.25</v>
      </c>
      <c r="AM515" s="16"/>
      <c r="AN515" s="16"/>
      <c r="AO515" s="16"/>
      <c r="AP515" s="16"/>
      <c r="AQ515" s="15"/>
      <c r="AR515" s="16" t="s">
        <v>60</v>
      </c>
    </row>
    <row r="516" spans="1:44" s="5" customFormat="1" hidden="1" x14ac:dyDescent="0.25">
      <c r="A516" s="33" t="s">
        <v>1054</v>
      </c>
      <c r="B516" s="33" t="str">
        <f>IFERROR(LEFT(BasedeDados[[#This Row],[GTE TI]],SEARCH(" ",BasedeDados[[#This Row],[GTE TI]],1)),BasedeDados[[#This Row],[GTE TI]])</f>
        <v xml:space="preserve">ANL </v>
      </c>
      <c r="C516" s="79" t="s">
        <v>1616</v>
      </c>
      <c r="D516" s="79" t="s">
        <v>1614</v>
      </c>
      <c r="E516" s="16" t="str" cm="1">
        <f t="array" ref="E51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16" s="16">
        <f t="shared" si="16"/>
        <v>0.5</v>
      </c>
      <c r="G516" s="16">
        <f t="shared" si="17"/>
        <v>2</v>
      </c>
      <c r="H516" s="16" t="s">
        <v>64</v>
      </c>
      <c r="I516" s="16"/>
      <c r="J516" s="16"/>
      <c r="K516" s="31">
        <v>0.25</v>
      </c>
      <c r="L516" s="32"/>
      <c r="M516" s="44"/>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55">
        <v>0.25</v>
      </c>
      <c r="AM516" s="16"/>
      <c r="AN516" s="16"/>
      <c r="AO516" s="16"/>
      <c r="AP516" s="16"/>
      <c r="AQ516" s="15"/>
      <c r="AR516" s="16" t="s">
        <v>60</v>
      </c>
    </row>
    <row r="517" spans="1:44" s="5" customFormat="1" hidden="1" x14ac:dyDescent="0.25">
      <c r="A517" s="33" t="s">
        <v>1055</v>
      </c>
      <c r="B517" s="33" t="str">
        <f>IFERROR(LEFT(BasedeDados[[#This Row],[GTE TI]],SEARCH(" ",BasedeDados[[#This Row],[GTE TI]],1)),BasedeDados[[#This Row],[GTE TI]])</f>
        <v xml:space="preserve">AST </v>
      </c>
      <c r="C517" s="80" t="s">
        <v>449</v>
      </c>
      <c r="D517" s="80" t="s">
        <v>1959</v>
      </c>
      <c r="E517" s="16" t="str" cm="1">
        <f t="array" ref="E51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17" s="16">
        <f t="shared" si="16"/>
        <v>0.25</v>
      </c>
      <c r="G517" s="16">
        <f t="shared" si="17"/>
        <v>1</v>
      </c>
      <c r="H517" s="16" t="s">
        <v>64</v>
      </c>
      <c r="I517" s="55"/>
      <c r="J517" s="55"/>
      <c r="L517" s="56"/>
      <c r="M517" s="57"/>
      <c r="N517" s="55"/>
      <c r="O517" s="55"/>
      <c r="P517" s="55"/>
      <c r="Q517" s="55"/>
      <c r="R517" s="55"/>
      <c r="S517" s="55"/>
      <c r="T517" s="55"/>
      <c r="U517" s="55"/>
      <c r="V517" s="55"/>
      <c r="W517" s="55"/>
      <c r="X517" s="55"/>
      <c r="Y517" s="55"/>
      <c r="Z517" s="55"/>
      <c r="AA517" s="55"/>
      <c r="AC517" s="55"/>
      <c r="AE517" s="55"/>
      <c r="AF517" s="55"/>
      <c r="AG517" s="55"/>
      <c r="AH517" s="55"/>
      <c r="AI517" s="55"/>
      <c r="AJ517" s="55"/>
      <c r="AK517" s="55"/>
      <c r="AL517" s="55">
        <v>0.25</v>
      </c>
      <c r="AM517" s="16"/>
      <c r="AN517" s="55"/>
      <c r="AO517" s="55"/>
      <c r="AP517" s="55"/>
      <c r="AQ517" s="53"/>
      <c r="AR517" s="16"/>
    </row>
    <row r="518" spans="1:44" s="5" customFormat="1" hidden="1" x14ac:dyDescent="0.25">
      <c r="A518" s="33" t="s">
        <v>1056</v>
      </c>
      <c r="B518" s="33" t="str">
        <f>IFERROR(LEFT(BasedeDados[[#This Row],[GTE TI]],SEARCH(" ",BasedeDados[[#This Row],[GTE TI]],1)),BasedeDados[[#This Row],[GTE TI]])</f>
        <v xml:space="preserve">ANL </v>
      </c>
      <c r="C518" s="79" t="s">
        <v>134</v>
      </c>
      <c r="D518" s="79" t="s">
        <v>135</v>
      </c>
      <c r="E518" s="16" t="str" cm="1">
        <f t="array" ref="E51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18" s="16">
        <f t="shared" si="16"/>
        <v>0.25</v>
      </c>
      <c r="G518" s="16">
        <f t="shared" si="17"/>
        <v>1</v>
      </c>
      <c r="H518" s="16" t="s">
        <v>64</v>
      </c>
      <c r="I518" s="16"/>
      <c r="J518" s="16"/>
      <c r="K518" s="31">
        <v>0.25</v>
      </c>
      <c r="L518" s="32"/>
      <c r="M518" s="44"/>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5"/>
      <c r="AR518" s="16" t="s">
        <v>60</v>
      </c>
    </row>
    <row r="519" spans="1:44" s="5" customFormat="1" hidden="1" x14ac:dyDescent="0.25">
      <c r="A519" s="33" t="s">
        <v>1058</v>
      </c>
      <c r="B519" s="33" t="str">
        <f>IFERROR(LEFT(BasedeDados[[#This Row],[GTE TI]],SEARCH(" ",BasedeDados[[#This Row],[GTE TI]],1)),BasedeDados[[#This Row],[GTE TI]])</f>
        <v xml:space="preserve">GTE </v>
      </c>
      <c r="C519" s="80" t="s">
        <v>1138</v>
      </c>
      <c r="D519" s="80" t="s">
        <v>1830</v>
      </c>
      <c r="E519" s="16" t="str" cm="1">
        <f t="array" ref="E51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19" s="16">
        <f t="shared" si="16"/>
        <v>0.25</v>
      </c>
      <c r="G519" s="16">
        <f t="shared" si="17"/>
        <v>1</v>
      </c>
      <c r="H519" s="16" t="s">
        <v>64</v>
      </c>
      <c r="I519" s="16"/>
      <c r="J519" s="16"/>
      <c r="K519" s="31">
        <v>0.25</v>
      </c>
      <c r="L519" s="32"/>
      <c r="M519" s="44"/>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5"/>
      <c r="AR519" s="16" t="s">
        <v>60</v>
      </c>
    </row>
    <row r="520" spans="1:44" s="5" customFormat="1" hidden="1" x14ac:dyDescent="0.25">
      <c r="A520" s="33" t="s">
        <v>1060</v>
      </c>
      <c r="B520" s="33" t="str">
        <f>IFERROR(LEFT(BasedeDados[[#This Row],[GTE TI]],SEARCH(" ",BasedeDados[[#This Row],[GTE TI]],1)),BasedeDados[[#This Row],[GTE TI]])</f>
        <v>N/A</v>
      </c>
      <c r="C520" s="79" t="s">
        <v>2075</v>
      </c>
      <c r="D520" s="79" t="s">
        <v>2075</v>
      </c>
      <c r="E520" s="16" t="str" cm="1">
        <f t="array" ref="E52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520" s="16">
        <f t="shared" si="16"/>
        <v>1</v>
      </c>
      <c r="G520" s="16">
        <f t="shared" si="17"/>
        <v>3</v>
      </c>
      <c r="H520" s="16" t="s">
        <v>58</v>
      </c>
      <c r="I520" s="16"/>
      <c r="J520" s="16"/>
      <c r="K520" s="31">
        <v>0.25</v>
      </c>
      <c r="L520" s="32"/>
      <c r="M520" s="44"/>
      <c r="N520" s="16"/>
      <c r="O520" s="16"/>
      <c r="P520" s="16"/>
      <c r="Q520" s="16"/>
      <c r="R520" s="16"/>
      <c r="S520" s="16"/>
      <c r="T520" s="16"/>
      <c r="U520" s="16"/>
      <c r="V520" s="16"/>
      <c r="W520" s="16"/>
      <c r="X520" s="16"/>
      <c r="Y520" s="16"/>
      <c r="Z520" s="16"/>
      <c r="AA520" s="16"/>
      <c r="AB520" s="16"/>
      <c r="AC520" s="16"/>
      <c r="AD520" s="16"/>
      <c r="AE520" s="16"/>
      <c r="AF520" s="16"/>
      <c r="AG520" s="16">
        <v>0.5</v>
      </c>
      <c r="AH520" s="16"/>
      <c r="AI520" s="16"/>
      <c r="AJ520" s="16"/>
      <c r="AK520" s="16"/>
      <c r="AL520" s="16"/>
      <c r="AM520" s="16">
        <v>0.25</v>
      </c>
      <c r="AN520" s="16"/>
      <c r="AO520" s="16"/>
      <c r="AP520" s="16"/>
      <c r="AQ520" s="15"/>
      <c r="AR520" s="16" t="s">
        <v>60</v>
      </c>
    </row>
    <row r="521" spans="1:44" s="5" customFormat="1" hidden="1" x14ac:dyDescent="0.25">
      <c r="A521" s="33" t="s">
        <v>1062</v>
      </c>
      <c r="B521" s="33" t="str">
        <f>IFERROR(LEFT(BasedeDados[[#This Row],[GTE TI]],SEARCH(" ",BasedeDados[[#This Row],[GTE TI]],1)),BasedeDados[[#This Row],[GTE TI]])</f>
        <v xml:space="preserve">ANL </v>
      </c>
      <c r="C521" s="80" t="s">
        <v>1442</v>
      </c>
      <c r="D521" s="80" t="s">
        <v>1443</v>
      </c>
      <c r="E521" s="16" t="str" cm="1">
        <f t="array" ref="E52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21" s="16">
        <f t="shared" si="16"/>
        <v>0.25</v>
      </c>
      <c r="G521" s="16">
        <f t="shared" si="17"/>
        <v>1</v>
      </c>
      <c r="H521" s="16" t="s">
        <v>64</v>
      </c>
      <c r="I521" s="16"/>
      <c r="J521" s="16"/>
      <c r="K521" s="31">
        <v>0.25</v>
      </c>
      <c r="L521" s="32"/>
      <c r="M521" s="44"/>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5"/>
      <c r="AR521" s="16" t="s">
        <v>60</v>
      </c>
    </row>
    <row r="522" spans="1:44" s="5" customFormat="1" hidden="1" x14ac:dyDescent="0.25">
      <c r="A522" s="33" t="s">
        <v>1064</v>
      </c>
      <c r="B522" s="33" t="str">
        <f>IFERROR(LEFT(BasedeDados[[#This Row],[GTE TI]],SEARCH(" ",BasedeDados[[#This Row],[GTE TI]],1)),BasedeDados[[#This Row],[GTE TI]])</f>
        <v xml:space="preserve">SUPTE </v>
      </c>
      <c r="C522" s="79" t="s">
        <v>240</v>
      </c>
      <c r="D522" s="79" t="s">
        <v>1243</v>
      </c>
      <c r="E522" s="16" t="str" cm="1">
        <f t="array" ref="E52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22" s="16">
        <f t="shared" si="16"/>
        <v>0.25</v>
      </c>
      <c r="G522" s="16">
        <f t="shared" si="17"/>
        <v>1</v>
      </c>
      <c r="H522" s="16" t="s">
        <v>64</v>
      </c>
      <c r="I522" s="16"/>
      <c r="J522" s="16"/>
      <c r="K522" s="31">
        <v>0.25</v>
      </c>
      <c r="L522" s="32"/>
      <c r="M522" s="44"/>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5"/>
      <c r="AR522" s="16" t="s">
        <v>60</v>
      </c>
    </row>
    <row r="523" spans="1:44" s="5" customFormat="1" hidden="1" x14ac:dyDescent="0.25">
      <c r="A523" s="33" t="s">
        <v>1066</v>
      </c>
      <c r="B523" s="33" t="str">
        <f>IFERROR(LEFT(BasedeDados[[#This Row],[GTE TI]],SEARCH(" ",BasedeDados[[#This Row],[GTE TI]],1)),BasedeDados[[#This Row],[GTE TI]])</f>
        <v xml:space="preserve">SUPTE </v>
      </c>
      <c r="C523" s="80" t="s">
        <v>131</v>
      </c>
      <c r="D523" s="80" t="s">
        <v>967</v>
      </c>
      <c r="E523" s="16" t="str" cm="1">
        <f t="array" ref="E52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23" s="16">
        <f t="shared" si="16"/>
        <v>0.25</v>
      </c>
      <c r="G523" s="16">
        <f t="shared" si="17"/>
        <v>1</v>
      </c>
      <c r="H523" s="16" t="s">
        <v>64</v>
      </c>
      <c r="I523" s="16"/>
      <c r="J523" s="16"/>
      <c r="K523" s="31">
        <v>0.25</v>
      </c>
      <c r="L523" s="32"/>
      <c r="M523" s="44"/>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5"/>
      <c r="AR523" s="16" t="s">
        <v>60</v>
      </c>
    </row>
    <row r="524" spans="1:44" s="5" customFormat="1" hidden="1" x14ac:dyDescent="0.25">
      <c r="A524" s="33" t="s">
        <v>1067</v>
      </c>
      <c r="B524" s="33" t="str">
        <f>IFERROR(LEFT(BasedeDados[[#This Row],[GTE TI]],SEARCH(" ",BasedeDados[[#This Row],[GTE TI]],1)),BasedeDados[[#This Row],[GTE TI]])</f>
        <v xml:space="preserve">CONS </v>
      </c>
      <c r="C524" s="79" t="s">
        <v>574</v>
      </c>
      <c r="D524" s="79" t="s">
        <v>1888</v>
      </c>
      <c r="E524" s="16" t="str" cm="1">
        <f t="array" ref="E52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24" s="16">
        <f t="shared" si="16"/>
        <v>0.25</v>
      </c>
      <c r="G524" s="16">
        <f t="shared" si="17"/>
        <v>1</v>
      </c>
      <c r="H524" s="16" t="s">
        <v>64</v>
      </c>
      <c r="I524" s="16"/>
      <c r="J524" s="16"/>
      <c r="K524" s="31">
        <v>0.25</v>
      </c>
      <c r="L524" s="32"/>
      <c r="M524" s="44"/>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5"/>
      <c r="AR524" s="16" t="s">
        <v>60</v>
      </c>
    </row>
    <row r="525" spans="1:44" s="5" customFormat="1" hidden="1" x14ac:dyDescent="0.25">
      <c r="A525" s="33" t="s">
        <v>1068</v>
      </c>
      <c r="B525" s="33" t="str">
        <f>IFERROR(LEFT(BasedeDados[[#This Row],[GTE TI]],SEARCH(" ",BasedeDados[[#This Row],[GTE TI]],1)),BasedeDados[[#This Row],[GTE TI]])</f>
        <v xml:space="preserve">ANL </v>
      </c>
      <c r="C525" s="80" t="s">
        <v>1118</v>
      </c>
      <c r="D525" s="80" t="s">
        <v>1490</v>
      </c>
      <c r="E525" s="16" t="str" cm="1">
        <f t="array" ref="E52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25" s="16">
        <f t="shared" si="16"/>
        <v>0.25</v>
      </c>
      <c r="G525" s="16">
        <f t="shared" si="17"/>
        <v>1</v>
      </c>
      <c r="H525" s="16" t="s">
        <v>64</v>
      </c>
      <c r="I525" s="16"/>
      <c r="J525" s="16"/>
      <c r="K525" s="31">
        <v>0.25</v>
      </c>
      <c r="L525" s="32"/>
      <c r="M525" s="44"/>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5"/>
      <c r="AR525" s="16" t="s">
        <v>60</v>
      </c>
    </row>
    <row r="526" spans="1:44" s="5" customFormat="1" hidden="1" x14ac:dyDescent="0.25">
      <c r="A526" s="33" t="s">
        <v>1070</v>
      </c>
      <c r="B526" s="33" t="str">
        <f>IFERROR(LEFT(BasedeDados[[#This Row],[GTE TI]],SEARCH(" ",BasedeDados[[#This Row],[GTE TI]],1)),BasedeDados[[#This Row],[GTE TI]])</f>
        <v xml:space="preserve">ANL </v>
      </c>
      <c r="C526" s="79" t="s">
        <v>227</v>
      </c>
      <c r="D526" s="79" t="s">
        <v>228</v>
      </c>
      <c r="E526" s="16" t="str" cm="1">
        <f t="array" ref="E52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26" s="16">
        <f t="shared" si="16"/>
        <v>0.5</v>
      </c>
      <c r="G526" s="16">
        <f t="shared" si="17"/>
        <v>2</v>
      </c>
      <c r="H526" s="16" t="s">
        <v>64</v>
      </c>
      <c r="I526" s="16"/>
      <c r="J526" s="16"/>
      <c r="K526" s="31">
        <v>0.25</v>
      </c>
      <c r="L526" s="32"/>
      <c r="M526" s="44"/>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v>0.25</v>
      </c>
      <c r="AN526" s="16"/>
      <c r="AO526" s="16"/>
      <c r="AP526" s="16"/>
      <c r="AQ526" s="15"/>
      <c r="AR526" s="16" t="s">
        <v>60</v>
      </c>
    </row>
    <row r="527" spans="1:44" s="5" customFormat="1" hidden="1" x14ac:dyDescent="0.25">
      <c r="A527" s="33" t="s">
        <v>1072</v>
      </c>
      <c r="B527" s="33" t="str">
        <f>IFERROR(LEFT(BasedeDados[[#This Row],[GTE TI]],SEARCH(" ",BasedeDados[[#This Row],[GTE TI]],1)),BasedeDados[[#This Row],[GTE TI]])</f>
        <v xml:space="preserve">COORD </v>
      </c>
      <c r="C527" s="80" t="s">
        <v>722</v>
      </c>
      <c r="D527" s="80" t="s">
        <v>723</v>
      </c>
      <c r="E527" s="16" t="str" cm="1">
        <f t="array" ref="E52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27" s="16">
        <f t="shared" si="16"/>
        <v>0.25</v>
      </c>
      <c r="G527" s="16">
        <f t="shared" si="17"/>
        <v>1</v>
      </c>
      <c r="H527" s="16" t="s">
        <v>64</v>
      </c>
      <c r="I527" s="16"/>
      <c r="J527" s="16"/>
      <c r="K527" s="31">
        <v>0.25</v>
      </c>
      <c r="L527" s="32"/>
      <c r="M527" s="44"/>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5"/>
      <c r="AR527" s="16" t="s">
        <v>60</v>
      </c>
    </row>
    <row r="528" spans="1:44" s="5" customFormat="1" hidden="1" x14ac:dyDescent="0.25">
      <c r="A528" s="33" t="s">
        <v>1074</v>
      </c>
      <c r="B528" s="33" t="str">
        <f>IFERROR(LEFT(BasedeDados[[#This Row],[GTE TI]],SEARCH(" ",BasedeDados[[#This Row],[GTE TI]],1)),BasedeDados[[#This Row],[GTE TI]])</f>
        <v xml:space="preserve">COORD </v>
      </c>
      <c r="C528" s="79" t="s">
        <v>1590</v>
      </c>
      <c r="D528" s="79" t="s">
        <v>1591</v>
      </c>
      <c r="E528" s="16" t="str" cm="1">
        <f t="array" ref="E52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28" s="16">
        <f t="shared" si="16"/>
        <v>0.25</v>
      </c>
      <c r="G528" s="16">
        <f t="shared" si="17"/>
        <v>1</v>
      </c>
      <c r="H528" s="16" t="s">
        <v>64</v>
      </c>
      <c r="I528" s="16"/>
      <c r="J528" s="16"/>
      <c r="K528" s="31">
        <v>0.25</v>
      </c>
      <c r="L528" s="32"/>
      <c r="M528" s="44"/>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5"/>
      <c r="AR528" s="16" t="s">
        <v>60</v>
      </c>
    </row>
    <row r="529" spans="1:44" s="5" customFormat="1" hidden="1" x14ac:dyDescent="0.25">
      <c r="A529" s="33" t="s">
        <v>1076</v>
      </c>
      <c r="B529" s="33" t="str">
        <f>IFERROR(LEFT(BasedeDados[[#This Row],[GTE TI]],SEARCH(" ",BasedeDados[[#This Row],[GTE TI]],1)),BasedeDados[[#This Row],[GTE TI]])</f>
        <v xml:space="preserve">GTE </v>
      </c>
      <c r="C529" s="80" t="s">
        <v>161</v>
      </c>
      <c r="D529" s="80" t="s">
        <v>1280</v>
      </c>
      <c r="E529" s="16" t="str" cm="1">
        <f t="array" ref="E52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29" s="16">
        <f t="shared" si="16"/>
        <v>0.25</v>
      </c>
      <c r="G529" s="16">
        <f t="shared" si="17"/>
        <v>1</v>
      </c>
      <c r="H529" s="16" t="s">
        <v>64</v>
      </c>
      <c r="I529" s="16"/>
      <c r="J529" s="16"/>
      <c r="K529" s="31">
        <v>0.25</v>
      </c>
      <c r="L529" s="32"/>
      <c r="M529" s="44"/>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5"/>
      <c r="AR529" s="16" t="s">
        <v>60</v>
      </c>
    </row>
    <row r="530" spans="1:44" s="5" customFormat="1" hidden="1" x14ac:dyDescent="0.25">
      <c r="A530" s="33" t="s">
        <v>1077</v>
      </c>
      <c r="B530" s="33" t="str">
        <f>IFERROR(LEFT(BasedeDados[[#This Row],[GTE TI]],SEARCH(" ",BasedeDados[[#This Row],[GTE TI]],1)),BasedeDados[[#This Row],[GTE TI]])</f>
        <v xml:space="preserve">ANL </v>
      </c>
      <c r="C530" s="79" t="s">
        <v>337</v>
      </c>
      <c r="D530" s="79" t="s">
        <v>334</v>
      </c>
      <c r="E530" s="16" t="str" cm="1">
        <f t="array" ref="E53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30" s="16">
        <f t="shared" si="16"/>
        <v>0.25</v>
      </c>
      <c r="G530" s="16">
        <f t="shared" si="17"/>
        <v>1</v>
      </c>
      <c r="H530" s="16" t="s">
        <v>64</v>
      </c>
      <c r="I530" s="16"/>
      <c r="J530" s="16"/>
      <c r="K530" s="31">
        <v>0.25</v>
      </c>
      <c r="L530" s="32"/>
      <c r="M530" s="44"/>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5"/>
      <c r="AR530" s="16" t="s">
        <v>60</v>
      </c>
    </row>
    <row r="531" spans="1:44" s="5" customFormat="1" hidden="1" x14ac:dyDescent="0.25">
      <c r="A531" s="33" t="s">
        <v>1079</v>
      </c>
      <c r="B531" s="33" t="str">
        <f>IFERROR(LEFT(BasedeDados[[#This Row],[GTE TI]],SEARCH(" ",BasedeDados[[#This Row],[GTE TI]],1)),BasedeDados[[#This Row],[GTE TI]])</f>
        <v xml:space="preserve">ANL </v>
      </c>
      <c r="C531" s="80" t="s">
        <v>1435</v>
      </c>
      <c r="D531" s="80" t="s">
        <v>1472</v>
      </c>
      <c r="E531" s="16" t="str" cm="1">
        <f t="array" ref="E53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31" s="16">
        <f t="shared" si="16"/>
        <v>0.5</v>
      </c>
      <c r="G531" s="16">
        <f t="shared" si="17"/>
        <v>1</v>
      </c>
      <c r="H531" s="16" t="s">
        <v>64</v>
      </c>
      <c r="I531" s="16"/>
      <c r="J531" s="16"/>
      <c r="K531" s="31">
        <v>0.25</v>
      </c>
      <c r="L531" s="32"/>
      <c r="M531" s="44"/>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v>0.25</v>
      </c>
      <c r="AP531" s="16"/>
      <c r="AQ531" s="15"/>
      <c r="AR531" s="16" t="s">
        <v>60</v>
      </c>
    </row>
    <row r="532" spans="1:44" s="5" customFormat="1" hidden="1" x14ac:dyDescent="0.25">
      <c r="A532" s="33" t="s">
        <v>1081</v>
      </c>
      <c r="B532" s="33" t="str">
        <f>IFERROR(LEFT(BasedeDados[[#This Row],[GTE TI]],SEARCH(" ",BasedeDados[[#This Row],[GTE TI]],1)),BasedeDados[[#This Row],[GTE TI]])</f>
        <v xml:space="preserve">TECN </v>
      </c>
      <c r="C532" s="79" t="s">
        <v>485</v>
      </c>
      <c r="D532" s="79" t="s">
        <v>483</v>
      </c>
      <c r="E532" s="16" t="str" cm="1">
        <f t="array" ref="E53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32" s="16">
        <f t="shared" si="16"/>
        <v>0.25</v>
      </c>
      <c r="G532" s="16">
        <f t="shared" si="17"/>
        <v>1</v>
      </c>
      <c r="H532" s="16" t="s">
        <v>64</v>
      </c>
      <c r="I532" s="16"/>
      <c r="J532" s="16"/>
      <c r="K532" s="31">
        <v>0.25</v>
      </c>
      <c r="L532" s="32"/>
      <c r="M532" s="44"/>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5"/>
      <c r="AR532" s="16" t="s">
        <v>60</v>
      </c>
    </row>
    <row r="533" spans="1:44" s="5" customFormat="1" hidden="1" x14ac:dyDescent="0.25">
      <c r="A533" s="33" t="s">
        <v>1082</v>
      </c>
      <c r="B533" s="33" t="str">
        <f>IFERROR(LEFT(BasedeDados[[#This Row],[GTE TI]],SEARCH(" ",BasedeDados[[#This Row],[GTE TI]],1)),BasedeDados[[#This Row],[GTE TI]])</f>
        <v xml:space="preserve">SUPTE </v>
      </c>
      <c r="C533" s="80" t="s">
        <v>320</v>
      </c>
      <c r="D533" s="80" t="s">
        <v>616</v>
      </c>
      <c r="E533" s="16" t="str" cm="1">
        <f t="array" ref="E53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33" s="16">
        <f t="shared" si="16"/>
        <v>0.25</v>
      </c>
      <c r="G533" s="16">
        <f t="shared" si="17"/>
        <v>1</v>
      </c>
      <c r="H533" s="16" t="s">
        <v>64</v>
      </c>
      <c r="I533" s="16"/>
      <c r="J533" s="16"/>
      <c r="K533" s="31">
        <v>0.25</v>
      </c>
      <c r="L533" s="32"/>
      <c r="M533" s="44"/>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5"/>
      <c r="AR533" s="16" t="s">
        <v>60</v>
      </c>
    </row>
    <row r="534" spans="1:44" s="5" customFormat="1" hidden="1" x14ac:dyDescent="0.25">
      <c r="A534" s="33" t="s">
        <v>1084</v>
      </c>
      <c r="B534" s="33" t="str">
        <f>IFERROR(LEFT(BasedeDados[[#This Row],[GTE TI]],SEARCH(" ",BasedeDados[[#This Row],[GTE TI]],1)),BasedeDados[[#This Row],[GTE TI]])</f>
        <v xml:space="preserve">CONS </v>
      </c>
      <c r="C534" s="79" t="s">
        <v>845</v>
      </c>
      <c r="D534" s="79" t="s">
        <v>846</v>
      </c>
      <c r="E534" s="16" t="s">
        <v>57</v>
      </c>
      <c r="F534" s="16">
        <f t="shared" si="16"/>
        <v>0.5</v>
      </c>
      <c r="G534" s="16">
        <f t="shared" si="17"/>
        <v>1</v>
      </c>
      <c r="H534" s="16" t="s">
        <v>58</v>
      </c>
      <c r="I534" s="16"/>
      <c r="J534" s="16"/>
      <c r="K534" s="31"/>
      <c r="L534" s="32">
        <v>0.5</v>
      </c>
      <c r="M534" s="44"/>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t="s">
        <v>59</v>
      </c>
      <c r="AQ534" s="15"/>
      <c r="AR534" s="16" t="s">
        <v>60</v>
      </c>
    </row>
    <row r="535" spans="1:44" s="5" customFormat="1" hidden="1" x14ac:dyDescent="0.25">
      <c r="A535" s="33" t="s">
        <v>1086</v>
      </c>
      <c r="B535" s="33" t="str">
        <f>IFERROR(LEFT(BasedeDados[[#This Row],[GTE TI]],SEARCH(" ",BasedeDados[[#This Row],[GTE TI]],1)),BasedeDados[[#This Row],[GTE TI]])</f>
        <v xml:space="preserve">GTE </v>
      </c>
      <c r="C535" s="80" t="s">
        <v>404</v>
      </c>
      <c r="D535" s="80" t="s">
        <v>405</v>
      </c>
      <c r="E535" s="16" t="str" cm="1">
        <f t="array" ref="E53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35" s="16">
        <f t="shared" si="16"/>
        <v>0.25</v>
      </c>
      <c r="G535" s="16">
        <f t="shared" si="17"/>
        <v>1</v>
      </c>
      <c r="H535" s="16" t="s">
        <v>64</v>
      </c>
      <c r="I535" s="16"/>
      <c r="J535" s="16"/>
      <c r="K535" s="31">
        <v>0.25</v>
      </c>
      <c r="L535" s="32"/>
      <c r="M535" s="44"/>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5"/>
      <c r="AR535" s="16" t="s">
        <v>60</v>
      </c>
    </row>
    <row r="536" spans="1:44" s="5" customFormat="1" ht="15" hidden="1" customHeight="1" x14ac:dyDescent="0.25">
      <c r="A536" s="33" t="s">
        <v>1087</v>
      </c>
      <c r="B536" s="33" t="str">
        <f>IFERROR(LEFT(BasedeDados[[#This Row],[GTE TI]],SEARCH(" ",BasedeDados[[#This Row],[GTE TI]],1)),BasedeDados[[#This Row],[GTE TI]])</f>
        <v xml:space="preserve">ANL </v>
      </c>
      <c r="C536" s="79" t="s">
        <v>326</v>
      </c>
      <c r="D536" s="79" t="s">
        <v>1223</v>
      </c>
      <c r="E536" s="16" t="str" cm="1">
        <f t="array" ref="E53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36" s="16">
        <f t="shared" si="16"/>
        <v>0.5</v>
      </c>
      <c r="G536" s="16">
        <f t="shared" si="17"/>
        <v>2</v>
      </c>
      <c r="H536" s="16" t="s">
        <v>64</v>
      </c>
      <c r="I536" s="16"/>
      <c r="J536" s="16"/>
      <c r="K536" s="31">
        <v>0.25</v>
      </c>
      <c r="L536" s="32"/>
      <c r="M536" s="44"/>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v>0.25</v>
      </c>
      <c r="AN536" s="16"/>
      <c r="AO536" s="16"/>
      <c r="AP536" s="16"/>
      <c r="AQ536" s="15"/>
      <c r="AR536" s="16" t="s">
        <v>60</v>
      </c>
    </row>
    <row r="537" spans="1:44" s="5" customFormat="1" hidden="1" x14ac:dyDescent="0.25">
      <c r="A537" s="33" t="s">
        <v>1090</v>
      </c>
      <c r="B537" s="33" t="str">
        <f>IFERROR(LEFT(BasedeDados[[#This Row],[GTE TI]],SEARCH(" ",BasedeDados[[#This Row],[GTE TI]],1)),BasedeDados[[#This Row],[GTE TI]])</f>
        <v xml:space="preserve">ANL </v>
      </c>
      <c r="C537" s="80" t="s">
        <v>395</v>
      </c>
      <c r="D537" s="80" t="s">
        <v>407</v>
      </c>
      <c r="E537" s="16" t="s">
        <v>57</v>
      </c>
      <c r="F537" s="16">
        <f t="shared" si="16"/>
        <v>0.75</v>
      </c>
      <c r="G537" s="16">
        <f t="shared" si="17"/>
        <v>2</v>
      </c>
      <c r="H537" s="16" t="s">
        <v>58</v>
      </c>
      <c r="I537" s="16"/>
      <c r="J537" s="16"/>
      <c r="K537" s="31">
        <v>0.25</v>
      </c>
      <c r="L537" s="32">
        <v>0.5</v>
      </c>
      <c r="M537" s="44"/>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t="s">
        <v>59</v>
      </c>
      <c r="AQ537" s="15"/>
      <c r="AR537" s="16" t="s">
        <v>60</v>
      </c>
    </row>
    <row r="538" spans="1:44" s="5" customFormat="1" hidden="1" x14ac:dyDescent="0.25">
      <c r="A538" s="33" t="s">
        <v>1093</v>
      </c>
      <c r="B538" s="33" t="str">
        <f>IFERROR(LEFT(BasedeDados[[#This Row],[GTE TI]],SEARCH(" ",BasedeDados[[#This Row],[GTE TI]],1)),BasedeDados[[#This Row],[GTE TI]])</f>
        <v xml:space="preserve">CONS </v>
      </c>
      <c r="C538" s="79" t="s">
        <v>1350</v>
      </c>
      <c r="D538" s="79" t="s">
        <v>1820</v>
      </c>
      <c r="E538" s="16" t="str" cm="1">
        <f t="array" ref="E53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538" s="16">
        <f t="shared" si="16"/>
        <v>8.25</v>
      </c>
      <c r="G538" s="16">
        <f t="shared" si="17"/>
        <v>2</v>
      </c>
      <c r="H538" s="16" t="s">
        <v>58</v>
      </c>
      <c r="I538" s="16"/>
      <c r="J538" s="16"/>
      <c r="K538" s="31">
        <v>0.25</v>
      </c>
      <c r="L538" s="32"/>
      <c r="M538" s="44"/>
      <c r="N538" s="16"/>
      <c r="O538" s="16"/>
      <c r="P538" s="16"/>
      <c r="Q538" s="16"/>
      <c r="R538" s="16"/>
      <c r="S538" s="16"/>
      <c r="T538" s="16"/>
      <c r="U538" s="16"/>
      <c r="V538" s="16"/>
      <c r="W538" s="16"/>
      <c r="X538" s="16"/>
      <c r="Y538" s="16"/>
      <c r="Z538" s="16"/>
      <c r="AA538" s="16"/>
      <c r="AB538" s="16">
        <v>8</v>
      </c>
      <c r="AC538" s="16"/>
      <c r="AD538" s="16"/>
      <c r="AE538" s="16"/>
      <c r="AF538" s="16"/>
      <c r="AG538" s="16"/>
      <c r="AH538" s="16"/>
      <c r="AI538" s="16"/>
      <c r="AJ538" s="16"/>
      <c r="AK538" s="16"/>
      <c r="AL538" s="16"/>
      <c r="AM538" s="16"/>
      <c r="AN538" s="16"/>
      <c r="AO538" s="16"/>
      <c r="AP538" s="16" t="s">
        <v>86</v>
      </c>
      <c r="AQ538" s="15"/>
      <c r="AR538" s="16" t="s">
        <v>60</v>
      </c>
    </row>
    <row r="539" spans="1:44" s="5" customFormat="1" hidden="1" x14ac:dyDescent="0.25">
      <c r="A539" s="33" t="s">
        <v>1095</v>
      </c>
      <c r="B539" s="33" t="str">
        <f>IFERROR(LEFT(BasedeDados[[#This Row],[GTE TI]],SEARCH(" ",BasedeDados[[#This Row],[GTE TI]],1)),BasedeDados[[#This Row],[GTE TI]])</f>
        <v xml:space="preserve">ANL </v>
      </c>
      <c r="C539" s="80" t="s">
        <v>326</v>
      </c>
      <c r="D539" s="80" t="s">
        <v>364</v>
      </c>
      <c r="E539" s="16" t="str" cm="1">
        <f t="array" ref="E53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39" s="16">
        <f t="shared" si="16"/>
        <v>0.25</v>
      </c>
      <c r="G539" s="16">
        <f t="shared" si="17"/>
        <v>1</v>
      </c>
      <c r="H539" s="16" t="s">
        <v>64</v>
      </c>
      <c r="I539" s="16"/>
      <c r="J539" s="16"/>
      <c r="K539" s="31">
        <v>0.25</v>
      </c>
      <c r="L539" s="32"/>
      <c r="M539" s="44"/>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5"/>
      <c r="AR539" s="16" t="s">
        <v>60</v>
      </c>
    </row>
    <row r="540" spans="1:44" s="5" customFormat="1" hidden="1" x14ac:dyDescent="0.25">
      <c r="A540" s="33" t="s">
        <v>1096</v>
      </c>
      <c r="B540" s="33" t="str">
        <f>IFERROR(LEFT(BasedeDados[[#This Row],[GTE TI]],SEARCH(" ",BasedeDados[[#This Row],[GTE TI]],1)),BasedeDados[[#This Row],[GTE TI]])</f>
        <v xml:space="preserve">ANL </v>
      </c>
      <c r="C540" s="79" t="s">
        <v>134</v>
      </c>
      <c r="D540" s="79" t="s">
        <v>287</v>
      </c>
      <c r="E540" s="16" t="str" cm="1">
        <f t="array" ref="E54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40" s="16">
        <f t="shared" si="16"/>
        <v>0.25</v>
      </c>
      <c r="G540" s="16">
        <f t="shared" si="17"/>
        <v>1</v>
      </c>
      <c r="H540" s="16" t="s">
        <v>64</v>
      </c>
      <c r="I540" s="16"/>
      <c r="J540" s="16"/>
      <c r="K540" s="31">
        <v>0.25</v>
      </c>
      <c r="L540" s="32"/>
      <c r="M540" s="44"/>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5"/>
      <c r="AR540" s="16" t="s">
        <v>60</v>
      </c>
    </row>
    <row r="541" spans="1:44" s="5" customFormat="1" hidden="1" x14ac:dyDescent="0.25">
      <c r="A541" s="33" t="s">
        <v>1097</v>
      </c>
      <c r="B541" s="33" t="str">
        <f>IFERROR(LEFT(BasedeDados[[#This Row],[GTE TI]],SEARCH(" ",BasedeDados[[#This Row],[GTE TI]],1)),BasedeDados[[#This Row],[GTE TI]])</f>
        <v xml:space="preserve">ANL </v>
      </c>
      <c r="C541" s="80" t="s">
        <v>497</v>
      </c>
      <c r="D541" s="80" t="s">
        <v>1911</v>
      </c>
      <c r="E541" s="16" t="str" cm="1">
        <f t="array" ref="E54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41" s="16">
        <f t="shared" si="16"/>
        <v>0.25</v>
      </c>
      <c r="G541" s="16">
        <f t="shared" si="17"/>
        <v>1</v>
      </c>
      <c r="H541" s="16" t="s">
        <v>64</v>
      </c>
      <c r="I541" s="16"/>
      <c r="J541" s="16"/>
      <c r="K541" s="31">
        <v>0.25</v>
      </c>
      <c r="L541" s="32"/>
      <c r="M541" s="44"/>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5"/>
      <c r="AR541" s="16" t="s">
        <v>60</v>
      </c>
    </row>
    <row r="542" spans="1:44" s="5" customFormat="1" hidden="1" x14ac:dyDescent="0.25">
      <c r="A542" s="33" t="s">
        <v>1098</v>
      </c>
      <c r="B542" s="33" t="str">
        <f>IFERROR(LEFT(BasedeDados[[#This Row],[GTE TI]],SEARCH(" ",BasedeDados[[#This Row],[GTE TI]],1)),BasedeDados[[#This Row],[GTE TI]])</f>
        <v xml:space="preserve">ANL </v>
      </c>
      <c r="C542" s="79" t="s">
        <v>834</v>
      </c>
      <c r="D542" s="79" t="s">
        <v>832</v>
      </c>
      <c r="E542" s="16" t="str" cm="1">
        <f t="array" ref="E54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42" s="16">
        <f t="shared" si="16"/>
        <v>0.25</v>
      </c>
      <c r="G542" s="16">
        <f t="shared" si="17"/>
        <v>1</v>
      </c>
      <c r="H542" s="16" t="s">
        <v>64</v>
      </c>
      <c r="I542" s="16"/>
      <c r="J542" s="16"/>
      <c r="K542" s="31">
        <v>0.25</v>
      </c>
      <c r="L542" s="32"/>
      <c r="M542" s="44"/>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5"/>
      <c r="AR542" s="16" t="s">
        <v>60</v>
      </c>
    </row>
    <row r="543" spans="1:44" s="5" customFormat="1" hidden="1" x14ac:dyDescent="0.25">
      <c r="A543" s="33" t="s">
        <v>1099</v>
      </c>
      <c r="B543" s="33" t="str">
        <f>IFERROR(LEFT(BasedeDados[[#This Row],[GTE TI]],SEARCH(" ",BasedeDados[[#This Row],[GTE TI]],1)),BasedeDados[[#This Row],[GTE TI]])</f>
        <v xml:space="preserve">ANL </v>
      </c>
      <c r="C543" s="80" t="s">
        <v>326</v>
      </c>
      <c r="D543" s="80" t="s">
        <v>386</v>
      </c>
      <c r="E543" s="16" t="str" cm="1">
        <f t="array" ref="E54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43" s="16">
        <f t="shared" si="16"/>
        <v>0.25</v>
      </c>
      <c r="G543" s="16">
        <f t="shared" si="17"/>
        <v>1</v>
      </c>
      <c r="H543" s="16" t="s">
        <v>64</v>
      </c>
      <c r="I543" s="16"/>
      <c r="J543" s="16"/>
      <c r="K543" s="31">
        <v>0.25</v>
      </c>
      <c r="L543" s="32"/>
      <c r="M543" s="44"/>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5"/>
      <c r="AR543" s="16" t="s">
        <v>60</v>
      </c>
    </row>
    <row r="544" spans="1:44" s="5" customFormat="1" x14ac:dyDescent="0.25">
      <c r="A544" s="33" t="s">
        <v>1100</v>
      </c>
      <c r="B544" s="33" t="str">
        <f>IFERROR(LEFT(BasedeDados[[#This Row],[GTE TI]],SEARCH(" ",BasedeDados[[#This Row],[GTE TI]],1)),BasedeDados[[#This Row],[GTE TI]])</f>
        <v xml:space="preserve">ANL </v>
      </c>
      <c r="C544" s="79" t="s">
        <v>141</v>
      </c>
      <c r="D544" s="79" t="s">
        <v>294</v>
      </c>
      <c r="E544" s="16" t="str" cm="1">
        <f t="array" ref="E54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544" s="16">
        <f t="shared" si="16"/>
        <v>0</v>
      </c>
      <c r="G544" s="16">
        <f t="shared" si="17"/>
        <v>0</v>
      </c>
      <c r="H544" s="16" t="s">
        <v>114</v>
      </c>
      <c r="I544" s="16"/>
      <c r="J544" s="16"/>
      <c r="K544" s="31"/>
      <c r="L544" s="32"/>
      <c r="M544" s="44"/>
      <c r="N544" s="16"/>
      <c r="O544" s="16"/>
      <c r="P544" s="16"/>
      <c r="Q544" s="16"/>
      <c r="R544" s="16"/>
      <c r="S544" s="16"/>
      <c r="T544" s="16"/>
      <c r="U544" s="16"/>
      <c r="V544" s="16"/>
      <c r="W544" s="16"/>
      <c r="X544" s="16"/>
      <c r="Y544" s="16"/>
      <c r="Z544" s="16"/>
      <c r="AA544" s="16"/>
      <c r="AB544" s="31"/>
      <c r="AC544" s="16"/>
      <c r="AD544" s="31"/>
      <c r="AE544" s="16"/>
      <c r="AF544" s="16"/>
      <c r="AG544" s="16"/>
      <c r="AH544" s="16"/>
      <c r="AI544" s="16"/>
      <c r="AJ544" s="16"/>
      <c r="AK544" s="16"/>
      <c r="AL544" s="16"/>
      <c r="AM544" s="16"/>
      <c r="AN544" s="16"/>
      <c r="AO544" s="16"/>
      <c r="AP544" s="16"/>
      <c r="AQ544" s="15"/>
      <c r="AR544" s="16"/>
    </row>
    <row r="545" spans="1:44" s="5" customFormat="1" hidden="1" x14ac:dyDescent="0.25">
      <c r="A545" s="33" t="s">
        <v>1101</v>
      </c>
      <c r="B545" s="33" t="str">
        <f>IFERROR(LEFT(BasedeDados[[#This Row],[GTE TI]],SEARCH(" ",BasedeDados[[#This Row],[GTE TI]],1)),BasedeDados[[#This Row],[GTE TI]])</f>
        <v xml:space="preserve">ANL </v>
      </c>
      <c r="C545" s="80" t="s">
        <v>356</v>
      </c>
      <c r="D545" s="80" t="s">
        <v>457</v>
      </c>
      <c r="E545" s="16" t="str" cm="1">
        <f t="array" ref="E54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45" s="16">
        <f t="shared" si="16"/>
        <v>0.25</v>
      </c>
      <c r="G545" s="16">
        <f t="shared" si="17"/>
        <v>1</v>
      </c>
      <c r="H545" s="16" t="s">
        <v>64</v>
      </c>
      <c r="I545" s="16"/>
      <c r="J545" s="16"/>
      <c r="K545" s="31">
        <v>0.25</v>
      </c>
      <c r="L545" s="32"/>
      <c r="M545" s="44"/>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5"/>
      <c r="AR545" s="16" t="s">
        <v>60</v>
      </c>
    </row>
    <row r="546" spans="1:44" s="5" customFormat="1" hidden="1" x14ac:dyDescent="0.25">
      <c r="A546" s="33" t="s">
        <v>1104</v>
      </c>
      <c r="B546" s="33" t="str">
        <f>IFERROR(LEFT(BasedeDados[[#This Row],[GTE TI]],SEARCH(" ",BasedeDados[[#This Row],[GTE TI]],1)),BasedeDados[[#This Row],[GTE TI]])</f>
        <v xml:space="preserve">ANL </v>
      </c>
      <c r="C546" s="79" t="s">
        <v>890</v>
      </c>
      <c r="D546" s="79" t="s">
        <v>1706</v>
      </c>
      <c r="E546" s="16" t="str" cm="1">
        <f t="array" ref="E54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46" s="16">
        <f t="shared" si="16"/>
        <v>0.25</v>
      </c>
      <c r="G546" s="16">
        <f t="shared" si="17"/>
        <v>1</v>
      </c>
      <c r="H546" s="16" t="s">
        <v>64</v>
      </c>
      <c r="I546" s="16"/>
      <c r="J546" s="16"/>
      <c r="K546" s="31">
        <v>0.25</v>
      </c>
      <c r="L546" s="32"/>
      <c r="M546" s="44"/>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5"/>
      <c r="AR546" s="16" t="s">
        <v>60</v>
      </c>
    </row>
    <row r="547" spans="1:44" s="5" customFormat="1" hidden="1" x14ac:dyDescent="0.25">
      <c r="A547" s="33" t="s">
        <v>1107</v>
      </c>
      <c r="B547" s="33" t="str">
        <f>IFERROR(LEFT(BasedeDados[[#This Row],[GTE TI]],SEARCH(" ",BasedeDados[[#This Row],[GTE TI]],1)),BasedeDados[[#This Row],[GTE TI]])</f>
        <v xml:space="preserve">ANL </v>
      </c>
      <c r="C547" s="80" t="s">
        <v>141</v>
      </c>
      <c r="D547" s="80" t="s">
        <v>1781</v>
      </c>
      <c r="E547" s="16" t="s">
        <v>57</v>
      </c>
      <c r="F547" s="16">
        <f t="shared" si="16"/>
        <v>0.5</v>
      </c>
      <c r="G547" s="16">
        <f t="shared" si="17"/>
        <v>1</v>
      </c>
      <c r="H547" s="16" t="s">
        <v>58</v>
      </c>
      <c r="I547" s="16"/>
      <c r="J547" s="16"/>
      <c r="K547" s="31"/>
      <c r="L547" s="32">
        <v>0.5</v>
      </c>
      <c r="M547" s="44"/>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t="s">
        <v>59</v>
      </c>
      <c r="AQ547" s="15"/>
      <c r="AR547" s="16" t="s">
        <v>60</v>
      </c>
    </row>
    <row r="548" spans="1:44" s="5" customFormat="1" hidden="1" x14ac:dyDescent="0.25">
      <c r="A548" s="33" t="s">
        <v>1110</v>
      </c>
      <c r="B548" s="33" t="str">
        <f>IFERROR(LEFT(BasedeDados[[#This Row],[GTE TI]],SEARCH(" ",BasedeDados[[#This Row],[GTE TI]],1)),BasedeDados[[#This Row],[GTE TI]])</f>
        <v xml:space="preserve">ANL </v>
      </c>
      <c r="C548" s="79" t="s">
        <v>782</v>
      </c>
      <c r="D548" s="79" t="s">
        <v>791</v>
      </c>
      <c r="E548" s="16" t="str" cm="1">
        <f t="array" ref="E54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48" s="16">
        <f t="shared" si="16"/>
        <v>0.25</v>
      </c>
      <c r="G548" s="16">
        <f t="shared" si="17"/>
        <v>1</v>
      </c>
      <c r="H548" s="16" t="s">
        <v>64</v>
      </c>
      <c r="I548" s="16"/>
      <c r="J548" s="16"/>
      <c r="K548" s="31">
        <v>0.25</v>
      </c>
      <c r="L548" s="32"/>
      <c r="M548" s="44"/>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5"/>
      <c r="AR548" s="16" t="s">
        <v>60</v>
      </c>
    </row>
    <row r="549" spans="1:44" s="5" customFormat="1" hidden="1" x14ac:dyDescent="0.25">
      <c r="A549" s="33" t="s">
        <v>1112</v>
      </c>
      <c r="B549" s="33" t="str">
        <f>IFERROR(LEFT(BasedeDados[[#This Row],[GTE TI]],SEARCH(" ",BasedeDados[[#This Row],[GTE TI]],1)),BasedeDados[[#This Row],[GTE TI]])</f>
        <v xml:space="preserve">ANL </v>
      </c>
      <c r="C549" s="80" t="s">
        <v>179</v>
      </c>
      <c r="D549" s="80" t="s">
        <v>1371</v>
      </c>
      <c r="E549" s="16" t="str" cm="1">
        <f t="array" ref="E54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49" s="16">
        <f t="shared" si="16"/>
        <v>0.25</v>
      </c>
      <c r="G549" s="16">
        <f t="shared" si="17"/>
        <v>1</v>
      </c>
      <c r="H549" s="16" t="s">
        <v>64</v>
      </c>
      <c r="I549" s="16"/>
      <c r="J549" s="16"/>
      <c r="K549" s="31">
        <v>0.25</v>
      </c>
      <c r="L549" s="32"/>
      <c r="M549" s="44"/>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5"/>
      <c r="AR549" s="16" t="s">
        <v>60</v>
      </c>
    </row>
    <row r="550" spans="1:44" s="5" customFormat="1" hidden="1" x14ac:dyDescent="0.25">
      <c r="A550" s="33" t="s">
        <v>1114</v>
      </c>
      <c r="B550" s="33" t="str">
        <f>IFERROR(LEFT(BasedeDados[[#This Row],[GTE TI]],SEARCH(" ",BasedeDados[[#This Row],[GTE TI]],1)),BasedeDados[[#This Row],[GTE TI]])</f>
        <v xml:space="preserve">ANL </v>
      </c>
      <c r="C550" s="79" t="s">
        <v>825</v>
      </c>
      <c r="D550" s="79" t="s">
        <v>816</v>
      </c>
      <c r="E550" s="16" t="str" cm="1">
        <f t="array" ref="E55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50" s="16">
        <f t="shared" si="16"/>
        <v>0.25</v>
      </c>
      <c r="G550" s="16">
        <f t="shared" si="17"/>
        <v>1</v>
      </c>
      <c r="H550" s="16" t="s">
        <v>64</v>
      </c>
      <c r="I550" s="16"/>
      <c r="J550" s="16"/>
      <c r="K550" s="31">
        <v>0.25</v>
      </c>
      <c r="L550" s="32"/>
      <c r="M550" s="44"/>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5"/>
      <c r="AR550" s="16" t="s">
        <v>60</v>
      </c>
    </row>
    <row r="551" spans="1:44" s="5" customFormat="1" x14ac:dyDescent="0.25">
      <c r="A551" s="33" t="s">
        <v>1116</v>
      </c>
      <c r="B551" s="33" t="str">
        <f>IFERROR(LEFT(BasedeDados[[#This Row],[GTE TI]],SEARCH(" ",BasedeDados[[#This Row],[GTE TI]],1)),BasedeDados[[#This Row],[GTE TI]])</f>
        <v xml:space="preserve">SUPTE </v>
      </c>
      <c r="C551" s="80" t="s">
        <v>240</v>
      </c>
      <c r="D551" s="80" t="s">
        <v>241</v>
      </c>
      <c r="E551" s="16" t="str" cm="1">
        <f t="array" ref="E55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551" s="16">
        <f t="shared" si="16"/>
        <v>0</v>
      </c>
      <c r="G551" s="16">
        <f t="shared" si="17"/>
        <v>0</v>
      </c>
      <c r="H551" s="16" t="s">
        <v>114</v>
      </c>
      <c r="I551" s="16"/>
      <c r="J551" s="16"/>
      <c r="K551" s="31"/>
      <c r="L551" s="32"/>
      <c r="M551" s="44"/>
      <c r="N551" s="16"/>
      <c r="O551" s="16"/>
      <c r="P551" s="16"/>
      <c r="Q551" s="16"/>
      <c r="R551" s="16"/>
      <c r="S551" s="16"/>
      <c r="T551" s="16"/>
      <c r="U551" s="16"/>
      <c r="V551" s="16"/>
      <c r="W551" s="16"/>
      <c r="X551" s="16"/>
      <c r="Y551" s="16"/>
      <c r="Z551" s="16"/>
      <c r="AA551" s="16"/>
      <c r="AB551" s="31"/>
      <c r="AC551" s="16"/>
      <c r="AD551" s="31"/>
      <c r="AE551" s="16"/>
      <c r="AF551" s="16"/>
      <c r="AG551" s="16"/>
      <c r="AH551" s="16"/>
      <c r="AI551" s="16"/>
      <c r="AJ551" s="16"/>
      <c r="AK551" s="16"/>
      <c r="AL551" s="16"/>
      <c r="AM551" s="16"/>
      <c r="AN551" s="16"/>
      <c r="AO551" s="16"/>
      <c r="AP551" s="16"/>
      <c r="AQ551" s="15"/>
      <c r="AR551" s="16"/>
    </row>
    <row r="552" spans="1:44" s="5" customFormat="1" hidden="1" x14ac:dyDescent="0.25">
      <c r="A552" s="33" t="s">
        <v>1117</v>
      </c>
      <c r="B552" s="33" t="str">
        <f>IFERROR(LEFT(BasedeDados[[#This Row],[GTE TI]],SEARCH(" ",BasedeDados[[#This Row],[GTE TI]],1)),BasedeDados[[#This Row],[GTE TI]])</f>
        <v xml:space="preserve">SUPTE </v>
      </c>
      <c r="C552" s="79" t="s">
        <v>842</v>
      </c>
      <c r="D552" s="79" t="s">
        <v>843</v>
      </c>
      <c r="E552" s="16" t="s">
        <v>84</v>
      </c>
      <c r="F552" s="16">
        <f t="shared" si="16"/>
        <v>16.25</v>
      </c>
      <c r="G552" s="16">
        <f t="shared" si="17"/>
        <v>2</v>
      </c>
      <c r="H552" s="16" t="s">
        <v>85</v>
      </c>
      <c r="I552" s="16"/>
      <c r="J552" s="16"/>
      <c r="K552" s="31">
        <v>0.25</v>
      </c>
      <c r="L552" s="32"/>
      <c r="M552" s="44"/>
      <c r="N552" s="16"/>
      <c r="O552" s="16">
        <v>16</v>
      </c>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t="s">
        <v>86</v>
      </c>
      <c r="AQ552" s="15"/>
      <c r="AR552" s="16" t="s">
        <v>60</v>
      </c>
    </row>
    <row r="553" spans="1:44" s="5" customFormat="1" hidden="1" x14ac:dyDescent="0.25">
      <c r="A553" s="33" t="s">
        <v>1120</v>
      </c>
      <c r="B553" s="33" t="str">
        <f>IFERROR(LEFT(BasedeDados[[#This Row],[GTE TI]],SEARCH(" ",BasedeDados[[#This Row],[GTE TI]],1)),BasedeDados[[#This Row],[GTE TI]])</f>
        <v>N/A</v>
      </c>
      <c r="C553" s="80" t="s">
        <v>2075</v>
      </c>
      <c r="D553" s="80" t="s">
        <v>2075</v>
      </c>
      <c r="E553" s="16" t="str" cm="1">
        <f t="array" ref="E55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53" s="16">
        <f t="shared" si="16"/>
        <v>0.25</v>
      </c>
      <c r="G553" s="16">
        <f t="shared" si="17"/>
        <v>1</v>
      </c>
      <c r="H553" s="16" t="s">
        <v>64</v>
      </c>
      <c r="I553" s="16"/>
      <c r="J553" s="16"/>
      <c r="K553" s="31">
        <v>0.25</v>
      </c>
      <c r="L553" s="32"/>
      <c r="M553" s="44"/>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5"/>
      <c r="AR553" s="16" t="s">
        <v>60</v>
      </c>
    </row>
    <row r="554" spans="1:44" s="5" customFormat="1" hidden="1" x14ac:dyDescent="0.25">
      <c r="A554" s="33" t="s">
        <v>1123</v>
      </c>
      <c r="B554" s="33" t="str">
        <f>IFERROR(LEFT(BasedeDados[[#This Row],[GTE TI]],SEARCH(" ",BasedeDados[[#This Row],[GTE TI]],1)),BasedeDados[[#This Row],[GTE TI]])</f>
        <v xml:space="preserve">ANL </v>
      </c>
      <c r="C554" s="79" t="s">
        <v>976</v>
      </c>
      <c r="D554" s="79" t="s">
        <v>970</v>
      </c>
      <c r="E554" s="16" t="str" cm="1">
        <f t="array" ref="E55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554" s="16">
        <f t="shared" si="16"/>
        <v>8.25</v>
      </c>
      <c r="G554" s="16">
        <f t="shared" si="17"/>
        <v>2</v>
      </c>
      <c r="H554" s="16" t="s">
        <v>58</v>
      </c>
      <c r="I554" s="16"/>
      <c r="J554" s="16"/>
      <c r="K554" s="31">
        <v>0.25</v>
      </c>
      <c r="L554" s="32"/>
      <c r="M554" s="44"/>
      <c r="N554" s="16"/>
      <c r="O554" s="16"/>
      <c r="P554" s="16"/>
      <c r="Q554" s="16"/>
      <c r="R554" s="16"/>
      <c r="S554" s="16"/>
      <c r="T554" s="16"/>
      <c r="U554" s="16"/>
      <c r="V554" s="16"/>
      <c r="W554" s="16"/>
      <c r="X554" s="16"/>
      <c r="Y554" s="16"/>
      <c r="Z554" s="16"/>
      <c r="AA554" s="16"/>
      <c r="AB554" s="16">
        <v>8</v>
      </c>
      <c r="AC554" s="16"/>
      <c r="AD554" s="16"/>
      <c r="AE554" s="16"/>
      <c r="AF554" s="16"/>
      <c r="AG554" s="16"/>
      <c r="AH554" s="16"/>
      <c r="AI554" s="16"/>
      <c r="AJ554" s="16"/>
      <c r="AK554" s="16"/>
      <c r="AL554" s="16"/>
      <c r="AM554" s="16"/>
      <c r="AN554" s="16"/>
      <c r="AO554" s="16"/>
      <c r="AP554" s="16"/>
      <c r="AQ554" s="15"/>
      <c r="AR554" s="16" t="s">
        <v>60</v>
      </c>
    </row>
    <row r="555" spans="1:44" s="5" customFormat="1" hidden="1" x14ac:dyDescent="0.25">
      <c r="A555" s="33" t="s">
        <v>1126</v>
      </c>
      <c r="B555" s="33" t="str">
        <f>IFERROR(LEFT(BasedeDados[[#This Row],[GTE TI]],SEARCH(" ",BasedeDados[[#This Row],[GTE TI]],1)),BasedeDados[[#This Row],[GTE TI]])</f>
        <v xml:space="preserve">GTE </v>
      </c>
      <c r="C555" s="80" t="s">
        <v>1138</v>
      </c>
      <c r="D555" s="80" t="s">
        <v>1497</v>
      </c>
      <c r="E555" s="16" t="s">
        <v>84</v>
      </c>
      <c r="F555" s="16">
        <f t="shared" si="16"/>
        <v>11.5</v>
      </c>
      <c r="G555" s="16">
        <f t="shared" si="17"/>
        <v>2</v>
      </c>
      <c r="H555" s="16" t="s">
        <v>85</v>
      </c>
      <c r="I555" s="16"/>
      <c r="J555" s="16"/>
      <c r="K555" s="31"/>
      <c r="L555" s="32">
        <v>0.5</v>
      </c>
      <c r="M555" s="44"/>
      <c r="N555" s="16"/>
      <c r="O555" s="16"/>
      <c r="P555" s="16"/>
      <c r="Q555" s="16"/>
      <c r="R555" s="16"/>
      <c r="S555" s="16"/>
      <c r="T555" s="16"/>
      <c r="U555" s="16"/>
      <c r="V555" s="16"/>
      <c r="W555" s="16"/>
      <c r="X555" s="16"/>
      <c r="Y555" s="16"/>
      <c r="Z555" s="16"/>
      <c r="AA555" s="16"/>
      <c r="AB555" s="16"/>
      <c r="AC555" s="16"/>
      <c r="AD555" s="16"/>
      <c r="AE555" s="16"/>
      <c r="AF555" s="16">
        <v>11</v>
      </c>
      <c r="AG555" s="16"/>
      <c r="AH555" s="16"/>
      <c r="AI555" s="16"/>
      <c r="AJ555" s="16"/>
      <c r="AK555" s="16"/>
      <c r="AL555" s="16"/>
      <c r="AM555" s="16"/>
      <c r="AN555" s="16"/>
      <c r="AO555" s="16"/>
      <c r="AP555" s="16" t="s">
        <v>1004</v>
      </c>
      <c r="AQ555" s="15"/>
      <c r="AR555" s="16" t="s">
        <v>60</v>
      </c>
    </row>
    <row r="556" spans="1:44" s="5" customFormat="1" hidden="1" x14ac:dyDescent="0.25">
      <c r="A556" s="33" t="s">
        <v>1128</v>
      </c>
      <c r="B556" s="33" t="str">
        <f>IFERROR(LEFT(BasedeDados[[#This Row],[GTE TI]],SEARCH(" ",BasedeDados[[#This Row],[GTE TI]],1)),BasedeDados[[#This Row],[GTE TI]])</f>
        <v>N/A</v>
      </c>
      <c r="C556" s="79" t="s">
        <v>2075</v>
      </c>
      <c r="D556" s="79" t="s">
        <v>2075</v>
      </c>
      <c r="E556" s="16" t="str" cm="1">
        <f t="array" ref="E55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56" s="16">
        <f t="shared" si="16"/>
        <v>0.5</v>
      </c>
      <c r="G556" s="16">
        <f t="shared" si="17"/>
        <v>2</v>
      </c>
      <c r="H556" s="16" t="s">
        <v>64</v>
      </c>
      <c r="I556" s="16"/>
      <c r="J556" s="16"/>
      <c r="K556" s="31">
        <v>0.25</v>
      </c>
      <c r="L556" s="32"/>
      <c r="M556" s="44"/>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55">
        <v>0.25</v>
      </c>
      <c r="AM556" s="16"/>
      <c r="AN556" s="16"/>
      <c r="AO556" s="16"/>
      <c r="AP556" s="16"/>
      <c r="AQ556" s="15"/>
      <c r="AR556" s="16" t="s">
        <v>60</v>
      </c>
    </row>
    <row r="557" spans="1:44" s="5" customFormat="1" hidden="1" x14ac:dyDescent="0.25">
      <c r="A557" s="33" t="s">
        <v>1130</v>
      </c>
      <c r="B557" s="33" t="str">
        <f>IFERROR(LEFT(BasedeDados[[#This Row],[GTE TI]],SEARCH(" ",BasedeDados[[#This Row],[GTE TI]],1)),BasedeDados[[#This Row],[GTE TI]])</f>
        <v xml:space="preserve">ANL </v>
      </c>
      <c r="C557" s="80" t="s">
        <v>1429</v>
      </c>
      <c r="D557" s="80" t="s">
        <v>1905</v>
      </c>
      <c r="E557" s="16" t="str" cm="1">
        <f t="array" ref="E55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57" s="16">
        <f t="shared" si="16"/>
        <v>0.25</v>
      </c>
      <c r="G557" s="16">
        <f t="shared" si="17"/>
        <v>1</v>
      </c>
      <c r="H557" s="16" t="s">
        <v>64</v>
      </c>
      <c r="I557" s="16"/>
      <c r="J557" s="16"/>
      <c r="K557" s="31">
        <v>0.25</v>
      </c>
      <c r="L557" s="32"/>
      <c r="M557" s="44"/>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5"/>
      <c r="AR557" s="16" t="s">
        <v>60</v>
      </c>
    </row>
    <row r="558" spans="1:44" s="5" customFormat="1" hidden="1" x14ac:dyDescent="0.25">
      <c r="A558" s="33" t="s">
        <v>1133</v>
      </c>
      <c r="B558" s="33" t="str">
        <f>IFERROR(LEFT(BasedeDados[[#This Row],[GTE TI]],SEARCH(" ",BasedeDados[[#This Row],[GTE TI]],1)),BasedeDados[[#This Row],[GTE TI]])</f>
        <v xml:space="preserve">TECNICO </v>
      </c>
      <c r="C558" s="79" t="s">
        <v>2339</v>
      </c>
      <c r="D558" s="79" t="s">
        <v>607</v>
      </c>
      <c r="E558" s="16" t="str" cm="1">
        <f t="array" ref="E55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58" s="16">
        <f t="shared" si="16"/>
        <v>0.25</v>
      </c>
      <c r="G558" s="16">
        <f t="shared" si="17"/>
        <v>1</v>
      </c>
      <c r="H558" s="16" t="s">
        <v>64</v>
      </c>
      <c r="I558" s="16"/>
      <c r="J558" s="16"/>
      <c r="K558" s="31">
        <v>0.25</v>
      </c>
      <c r="L558" s="32"/>
      <c r="M558" s="44"/>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5"/>
      <c r="AR558" s="16" t="s">
        <v>60</v>
      </c>
    </row>
    <row r="559" spans="1:44" s="5" customFormat="1" hidden="1" x14ac:dyDescent="0.25">
      <c r="A559" s="33" t="s">
        <v>1135</v>
      </c>
      <c r="B559" s="33" t="str">
        <f>IFERROR(LEFT(BasedeDados[[#This Row],[GTE TI]],SEARCH(" ",BasedeDados[[#This Row],[GTE TI]],1)),BasedeDados[[#This Row],[GTE TI]])</f>
        <v>N/A</v>
      </c>
      <c r="C559" s="80" t="s">
        <v>2075</v>
      </c>
      <c r="D559" s="80" t="s">
        <v>2075</v>
      </c>
      <c r="E559" s="16" t="str" cm="1">
        <f t="array" ref="E55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59" s="16">
        <f t="shared" si="16"/>
        <v>0.25</v>
      </c>
      <c r="G559" s="16">
        <f t="shared" si="17"/>
        <v>1</v>
      </c>
      <c r="H559" s="16" t="s">
        <v>64</v>
      </c>
      <c r="I559" s="16"/>
      <c r="J559" s="16"/>
      <c r="K559" s="31">
        <v>0.25</v>
      </c>
      <c r="L559" s="32"/>
      <c r="M559" s="44"/>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5"/>
      <c r="AR559" s="16" t="s">
        <v>60</v>
      </c>
    </row>
    <row r="560" spans="1:44" s="5" customFormat="1" hidden="1" x14ac:dyDescent="0.25">
      <c r="A560" s="33" t="s">
        <v>1137</v>
      </c>
      <c r="B560" s="33" t="str">
        <f>IFERROR(LEFT(BasedeDados[[#This Row],[GTE TI]],SEARCH(" ",BasedeDados[[#This Row],[GTE TI]],1)),BasedeDados[[#This Row],[GTE TI]])</f>
        <v xml:space="preserve">ANL </v>
      </c>
      <c r="C560" s="79" t="s">
        <v>503</v>
      </c>
      <c r="D560" s="79" t="s">
        <v>1159</v>
      </c>
      <c r="E560" s="16" t="str" cm="1">
        <f t="array" ref="E56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60" s="16">
        <f t="shared" si="16"/>
        <v>0.25</v>
      </c>
      <c r="G560" s="16">
        <f t="shared" si="17"/>
        <v>1</v>
      </c>
      <c r="H560" s="16" t="s">
        <v>64</v>
      </c>
      <c r="I560" s="16"/>
      <c r="J560" s="16"/>
      <c r="K560" s="31">
        <v>0.25</v>
      </c>
      <c r="L560" s="32"/>
      <c r="M560" s="44"/>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5"/>
      <c r="AR560" s="16" t="s">
        <v>60</v>
      </c>
    </row>
    <row r="561" spans="1:44" s="5" customFormat="1" hidden="1" x14ac:dyDescent="0.25">
      <c r="A561" s="33" t="s">
        <v>1140</v>
      </c>
      <c r="B561" s="33" t="str">
        <f>IFERROR(LEFT(BasedeDados[[#This Row],[GTE TI]],SEARCH(" ",BasedeDados[[#This Row],[GTE TI]],1)),BasedeDados[[#This Row],[GTE TI]])</f>
        <v xml:space="preserve">CONS </v>
      </c>
      <c r="C561" s="80" t="s">
        <v>1940</v>
      </c>
      <c r="D561" s="80" t="s">
        <v>1941</v>
      </c>
      <c r="E561" s="16" t="str" cm="1">
        <f t="array" ref="E56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61" s="16">
        <f t="shared" si="16"/>
        <v>0.25</v>
      </c>
      <c r="G561" s="16">
        <f t="shared" si="17"/>
        <v>1</v>
      </c>
      <c r="H561" s="16" t="s">
        <v>64</v>
      </c>
      <c r="I561" s="16"/>
      <c r="J561" s="16"/>
      <c r="K561" s="31">
        <v>0.25</v>
      </c>
      <c r="L561" s="32"/>
      <c r="M561" s="44"/>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5"/>
      <c r="AR561" s="16" t="s">
        <v>60</v>
      </c>
    </row>
    <row r="562" spans="1:44" s="5" customFormat="1" ht="15" hidden="1" customHeight="1" x14ac:dyDescent="0.25">
      <c r="A562" s="33" t="s">
        <v>1143</v>
      </c>
      <c r="B562" s="33" t="str">
        <f>IFERROR(LEFT(BasedeDados[[#This Row],[GTE TI]],SEARCH(" ",BasedeDados[[#This Row],[GTE TI]],1)),BasedeDados[[#This Row],[GTE TI]])</f>
        <v>N/A</v>
      </c>
      <c r="C562" s="79" t="s">
        <v>2075</v>
      </c>
      <c r="D562" s="79" t="s">
        <v>2075</v>
      </c>
      <c r="E562" s="16" t="str" cm="1">
        <f t="array" ref="E56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62" s="16">
        <f t="shared" si="16"/>
        <v>0.25</v>
      </c>
      <c r="G562" s="16">
        <f t="shared" si="17"/>
        <v>1</v>
      </c>
      <c r="H562" s="16" t="s">
        <v>64</v>
      </c>
      <c r="I562" s="16"/>
      <c r="J562" s="16"/>
      <c r="K562" s="31">
        <v>0.25</v>
      </c>
      <c r="L562" s="32"/>
      <c r="M562" s="44"/>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5"/>
      <c r="AR562" s="16" t="s">
        <v>60</v>
      </c>
    </row>
    <row r="563" spans="1:44" s="5" customFormat="1" hidden="1" x14ac:dyDescent="0.25">
      <c r="A563" s="33" t="s">
        <v>1146</v>
      </c>
      <c r="B563" s="33" t="str">
        <f>IFERROR(LEFT(BasedeDados[[#This Row],[GTE TI]],SEARCH(" ",BasedeDados[[#This Row],[GTE TI]],1)),BasedeDados[[#This Row],[GTE TI]])</f>
        <v xml:space="preserve">DIR </v>
      </c>
      <c r="C563" s="80" t="s">
        <v>1131</v>
      </c>
      <c r="D563" s="80" t="s">
        <v>1483</v>
      </c>
      <c r="E563" s="16" t="str" cm="1">
        <f t="array" ref="E56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63" s="16">
        <f t="shared" si="16"/>
        <v>0.25</v>
      </c>
      <c r="G563" s="16">
        <f t="shared" si="17"/>
        <v>1</v>
      </c>
      <c r="H563" s="16" t="s">
        <v>64</v>
      </c>
      <c r="I563" s="55"/>
      <c r="J563" s="55"/>
      <c r="K563" s="58"/>
      <c r="L563" s="56"/>
      <c r="M563" s="57"/>
      <c r="N563" s="55"/>
      <c r="O563" s="55"/>
      <c r="P563" s="55"/>
      <c r="Q563" s="55"/>
      <c r="R563" s="55"/>
      <c r="S563" s="55"/>
      <c r="T563" s="55"/>
      <c r="U563" s="55"/>
      <c r="V563" s="55"/>
      <c r="W563" s="55"/>
      <c r="X563" s="55"/>
      <c r="Y563" s="55"/>
      <c r="Z563" s="55"/>
      <c r="AA563" s="55"/>
      <c r="AB563" s="58"/>
      <c r="AC563" s="55"/>
      <c r="AD563" s="58"/>
      <c r="AE563" s="55"/>
      <c r="AF563" s="55"/>
      <c r="AG563" s="55"/>
      <c r="AH563" s="55"/>
      <c r="AI563" s="55"/>
      <c r="AJ563" s="55"/>
      <c r="AK563" s="55"/>
      <c r="AL563" s="55"/>
      <c r="AM563" s="58">
        <v>0.25</v>
      </c>
      <c r="AN563" s="55"/>
      <c r="AO563" s="55"/>
      <c r="AP563" s="55"/>
      <c r="AQ563" s="53"/>
      <c r="AR563" s="16"/>
    </row>
    <row r="564" spans="1:44" s="5" customFormat="1" hidden="1" x14ac:dyDescent="0.25">
      <c r="A564" s="33" t="s">
        <v>1148</v>
      </c>
      <c r="B564" s="33" t="str">
        <f>IFERROR(LEFT(BasedeDados[[#This Row],[GTE TI]],SEARCH(" ",BasedeDados[[#This Row],[GTE TI]],1)),BasedeDados[[#This Row],[GTE TI]])</f>
        <v>N/A</v>
      </c>
      <c r="C564" s="79" t="s">
        <v>2075</v>
      </c>
      <c r="D564" s="79" t="s">
        <v>2075</v>
      </c>
      <c r="E564" s="16" t="str" cm="1">
        <f t="array" ref="E56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64" s="16">
        <f t="shared" si="16"/>
        <v>0.5</v>
      </c>
      <c r="G564" s="16">
        <f t="shared" si="17"/>
        <v>2</v>
      </c>
      <c r="H564" s="16" t="s">
        <v>64</v>
      </c>
      <c r="I564" s="16"/>
      <c r="J564" s="16"/>
      <c r="K564" s="31">
        <v>0.25</v>
      </c>
      <c r="L564" s="32"/>
      <c r="M564" s="44"/>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55">
        <v>0.25</v>
      </c>
      <c r="AM564" s="16"/>
      <c r="AN564" s="16"/>
      <c r="AO564" s="16"/>
      <c r="AP564" s="16"/>
      <c r="AQ564" s="15"/>
      <c r="AR564" s="16" t="s">
        <v>60</v>
      </c>
    </row>
    <row r="565" spans="1:44" s="5" customFormat="1" hidden="1" x14ac:dyDescent="0.25">
      <c r="A565" s="33" t="s">
        <v>1150</v>
      </c>
      <c r="B565" s="33" t="str">
        <f>IFERROR(LEFT(BasedeDados[[#This Row],[GTE TI]],SEARCH(" ",BasedeDados[[#This Row],[GTE TI]],1)),BasedeDados[[#This Row],[GTE TI]])</f>
        <v>N/A</v>
      </c>
      <c r="C565" s="80" t="s">
        <v>2075</v>
      </c>
      <c r="D565" s="80" t="s">
        <v>2075</v>
      </c>
      <c r="E565" s="16" t="str" cm="1">
        <f t="array" ref="E56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65" s="16">
        <f t="shared" si="16"/>
        <v>0.5</v>
      </c>
      <c r="G565" s="16">
        <f t="shared" si="17"/>
        <v>2</v>
      </c>
      <c r="H565" s="16" t="s">
        <v>64</v>
      </c>
      <c r="I565" s="16"/>
      <c r="J565" s="16"/>
      <c r="K565" s="31">
        <v>0.25</v>
      </c>
      <c r="L565" s="32"/>
      <c r="M565" s="44"/>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55">
        <v>0.25</v>
      </c>
      <c r="AM565" s="16"/>
      <c r="AN565" s="16"/>
      <c r="AO565" s="16"/>
      <c r="AP565" s="16"/>
      <c r="AQ565" s="15"/>
      <c r="AR565" s="16" t="s">
        <v>60</v>
      </c>
    </row>
    <row r="566" spans="1:44" s="5" customFormat="1" hidden="1" x14ac:dyDescent="0.25">
      <c r="A566" s="33" t="s">
        <v>1151</v>
      </c>
      <c r="B566" s="33" t="str">
        <f>IFERROR(LEFT(BasedeDados[[#This Row],[GTE TI]],SEARCH(" ",BasedeDados[[#This Row],[GTE TI]],1)),BasedeDados[[#This Row],[GTE TI]])</f>
        <v xml:space="preserve">ANL </v>
      </c>
      <c r="C566" s="79" t="s">
        <v>75</v>
      </c>
      <c r="D566" s="79" t="s">
        <v>1696</v>
      </c>
      <c r="E566" s="16" t="str" cm="1">
        <f t="array" ref="E56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66" s="16">
        <f t="shared" si="16"/>
        <v>0.5</v>
      </c>
      <c r="G566" s="16">
        <f t="shared" si="17"/>
        <v>2</v>
      </c>
      <c r="H566" s="16" t="s">
        <v>64</v>
      </c>
      <c r="I566" s="16"/>
      <c r="J566" s="16"/>
      <c r="K566" s="31">
        <v>0.25</v>
      </c>
      <c r="L566" s="32"/>
      <c r="M566" s="44"/>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v>0.25</v>
      </c>
      <c r="AN566" s="16"/>
      <c r="AO566" s="16"/>
      <c r="AP566" s="16"/>
      <c r="AQ566" s="15"/>
      <c r="AR566" s="16" t="s">
        <v>60</v>
      </c>
    </row>
    <row r="567" spans="1:44" s="5" customFormat="1" hidden="1" x14ac:dyDescent="0.25">
      <c r="A567" s="33" t="s">
        <v>1153</v>
      </c>
      <c r="B567" s="33" t="str">
        <f>IFERROR(LEFT(BasedeDados[[#This Row],[GTE TI]],SEARCH(" ",BasedeDados[[#This Row],[GTE TI]],1)),BasedeDados[[#This Row],[GTE TI]])</f>
        <v xml:space="preserve">GTE </v>
      </c>
      <c r="C567" s="80" t="s">
        <v>331</v>
      </c>
      <c r="D567" s="80" t="s">
        <v>990</v>
      </c>
      <c r="E567" s="16" t="s">
        <v>84</v>
      </c>
      <c r="F567" s="16">
        <f t="shared" si="16"/>
        <v>20.25</v>
      </c>
      <c r="G567" s="16">
        <f t="shared" si="17"/>
        <v>4</v>
      </c>
      <c r="H567" s="16" t="s">
        <v>85</v>
      </c>
      <c r="I567" s="16"/>
      <c r="J567" s="16"/>
      <c r="K567" s="31">
        <v>0.25</v>
      </c>
      <c r="L567" s="32"/>
      <c r="M567" s="44"/>
      <c r="N567" s="16"/>
      <c r="O567" s="16"/>
      <c r="P567" s="16"/>
      <c r="Q567" s="16"/>
      <c r="R567" s="16"/>
      <c r="S567" s="16"/>
      <c r="T567" s="16"/>
      <c r="U567" s="16"/>
      <c r="V567" s="16"/>
      <c r="W567" s="16"/>
      <c r="X567" s="16"/>
      <c r="Y567" s="16"/>
      <c r="Z567" s="16"/>
      <c r="AA567" s="16">
        <v>2</v>
      </c>
      <c r="AB567" s="16">
        <v>8</v>
      </c>
      <c r="AC567" s="16"/>
      <c r="AD567" s="16"/>
      <c r="AE567" s="16"/>
      <c r="AF567" s="16"/>
      <c r="AG567" s="16"/>
      <c r="AH567" s="16"/>
      <c r="AI567" s="16">
        <v>10</v>
      </c>
      <c r="AJ567" s="16"/>
      <c r="AK567" s="16"/>
      <c r="AL567" s="16"/>
      <c r="AM567" s="16"/>
      <c r="AN567" s="16"/>
      <c r="AO567" s="16"/>
      <c r="AP567" s="16" t="s">
        <v>86</v>
      </c>
      <c r="AQ567" s="15"/>
      <c r="AR567" s="16" t="s">
        <v>60</v>
      </c>
    </row>
    <row r="568" spans="1:44" s="5" customFormat="1" hidden="1" x14ac:dyDescent="0.25">
      <c r="A568" s="33" t="s">
        <v>1155</v>
      </c>
      <c r="B568" s="33" t="str">
        <f>IFERROR(LEFT(BasedeDados[[#This Row],[GTE TI]],SEARCH(" ",BasedeDados[[#This Row],[GTE TI]],1)),BasedeDados[[#This Row],[GTE TI]])</f>
        <v>N/A</v>
      </c>
      <c r="C568" s="79" t="s">
        <v>2075</v>
      </c>
      <c r="D568" s="79" t="s">
        <v>2075</v>
      </c>
      <c r="E568" s="16" t="str" cm="1">
        <f t="array" ref="E56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68" s="16">
        <f t="shared" si="16"/>
        <v>0.25</v>
      </c>
      <c r="G568" s="16">
        <f t="shared" si="17"/>
        <v>1</v>
      </c>
      <c r="H568" s="16" t="s">
        <v>64</v>
      </c>
      <c r="I568" s="16"/>
      <c r="J568" s="16"/>
      <c r="K568" s="31">
        <v>0.25</v>
      </c>
      <c r="L568" s="32"/>
      <c r="M568" s="44"/>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5"/>
      <c r="AR568" s="16" t="s">
        <v>60</v>
      </c>
    </row>
    <row r="569" spans="1:44" s="5" customFormat="1" hidden="1" x14ac:dyDescent="0.25">
      <c r="A569" s="33" t="s">
        <v>1156</v>
      </c>
      <c r="B569" s="33" t="str">
        <f>IFERROR(LEFT(BasedeDados[[#This Row],[GTE TI]],SEARCH(" ",BasedeDados[[#This Row],[GTE TI]],1)),BasedeDados[[#This Row],[GTE TI]])</f>
        <v xml:space="preserve">ESP </v>
      </c>
      <c r="C569" s="80" t="s">
        <v>342</v>
      </c>
      <c r="D569" s="80" t="s">
        <v>1427</v>
      </c>
      <c r="E569" s="16" t="str" cm="1">
        <f t="array" ref="E56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69" s="16">
        <f t="shared" si="16"/>
        <v>0.25</v>
      </c>
      <c r="G569" s="16">
        <f t="shared" si="17"/>
        <v>1</v>
      </c>
      <c r="H569" s="16" t="s">
        <v>64</v>
      </c>
      <c r="I569" s="16"/>
      <c r="J569" s="16"/>
      <c r="K569" s="31">
        <v>0.25</v>
      </c>
      <c r="L569" s="32"/>
      <c r="M569" s="44"/>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5"/>
      <c r="AR569" s="16" t="s">
        <v>60</v>
      </c>
    </row>
    <row r="570" spans="1:44" s="5" customFormat="1" hidden="1" x14ac:dyDescent="0.25">
      <c r="A570" s="33" t="s">
        <v>1158</v>
      </c>
      <c r="B570" s="33" t="str">
        <f>IFERROR(LEFT(BasedeDados[[#This Row],[GTE TI]],SEARCH(" ",BasedeDados[[#This Row],[GTE TI]],1)),BasedeDados[[#This Row],[GTE TI]])</f>
        <v xml:space="preserve">ANL </v>
      </c>
      <c r="C570" s="79" t="s">
        <v>976</v>
      </c>
      <c r="D570" s="79" t="s">
        <v>1094</v>
      </c>
      <c r="E570" s="16" t="s">
        <v>84</v>
      </c>
      <c r="F570" s="16">
        <f t="shared" si="16"/>
        <v>20.25</v>
      </c>
      <c r="G570" s="16">
        <f t="shared" si="17"/>
        <v>4</v>
      </c>
      <c r="H570" s="16" t="s">
        <v>85</v>
      </c>
      <c r="I570" s="16"/>
      <c r="J570" s="16"/>
      <c r="K570" s="31">
        <v>0.25</v>
      </c>
      <c r="L570" s="32"/>
      <c r="M570" s="44"/>
      <c r="N570" s="16"/>
      <c r="O570" s="16"/>
      <c r="P570" s="16"/>
      <c r="Q570" s="16"/>
      <c r="R570" s="16"/>
      <c r="S570" s="16"/>
      <c r="T570" s="16"/>
      <c r="U570" s="16"/>
      <c r="V570" s="16"/>
      <c r="W570" s="16"/>
      <c r="X570" s="16"/>
      <c r="Y570" s="16"/>
      <c r="Z570" s="16"/>
      <c r="AA570" s="16">
        <v>2</v>
      </c>
      <c r="AB570" s="16">
        <v>8</v>
      </c>
      <c r="AC570" s="16"/>
      <c r="AD570" s="16"/>
      <c r="AE570" s="16"/>
      <c r="AF570" s="16"/>
      <c r="AG570" s="16"/>
      <c r="AH570" s="16"/>
      <c r="AI570" s="16">
        <v>10</v>
      </c>
      <c r="AJ570" s="16"/>
      <c r="AK570" s="16"/>
      <c r="AL570" s="16"/>
      <c r="AM570" s="16"/>
      <c r="AN570" s="16"/>
      <c r="AO570" s="16"/>
      <c r="AP570" s="16"/>
      <c r="AQ570" s="15"/>
      <c r="AR570" s="16" t="s">
        <v>60</v>
      </c>
    </row>
    <row r="571" spans="1:44" s="5" customFormat="1" hidden="1" x14ac:dyDescent="0.25">
      <c r="A571" s="33" t="s">
        <v>1160</v>
      </c>
      <c r="B571" s="33" t="str">
        <f>IFERROR(LEFT(BasedeDados[[#This Row],[GTE TI]],SEARCH(" ",BasedeDados[[#This Row],[GTE TI]],1)),BasedeDados[[#This Row],[GTE TI]])</f>
        <v xml:space="preserve">AST </v>
      </c>
      <c r="C571" s="80" t="s">
        <v>1622</v>
      </c>
      <c r="D571" s="80" t="s">
        <v>1743</v>
      </c>
      <c r="E571" s="16" t="str" cm="1">
        <f t="array" ref="E57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71" s="16">
        <f t="shared" si="16"/>
        <v>0.5</v>
      </c>
      <c r="G571" s="16">
        <f t="shared" si="17"/>
        <v>2</v>
      </c>
      <c r="H571" s="16" t="s">
        <v>64</v>
      </c>
      <c r="I571" s="16"/>
      <c r="J571" s="16"/>
      <c r="K571" s="31">
        <v>0.25</v>
      </c>
      <c r="L571" s="32"/>
      <c r="M571" s="44"/>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55">
        <v>0.25</v>
      </c>
      <c r="AM571" s="16"/>
      <c r="AN571" s="16"/>
      <c r="AO571" s="16"/>
      <c r="AP571" s="16"/>
      <c r="AQ571" s="15"/>
      <c r="AR571" s="16" t="s">
        <v>60</v>
      </c>
    </row>
    <row r="572" spans="1:44" s="5" customFormat="1" hidden="1" x14ac:dyDescent="0.25">
      <c r="A572" s="33" t="s">
        <v>1161</v>
      </c>
      <c r="B572" s="33" t="str">
        <f>IFERROR(LEFT(BasedeDados[[#This Row],[GTE TI]],SEARCH(" ",BasedeDados[[#This Row],[GTE TI]],1)),BasedeDados[[#This Row],[GTE TI]])</f>
        <v xml:space="preserve">CONSULTOR </v>
      </c>
      <c r="C572" s="79" t="s">
        <v>2340</v>
      </c>
      <c r="D572" s="79" t="s">
        <v>1949</v>
      </c>
      <c r="E572" s="16" t="str" cm="1">
        <f t="array" ref="E57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72" s="16">
        <f t="shared" si="16"/>
        <v>0.25</v>
      </c>
      <c r="G572" s="16">
        <f t="shared" si="17"/>
        <v>1</v>
      </c>
      <c r="H572" s="16" t="s">
        <v>64</v>
      </c>
      <c r="I572" s="16"/>
      <c r="J572" s="16"/>
      <c r="K572" s="31">
        <v>0.25</v>
      </c>
      <c r="L572" s="32"/>
      <c r="M572" s="44"/>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5"/>
      <c r="AR572" s="16" t="s">
        <v>60</v>
      </c>
    </row>
    <row r="573" spans="1:44" s="5" customFormat="1" hidden="1" x14ac:dyDescent="0.25">
      <c r="A573" s="33" t="s">
        <v>1162</v>
      </c>
      <c r="B573" s="33" t="str">
        <f>IFERROR(LEFT(BasedeDados[[#This Row],[GTE TI]],SEARCH(" ",BasedeDados[[#This Row],[GTE TI]],1)),BasedeDados[[#This Row],[GTE TI]])</f>
        <v xml:space="preserve">ANL </v>
      </c>
      <c r="C573" s="80" t="s">
        <v>395</v>
      </c>
      <c r="D573" s="80" t="s">
        <v>1678</v>
      </c>
      <c r="E573" s="16" t="str" cm="1">
        <f t="array" ref="E57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73" s="16">
        <f t="shared" si="16"/>
        <v>0.25</v>
      </c>
      <c r="G573" s="16">
        <f t="shared" si="17"/>
        <v>1</v>
      </c>
      <c r="H573" s="16" t="s">
        <v>64</v>
      </c>
      <c r="I573" s="55"/>
      <c r="J573" s="55"/>
      <c r="K573" s="31">
        <v>0.25</v>
      </c>
      <c r="L573" s="56"/>
      <c r="M573" s="57"/>
      <c r="N573" s="55"/>
      <c r="O573" s="55"/>
      <c r="P573" s="55"/>
      <c r="Q573" s="55"/>
      <c r="R573" s="55"/>
      <c r="S573" s="55"/>
      <c r="T573" s="55"/>
      <c r="U573" s="55"/>
      <c r="V573" s="55"/>
      <c r="W573" s="55"/>
      <c r="X573" s="55"/>
      <c r="Y573" s="55"/>
      <c r="Z573" s="55"/>
      <c r="AA573" s="55"/>
      <c r="AB573" s="16"/>
      <c r="AC573" s="55"/>
      <c r="AD573" s="16"/>
      <c r="AE573" s="55"/>
      <c r="AF573" s="55"/>
      <c r="AG573" s="55"/>
      <c r="AH573" s="55"/>
      <c r="AI573" s="55"/>
      <c r="AJ573" s="55"/>
      <c r="AK573" s="55"/>
      <c r="AL573" s="16"/>
      <c r="AM573" s="16"/>
      <c r="AN573" s="55"/>
      <c r="AO573" s="55"/>
      <c r="AP573" s="55"/>
      <c r="AQ573" s="53"/>
      <c r="AR573" s="16" t="s">
        <v>60</v>
      </c>
    </row>
    <row r="574" spans="1:44" s="5" customFormat="1" hidden="1" x14ac:dyDescent="0.25">
      <c r="A574" s="33" t="s">
        <v>1163</v>
      </c>
      <c r="B574" s="33" t="str">
        <f>IFERROR(LEFT(BasedeDados[[#This Row],[GTE TI]],SEARCH(" ",BasedeDados[[#This Row],[GTE TI]],1)),BasedeDados[[#This Row],[GTE TI]])</f>
        <v xml:space="preserve">ANL </v>
      </c>
      <c r="C574" s="79" t="s">
        <v>326</v>
      </c>
      <c r="D574" s="79" t="s">
        <v>462</v>
      </c>
      <c r="E574" s="16" t="s">
        <v>57</v>
      </c>
      <c r="F574" s="16">
        <f t="shared" si="16"/>
        <v>0.75</v>
      </c>
      <c r="G574" s="16">
        <f t="shared" si="17"/>
        <v>2</v>
      </c>
      <c r="H574" s="16" t="s">
        <v>58</v>
      </c>
      <c r="I574" s="16"/>
      <c r="J574" s="16"/>
      <c r="K574" s="31">
        <v>0.25</v>
      </c>
      <c r="L574" s="32">
        <v>0.5</v>
      </c>
      <c r="M574" s="44"/>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t="s">
        <v>59</v>
      </c>
      <c r="AQ574" s="15"/>
      <c r="AR574" s="16" t="s">
        <v>60</v>
      </c>
    </row>
    <row r="575" spans="1:44" s="5" customFormat="1" hidden="1" x14ac:dyDescent="0.25">
      <c r="A575" s="33" t="s">
        <v>1165</v>
      </c>
      <c r="B575" s="33" t="str">
        <f>IFERROR(LEFT(BasedeDados[[#This Row],[GTE TI]],SEARCH(" ",BasedeDados[[#This Row],[GTE TI]],1)),BasedeDados[[#This Row],[GTE TI]])</f>
        <v>N/A</v>
      </c>
      <c r="C575" s="80" t="s">
        <v>2075</v>
      </c>
      <c r="D575" s="80" t="s">
        <v>2075</v>
      </c>
      <c r="E575" s="16" t="str" cm="1">
        <f t="array" ref="E57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75" s="16">
        <f t="shared" si="16"/>
        <v>0.75</v>
      </c>
      <c r="G575" s="16">
        <f t="shared" si="17"/>
        <v>3</v>
      </c>
      <c r="H575" s="16" t="s">
        <v>64</v>
      </c>
      <c r="I575" s="16"/>
      <c r="J575" s="16"/>
      <c r="K575" s="31">
        <v>0.25</v>
      </c>
      <c r="L575" s="32"/>
      <c r="M575" s="44"/>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55">
        <v>0.25</v>
      </c>
      <c r="AM575" s="16">
        <v>0.25</v>
      </c>
      <c r="AN575" s="16"/>
      <c r="AO575" s="16"/>
      <c r="AP575" s="16"/>
      <c r="AQ575" s="15"/>
      <c r="AR575" s="16" t="s">
        <v>60</v>
      </c>
    </row>
    <row r="576" spans="1:44" s="5" customFormat="1" hidden="1" x14ac:dyDescent="0.25">
      <c r="A576" s="33" t="s">
        <v>1167</v>
      </c>
      <c r="B576" s="33" t="str">
        <f>IFERROR(LEFT(BasedeDados[[#This Row],[GTE TI]],SEARCH(" ",BasedeDados[[#This Row],[GTE TI]],1)),BasedeDados[[#This Row],[GTE TI]])</f>
        <v xml:space="preserve">ANL </v>
      </c>
      <c r="C576" s="79" t="s">
        <v>326</v>
      </c>
      <c r="D576" s="79" t="s">
        <v>1727</v>
      </c>
      <c r="E576" s="16" t="str" cm="1">
        <f t="array" ref="E57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76" s="16">
        <f t="shared" si="16"/>
        <v>0.25</v>
      </c>
      <c r="G576" s="16">
        <f t="shared" si="17"/>
        <v>1</v>
      </c>
      <c r="H576" s="16" t="s">
        <v>64</v>
      </c>
      <c r="I576" s="16"/>
      <c r="J576" s="16"/>
      <c r="K576" s="31">
        <v>0.25</v>
      </c>
      <c r="L576" s="32"/>
      <c r="M576" s="44"/>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5"/>
      <c r="AR576" s="16" t="s">
        <v>60</v>
      </c>
    </row>
    <row r="577" spans="1:44" s="5" customFormat="1" hidden="1" x14ac:dyDescent="0.25">
      <c r="A577" s="33" t="s">
        <v>1168</v>
      </c>
      <c r="B577" s="33" t="str">
        <f>IFERROR(LEFT(BasedeDados[[#This Row],[GTE TI]],SEARCH(" ",BasedeDados[[#This Row],[GTE TI]],1)),BasedeDados[[#This Row],[GTE TI]])</f>
        <v xml:space="preserve">ANL </v>
      </c>
      <c r="C577" s="80" t="s">
        <v>145</v>
      </c>
      <c r="D577" s="80" t="s">
        <v>1284</v>
      </c>
      <c r="E577" s="16" t="str" cm="1">
        <f t="array" ref="E57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77" s="16">
        <f t="shared" si="16"/>
        <v>0.25</v>
      </c>
      <c r="G577" s="16">
        <f t="shared" si="17"/>
        <v>1</v>
      </c>
      <c r="H577" s="16" t="s">
        <v>64</v>
      </c>
      <c r="I577" s="16"/>
      <c r="J577" s="16"/>
      <c r="K577" s="31">
        <v>0.25</v>
      </c>
      <c r="L577" s="32"/>
      <c r="M577" s="44"/>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5"/>
      <c r="AR577" s="16" t="s">
        <v>60</v>
      </c>
    </row>
    <row r="578" spans="1:44" s="5" customFormat="1" hidden="1" x14ac:dyDescent="0.25">
      <c r="A578" s="33" t="s">
        <v>1169</v>
      </c>
      <c r="B578" s="33" t="str">
        <f>IFERROR(LEFT(BasedeDados[[#This Row],[GTE TI]],SEARCH(" ",BasedeDados[[#This Row],[GTE TI]],1)),BasedeDados[[#This Row],[GTE TI]])</f>
        <v xml:space="preserve">AST </v>
      </c>
      <c r="C578" s="79" t="s">
        <v>1468</v>
      </c>
      <c r="D578" s="79" t="s">
        <v>2036</v>
      </c>
      <c r="E578" s="16" t="str" cm="1">
        <f t="array" ref="E57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78" s="16">
        <f t="shared" si="16"/>
        <v>0.25</v>
      </c>
      <c r="G578" s="16">
        <f t="shared" si="17"/>
        <v>1</v>
      </c>
      <c r="H578" s="16" t="s">
        <v>64</v>
      </c>
      <c r="I578" s="16"/>
      <c r="J578" s="16"/>
      <c r="K578" s="31">
        <v>0.25</v>
      </c>
      <c r="L578" s="32"/>
      <c r="M578" s="44"/>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5"/>
      <c r="AR578" s="16" t="s">
        <v>60</v>
      </c>
    </row>
    <row r="579" spans="1:44" s="5" customFormat="1" hidden="1" x14ac:dyDescent="0.25">
      <c r="A579" s="33" t="s">
        <v>1171</v>
      </c>
      <c r="B579" s="33" t="str">
        <f>IFERROR(LEFT(BasedeDados[[#This Row],[GTE TI]],SEARCH(" ",BasedeDados[[#This Row],[GTE TI]],1)),BasedeDados[[#This Row],[GTE TI]])</f>
        <v xml:space="preserve">ANL </v>
      </c>
      <c r="C579" s="80" t="s">
        <v>356</v>
      </c>
      <c r="D579" s="80" t="s">
        <v>354</v>
      </c>
      <c r="E579" s="16" t="str" cm="1">
        <f t="array" ref="E57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79" s="16">
        <f t="shared" ref="F579:F642" si="18">SUM(I579:AQ579)</f>
        <v>0.5</v>
      </c>
      <c r="G579" s="16">
        <f t="shared" ref="G579:G642" si="19">COUNT(I579,K579:AM579,AN579)</f>
        <v>2</v>
      </c>
      <c r="H579" s="16" t="s">
        <v>64</v>
      </c>
      <c r="I579" s="16"/>
      <c r="J579" s="16"/>
      <c r="K579" s="31">
        <v>0.25</v>
      </c>
      <c r="L579" s="32"/>
      <c r="M579" s="44"/>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v>0.25</v>
      </c>
      <c r="AN579" s="16"/>
      <c r="AO579" s="16"/>
      <c r="AP579" s="16"/>
      <c r="AQ579" s="15"/>
      <c r="AR579" s="16" t="s">
        <v>60</v>
      </c>
    </row>
    <row r="580" spans="1:44" s="5" customFormat="1" hidden="1" x14ac:dyDescent="0.25">
      <c r="A580" s="33" t="s">
        <v>1174</v>
      </c>
      <c r="B580" s="33" t="str">
        <f>IFERROR(LEFT(BasedeDados[[#This Row],[GTE TI]],SEARCH(" ",BasedeDados[[#This Row],[GTE TI]],1)),BasedeDados[[#This Row],[GTE TI]])</f>
        <v xml:space="preserve">SUPTE </v>
      </c>
      <c r="C580" s="79" t="s">
        <v>243</v>
      </c>
      <c r="D580" s="79" t="s">
        <v>244</v>
      </c>
      <c r="E580" s="16" t="str" cm="1">
        <f t="array" ref="E58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80" s="16">
        <f t="shared" si="18"/>
        <v>0.25</v>
      </c>
      <c r="G580" s="16">
        <f t="shared" si="19"/>
        <v>1</v>
      </c>
      <c r="H580" s="16" t="s">
        <v>64</v>
      </c>
      <c r="I580" s="16"/>
      <c r="J580" s="16"/>
      <c r="K580" s="31">
        <v>0.25</v>
      </c>
      <c r="L580" s="32"/>
      <c r="M580" s="44"/>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5"/>
      <c r="AR580" s="16" t="s">
        <v>60</v>
      </c>
    </row>
    <row r="581" spans="1:44" s="5" customFormat="1" hidden="1" x14ac:dyDescent="0.25">
      <c r="A581" s="33" t="s">
        <v>1176</v>
      </c>
      <c r="B581" s="33" t="str">
        <f>IFERROR(LEFT(BasedeDados[[#This Row],[GTE TI]],SEARCH(" ",BasedeDados[[#This Row],[GTE TI]],1)),BasedeDados[[#This Row],[GTE TI]])</f>
        <v xml:space="preserve">ANL </v>
      </c>
      <c r="C581" s="80" t="s">
        <v>145</v>
      </c>
      <c r="D581" s="80" t="s">
        <v>1075</v>
      </c>
      <c r="E581" s="16" t="str" cm="1">
        <f t="array" ref="E58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81" s="16">
        <f t="shared" si="18"/>
        <v>0.25</v>
      </c>
      <c r="G581" s="16">
        <f t="shared" si="19"/>
        <v>1</v>
      </c>
      <c r="H581" s="16" t="s">
        <v>64</v>
      </c>
      <c r="I581" s="16"/>
      <c r="J581" s="16"/>
      <c r="K581" s="31">
        <v>0.25</v>
      </c>
      <c r="L581" s="32"/>
      <c r="M581" s="44"/>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5"/>
      <c r="AR581" s="16" t="s">
        <v>60</v>
      </c>
    </row>
    <row r="582" spans="1:44" s="5" customFormat="1" hidden="1" x14ac:dyDescent="0.25">
      <c r="A582" s="33" t="s">
        <v>1178</v>
      </c>
      <c r="B582" s="33" t="str">
        <f>IFERROR(LEFT(BasedeDados[[#This Row],[GTE TI]],SEARCH(" ",BasedeDados[[#This Row],[GTE TI]],1)),BasedeDados[[#This Row],[GTE TI]])</f>
        <v xml:space="preserve">ANL </v>
      </c>
      <c r="C582" s="79" t="s">
        <v>399</v>
      </c>
      <c r="D582" s="79" t="s">
        <v>1691</v>
      </c>
      <c r="E582" s="16" t="str" cm="1">
        <f t="array" ref="E58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82" s="16">
        <f t="shared" si="18"/>
        <v>0.25</v>
      </c>
      <c r="G582" s="16">
        <f t="shared" si="19"/>
        <v>1</v>
      </c>
      <c r="H582" s="16" t="s">
        <v>64</v>
      </c>
      <c r="I582" s="16"/>
      <c r="J582" s="16"/>
      <c r="K582" s="31">
        <v>0.25</v>
      </c>
      <c r="L582" s="32"/>
      <c r="M582" s="44"/>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5"/>
      <c r="AR582" s="16" t="s">
        <v>60</v>
      </c>
    </row>
    <row r="583" spans="1:44" s="5" customFormat="1" hidden="1" x14ac:dyDescent="0.25">
      <c r="A583" s="33" t="s">
        <v>1180</v>
      </c>
      <c r="B583" s="33" t="str">
        <f>IFERROR(LEFT(BasedeDados[[#This Row],[GTE TI]],SEARCH(" ",BasedeDados[[#This Row],[GTE TI]],1)),BasedeDados[[#This Row],[GTE TI]])</f>
        <v xml:space="preserve">SUPTE </v>
      </c>
      <c r="C583" s="80" t="s">
        <v>1105</v>
      </c>
      <c r="D583" s="80" t="s">
        <v>1106</v>
      </c>
      <c r="E583" s="16" t="str" cm="1">
        <f t="array" ref="E58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83" s="16">
        <f t="shared" si="18"/>
        <v>0.25</v>
      </c>
      <c r="G583" s="16">
        <f t="shared" si="19"/>
        <v>1</v>
      </c>
      <c r="H583" s="16" t="s">
        <v>64</v>
      </c>
      <c r="I583" s="16"/>
      <c r="J583" s="16"/>
      <c r="K583" s="31">
        <v>0.25</v>
      </c>
      <c r="L583" s="32"/>
      <c r="M583" s="44"/>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5"/>
      <c r="AR583" s="16" t="s">
        <v>60</v>
      </c>
    </row>
    <row r="584" spans="1:44" s="5" customFormat="1" hidden="1" x14ac:dyDescent="0.25">
      <c r="A584" s="33" t="s">
        <v>1181</v>
      </c>
      <c r="B584" s="33" t="str">
        <f>IFERROR(LEFT(BasedeDados[[#This Row],[GTE TI]],SEARCH(" ",BasedeDados[[#This Row],[GTE TI]],1)),BasedeDados[[#This Row],[GTE TI]])</f>
        <v xml:space="preserve">ANL </v>
      </c>
      <c r="C584" s="79" t="s">
        <v>437</v>
      </c>
      <c r="D584" s="79" t="s">
        <v>438</v>
      </c>
      <c r="E584" s="16" t="str" cm="1">
        <f t="array" ref="E58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84" s="16">
        <f t="shared" si="18"/>
        <v>0.75</v>
      </c>
      <c r="G584" s="16">
        <f t="shared" si="19"/>
        <v>3</v>
      </c>
      <c r="H584" s="16" t="s">
        <v>64</v>
      </c>
      <c r="I584" s="16"/>
      <c r="J584" s="16"/>
      <c r="K584" s="31">
        <v>0.25</v>
      </c>
      <c r="L584" s="32"/>
      <c r="M584" s="44"/>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55">
        <v>0.25</v>
      </c>
      <c r="AM584" s="16">
        <v>0.25</v>
      </c>
      <c r="AN584" s="16"/>
      <c r="AO584" s="16"/>
      <c r="AP584" s="16"/>
      <c r="AQ584" s="15"/>
      <c r="AR584" s="16" t="s">
        <v>60</v>
      </c>
    </row>
    <row r="585" spans="1:44" s="5" customFormat="1" hidden="1" x14ac:dyDescent="0.25">
      <c r="A585" s="33" t="s">
        <v>1184</v>
      </c>
      <c r="B585" s="33" t="str">
        <f>IFERROR(LEFT(BasedeDados[[#This Row],[GTE TI]],SEARCH(" ",BasedeDados[[#This Row],[GTE TI]],1)),BasedeDados[[#This Row],[GTE TI]])</f>
        <v xml:space="preserve">ANL </v>
      </c>
      <c r="C585" s="80" t="s">
        <v>1633</v>
      </c>
      <c r="D585" s="80" t="s">
        <v>1895</v>
      </c>
      <c r="E585" s="16" t="str" cm="1">
        <f t="array" ref="E58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85" s="16">
        <f t="shared" si="18"/>
        <v>0.5</v>
      </c>
      <c r="G585" s="16">
        <f t="shared" si="19"/>
        <v>2</v>
      </c>
      <c r="H585" s="16" t="s">
        <v>64</v>
      </c>
      <c r="I585" s="16"/>
      <c r="J585" s="16"/>
      <c r="K585" s="31">
        <v>0.25</v>
      </c>
      <c r="L585" s="32"/>
      <c r="M585" s="44"/>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v>0.25</v>
      </c>
      <c r="AN585" s="16"/>
      <c r="AO585" s="16"/>
      <c r="AP585" s="16"/>
      <c r="AQ585" s="15"/>
      <c r="AR585" s="16" t="s">
        <v>60</v>
      </c>
    </row>
    <row r="586" spans="1:44" s="5" customFormat="1" hidden="1" x14ac:dyDescent="0.25">
      <c r="A586" s="33" t="s">
        <v>1186</v>
      </c>
      <c r="B586" s="33" t="str">
        <f>IFERROR(LEFT(BasedeDados[[#This Row],[GTE TI]],SEARCH(" ",BasedeDados[[#This Row],[GTE TI]],1)),BasedeDados[[#This Row],[GTE TI]])</f>
        <v xml:space="preserve">ANL </v>
      </c>
      <c r="C586" s="79" t="s">
        <v>326</v>
      </c>
      <c r="D586" s="79" t="s">
        <v>620</v>
      </c>
      <c r="E586" s="16" t="str" cm="1">
        <f t="array" ref="E58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86" s="16">
        <f t="shared" si="18"/>
        <v>0.5</v>
      </c>
      <c r="G586" s="16">
        <f t="shared" si="19"/>
        <v>2</v>
      </c>
      <c r="H586" s="16" t="s">
        <v>64</v>
      </c>
      <c r="I586" s="16"/>
      <c r="J586" s="16"/>
      <c r="K586" s="31">
        <v>0.25</v>
      </c>
      <c r="L586" s="32"/>
      <c r="M586" s="44"/>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v>0.25</v>
      </c>
      <c r="AN586" s="16"/>
      <c r="AO586" s="16"/>
      <c r="AP586" s="16"/>
      <c r="AQ586" s="15"/>
      <c r="AR586" s="16" t="s">
        <v>60</v>
      </c>
    </row>
    <row r="587" spans="1:44" s="5" customFormat="1" hidden="1" x14ac:dyDescent="0.25">
      <c r="A587" s="33" t="s">
        <v>1188</v>
      </c>
      <c r="B587" s="33" t="str">
        <f>IFERROR(LEFT(BasedeDados[[#This Row],[GTE TI]],SEARCH(" ",BasedeDados[[#This Row],[GTE TI]],1)),BasedeDados[[#This Row],[GTE TI]])</f>
        <v xml:space="preserve">ANL </v>
      </c>
      <c r="C587" s="80" t="s">
        <v>875</v>
      </c>
      <c r="D587" s="80" t="s">
        <v>873</v>
      </c>
      <c r="E587" s="16" t="str" cm="1">
        <f t="array" ref="E58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87" s="16">
        <f t="shared" si="18"/>
        <v>0.5</v>
      </c>
      <c r="G587" s="16">
        <f t="shared" si="19"/>
        <v>2</v>
      </c>
      <c r="H587" s="16" t="s">
        <v>64</v>
      </c>
      <c r="I587" s="16"/>
      <c r="J587" s="16"/>
      <c r="K587" s="31">
        <v>0.25</v>
      </c>
      <c r="L587" s="32"/>
      <c r="M587" s="44"/>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55">
        <v>0.25</v>
      </c>
      <c r="AM587" s="16"/>
      <c r="AN587" s="16"/>
      <c r="AO587" s="16"/>
      <c r="AP587" s="16"/>
      <c r="AQ587" s="15"/>
      <c r="AR587" s="16" t="s">
        <v>60</v>
      </c>
    </row>
    <row r="588" spans="1:44" s="5" customFormat="1" hidden="1" x14ac:dyDescent="0.25">
      <c r="A588" s="33" t="s">
        <v>1189</v>
      </c>
      <c r="B588" s="33" t="str">
        <f>IFERROR(LEFT(BasedeDados[[#This Row],[GTE TI]],SEARCH(" ",BasedeDados[[#This Row],[GTE TI]],1)),BasedeDados[[#This Row],[GTE TI]])</f>
        <v xml:space="preserve">ANL </v>
      </c>
      <c r="C588" s="79" t="s">
        <v>1429</v>
      </c>
      <c r="D588" s="79" t="s">
        <v>1528</v>
      </c>
      <c r="E588" s="16" t="str" cm="1">
        <f t="array" ref="E58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88" s="16">
        <f t="shared" si="18"/>
        <v>0.25</v>
      </c>
      <c r="G588" s="16">
        <f t="shared" si="19"/>
        <v>1</v>
      </c>
      <c r="H588" s="16" t="s">
        <v>64</v>
      </c>
      <c r="I588" s="16"/>
      <c r="J588" s="16"/>
      <c r="K588" s="31">
        <v>0.25</v>
      </c>
      <c r="L588" s="32"/>
      <c r="M588" s="44"/>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5"/>
      <c r="AR588" s="16" t="s">
        <v>60</v>
      </c>
    </row>
    <row r="589" spans="1:44" s="5" customFormat="1" hidden="1" x14ac:dyDescent="0.25">
      <c r="A589" s="33" t="s">
        <v>1190</v>
      </c>
      <c r="B589" s="33" t="str">
        <f>IFERROR(LEFT(BasedeDados[[#This Row],[GTE TI]],SEARCH(" ",BasedeDados[[#This Row],[GTE TI]],1)),BasedeDados[[#This Row],[GTE TI]])</f>
        <v xml:space="preserve">AUDITOR </v>
      </c>
      <c r="C589" s="80" t="s">
        <v>716</v>
      </c>
      <c r="D589" s="80" t="s">
        <v>717</v>
      </c>
      <c r="E589" s="16" t="str" cm="1">
        <f t="array" ref="E58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89" s="16">
        <f t="shared" si="18"/>
        <v>0.25</v>
      </c>
      <c r="G589" s="16">
        <f t="shared" si="19"/>
        <v>1</v>
      </c>
      <c r="H589" s="16" t="s">
        <v>64</v>
      </c>
      <c r="I589" s="16"/>
      <c r="J589" s="16"/>
      <c r="K589" s="31">
        <v>0.25</v>
      </c>
      <c r="L589" s="32"/>
      <c r="M589" s="44"/>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5"/>
      <c r="AR589" s="16" t="s">
        <v>60</v>
      </c>
    </row>
    <row r="590" spans="1:44" s="5" customFormat="1" hidden="1" x14ac:dyDescent="0.25">
      <c r="A590" s="33" t="s">
        <v>1192</v>
      </c>
      <c r="B590" s="33" t="str">
        <f>IFERROR(LEFT(BasedeDados[[#This Row],[GTE TI]],SEARCH(" ",BasedeDados[[#This Row],[GTE TI]],1)),BasedeDados[[#This Row],[GTE TI]])</f>
        <v xml:space="preserve">ANL </v>
      </c>
      <c r="C590" s="79" t="s">
        <v>497</v>
      </c>
      <c r="D590" s="79" t="s">
        <v>1159</v>
      </c>
      <c r="E590" s="16" t="str" cm="1">
        <f t="array" ref="E59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590" s="16">
        <f t="shared" si="18"/>
        <v>3</v>
      </c>
      <c r="G590" s="16">
        <f t="shared" si="19"/>
        <v>1</v>
      </c>
      <c r="H590" s="16" t="s">
        <v>58</v>
      </c>
      <c r="I590" s="16"/>
      <c r="J590" s="16"/>
      <c r="K590" s="31"/>
      <c r="L590" s="32"/>
      <c r="M590" s="44"/>
      <c r="N590" s="16"/>
      <c r="O590" s="16"/>
      <c r="P590" s="16"/>
      <c r="Q590" s="16"/>
      <c r="R590" s="16"/>
      <c r="S590" s="16"/>
      <c r="T590" s="16"/>
      <c r="U590" s="16"/>
      <c r="V590" s="16"/>
      <c r="W590" s="16"/>
      <c r="X590" s="16"/>
      <c r="Y590" s="16"/>
      <c r="Z590" s="16"/>
      <c r="AA590" s="16"/>
      <c r="AB590" s="16"/>
      <c r="AC590" s="16"/>
      <c r="AD590" s="16"/>
      <c r="AE590" s="16">
        <v>3</v>
      </c>
      <c r="AF590" s="16"/>
      <c r="AG590" s="16"/>
      <c r="AH590" s="16"/>
      <c r="AI590" s="16"/>
      <c r="AJ590" s="16"/>
      <c r="AK590" s="16"/>
      <c r="AL590" s="16"/>
      <c r="AM590" s="16"/>
      <c r="AN590" s="16"/>
      <c r="AO590" s="16"/>
      <c r="AP590" s="16" t="s">
        <v>86</v>
      </c>
      <c r="AQ590" s="15"/>
      <c r="AR590" s="16" t="s">
        <v>60</v>
      </c>
    </row>
    <row r="591" spans="1:44" s="5" customFormat="1" hidden="1" x14ac:dyDescent="0.25">
      <c r="A591" s="33" t="s">
        <v>1194</v>
      </c>
      <c r="B591" s="33" t="str">
        <f>IFERROR(LEFT(BasedeDados[[#This Row],[GTE TI]],SEARCH(" ",BasedeDados[[#This Row],[GTE TI]],1)),BasedeDados[[#This Row],[GTE TI]])</f>
        <v xml:space="preserve">ANL </v>
      </c>
      <c r="C591" s="80" t="s">
        <v>890</v>
      </c>
      <c r="D591" s="80" t="s">
        <v>1706</v>
      </c>
      <c r="E591" s="16" t="str" cm="1">
        <f t="array" ref="E59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91" s="16">
        <f t="shared" si="18"/>
        <v>0.25</v>
      </c>
      <c r="G591" s="16">
        <f t="shared" si="19"/>
        <v>1</v>
      </c>
      <c r="H591" s="16" t="s">
        <v>64</v>
      </c>
      <c r="I591" s="55"/>
      <c r="J591" s="55"/>
      <c r="K591" s="58"/>
      <c r="L591" s="56"/>
      <c r="M591" s="57"/>
      <c r="N591" s="55"/>
      <c r="O591" s="55"/>
      <c r="P591" s="55"/>
      <c r="Q591" s="55"/>
      <c r="R591" s="55"/>
      <c r="S591" s="55"/>
      <c r="T591" s="55"/>
      <c r="U591" s="55"/>
      <c r="V591" s="55"/>
      <c r="W591" s="55"/>
      <c r="X591" s="55"/>
      <c r="Y591" s="55"/>
      <c r="Z591" s="55"/>
      <c r="AA591" s="55"/>
      <c r="AB591" s="58"/>
      <c r="AC591" s="55"/>
      <c r="AD591" s="58"/>
      <c r="AE591" s="55"/>
      <c r="AF591" s="55"/>
      <c r="AG591" s="55"/>
      <c r="AH591" s="55"/>
      <c r="AI591" s="55"/>
      <c r="AJ591" s="55"/>
      <c r="AK591" s="55"/>
      <c r="AL591" s="55"/>
      <c r="AM591" s="58">
        <v>0.25</v>
      </c>
      <c r="AN591" s="55"/>
      <c r="AO591" s="55"/>
      <c r="AP591" s="55"/>
      <c r="AQ591" s="53"/>
      <c r="AR591" s="16"/>
    </row>
    <row r="592" spans="1:44" s="5" customFormat="1" hidden="1" x14ac:dyDescent="0.25">
      <c r="A592" s="33" t="s">
        <v>1195</v>
      </c>
      <c r="B592" s="33" t="str">
        <f>IFERROR(LEFT(BasedeDados[[#This Row],[GTE TI]],SEARCH(" ",BasedeDados[[#This Row],[GTE TI]],1)),BasedeDados[[#This Row],[GTE TI]])</f>
        <v xml:space="preserve">COORD </v>
      </c>
      <c r="C592" s="79" t="s">
        <v>1927</v>
      </c>
      <c r="D592" s="79" t="s">
        <v>1938</v>
      </c>
      <c r="E592" s="16" t="str" cm="1">
        <f t="array" ref="E59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92" s="16">
        <f t="shared" si="18"/>
        <v>0.5</v>
      </c>
      <c r="G592" s="16">
        <f t="shared" si="19"/>
        <v>2</v>
      </c>
      <c r="H592" s="16" t="s">
        <v>64</v>
      </c>
      <c r="I592" s="16"/>
      <c r="J592" s="16"/>
      <c r="K592" s="31">
        <v>0.25</v>
      </c>
      <c r="L592" s="32"/>
      <c r="M592" s="44"/>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55">
        <v>0.25</v>
      </c>
      <c r="AM592" s="16"/>
      <c r="AN592" s="16"/>
      <c r="AO592" s="16"/>
      <c r="AP592" s="16"/>
      <c r="AQ592" s="15"/>
      <c r="AR592" s="16" t="s">
        <v>60</v>
      </c>
    </row>
    <row r="593" spans="1:44" s="5" customFormat="1" hidden="1" x14ac:dyDescent="0.25">
      <c r="A593" s="33" t="s">
        <v>1197</v>
      </c>
      <c r="B593" s="33" t="str">
        <f>IFERROR(LEFT(BasedeDados[[#This Row],[GTE TI]],SEARCH(" ",BasedeDados[[#This Row],[GTE TI]],1)),BasedeDados[[#This Row],[GTE TI]])</f>
        <v xml:space="preserve">CONS </v>
      </c>
      <c r="C593" s="80" t="s">
        <v>1175</v>
      </c>
      <c r="D593" s="80" t="s">
        <v>1173</v>
      </c>
      <c r="E593" s="16" t="str" cm="1">
        <f t="array" ref="E59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93" s="16">
        <f t="shared" si="18"/>
        <v>0.25</v>
      </c>
      <c r="G593" s="16">
        <f t="shared" si="19"/>
        <v>1</v>
      </c>
      <c r="H593" s="16" t="s">
        <v>64</v>
      </c>
      <c r="I593" s="16"/>
      <c r="J593" s="16"/>
      <c r="K593" s="31">
        <v>0.25</v>
      </c>
      <c r="L593" s="32"/>
      <c r="M593" s="44"/>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5"/>
      <c r="AR593" s="16" t="s">
        <v>60</v>
      </c>
    </row>
    <row r="594" spans="1:44" s="5" customFormat="1" hidden="1" x14ac:dyDescent="0.25">
      <c r="A594" s="33" t="s">
        <v>1198</v>
      </c>
      <c r="B594" s="33" t="str">
        <f>IFERROR(LEFT(BasedeDados[[#This Row],[GTE TI]],SEARCH(" ",BasedeDados[[#This Row],[GTE TI]],1)),BasedeDados[[#This Row],[GTE TI]])</f>
        <v xml:space="preserve">ANL </v>
      </c>
      <c r="C594" s="79" t="s">
        <v>437</v>
      </c>
      <c r="D594" s="79" t="s">
        <v>1686</v>
      </c>
      <c r="E594" s="16" t="str" cm="1">
        <f t="array" ref="E59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94" s="16">
        <f t="shared" si="18"/>
        <v>0.25</v>
      </c>
      <c r="G594" s="16">
        <f t="shared" si="19"/>
        <v>1</v>
      </c>
      <c r="H594" s="16" t="s">
        <v>64</v>
      </c>
      <c r="I594" s="16"/>
      <c r="J594" s="16"/>
      <c r="K594" s="31">
        <v>0.25</v>
      </c>
      <c r="L594" s="32"/>
      <c r="M594" s="44"/>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5"/>
      <c r="AR594" s="16" t="s">
        <v>60</v>
      </c>
    </row>
    <row r="595" spans="1:44" s="5" customFormat="1" hidden="1" x14ac:dyDescent="0.25">
      <c r="A595" s="33" t="s">
        <v>1199</v>
      </c>
      <c r="B595" s="33" t="str">
        <f>IFERROR(LEFT(BasedeDados[[#This Row],[GTE TI]],SEARCH(" ",BasedeDados[[#This Row],[GTE TI]],1)),BasedeDados[[#This Row],[GTE TI]])</f>
        <v xml:space="preserve">CONS </v>
      </c>
      <c r="C595" s="80" t="s">
        <v>1111</v>
      </c>
      <c r="D595" s="80" t="s">
        <v>1109</v>
      </c>
      <c r="E595" s="16" t="str" cm="1">
        <f t="array" ref="E59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95" s="16">
        <f t="shared" si="18"/>
        <v>0.25</v>
      </c>
      <c r="G595" s="16">
        <f t="shared" si="19"/>
        <v>1</v>
      </c>
      <c r="H595" s="16" t="s">
        <v>64</v>
      </c>
      <c r="I595" s="16"/>
      <c r="J595" s="16"/>
      <c r="K595" s="31">
        <v>0.25</v>
      </c>
      <c r="L595" s="32"/>
      <c r="M595" s="44"/>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5"/>
      <c r="AR595" s="16" t="s">
        <v>60</v>
      </c>
    </row>
    <row r="596" spans="1:44" s="5" customFormat="1" x14ac:dyDescent="0.25">
      <c r="A596" s="33" t="s">
        <v>1200</v>
      </c>
      <c r="B596" s="33" t="str">
        <f>IFERROR(LEFT(BasedeDados[[#This Row],[GTE TI]],SEARCH(" ",BasedeDados[[#This Row],[GTE TI]],1)),BasedeDados[[#This Row],[GTE TI]])</f>
        <v xml:space="preserve">ANL </v>
      </c>
      <c r="C596" s="79" t="s">
        <v>125</v>
      </c>
      <c r="D596" s="79" t="s">
        <v>1706</v>
      </c>
      <c r="E596" s="16" t="str" cm="1">
        <f t="array" ref="E59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596" s="16">
        <f t="shared" si="18"/>
        <v>0</v>
      </c>
      <c r="G596" s="16">
        <f t="shared" si="19"/>
        <v>0</v>
      </c>
      <c r="H596" s="16" t="s">
        <v>114</v>
      </c>
      <c r="I596" s="16"/>
      <c r="J596" s="16"/>
      <c r="K596" s="31"/>
      <c r="L596" s="32"/>
      <c r="M596" s="44"/>
      <c r="N596" s="16"/>
      <c r="O596" s="16"/>
      <c r="P596" s="16"/>
      <c r="Q596" s="16"/>
      <c r="R596" s="16"/>
      <c r="S596" s="16"/>
      <c r="T596" s="16"/>
      <c r="U596" s="16"/>
      <c r="V596" s="16"/>
      <c r="W596" s="16"/>
      <c r="X596" s="16"/>
      <c r="Y596" s="16"/>
      <c r="Z596" s="16"/>
      <c r="AA596" s="16"/>
      <c r="AB596" s="31"/>
      <c r="AC596" s="16"/>
      <c r="AD596" s="31"/>
      <c r="AE596" s="16"/>
      <c r="AF596" s="16"/>
      <c r="AG596" s="16"/>
      <c r="AH596" s="16"/>
      <c r="AI596" s="16"/>
      <c r="AJ596" s="16"/>
      <c r="AK596" s="16"/>
      <c r="AL596" s="16"/>
      <c r="AM596" s="16"/>
      <c r="AN596" s="16"/>
      <c r="AO596" s="16"/>
      <c r="AP596" s="16"/>
      <c r="AQ596" s="15"/>
      <c r="AR596" s="16"/>
    </row>
    <row r="597" spans="1:44" s="5" customFormat="1" hidden="1" x14ac:dyDescent="0.25">
      <c r="A597" s="33" t="s">
        <v>1201</v>
      </c>
      <c r="B597" s="33" t="str">
        <f>IFERROR(LEFT(BasedeDados[[#This Row],[GTE TI]],SEARCH(" ",BasedeDados[[#This Row],[GTE TI]],1)),BasedeDados[[#This Row],[GTE TI]])</f>
        <v xml:space="preserve">ANL </v>
      </c>
      <c r="C597" s="80" t="s">
        <v>75</v>
      </c>
      <c r="D597" s="80" t="s">
        <v>92</v>
      </c>
      <c r="E597" s="16" t="str" cm="1">
        <f t="array" ref="E59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97" s="16">
        <f t="shared" si="18"/>
        <v>0.25</v>
      </c>
      <c r="G597" s="16">
        <f t="shared" si="19"/>
        <v>1</v>
      </c>
      <c r="H597" s="16" t="s">
        <v>64</v>
      </c>
      <c r="I597" s="16"/>
      <c r="J597" s="16"/>
      <c r="K597" s="31">
        <v>0.25</v>
      </c>
      <c r="L597" s="32"/>
      <c r="M597" s="44"/>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5"/>
      <c r="AR597" s="16" t="s">
        <v>60</v>
      </c>
    </row>
    <row r="598" spans="1:44" s="5" customFormat="1" hidden="1" x14ac:dyDescent="0.25">
      <c r="A598" s="33" t="s">
        <v>1203</v>
      </c>
      <c r="B598" s="33" t="str">
        <f>IFERROR(LEFT(BasedeDados[[#This Row],[GTE TI]],SEARCH(" ",BasedeDados[[#This Row],[GTE TI]],1)),BasedeDados[[#This Row],[GTE TI]])</f>
        <v xml:space="preserve">GTE </v>
      </c>
      <c r="C598" s="79" t="s">
        <v>665</v>
      </c>
      <c r="D598" s="79" t="s">
        <v>666</v>
      </c>
      <c r="E598" s="16" t="s">
        <v>84</v>
      </c>
      <c r="F598" s="16">
        <f t="shared" si="18"/>
        <v>16.25</v>
      </c>
      <c r="G598" s="16">
        <f t="shared" si="19"/>
        <v>2</v>
      </c>
      <c r="H598" s="16" t="s">
        <v>85</v>
      </c>
      <c r="I598" s="16"/>
      <c r="J598" s="16"/>
      <c r="K598" s="31">
        <v>0.25</v>
      </c>
      <c r="L598" s="32"/>
      <c r="M598" s="44"/>
      <c r="N598" s="16"/>
      <c r="O598" s="16"/>
      <c r="P598" s="16"/>
      <c r="Q598" s="16"/>
      <c r="R598" s="16"/>
      <c r="S598" s="16"/>
      <c r="T598" s="16"/>
      <c r="U598" s="16"/>
      <c r="V598" s="16"/>
      <c r="W598" s="16"/>
      <c r="X598" s="16"/>
      <c r="Y598" s="16"/>
      <c r="Z598" s="16"/>
      <c r="AA598" s="16"/>
      <c r="AB598" s="16"/>
      <c r="AC598" s="16"/>
      <c r="AD598" s="16"/>
      <c r="AE598" s="16"/>
      <c r="AF598" s="16"/>
      <c r="AG598" s="16"/>
      <c r="AH598" s="16">
        <v>16</v>
      </c>
      <c r="AI598" s="16"/>
      <c r="AJ598" s="16"/>
      <c r="AK598" s="16"/>
      <c r="AL598" s="16"/>
      <c r="AM598" s="16"/>
      <c r="AN598" s="16"/>
      <c r="AO598" s="16"/>
      <c r="AP598" s="16"/>
      <c r="AQ598" s="15"/>
      <c r="AR598" s="16" t="s">
        <v>60</v>
      </c>
    </row>
    <row r="599" spans="1:44" s="5" customFormat="1" hidden="1" x14ac:dyDescent="0.25">
      <c r="A599" s="33" t="s">
        <v>1205</v>
      </c>
      <c r="B599" s="33" t="str">
        <f>IFERROR(LEFT(BasedeDados[[#This Row],[GTE TI]],SEARCH(" ",BasedeDados[[#This Row],[GTE TI]],1)),BasedeDados[[#This Row],[GTE TI]])</f>
        <v xml:space="preserve">COORD </v>
      </c>
      <c r="C599" s="80" t="s">
        <v>1549</v>
      </c>
      <c r="D599" s="80" t="s">
        <v>1550</v>
      </c>
      <c r="E599" s="16" t="str" cm="1">
        <f t="array" ref="E59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599" s="16">
        <f t="shared" si="18"/>
        <v>0.25</v>
      </c>
      <c r="G599" s="16">
        <f t="shared" si="19"/>
        <v>1</v>
      </c>
      <c r="H599" s="16" t="s">
        <v>64</v>
      </c>
      <c r="I599" s="16"/>
      <c r="J599" s="16"/>
      <c r="K599" s="31">
        <v>0.25</v>
      </c>
      <c r="L599" s="32"/>
      <c r="M599" s="44"/>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5"/>
      <c r="AR599" s="16" t="s">
        <v>60</v>
      </c>
    </row>
    <row r="600" spans="1:44" s="5" customFormat="1" hidden="1" x14ac:dyDescent="0.25">
      <c r="A600" s="33" t="s">
        <v>1207</v>
      </c>
      <c r="B600" s="33" t="str">
        <f>IFERROR(LEFT(BasedeDados[[#This Row],[GTE TI]],SEARCH(" ",BasedeDados[[#This Row],[GTE TI]],1)),BasedeDados[[#This Row],[GTE TI]])</f>
        <v xml:space="preserve">ANL </v>
      </c>
      <c r="C600" s="79" t="s">
        <v>1976</v>
      </c>
      <c r="D600" s="79" t="s">
        <v>1982</v>
      </c>
      <c r="E600" s="16" t="str" cm="1">
        <f t="array" ref="E60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00" s="16">
        <f t="shared" si="18"/>
        <v>0.25</v>
      </c>
      <c r="G600" s="16">
        <f t="shared" si="19"/>
        <v>1</v>
      </c>
      <c r="H600" s="16" t="s">
        <v>64</v>
      </c>
      <c r="I600" s="55"/>
      <c r="J600" s="55"/>
      <c r="L600" s="56"/>
      <c r="M600" s="57"/>
      <c r="N600" s="55"/>
      <c r="O600" s="55"/>
      <c r="P600" s="55"/>
      <c r="Q600" s="55"/>
      <c r="R600" s="55"/>
      <c r="S600" s="55"/>
      <c r="T600" s="55"/>
      <c r="U600" s="55"/>
      <c r="V600" s="55"/>
      <c r="W600" s="55"/>
      <c r="X600" s="55"/>
      <c r="Y600" s="55"/>
      <c r="Z600" s="55"/>
      <c r="AA600" s="55"/>
      <c r="AC600" s="55"/>
      <c r="AE600" s="55"/>
      <c r="AF600" s="55"/>
      <c r="AG600" s="55"/>
      <c r="AH600" s="55"/>
      <c r="AI600" s="55"/>
      <c r="AJ600" s="55"/>
      <c r="AK600" s="55"/>
      <c r="AL600" s="55">
        <v>0.25</v>
      </c>
      <c r="AM600" s="16"/>
      <c r="AN600" s="55"/>
      <c r="AO600" s="55"/>
      <c r="AP600" s="55"/>
      <c r="AQ600" s="53"/>
      <c r="AR600" s="16"/>
    </row>
    <row r="601" spans="1:44" s="5" customFormat="1" ht="15" hidden="1" customHeight="1" x14ac:dyDescent="0.25">
      <c r="A601" s="33" t="s">
        <v>1209</v>
      </c>
      <c r="B601" s="33" t="str">
        <f>IFERROR(LEFT(BasedeDados[[#This Row],[GTE TI]],SEARCH(" ",BasedeDados[[#This Row],[GTE TI]],1)),BasedeDados[[#This Row],[GTE TI]])</f>
        <v xml:space="preserve">SUPTE </v>
      </c>
      <c r="C601" s="80" t="s">
        <v>240</v>
      </c>
      <c r="D601" s="80" t="s">
        <v>1136</v>
      </c>
      <c r="E601" s="16" t="str" cm="1">
        <f t="array" ref="E60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01" s="16">
        <f t="shared" si="18"/>
        <v>0.25</v>
      </c>
      <c r="G601" s="16">
        <f t="shared" si="19"/>
        <v>1</v>
      </c>
      <c r="H601" s="16" t="s">
        <v>64</v>
      </c>
      <c r="I601" s="16"/>
      <c r="J601" s="16"/>
      <c r="K601" s="31">
        <v>0.25</v>
      </c>
      <c r="L601" s="32"/>
      <c r="M601" s="44"/>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5"/>
      <c r="AR601" s="16" t="s">
        <v>60</v>
      </c>
    </row>
    <row r="602" spans="1:44" s="5" customFormat="1" hidden="1" x14ac:dyDescent="0.25">
      <c r="A602" s="33" t="s">
        <v>1210</v>
      </c>
      <c r="B602" s="33" t="str">
        <f>IFERROR(LEFT(BasedeDados[[#This Row],[GTE TI]],SEARCH(" ",BasedeDados[[#This Row],[GTE TI]],1)),BasedeDados[[#This Row],[GTE TI]])</f>
        <v xml:space="preserve">ANL </v>
      </c>
      <c r="C602" s="79" t="s">
        <v>141</v>
      </c>
      <c r="D602" s="79" t="s">
        <v>1511</v>
      </c>
      <c r="E602" s="16" t="str" cm="1">
        <f t="array" ref="E60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02" s="16">
        <f t="shared" si="18"/>
        <v>0.25</v>
      </c>
      <c r="G602" s="16">
        <f t="shared" si="19"/>
        <v>1</v>
      </c>
      <c r="H602" s="16" t="s">
        <v>64</v>
      </c>
      <c r="I602" s="16"/>
      <c r="J602" s="16"/>
      <c r="K602" s="31">
        <v>0.25</v>
      </c>
      <c r="L602" s="32"/>
      <c r="M602" s="44"/>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5"/>
      <c r="AR602" s="16" t="s">
        <v>60</v>
      </c>
    </row>
    <row r="603" spans="1:44" s="5" customFormat="1" hidden="1" x14ac:dyDescent="0.25">
      <c r="A603" s="33" t="s">
        <v>1211</v>
      </c>
      <c r="B603" s="33" t="str">
        <f>IFERROR(LEFT(BasedeDados[[#This Row],[GTE TI]],SEARCH(" ",BasedeDados[[#This Row],[GTE TI]],1)),BasedeDados[[#This Row],[GTE TI]])</f>
        <v xml:space="preserve">ANL </v>
      </c>
      <c r="C603" s="80" t="s">
        <v>1435</v>
      </c>
      <c r="D603" s="80" t="s">
        <v>1436</v>
      </c>
      <c r="E603" s="16" t="str" cm="1">
        <f t="array" ref="E60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03" s="16">
        <f t="shared" si="18"/>
        <v>0.25</v>
      </c>
      <c r="G603" s="16">
        <f t="shared" si="19"/>
        <v>1</v>
      </c>
      <c r="H603" s="16" t="s">
        <v>64</v>
      </c>
      <c r="I603" s="16"/>
      <c r="J603" s="16"/>
      <c r="K603" s="31">
        <v>0.25</v>
      </c>
      <c r="L603" s="32"/>
      <c r="M603" s="44"/>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5"/>
      <c r="AR603" s="16" t="s">
        <v>60</v>
      </c>
    </row>
    <row r="604" spans="1:44" s="5" customFormat="1" hidden="1" x14ac:dyDescent="0.25">
      <c r="A604" s="33" t="s">
        <v>1213</v>
      </c>
      <c r="B604" s="33" t="str">
        <f>IFERROR(LEFT(BasedeDados[[#This Row],[GTE TI]],SEARCH(" ",BasedeDados[[#This Row],[GTE TI]],1)),BasedeDados[[#This Row],[GTE TI]])</f>
        <v xml:space="preserve">CONS </v>
      </c>
      <c r="C604" s="79" t="s">
        <v>323</v>
      </c>
      <c r="D604" s="79" t="s">
        <v>334</v>
      </c>
      <c r="E604" s="16" t="str" cm="1">
        <f t="array" ref="E60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04" s="16">
        <f t="shared" si="18"/>
        <v>0.25</v>
      </c>
      <c r="G604" s="16">
        <f t="shared" si="19"/>
        <v>1</v>
      </c>
      <c r="H604" s="16" t="s">
        <v>64</v>
      </c>
      <c r="I604" s="16"/>
      <c r="J604" s="16"/>
      <c r="K604" s="31">
        <v>0.25</v>
      </c>
      <c r="L604" s="32"/>
      <c r="M604" s="44"/>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5"/>
      <c r="AR604" s="16" t="s">
        <v>60</v>
      </c>
    </row>
    <row r="605" spans="1:44" s="5" customFormat="1" hidden="1" x14ac:dyDescent="0.25">
      <c r="A605" s="33" t="s">
        <v>1215</v>
      </c>
      <c r="B605" s="33" t="str">
        <f>IFERROR(LEFT(BasedeDados[[#This Row],[GTE TI]],SEARCH(" ",BasedeDados[[#This Row],[GTE TI]],1)),BasedeDados[[#This Row],[GTE TI]])</f>
        <v xml:space="preserve">ANL </v>
      </c>
      <c r="C605" s="80" t="s">
        <v>1429</v>
      </c>
      <c r="D605" s="80" t="s">
        <v>2061</v>
      </c>
      <c r="E605" s="16" t="str" cm="1">
        <f t="array" ref="E60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05" s="16">
        <f t="shared" si="18"/>
        <v>0.25</v>
      </c>
      <c r="G605" s="16">
        <f t="shared" si="19"/>
        <v>1</v>
      </c>
      <c r="H605" s="16" t="s">
        <v>64</v>
      </c>
      <c r="I605" s="16"/>
      <c r="J605" s="16"/>
      <c r="K605" s="31">
        <v>0.25</v>
      </c>
      <c r="L605" s="32"/>
      <c r="M605" s="44"/>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5"/>
      <c r="AR605" s="16" t="s">
        <v>60</v>
      </c>
    </row>
    <row r="606" spans="1:44" s="5" customFormat="1" hidden="1" x14ac:dyDescent="0.25">
      <c r="A606" s="33" t="s">
        <v>1216</v>
      </c>
      <c r="B606" s="33" t="str">
        <f>IFERROR(LEFT(BasedeDados[[#This Row],[GTE TI]],SEARCH(" ",BasedeDados[[#This Row],[GTE TI]],1)),BasedeDados[[#This Row],[GTE TI]])</f>
        <v xml:space="preserve">CONS </v>
      </c>
      <c r="C606" s="79" t="s">
        <v>965</v>
      </c>
      <c r="D606" s="79" t="s">
        <v>962</v>
      </c>
      <c r="E606" s="16" t="s">
        <v>57</v>
      </c>
      <c r="F606" s="16">
        <f t="shared" si="18"/>
        <v>0.5</v>
      </c>
      <c r="G606" s="16">
        <f t="shared" si="19"/>
        <v>1</v>
      </c>
      <c r="H606" s="16" t="s">
        <v>58</v>
      </c>
      <c r="I606" s="16"/>
      <c r="J606" s="16"/>
      <c r="K606" s="31"/>
      <c r="L606" s="32">
        <v>0.5</v>
      </c>
      <c r="M606" s="44"/>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t="s">
        <v>59</v>
      </c>
      <c r="AQ606" s="15"/>
      <c r="AR606" s="16" t="s">
        <v>60</v>
      </c>
    </row>
    <row r="607" spans="1:44" s="5" customFormat="1" hidden="1" x14ac:dyDescent="0.25">
      <c r="A607" s="33" t="s">
        <v>1218</v>
      </c>
      <c r="B607" s="33" t="str">
        <f>IFERROR(LEFT(BasedeDados[[#This Row],[GTE TI]],SEARCH(" ",BasedeDados[[#This Row],[GTE TI]],1)),BasedeDados[[#This Row],[GTE TI]])</f>
        <v xml:space="preserve">GTE </v>
      </c>
      <c r="C607" s="80" t="s">
        <v>956</v>
      </c>
      <c r="D607" s="80" t="s">
        <v>957</v>
      </c>
      <c r="E607" s="16" t="str" cm="1">
        <f t="array" ref="E60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07" s="16">
        <f t="shared" si="18"/>
        <v>0.25</v>
      </c>
      <c r="G607" s="16">
        <f t="shared" si="19"/>
        <v>1</v>
      </c>
      <c r="H607" s="16" t="s">
        <v>64</v>
      </c>
      <c r="I607" s="16"/>
      <c r="J607" s="16"/>
      <c r="K607" s="31">
        <v>0.25</v>
      </c>
      <c r="L607" s="32"/>
      <c r="M607" s="44"/>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5"/>
      <c r="AR607" s="16" t="s">
        <v>60</v>
      </c>
    </row>
    <row r="608" spans="1:44" s="5" customFormat="1" hidden="1" x14ac:dyDescent="0.25">
      <c r="A608" s="33" t="s">
        <v>1219</v>
      </c>
      <c r="B608" s="33" t="str">
        <f>IFERROR(LEFT(BasedeDados[[#This Row],[GTE TI]],SEARCH(" ",BasedeDados[[#This Row],[GTE TI]],1)),BasedeDados[[#This Row],[GTE TI]])</f>
        <v xml:space="preserve">ANL </v>
      </c>
      <c r="C608" s="79" t="s">
        <v>134</v>
      </c>
      <c r="D608" s="79" t="s">
        <v>1469</v>
      </c>
      <c r="E608" s="16" t="str" cm="1">
        <f t="array" ref="E60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08" s="16">
        <f t="shared" si="18"/>
        <v>0.25</v>
      </c>
      <c r="G608" s="16">
        <f t="shared" si="19"/>
        <v>1</v>
      </c>
      <c r="H608" s="16" t="s">
        <v>64</v>
      </c>
      <c r="I608" s="16"/>
      <c r="J608" s="16"/>
      <c r="K608" s="31">
        <v>0.25</v>
      </c>
      <c r="L608" s="32"/>
      <c r="M608" s="44"/>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5"/>
      <c r="AR608" s="16" t="s">
        <v>60</v>
      </c>
    </row>
    <row r="609" spans="1:44" s="5" customFormat="1" hidden="1" x14ac:dyDescent="0.25">
      <c r="A609" s="33" t="s">
        <v>1220</v>
      </c>
      <c r="B609" s="33" t="str">
        <f>IFERROR(LEFT(BasedeDados[[#This Row],[GTE TI]],SEARCH(" ",BasedeDados[[#This Row],[GTE TI]],1)),BasedeDados[[#This Row],[GTE TI]])</f>
        <v xml:space="preserve">ESP </v>
      </c>
      <c r="C609" s="80" t="s">
        <v>1399</v>
      </c>
      <c r="D609" s="80" t="s">
        <v>1400</v>
      </c>
      <c r="E609" s="16" t="str" cm="1">
        <f t="array" ref="E60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09" s="16">
        <f t="shared" si="18"/>
        <v>0.25</v>
      </c>
      <c r="G609" s="16">
        <f t="shared" si="19"/>
        <v>1</v>
      </c>
      <c r="H609" s="16" t="s">
        <v>64</v>
      </c>
      <c r="I609" s="16"/>
      <c r="J609" s="16"/>
      <c r="K609" s="31">
        <v>0.25</v>
      </c>
      <c r="L609" s="32"/>
      <c r="M609" s="44"/>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5"/>
      <c r="AR609" s="16" t="s">
        <v>60</v>
      </c>
    </row>
    <row r="610" spans="1:44" s="5" customFormat="1" hidden="1" x14ac:dyDescent="0.25">
      <c r="A610" s="33" t="s">
        <v>1222</v>
      </c>
      <c r="B610" s="33" t="str">
        <f>IFERROR(LEFT(BasedeDados[[#This Row],[GTE TI]],SEARCH(" ",BasedeDados[[#This Row],[GTE TI]],1)),BasedeDados[[#This Row],[GTE TI]])</f>
        <v>N/A</v>
      </c>
      <c r="C610" s="79" t="s">
        <v>2075</v>
      </c>
      <c r="D610" s="79" t="s">
        <v>2075</v>
      </c>
      <c r="E610" s="16" t="str" cm="1">
        <f t="array" ref="E61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10" s="16">
        <f t="shared" si="18"/>
        <v>0.25</v>
      </c>
      <c r="G610" s="16">
        <f t="shared" si="19"/>
        <v>1</v>
      </c>
      <c r="H610" s="16" t="s">
        <v>64</v>
      </c>
      <c r="I610" s="16"/>
      <c r="J610" s="16"/>
      <c r="K610" s="31">
        <v>0.25</v>
      </c>
      <c r="L610" s="32"/>
      <c r="M610" s="44"/>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5"/>
      <c r="AR610" s="16" t="s">
        <v>60</v>
      </c>
    </row>
    <row r="611" spans="1:44" s="5" customFormat="1" hidden="1" x14ac:dyDescent="0.25">
      <c r="A611" s="33" t="s">
        <v>1224</v>
      </c>
      <c r="B611" s="33" t="str">
        <f>IFERROR(LEFT(BasedeDados[[#This Row],[GTE TI]],SEARCH(" ",BasedeDados[[#This Row],[GTE TI]],1)),BasedeDados[[#This Row],[GTE TI]])</f>
        <v xml:space="preserve">GTE </v>
      </c>
      <c r="C611" s="80" t="s">
        <v>665</v>
      </c>
      <c r="D611" s="80" t="s">
        <v>678</v>
      </c>
      <c r="E611" s="16" t="str" cm="1">
        <f t="array" ref="E61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11" s="16">
        <f t="shared" si="18"/>
        <v>0.25</v>
      </c>
      <c r="G611" s="16">
        <f t="shared" si="19"/>
        <v>1</v>
      </c>
      <c r="H611" s="16" t="s">
        <v>64</v>
      </c>
      <c r="I611" s="16"/>
      <c r="J611" s="16"/>
      <c r="K611" s="31">
        <v>0.25</v>
      </c>
      <c r="L611" s="32"/>
      <c r="M611" s="44"/>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5"/>
      <c r="AR611" s="16" t="s">
        <v>60</v>
      </c>
    </row>
    <row r="612" spans="1:44" s="5" customFormat="1" hidden="1" x14ac:dyDescent="0.25">
      <c r="A612" s="33" t="s">
        <v>1225</v>
      </c>
      <c r="B612" s="33" t="str">
        <f>IFERROR(LEFT(BasedeDados[[#This Row],[GTE TI]],SEARCH(" ",BasedeDados[[#This Row],[GTE TI]],1)),BasedeDados[[#This Row],[GTE TI]])</f>
        <v xml:space="preserve">ANL </v>
      </c>
      <c r="C612" s="79" t="s">
        <v>437</v>
      </c>
      <c r="D612" s="79" t="s">
        <v>1627</v>
      </c>
      <c r="E612" s="16" t="str" cm="1">
        <f t="array" ref="E61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12" s="16">
        <f t="shared" si="18"/>
        <v>0.25</v>
      </c>
      <c r="G612" s="16">
        <f t="shared" si="19"/>
        <v>1</v>
      </c>
      <c r="H612" s="16" t="s">
        <v>64</v>
      </c>
      <c r="I612" s="16"/>
      <c r="J612" s="16"/>
      <c r="K612" s="31">
        <v>0.25</v>
      </c>
      <c r="L612" s="32"/>
      <c r="M612" s="44"/>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5"/>
      <c r="AR612" s="16" t="s">
        <v>60</v>
      </c>
    </row>
    <row r="613" spans="1:44" s="5" customFormat="1" hidden="1" x14ac:dyDescent="0.25">
      <c r="A613" s="33" t="s">
        <v>1227</v>
      </c>
      <c r="B613" s="33" t="str">
        <f>IFERROR(LEFT(BasedeDados[[#This Row],[GTE TI]],SEARCH(" ",BasedeDados[[#This Row],[GTE TI]],1)),BasedeDados[[#This Row],[GTE TI]])</f>
        <v xml:space="preserve">SUPTE </v>
      </c>
      <c r="C613" s="80" t="s">
        <v>204</v>
      </c>
      <c r="D613" s="80" t="s">
        <v>205</v>
      </c>
      <c r="E613" s="31" t="str" cm="1">
        <f t="array" ref="E61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613" s="31">
        <f t="shared" si="18"/>
        <v>8</v>
      </c>
      <c r="G613" s="31">
        <f t="shared" si="19"/>
        <v>1</v>
      </c>
      <c r="H613" s="16" t="s">
        <v>58</v>
      </c>
      <c r="I613" s="16"/>
      <c r="J613" s="16"/>
      <c r="K613" s="31"/>
      <c r="L613" s="32"/>
      <c r="M613" s="44"/>
      <c r="N613" s="16"/>
      <c r="O613" s="16"/>
      <c r="P613" s="16"/>
      <c r="Q613" s="16"/>
      <c r="R613" s="16"/>
      <c r="S613" s="16"/>
      <c r="T613" s="16"/>
      <c r="U613" s="16"/>
      <c r="V613" s="16"/>
      <c r="W613" s="16"/>
      <c r="X613" s="16"/>
      <c r="Y613" s="16"/>
      <c r="Z613" s="16"/>
      <c r="AA613" s="16"/>
      <c r="AB613" s="31">
        <v>8</v>
      </c>
      <c r="AC613" s="16"/>
      <c r="AD613" s="31"/>
      <c r="AE613" s="16"/>
      <c r="AF613" s="16"/>
      <c r="AG613" s="16"/>
      <c r="AH613" s="31"/>
      <c r="AI613" s="31"/>
      <c r="AJ613" s="16"/>
      <c r="AK613" s="16"/>
      <c r="AL613" s="16"/>
      <c r="AM613" s="31"/>
      <c r="AN613" s="16"/>
      <c r="AO613" s="16"/>
      <c r="AP613" s="16"/>
      <c r="AQ613" s="15"/>
      <c r="AR613" s="16" t="s">
        <v>60</v>
      </c>
    </row>
    <row r="614" spans="1:44" s="5" customFormat="1" hidden="1" x14ac:dyDescent="0.25">
      <c r="A614" s="33" t="s">
        <v>1229</v>
      </c>
      <c r="B614" s="33" t="str">
        <f>IFERROR(LEFT(BasedeDados[[#This Row],[GTE TI]],SEARCH(" ",BasedeDados[[#This Row],[GTE TI]],1)),BasedeDados[[#This Row],[GTE TI]])</f>
        <v xml:space="preserve">GTE </v>
      </c>
      <c r="C614" s="79" t="s">
        <v>494</v>
      </c>
      <c r="D614" s="79" t="s">
        <v>1170</v>
      </c>
      <c r="E614" s="16" t="str" cm="1">
        <f t="array" ref="E61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14" s="16">
        <f t="shared" si="18"/>
        <v>0.5</v>
      </c>
      <c r="G614" s="16">
        <f t="shared" si="19"/>
        <v>2</v>
      </c>
      <c r="H614" s="16" t="s">
        <v>64</v>
      </c>
      <c r="I614" s="16"/>
      <c r="J614" s="16"/>
      <c r="K614" s="31">
        <v>0.25</v>
      </c>
      <c r="L614" s="32"/>
      <c r="M614" s="44"/>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v>0.25</v>
      </c>
      <c r="AN614" s="16"/>
      <c r="AO614" s="16"/>
      <c r="AP614" s="16"/>
      <c r="AQ614" s="15"/>
      <c r="AR614" s="16" t="s">
        <v>60</v>
      </c>
    </row>
    <row r="615" spans="1:44" s="5" customFormat="1" hidden="1" x14ac:dyDescent="0.25">
      <c r="A615" s="33" t="s">
        <v>1230</v>
      </c>
      <c r="B615" s="33" t="str">
        <f>IFERROR(LEFT(BasedeDados[[#This Row],[GTE TI]],SEARCH(" ",BasedeDados[[#This Row],[GTE TI]],1)),BasedeDados[[#This Row],[GTE TI]])</f>
        <v>N/A</v>
      </c>
      <c r="C615" s="80" t="s">
        <v>2075</v>
      </c>
      <c r="D615" s="80" t="s">
        <v>2075</v>
      </c>
      <c r="E615" s="16" t="str" cm="1">
        <f t="array" ref="E61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15" s="16">
        <f t="shared" si="18"/>
        <v>0.25</v>
      </c>
      <c r="G615" s="16">
        <f t="shared" si="19"/>
        <v>1</v>
      </c>
      <c r="H615" s="16" t="s">
        <v>64</v>
      </c>
      <c r="I615" s="16"/>
      <c r="J615" s="16"/>
      <c r="K615" s="31">
        <v>0.25</v>
      </c>
      <c r="L615" s="32"/>
      <c r="M615" s="44"/>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5"/>
      <c r="AR615" s="16" t="s">
        <v>60</v>
      </c>
    </row>
    <row r="616" spans="1:44" s="5" customFormat="1" ht="15" hidden="1" customHeight="1" x14ac:dyDescent="0.25">
      <c r="A616" s="33" t="s">
        <v>1233</v>
      </c>
      <c r="B616" s="33" t="str">
        <f>IFERROR(LEFT(BasedeDados[[#This Row],[GTE TI]],SEARCH(" ",BasedeDados[[#This Row],[GTE TI]],1)),BasedeDados[[#This Row],[GTE TI]])</f>
        <v>N/A</v>
      </c>
      <c r="C616" s="79" t="s">
        <v>2075</v>
      </c>
      <c r="D616" s="79" t="s">
        <v>2075</v>
      </c>
      <c r="E616" s="16" t="str" cm="1">
        <f t="array" ref="E61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16" s="16">
        <f t="shared" si="18"/>
        <v>0.25</v>
      </c>
      <c r="G616" s="16">
        <f t="shared" si="19"/>
        <v>1</v>
      </c>
      <c r="H616" s="16" t="s">
        <v>64</v>
      </c>
      <c r="I616" s="16"/>
      <c r="J616" s="16"/>
      <c r="K616" s="31">
        <v>0.25</v>
      </c>
      <c r="L616" s="32"/>
      <c r="M616" s="44"/>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5"/>
      <c r="AR616" s="16" t="s">
        <v>60</v>
      </c>
    </row>
    <row r="617" spans="1:44" s="5" customFormat="1" hidden="1" x14ac:dyDescent="0.25">
      <c r="A617" s="33" t="s">
        <v>1236</v>
      </c>
      <c r="B617" s="33" t="str">
        <f>IFERROR(LEFT(BasedeDados[[#This Row],[GTE TI]],SEARCH(" ",BasedeDados[[#This Row],[GTE TI]],1)),BasedeDados[[#This Row],[GTE TI]])</f>
        <v xml:space="preserve">CONS </v>
      </c>
      <c r="C617" s="80" t="s">
        <v>1111</v>
      </c>
      <c r="D617" s="80" t="s">
        <v>1360</v>
      </c>
      <c r="E617" s="16" t="str" cm="1">
        <f t="array" ref="E61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17" s="16">
        <f t="shared" si="18"/>
        <v>0.5</v>
      </c>
      <c r="G617" s="16">
        <f t="shared" si="19"/>
        <v>2</v>
      </c>
      <c r="H617" s="16" t="s">
        <v>64</v>
      </c>
      <c r="I617" s="16"/>
      <c r="J617" s="16"/>
      <c r="K617" s="31">
        <v>0.25</v>
      </c>
      <c r="L617" s="32"/>
      <c r="M617" s="44"/>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55">
        <v>0.25</v>
      </c>
      <c r="AM617" s="16"/>
      <c r="AN617" s="16"/>
      <c r="AO617" s="16"/>
      <c r="AP617" s="16"/>
      <c r="AQ617" s="15"/>
      <c r="AR617" s="16" t="s">
        <v>60</v>
      </c>
    </row>
    <row r="618" spans="1:44" s="5" customFormat="1" hidden="1" x14ac:dyDescent="0.25">
      <c r="A618" s="33" t="s">
        <v>1238</v>
      </c>
      <c r="B618" s="33" t="str">
        <f>IFERROR(LEFT(BasedeDados[[#This Row],[GTE TI]],SEARCH(" ",BasedeDados[[#This Row],[GTE TI]],1)),BasedeDados[[#This Row],[GTE TI]])</f>
        <v xml:space="preserve">SUPTE </v>
      </c>
      <c r="C618" s="79" t="s">
        <v>62</v>
      </c>
      <c r="D618" s="79" t="s">
        <v>2041</v>
      </c>
      <c r="E618" s="16" t="str" cm="1">
        <f t="array" ref="E61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18" s="16">
        <f t="shared" si="18"/>
        <v>0.25</v>
      </c>
      <c r="G618" s="16">
        <f t="shared" si="19"/>
        <v>1</v>
      </c>
      <c r="H618" s="16" t="s">
        <v>64</v>
      </c>
      <c r="I618" s="16"/>
      <c r="J618" s="16"/>
      <c r="K618" s="31">
        <v>0.25</v>
      </c>
      <c r="L618" s="32"/>
      <c r="M618" s="44"/>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5"/>
      <c r="AR618" s="16" t="s">
        <v>60</v>
      </c>
    </row>
    <row r="619" spans="1:44" s="5" customFormat="1" hidden="1" x14ac:dyDescent="0.25">
      <c r="A619" s="33" t="s">
        <v>1240</v>
      </c>
      <c r="B619" s="33" t="str">
        <f>IFERROR(LEFT(BasedeDados[[#This Row],[GTE TI]],SEARCH(" ",BasedeDados[[#This Row],[GTE TI]],1)),BasedeDados[[#This Row],[GTE TI]])</f>
        <v xml:space="preserve">ANL </v>
      </c>
      <c r="C619" s="80" t="s">
        <v>1773</v>
      </c>
      <c r="D619" s="80" t="s">
        <v>1771</v>
      </c>
      <c r="E619" s="16" t="s">
        <v>57</v>
      </c>
      <c r="F619" s="16">
        <f t="shared" si="18"/>
        <v>0.5</v>
      </c>
      <c r="G619" s="16">
        <f t="shared" si="19"/>
        <v>1</v>
      </c>
      <c r="H619" s="16" t="s">
        <v>58</v>
      </c>
      <c r="I619" s="16"/>
      <c r="J619" s="16"/>
      <c r="K619" s="31"/>
      <c r="L619" s="32">
        <v>0.5</v>
      </c>
      <c r="M619" s="44"/>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t="s">
        <v>59</v>
      </c>
      <c r="AQ619" s="15"/>
      <c r="AR619" s="16" t="s">
        <v>60</v>
      </c>
    </row>
    <row r="620" spans="1:44" s="5" customFormat="1" hidden="1" x14ac:dyDescent="0.25">
      <c r="A620" s="33" t="s">
        <v>1242</v>
      </c>
      <c r="B620" s="33" t="str">
        <f>IFERROR(LEFT(BasedeDados[[#This Row],[GTE TI]],SEARCH(" ",BasedeDados[[#This Row],[GTE TI]],1)),BasedeDados[[#This Row],[GTE TI]])</f>
        <v>N/A</v>
      </c>
      <c r="C620" s="79" t="s">
        <v>2075</v>
      </c>
      <c r="D620" s="79" t="s">
        <v>2075</v>
      </c>
      <c r="E620" s="16" t="str" cm="1">
        <f t="array" ref="E62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20" s="16">
        <f t="shared" si="18"/>
        <v>0.25</v>
      </c>
      <c r="G620" s="16">
        <f t="shared" si="19"/>
        <v>1</v>
      </c>
      <c r="H620" s="16" t="s">
        <v>64</v>
      </c>
      <c r="I620" s="16"/>
      <c r="J620" s="16"/>
      <c r="K620" s="31">
        <v>0.25</v>
      </c>
      <c r="L620" s="32"/>
      <c r="M620" s="44"/>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5"/>
      <c r="AR620" s="16" t="s">
        <v>60</v>
      </c>
    </row>
    <row r="621" spans="1:44" s="5" customFormat="1" hidden="1" x14ac:dyDescent="0.25">
      <c r="A621" s="33" t="s">
        <v>1244</v>
      </c>
      <c r="B621" s="33" t="str">
        <f>IFERROR(LEFT(BasedeDados[[#This Row],[GTE TI]],SEARCH(" ",BasedeDados[[#This Row],[GTE TI]],1)),BasedeDados[[#This Row],[GTE TI]])</f>
        <v xml:space="preserve">AST </v>
      </c>
      <c r="C621" s="80" t="s">
        <v>1750</v>
      </c>
      <c r="D621" s="80" t="s">
        <v>1751</v>
      </c>
      <c r="E621" s="16" t="str" cm="1">
        <f t="array" ref="E62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21" s="16">
        <f t="shared" si="18"/>
        <v>0.5</v>
      </c>
      <c r="G621" s="16">
        <f t="shared" si="19"/>
        <v>2</v>
      </c>
      <c r="H621" s="16" t="s">
        <v>64</v>
      </c>
      <c r="I621" s="16"/>
      <c r="J621" s="16"/>
      <c r="K621" s="31">
        <v>0.25</v>
      </c>
      <c r="L621" s="32"/>
      <c r="M621" s="44"/>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55">
        <v>0.25</v>
      </c>
      <c r="AM621" s="16"/>
      <c r="AN621" s="16"/>
      <c r="AO621" s="16"/>
      <c r="AP621" s="16"/>
      <c r="AQ621" s="15"/>
      <c r="AR621" s="16" t="s">
        <v>60</v>
      </c>
    </row>
    <row r="622" spans="1:44" s="5" customFormat="1" hidden="1" x14ac:dyDescent="0.25">
      <c r="A622" s="33" t="s">
        <v>1246</v>
      </c>
      <c r="B622" s="33" t="str">
        <f>IFERROR(LEFT(BasedeDados[[#This Row],[GTE TI]],SEARCH(" ",BasedeDados[[#This Row],[GTE TI]],1)),BasedeDados[[#This Row],[GTE TI]])</f>
        <v xml:space="preserve">GTE </v>
      </c>
      <c r="C622" s="79" t="s">
        <v>331</v>
      </c>
      <c r="D622" s="79" t="s">
        <v>332</v>
      </c>
      <c r="E622" s="16" t="str" cm="1">
        <f t="array" ref="E62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22" s="16">
        <f t="shared" si="18"/>
        <v>0.25</v>
      </c>
      <c r="G622" s="16">
        <f t="shared" si="19"/>
        <v>1</v>
      </c>
      <c r="H622" s="16" t="s">
        <v>64</v>
      </c>
      <c r="I622" s="16"/>
      <c r="J622" s="16"/>
      <c r="L622" s="32"/>
      <c r="M622" s="44"/>
      <c r="N622" s="16"/>
      <c r="O622" s="16"/>
      <c r="P622" s="16"/>
      <c r="Q622" s="16"/>
      <c r="R622" s="16"/>
      <c r="S622" s="16"/>
      <c r="T622" s="16"/>
      <c r="U622" s="16"/>
      <c r="V622" s="16"/>
      <c r="W622" s="16"/>
      <c r="X622" s="16"/>
      <c r="Y622" s="16"/>
      <c r="Z622" s="16"/>
      <c r="AA622" s="16"/>
      <c r="AC622" s="16"/>
      <c r="AE622" s="16"/>
      <c r="AF622" s="16"/>
      <c r="AG622" s="16"/>
      <c r="AH622" s="16"/>
      <c r="AI622" s="16"/>
      <c r="AJ622" s="16"/>
      <c r="AK622" s="16"/>
      <c r="AL622" s="55">
        <v>0.25</v>
      </c>
      <c r="AM622" s="16"/>
      <c r="AN622" s="16"/>
      <c r="AO622" s="16"/>
      <c r="AP622" s="16"/>
      <c r="AQ622" s="15"/>
      <c r="AR622" s="16"/>
    </row>
    <row r="623" spans="1:44" s="5" customFormat="1" hidden="1" x14ac:dyDescent="0.25">
      <c r="A623" s="33" t="s">
        <v>1248</v>
      </c>
      <c r="B623" s="33" t="str">
        <f>IFERROR(LEFT(BasedeDados[[#This Row],[GTE TI]],SEARCH(" ",BasedeDados[[#This Row],[GTE TI]],1)),BasedeDados[[#This Row],[GTE TI]])</f>
        <v>N/A</v>
      </c>
      <c r="C623" s="80" t="s">
        <v>2075</v>
      </c>
      <c r="D623" s="80" t="s">
        <v>2075</v>
      </c>
      <c r="E623" s="16" t="str" cm="1">
        <f t="array" ref="E62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23" s="16">
        <f t="shared" si="18"/>
        <v>0.25</v>
      </c>
      <c r="G623" s="16">
        <f t="shared" si="19"/>
        <v>1</v>
      </c>
      <c r="H623" s="16" t="s">
        <v>64</v>
      </c>
      <c r="I623" s="16"/>
      <c r="J623" s="16"/>
      <c r="K623" s="31">
        <v>0.25</v>
      </c>
      <c r="L623" s="32"/>
      <c r="M623" s="44"/>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5"/>
      <c r="AR623" s="16" t="s">
        <v>60</v>
      </c>
    </row>
    <row r="624" spans="1:44" s="5" customFormat="1" hidden="1" x14ac:dyDescent="0.25">
      <c r="A624" s="33" t="s">
        <v>1251</v>
      </c>
      <c r="B624" s="33" t="str">
        <f>IFERROR(LEFT(BasedeDados[[#This Row],[GTE TI]],SEARCH(" ",BasedeDados[[#This Row],[GTE TI]],1)),BasedeDados[[#This Row],[GTE TI]])</f>
        <v xml:space="preserve">ANL </v>
      </c>
      <c r="C624" s="79" t="s">
        <v>978</v>
      </c>
      <c r="D624" s="79" t="s">
        <v>1964</v>
      </c>
      <c r="E624" s="16" t="s">
        <v>84</v>
      </c>
      <c r="F624" s="16">
        <f t="shared" si="18"/>
        <v>12</v>
      </c>
      <c r="G624" s="16">
        <f t="shared" si="19"/>
        <v>2</v>
      </c>
      <c r="H624" s="16" t="s">
        <v>85</v>
      </c>
      <c r="I624" s="16"/>
      <c r="J624" s="16"/>
      <c r="K624" s="31"/>
      <c r="L624" s="32"/>
      <c r="M624" s="44"/>
      <c r="N624" s="16"/>
      <c r="O624" s="16"/>
      <c r="P624" s="16"/>
      <c r="Q624" s="16"/>
      <c r="R624" s="16"/>
      <c r="S624" s="16"/>
      <c r="T624" s="16"/>
      <c r="U624" s="16"/>
      <c r="V624" s="16"/>
      <c r="W624" s="16"/>
      <c r="X624" s="16"/>
      <c r="Y624" s="16"/>
      <c r="Z624" s="16"/>
      <c r="AA624" s="16">
        <v>2</v>
      </c>
      <c r="AB624" s="16"/>
      <c r="AC624" s="16"/>
      <c r="AD624" s="16"/>
      <c r="AE624" s="16"/>
      <c r="AF624" s="16"/>
      <c r="AG624" s="16"/>
      <c r="AH624" s="16"/>
      <c r="AI624" s="16">
        <v>10</v>
      </c>
      <c r="AJ624" s="16"/>
      <c r="AK624" s="16"/>
      <c r="AL624" s="16"/>
      <c r="AM624" s="16"/>
      <c r="AN624" s="16"/>
      <c r="AO624" s="16"/>
      <c r="AP624" s="16" t="s">
        <v>86</v>
      </c>
      <c r="AQ624" s="15"/>
      <c r="AR624" s="16"/>
    </row>
    <row r="625" spans="1:44" s="5" customFormat="1" hidden="1" x14ac:dyDescent="0.25">
      <c r="A625" s="33" t="s">
        <v>1254</v>
      </c>
      <c r="B625" s="33" t="str">
        <f>IFERROR(LEFT(BasedeDados[[#This Row],[GTE TI]],SEARCH(" ",BasedeDados[[#This Row],[GTE TI]],1)),BasedeDados[[#This Row],[GTE TI]])</f>
        <v xml:space="preserve">ANL </v>
      </c>
      <c r="C625" s="80" t="s">
        <v>402</v>
      </c>
      <c r="D625" s="80" t="s">
        <v>400</v>
      </c>
      <c r="E625" s="16" t="str" cm="1">
        <f t="array" ref="E62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25" s="16">
        <f t="shared" si="18"/>
        <v>0.25</v>
      </c>
      <c r="G625" s="16">
        <f t="shared" si="19"/>
        <v>1</v>
      </c>
      <c r="H625" s="16" t="s">
        <v>64</v>
      </c>
      <c r="I625" s="16"/>
      <c r="J625" s="16"/>
      <c r="K625" s="31">
        <v>0.25</v>
      </c>
      <c r="L625" s="32"/>
      <c r="M625" s="44"/>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5"/>
      <c r="AR625" s="16" t="s">
        <v>60</v>
      </c>
    </row>
    <row r="626" spans="1:44" s="5" customFormat="1" hidden="1" x14ac:dyDescent="0.25">
      <c r="A626" s="33" t="s">
        <v>1256</v>
      </c>
      <c r="B626" s="33" t="str">
        <f>IFERROR(LEFT(BasedeDados[[#This Row],[GTE TI]],SEARCH(" ",BasedeDados[[#This Row],[GTE TI]],1)),BasedeDados[[#This Row],[GTE TI]])</f>
        <v xml:space="preserve">ANL </v>
      </c>
      <c r="C626" s="79" t="s">
        <v>1435</v>
      </c>
      <c r="D626" s="79" t="s">
        <v>1436</v>
      </c>
      <c r="E626" s="16" t="s">
        <v>84</v>
      </c>
      <c r="F626" s="16">
        <f t="shared" si="18"/>
        <v>12.25</v>
      </c>
      <c r="G626" s="16">
        <f t="shared" si="19"/>
        <v>3</v>
      </c>
      <c r="H626" s="16" t="s">
        <v>85</v>
      </c>
      <c r="I626" s="16"/>
      <c r="J626" s="16"/>
      <c r="K626" s="31">
        <v>0.25</v>
      </c>
      <c r="L626" s="32"/>
      <c r="M626" s="44"/>
      <c r="N626" s="16"/>
      <c r="O626" s="16"/>
      <c r="P626" s="16"/>
      <c r="Q626" s="16"/>
      <c r="R626" s="16"/>
      <c r="S626" s="16"/>
      <c r="T626" s="16"/>
      <c r="U626" s="16"/>
      <c r="V626" s="16"/>
      <c r="W626" s="16"/>
      <c r="X626" s="16"/>
      <c r="Y626" s="16"/>
      <c r="Z626" s="16"/>
      <c r="AA626" s="16">
        <v>2</v>
      </c>
      <c r="AB626" s="16"/>
      <c r="AC626" s="16"/>
      <c r="AD626" s="16"/>
      <c r="AE626" s="16"/>
      <c r="AF626" s="16"/>
      <c r="AG626" s="16"/>
      <c r="AH626" s="16"/>
      <c r="AI626" s="16">
        <v>10</v>
      </c>
      <c r="AJ626" s="16"/>
      <c r="AK626" s="16"/>
      <c r="AL626" s="16"/>
      <c r="AM626" s="16"/>
      <c r="AN626" s="16"/>
      <c r="AO626" s="16"/>
      <c r="AP626" s="16" t="s">
        <v>86</v>
      </c>
      <c r="AQ626" s="15"/>
      <c r="AR626" s="16" t="s">
        <v>60</v>
      </c>
    </row>
    <row r="627" spans="1:44" s="5" customFormat="1" hidden="1" x14ac:dyDescent="0.25">
      <c r="A627" s="33" t="s">
        <v>1258</v>
      </c>
      <c r="B627" s="33" t="str">
        <f>IFERROR(LEFT(BasedeDados[[#This Row],[GTE TI]],SEARCH(" ",BasedeDados[[#This Row],[GTE TI]],1)),BasedeDados[[#This Row],[GTE TI]])</f>
        <v xml:space="preserve">ANL </v>
      </c>
      <c r="C627" s="80" t="s">
        <v>82</v>
      </c>
      <c r="D627" s="80" t="s">
        <v>112</v>
      </c>
      <c r="E627" s="16" t="str" cm="1">
        <f t="array" ref="E62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27" s="16">
        <f t="shared" si="18"/>
        <v>0.25</v>
      </c>
      <c r="G627" s="16">
        <f t="shared" si="19"/>
        <v>1</v>
      </c>
      <c r="H627" s="16" t="s">
        <v>64</v>
      </c>
      <c r="I627" s="16"/>
      <c r="J627" s="16"/>
      <c r="K627" s="31">
        <v>0.25</v>
      </c>
      <c r="L627" s="32"/>
      <c r="M627" s="44"/>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5"/>
      <c r="AR627" s="16" t="s">
        <v>60</v>
      </c>
    </row>
    <row r="628" spans="1:44" s="5" customFormat="1" hidden="1" x14ac:dyDescent="0.25">
      <c r="A628" s="33" t="s">
        <v>1260</v>
      </c>
      <c r="B628" s="33" t="str">
        <f>IFERROR(LEFT(BasedeDados[[#This Row],[GTE TI]],SEARCH(" ",BasedeDados[[#This Row],[GTE TI]],1)),BasedeDados[[#This Row],[GTE TI]])</f>
        <v>N/A</v>
      </c>
      <c r="C628" s="79" t="s">
        <v>2075</v>
      </c>
      <c r="D628" s="79" t="s">
        <v>2075</v>
      </c>
      <c r="E628" s="16" t="str" cm="1">
        <f t="array" ref="E62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28" s="16">
        <f t="shared" si="18"/>
        <v>0.25</v>
      </c>
      <c r="G628" s="16">
        <f t="shared" si="19"/>
        <v>1</v>
      </c>
      <c r="H628" s="16" t="s">
        <v>64</v>
      </c>
      <c r="I628" s="16"/>
      <c r="J628" s="16"/>
      <c r="K628" s="31">
        <v>0.25</v>
      </c>
      <c r="L628" s="32"/>
      <c r="M628" s="44"/>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5"/>
      <c r="AR628" s="16" t="s">
        <v>60</v>
      </c>
    </row>
    <row r="629" spans="1:44" s="5" customFormat="1" hidden="1" x14ac:dyDescent="0.25">
      <c r="A629" s="33" t="s">
        <v>1262</v>
      </c>
      <c r="B629" s="33" t="str">
        <f>IFERROR(LEFT(BasedeDados[[#This Row],[GTE TI]],SEARCH(" ",BasedeDados[[#This Row],[GTE TI]],1)),BasedeDados[[#This Row],[GTE TI]])</f>
        <v xml:space="preserve">ANL </v>
      </c>
      <c r="C629" s="80" t="s">
        <v>782</v>
      </c>
      <c r="D629" s="80" t="s">
        <v>783</v>
      </c>
      <c r="E629" s="16" t="str" cm="1">
        <f t="array" ref="E62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629" s="16">
        <f t="shared" si="18"/>
        <v>6</v>
      </c>
      <c r="G629" s="16">
        <f t="shared" si="19"/>
        <v>4</v>
      </c>
      <c r="H629" s="16" t="s">
        <v>187</v>
      </c>
      <c r="I629" s="16"/>
      <c r="J629" s="16"/>
      <c r="K629" s="31">
        <v>0.25</v>
      </c>
      <c r="L629" s="32">
        <v>0.5</v>
      </c>
      <c r="M629" s="44">
        <v>1</v>
      </c>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v>4</v>
      </c>
      <c r="AO629" s="16">
        <v>0.25</v>
      </c>
      <c r="AP629" s="16" t="s">
        <v>59</v>
      </c>
      <c r="AQ629" s="15"/>
      <c r="AR629" s="16" t="s">
        <v>60</v>
      </c>
    </row>
    <row r="630" spans="1:44" s="5" customFormat="1" hidden="1" x14ac:dyDescent="0.25">
      <c r="A630" s="33" t="s">
        <v>1264</v>
      </c>
      <c r="B630" s="33" t="str">
        <f>IFERROR(LEFT(BasedeDados[[#This Row],[GTE TI]],SEARCH(" ",BasedeDados[[#This Row],[GTE TI]],1)),BasedeDados[[#This Row],[GTE TI]])</f>
        <v xml:space="preserve">ANL </v>
      </c>
      <c r="C630" s="79" t="s">
        <v>145</v>
      </c>
      <c r="D630" s="79" t="s">
        <v>1466</v>
      </c>
      <c r="E630" s="16" t="str" cm="1">
        <f t="array" ref="E63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630" s="16">
        <f t="shared" si="18"/>
        <v>1</v>
      </c>
      <c r="G630" s="16">
        <f t="shared" si="19"/>
        <v>3</v>
      </c>
      <c r="H630" s="16" t="s">
        <v>58</v>
      </c>
      <c r="I630" s="16"/>
      <c r="J630" s="16"/>
      <c r="K630" s="31">
        <v>0.25</v>
      </c>
      <c r="L630" s="32">
        <v>0.5</v>
      </c>
      <c r="M630" s="44"/>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v>0.25</v>
      </c>
      <c r="AN630" s="16"/>
      <c r="AO630" s="16"/>
      <c r="AP630" s="16" t="s">
        <v>59</v>
      </c>
      <c r="AQ630" s="15"/>
      <c r="AR630" s="16" t="s">
        <v>60</v>
      </c>
    </row>
    <row r="631" spans="1:44" s="5" customFormat="1" hidden="1" x14ac:dyDescent="0.25">
      <c r="A631" s="33" t="s">
        <v>1266</v>
      </c>
      <c r="B631" s="33" t="str">
        <f>IFERROR(LEFT(BasedeDados[[#This Row],[GTE TI]],SEARCH(" ",BasedeDados[[#This Row],[GTE TI]],1)),BasedeDados[[#This Row],[GTE TI]])</f>
        <v xml:space="preserve">AUDITOR </v>
      </c>
      <c r="C631" s="80" t="s">
        <v>720</v>
      </c>
      <c r="D631" s="80" t="s">
        <v>725</v>
      </c>
      <c r="E631" s="16" t="str" cm="1">
        <f t="array" ref="E63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31" s="16">
        <f t="shared" si="18"/>
        <v>0.5</v>
      </c>
      <c r="G631" s="16">
        <f t="shared" si="19"/>
        <v>2</v>
      </c>
      <c r="H631" s="16" t="s">
        <v>64</v>
      </c>
      <c r="I631" s="16"/>
      <c r="J631" s="16"/>
      <c r="K631" s="31">
        <v>0.25</v>
      </c>
      <c r="L631" s="32"/>
      <c r="M631" s="44"/>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55">
        <v>0.25</v>
      </c>
      <c r="AM631" s="16"/>
      <c r="AN631" s="16"/>
      <c r="AO631" s="16"/>
      <c r="AP631" s="16"/>
      <c r="AQ631" s="15"/>
      <c r="AR631" s="16" t="s">
        <v>60</v>
      </c>
    </row>
    <row r="632" spans="1:44" s="5" customFormat="1" hidden="1" x14ac:dyDescent="0.25">
      <c r="A632" s="33" t="s">
        <v>1267</v>
      </c>
      <c r="B632" s="33" t="str">
        <f>IFERROR(LEFT(BasedeDados[[#This Row],[GTE TI]],SEARCH(" ",BasedeDados[[#This Row],[GTE TI]],1)),BasedeDados[[#This Row],[GTE TI]])</f>
        <v xml:space="preserve">ANL </v>
      </c>
      <c r="C632" s="79" t="s">
        <v>326</v>
      </c>
      <c r="D632" s="79" t="s">
        <v>2049</v>
      </c>
      <c r="E632" s="16" t="str" cm="1">
        <f t="array" ref="E63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32" s="16">
        <f t="shared" si="18"/>
        <v>0.5</v>
      </c>
      <c r="G632" s="16">
        <f t="shared" si="19"/>
        <v>2</v>
      </c>
      <c r="H632" s="16" t="s">
        <v>64</v>
      </c>
      <c r="I632" s="16"/>
      <c r="J632" s="16"/>
      <c r="K632" s="31">
        <v>0.25</v>
      </c>
      <c r="L632" s="32"/>
      <c r="M632" s="44"/>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55">
        <v>0.25</v>
      </c>
      <c r="AM632" s="16"/>
      <c r="AN632" s="16"/>
      <c r="AO632" s="16"/>
      <c r="AP632" s="16"/>
      <c r="AQ632" s="15"/>
      <c r="AR632" s="16" t="s">
        <v>60</v>
      </c>
    </row>
    <row r="633" spans="1:44" s="5" customFormat="1" hidden="1" x14ac:dyDescent="0.25">
      <c r="A633" s="33" t="s">
        <v>1269</v>
      </c>
      <c r="B633" s="33" t="str">
        <f>IFERROR(LEFT(BasedeDados[[#This Row],[GTE TI]],SEARCH(" ",BasedeDados[[#This Row],[GTE TI]],1)),BasedeDados[[#This Row],[GTE TI]])</f>
        <v xml:space="preserve">ANL </v>
      </c>
      <c r="C633" s="80" t="s">
        <v>326</v>
      </c>
      <c r="D633" s="80" t="s">
        <v>1223</v>
      </c>
      <c r="E633" s="16" t="str" cm="1">
        <f t="array" ref="E63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33" s="16">
        <f t="shared" si="18"/>
        <v>0.25</v>
      </c>
      <c r="G633" s="16">
        <f t="shared" si="19"/>
        <v>1</v>
      </c>
      <c r="H633" s="16" t="s">
        <v>64</v>
      </c>
      <c r="I633" s="16"/>
      <c r="J633" s="16"/>
      <c r="K633" s="31">
        <v>0.25</v>
      </c>
      <c r="L633" s="32"/>
      <c r="M633" s="44"/>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5"/>
      <c r="AR633" s="16" t="s">
        <v>60</v>
      </c>
    </row>
    <row r="634" spans="1:44" s="5" customFormat="1" hidden="1" x14ac:dyDescent="0.25">
      <c r="A634" s="33" t="s">
        <v>1271</v>
      </c>
      <c r="B634" s="33" t="str">
        <f>IFERROR(LEFT(BasedeDados[[#This Row],[GTE TI]],SEARCH(" ",BasedeDados[[#This Row],[GTE TI]],1)),BasedeDados[[#This Row],[GTE TI]])</f>
        <v xml:space="preserve">ANL </v>
      </c>
      <c r="C634" s="79" t="s">
        <v>326</v>
      </c>
      <c r="D634" s="79" t="s">
        <v>1995</v>
      </c>
      <c r="E634" s="16" t="str" cm="1">
        <f t="array" ref="E63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34" s="16">
        <f t="shared" si="18"/>
        <v>0.5</v>
      </c>
      <c r="G634" s="16">
        <f t="shared" si="19"/>
        <v>2</v>
      </c>
      <c r="H634" s="16" t="s">
        <v>64</v>
      </c>
      <c r="I634" s="16"/>
      <c r="J634" s="16"/>
      <c r="K634" s="31">
        <v>0.25</v>
      </c>
      <c r="L634" s="32"/>
      <c r="M634" s="44"/>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55">
        <v>0.25</v>
      </c>
      <c r="AM634" s="16"/>
      <c r="AN634" s="16"/>
      <c r="AO634" s="16"/>
      <c r="AP634" s="16"/>
      <c r="AQ634" s="15"/>
      <c r="AR634" s="16" t="s">
        <v>60</v>
      </c>
    </row>
    <row r="635" spans="1:44" s="5" customFormat="1" hidden="1" x14ac:dyDescent="0.25">
      <c r="A635" s="33" t="s">
        <v>1274</v>
      </c>
      <c r="B635" s="33" t="str">
        <f>IFERROR(LEFT(BasedeDados[[#This Row],[GTE TI]],SEARCH(" ",BasedeDados[[#This Row],[GTE TI]],1)),BasedeDados[[#This Row],[GTE TI]])</f>
        <v xml:space="preserve">ANL </v>
      </c>
      <c r="C635" s="80" t="s">
        <v>1118</v>
      </c>
      <c r="D635" s="80" t="s">
        <v>1348</v>
      </c>
      <c r="E635" s="16" t="str" cm="1">
        <f t="array" ref="E63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635" s="16">
        <f t="shared" si="18"/>
        <v>1</v>
      </c>
      <c r="G635" s="16">
        <f t="shared" si="19"/>
        <v>3</v>
      </c>
      <c r="H635" s="16" t="s">
        <v>58</v>
      </c>
      <c r="I635" s="16"/>
      <c r="J635" s="16"/>
      <c r="K635" s="31">
        <v>0.25</v>
      </c>
      <c r="L635" s="32">
        <v>0.5</v>
      </c>
      <c r="M635" s="44"/>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55">
        <v>0.25</v>
      </c>
      <c r="AM635" s="16"/>
      <c r="AN635" s="16"/>
      <c r="AO635" s="16"/>
      <c r="AP635" s="16" t="s">
        <v>59</v>
      </c>
      <c r="AQ635" s="15"/>
      <c r="AR635" s="16" t="s">
        <v>60</v>
      </c>
    </row>
    <row r="636" spans="1:44" s="5" customFormat="1" hidden="1" x14ac:dyDescent="0.25">
      <c r="A636" s="33" t="s">
        <v>1276</v>
      </c>
      <c r="B636" s="33" t="str">
        <f>IFERROR(LEFT(BasedeDados[[#This Row],[GTE TI]],SEARCH(" ",BasedeDados[[#This Row],[GTE TI]],1)),BasedeDados[[#This Row],[GTE TI]])</f>
        <v xml:space="preserve">ANL </v>
      </c>
      <c r="C636" s="79" t="s">
        <v>1118</v>
      </c>
      <c r="D636" s="79" t="s">
        <v>1261</v>
      </c>
      <c r="E636" s="16" t="str" cm="1">
        <f t="array" ref="E63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36" s="16">
        <f t="shared" si="18"/>
        <v>0.5</v>
      </c>
      <c r="G636" s="16">
        <f t="shared" si="19"/>
        <v>2</v>
      </c>
      <c r="H636" s="16" t="s">
        <v>64</v>
      </c>
      <c r="I636" s="16"/>
      <c r="J636" s="16"/>
      <c r="K636" s="31">
        <v>0.25</v>
      </c>
      <c r="L636" s="32"/>
      <c r="M636" s="44"/>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v>0.25</v>
      </c>
      <c r="AN636" s="16"/>
      <c r="AO636" s="16"/>
      <c r="AP636" s="16"/>
      <c r="AQ636" s="15"/>
      <c r="AR636" s="16" t="s">
        <v>60</v>
      </c>
    </row>
    <row r="637" spans="1:44" s="5" customFormat="1" hidden="1" x14ac:dyDescent="0.25">
      <c r="A637" s="33" t="s">
        <v>1278</v>
      </c>
      <c r="B637" s="33" t="str">
        <f>IFERROR(LEFT(BasedeDados[[#This Row],[GTE TI]],SEARCH(" ",BasedeDados[[#This Row],[GTE TI]],1)),BasedeDados[[#This Row],[GTE TI]])</f>
        <v xml:space="preserve">ANL </v>
      </c>
      <c r="C637" s="80" t="s">
        <v>475</v>
      </c>
      <c r="D637" s="80" t="s">
        <v>476</v>
      </c>
      <c r="E637" s="16" t="s">
        <v>57</v>
      </c>
      <c r="F637" s="16">
        <f t="shared" si="18"/>
        <v>0.5</v>
      </c>
      <c r="G637" s="16">
        <f t="shared" si="19"/>
        <v>1</v>
      </c>
      <c r="H637" s="16" t="s">
        <v>58</v>
      </c>
      <c r="I637" s="16"/>
      <c r="J637" s="16"/>
      <c r="K637" s="31"/>
      <c r="L637" s="32">
        <v>0.5</v>
      </c>
      <c r="M637" s="44"/>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t="s">
        <v>59</v>
      </c>
      <c r="AQ637" s="15"/>
      <c r="AR637" s="16" t="s">
        <v>60</v>
      </c>
    </row>
    <row r="638" spans="1:44" s="5" customFormat="1" hidden="1" x14ac:dyDescent="0.25">
      <c r="A638" s="33" t="s">
        <v>1279</v>
      </c>
      <c r="B638" s="33" t="str">
        <f>IFERROR(LEFT(BasedeDados[[#This Row],[GTE TI]],SEARCH(" ",BasedeDados[[#This Row],[GTE TI]],1)),BasedeDados[[#This Row],[GTE TI]])</f>
        <v xml:space="preserve">GTE </v>
      </c>
      <c r="C638" s="79" t="s">
        <v>176</v>
      </c>
      <c r="D638" s="79" t="s">
        <v>1425</v>
      </c>
      <c r="E638" s="16" t="str" cm="1">
        <f t="array" ref="E63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38" s="16">
        <f t="shared" si="18"/>
        <v>0.25</v>
      </c>
      <c r="G638" s="16">
        <f t="shared" si="19"/>
        <v>1</v>
      </c>
      <c r="H638" s="16" t="s">
        <v>64</v>
      </c>
      <c r="I638" s="16"/>
      <c r="J638" s="16"/>
      <c r="K638" s="31">
        <v>0.25</v>
      </c>
      <c r="L638" s="32"/>
      <c r="M638" s="44"/>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5"/>
      <c r="AR638" s="16" t="s">
        <v>60</v>
      </c>
    </row>
    <row r="639" spans="1:44" s="5" customFormat="1" hidden="1" x14ac:dyDescent="0.25">
      <c r="A639" s="33" t="s">
        <v>1281</v>
      </c>
      <c r="B639" s="33" t="str">
        <f>IFERROR(LEFT(BasedeDados[[#This Row],[GTE TI]],SEARCH(" ",BasedeDados[[#This Row],[GTE TI]],1)),BasedeDados[[#This Row],[GTE TI]])</f>
        <v xml:space="preserve">ANL </v>
      </c>
      <c r="C639" s="80" t="s">
        <v>801</v>
      </c>
      <c r="D639" s="80" t="s">
        <v>799</v>
      </c>
      <c r="E639" s="16" t="str" cm="1">
        <f t="array" ref="E63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639" s="16">
        <f t="shared" si="18"/>
        <v>1</v>
      </c>
      <c r="G639" s="16">
        <f t="shared" si="19"/>
        <v>3</v>
      </c>
      <c r="H639" s="16" t="s">
        <v>58</v>
      </c>
      <c r="I639" s="16"/>
      <c r="J639" s="16"/>
      <c r="K639" s="31">
        <v>0.25</v>
      </c>
      <c r="L639" s="32">
        <v>0.5</v>
      </c>
      <c r="M639" s="44"/>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v>0.25</v>
      </c>
      <c r="AN639" s="16"/>
      <c r="AO639" s="16"/>
      <c r="AP639" s="16" t="s">
        <v>59</v>
      </c>
      <c r="AQ639" s="15"/>
      <c r="AR639" s="16" t="s">
        <v>60</v>
      </c>
    </row>
    <row r="640" spans="1:44" s="5" customFormat="1" hidden="1" x14ac:dyDescent="0.25">
      <c r="A640" s="33" t="s">
        <v>1283</v>
      </c>
      <c r="B640" s="33" t="str">
        <f>IFERROR(LEFT(BasedeDados[[#This Row],[GTE TI]],SEARCH(" ",BasedeDados[[#This Row],[GTE TI]],1)),BasedeDados[[#This Row],[GTE TI]])</f>
        <v xml:space="preserve">ANL </v>
      </c>
      <c r="C640" s="79" t="s">
        <v>1429</v>
      </c>
      <c r="D640" s="79" t="s">
        <v>1840</v>
      </c>
      <c r="E640" s="16" t="str" cm="1">
        <f t="array" ref="E64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40" s="16">
        <f t="shared" si="18"/>
        <v>0.25</v>
      </c>
      <c r="G640" s="16">
        <f t="shared" si="19"/>
        <v>1</v>
      </c>
      <c r="H640" s="16" t="s">
        <v>64</v>
      </c>
      <c r="I640" s="16"/>
      <c r="J640" s="16"/>
      <c r="K640" s="31">
        <v>0.25</v>
      </c>
      <c r="L640" s="32"/>
      <c r="M640" s="44"/>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5"/>
      <c r="AR640" s="16" t="s">
        <v>60</v>
      </c>
    </row>
    <row r="641" spans="1:44" s="5" customFormat="1" hidden="1" x14ac:dyDescent="0.25">
      <c r="A641" s="33" t="s">
        <v>1285</v>
      </c>
      <c r="B641" s="33" t="str">
        <f>IFERROR(LEFT(BasedeDados[[#This Row],[GTE TI]],SEARCH(" ",BasedeDados[[#This Row],[GTE TI]],1)),BasedeDados[[#This Row],[GTE TI]])</f>
        <v xml:space="preserve">ANL </v>
      </c>
      <c r="C641" s="80" t="s">
        <v>1118</v>
      </c>
      <c r="D641" s="80" t="s">
        <v>1847</v>
      </c>
      <c r="E641" s="16" t="str" cm="1">
        <f t="array" ref="E64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41" s="16">
        <f t="shared" si="18"/>
        <v>0.25</v>
      </c>
      <c r="G641" s="16">
        <f t="shared" si="19"/>
        <v>1</v>
      </c>
      <c r="H641" s="16" t="s">
        <v>64</v>
      </c>
      <c r="I641" s="16"/>
      <c r="J641" s="16"/>
      <c r="K641" s="31">
        <v>0.25</v>
      </c>
      <c r="L641" s="32"/>
      <c r="M641" s="44"/>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5"/>
      <c r="AR641" s="16" t="s">
        <v>60</v>
      </c>
    </row>
    <row r="642" spans="1:44" s="5" customFormat="1" hidden="1" x14ac:dyDescent="0.25">
      <c r="A642" s="33" t="s">
        <v>1287</v>
      </c>
      <c r="B642" s="33" t="str">
        <f>IFERROR(LEFT(BasedeDados[[#This Row],[GTE TI]],SEARCH(" ",BasedeDados[[#This Row],[GTE TI]],1)),BasedeDados[[#This Row],[GTE TI]])</f>
        <v xml:space="preserve">ANL </v>
      </c>
      <c r="C642" s="79" t="s">
        <v>356</v>
      </c>
      <c r="D642" s="79" t="s">
        <v>1608</v>
      </c>
      <c r="E642" s="16" t="s">
        <v>84</v>
      </c>
      <c r="F642" s="16">
        <f t="shared" si="18"/>
        <v>16.5</v>
      </c>
      <c r="G642" s="16">
        <f t="shared" si="19"/>
        <v>2</v>
      </c>
      <c r="H642" s="16" t="s">
        <v>85</v>
      </c>
      <c r="I642" s="16"/>
      <c r="J642" s="16"/>
      <c r="K642" s="31"/>
      <c r="L642" s="32">
        <v>0.5</v>
      </c>
      <c r="M642" s="44"/>
      <c r="N642" s="16"/>
      <c r="O642" s="16"/>
      <c r="P642" s="16">
        <v>16</v>
      </c>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5"/>
      <c r="AR642" s="16" t="s">
        <v>60</v>
      </c>
    </row>
    <row r="643" spans="1:44" s="5" customFormat="1" hidden="1" x14ac:dyDescent="0.25">
      <c r="A643" s="33" t="s">
        <v>1290</v>
      </c>
      <c r="B643" s="33" t="str">
        <f>IFERROR(LEFT(BasedeDados[[#This Row],[GTE TI]],SEARCH(" ",BasedeDados[[#This Row],[GTE TI]],1)),BasedeDados[[#This Row],[GTE TI]])</f>
        <v xml:space="preserve">ANL </v>
      </c>
      <c r="C643" s="80" t="s">
        <v>249</v>
      </c>
      <c r="D643" s="80" t="s">
        <v>250</v>
      </c>
      <c r="E643" s="16" t="str" cm="1">
        <f t="array" ref="E64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43" s="16">
        <f t="shared" ref="F643:F706" si="20">SUM(I643:AQ643)</f>
        <v>0.5</v>
      </c>
      <c r="G643" s="16">
        <f t="shared" ref="G643:G706" si="21">COUNT(I643,K643:AM643,AN643)</f>
        <v>2</v>
      </c>
      <c r="H643" s="16" t="s">
        <v>64</v>
      </c>
      <c r="I643" s="16"/>
      <c r="J643" s="16"/>
      <c r="K643" s="31">
        <v>0.25</v>
      </c>
      <c r="L643" s="32"/>
      <c r="M643" s="44"/>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55">
        <v>0.25</v>
      </c>
      <c r="AM643" s="16"/>
      <c r="AN643" s="16"/>
      <c r="AO643" s="16"/>
      <c r="AP643" s="16"/>
      <c r="AQ643" s="15"/>
      <c r="AR643" s="16" t="s">
        <v>60</v>
      </c>
    </row>
    <row r="644" spans="1:44" s="5" customFormat="1" hidden="1" x14ac:dyDescent="0.25">
      <c r="A644" s="33" t="s">
        <v>1291</v>
      </c>
      <c r="B644" s="33" t="str">
        <f>IFERROR(LEFT(BasedeDados[[#This Row],[GTE TI]],SEARCH(" ",BasedeDados[[#This Row],[GTE TI]],1)),BasedeDados[[#This Row],[GTE TI]])</f>
        <v xml:space="preserve">ESP </v>
      </c>
      <c r="C644" s="79" t="s">
        <v>1319</v>
      </c>
      <c r="D644" s="79" t="s">
        <v>1317</v>
      </c>
      <c r="E644" s="16" t="str" cm="1">
        <f t="array" ref="E64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44" s="16">
        <f t="shared" si="20"/>
        <v>0.25</v>
      </c>
      <c r="G644" s="16">
        <f t="shared" si="21"/>
        <v>1</v>
      </c>
      <c r="H644" s="16" t="s">
        <v>64</v>
      </c>
      <c r="I644" s="16"/>
      <c r="J644" s="16"/>
      <c r="K644" s="31">
        <v>0.25</v>
      </c>
      <c r="L644" s="32"/>
      <c r="M644" s="44"/>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5"/>
      <c r="AR644" s="16" t="s">
        <v>60</v>
      </c>
    </row>
    <row r="645" spans="1:44" s="5" customFormat="1" hidden="1" x14ac:dyDescent="0.25">
      <c r="A645" s="33" t="s">
        <v>1292</v>
      </c>
      <c r="B645" s="33" t="str">
        <f>IFERROR(LEFT(BasedeDados[[#This Row],[GTE TI]],SEARCH(" ",BasedeDados[[#This Row],[GTE TI]],1)),BasedeDados[[#This Row],[GTE TI]])</f>
        <v xml:space="preserve">ANL </v>
      </c>
      <c r="C645" s="80" t="s">
        <v>399</v>
      </c>
      <c r="D645" s="80" t="s">
        <v>438</v>
      </c>
      <c r="E645" s="16" t="str" cm="1">
        <f t="array" ref="E64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645" s="16">
        <f t="shared" si="20"/>
        <v>1.25</v>
      </c>
      <c r="G645" s="16">
        <f t="shared" si="21"/>
        <v>2</v>
      </c>
      <c r="H645" s="16" t="s">
        <v>58</v>
      </c>
      <c r="I645" s="16"/>
      <c r="J645" s="16"/>
      <c r="K645" s="31">
        <v>0.25</v>
      </c>
      <c r="L645" s="32"/>
      <c r="M645" s="44">
        <v>1</v>
      </c>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5"/>
      <c r="AR645" s="16" t="s">
        <v>60</v>
      </c>
    </row>
    <row r="646" spans="1:44" s="5" customFormat="1" hidden="1" x14ac:dyDescent="0.25">
      <c r="A646" s="33" t="s">
        <v>1294</v>
      </c>
      <c r="B646" s="33" t="str">
        <f>IFERROR(LEFT(BasedeDados[[#This Row],[GTE TI]],SEARCH(" ",BasedeDados[[#This Row],[GTE TI]],1)),BasedeDados[[#This Row],[GTE TI]])</f>
        <v>N/A</v>
      </c>
      <c r="C646" s="79" t="s">
        <v>2075</v>
      </c>
      <c r="D646" s="79" t="s">
        <v>2075</v>
      </c>
      <c r="E646" s="16" t="str" cm="1">
        <f t="array" ref="E64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46" s="16">
        <f t="shared" si="20"/>
        <v>0.25</v>
      </c>
      <c r="G646" s="16">
        <f t="shared" si="21"/>
        <v>1</v>
      </c>
      <c r="H646" s="16" t="s">
        <v>64</v>
      </c>
      <c r="I646" s="16"/>
      <c r="J646" s="16"/>
      <c r="L646" s="32"/>
      <c r="M646" s="44"/>
      <c r="N646" s="16"/>
      <c r="O646" s="16"/>
      <c r="P646" s="16"/>
      <c r="Q646" s="16"/>
      <c r="R646" s="16"/>
      <c r="S646" s="16"/>
      <c r="T646" s="16"/>
      <c r="U646" s="16"/>
      <c r="V646" s="16"/>
      <c r="W646" s="16"/>
      <c r="X646" s="16"/>
      <c r="Y646" s="16"/>
      <c r="Z646" s="16"/>
      <c r="AA646" s="16"/>
      <c r="AC646" s="16"/>
      <c r="AE646" s="16"/>
      <c r="AF646" s="16"/>
      <c r="AG646" s="16"/>
      <c r="AH646" s="16"/>
      <c r="AI646" s="16"/>
      <c r="AJ646" s="16"/>
      <c r="AK646" s="16"/>
      <c r="AL646" s="55">
        <v>0.25</v>
      </c>
      <c r="AM646" s="16"/>
      <c r="AN646" s="16"/>
      <c r="AO646" s="16"/>
      <c r="AP646" s="16"/>
      <c r="AQ646" s="15"/>
      <c r="AR646" s="16"/>
    </row>
    <row r="647" spans="1:44" s="5" customFormat="1" hidden="1" x14ac:dyDescent="0.25">
      <c r="A647" s="33" t="s">
        <v>1296</v>
      </c>
      <c r="B647" s="33" t="str">
        <f>IFERROR(LEFT(BasedeDados[[#This Row],[GTE TI]],SEARCH(" ",BasedeDados[[#This Row],[GTE TI]],1)),BasedeDados[[#This Row],[GTE TI]])</f>
        <v xml:space="preserve">SUPTE </v>
      </c>
      <c r="C647" s="80" t="s">
        <v>131</v>
      </c>
      <c r="D647" s="80" t="s">
        <v>171</v>
      </c>
      <c r="E647" s="16" t="str" cm="1">
        <f t="array" ref="E64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47" s="16">
        <f t="shared" si="20"/>
        <v>0.25</v>
      </c>
      <c r="G647" s="16">
        <f t="shared" si="21"/>
        <v>1</v>
      </c>
      <c r="H647" s="16" t="s">
        <v>64</v>
      </c>
      <c r="I647" s="16"/>
      <c r="J647" s="16"/>
      <c r="K647" s="31">
        <v>0.25</v>
      </c>
      <c r="L647" s="32"/>
      <c r="M647" s="44"/>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5"/>
      <c r="AR647" s="16" t="s">
        <v>60</v>
      </c>
    </row>
    <row r="648" spans="1:44" s="5" customFormat="1" hidden="1" x14ac:dyDescent="0.25">
      <c r="A648" s="33" t="s">
        <v>1297</v>
      </c>
      <c r="B648" s="33" t="str">
        <f>IFERROR(LEFT(BasedeDados[[#This Row],[GTE TI]],SEARCH(" ",BasedeDados[[#This Row],[GTE TI]],1)),BasedeDados[[#This Row],[GTE TI]])</f>
        <v xml:space="preserve">ANL </v>
      </c>
      <c r="C648" s="79" t="s">
        <v>141</v>
      </c>
      <c r="D648" s="79" t="s">
        <v>159</v>
      </c>
      <c r="E648" s="16" t="str" cm="1">
        <f t="array" ref="E64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48" s="16">
        <f t="shared" si="20"/>
        <v>0.5</v>
      </c>
      <c r="G648" s="16">
        <f t="shared" si="21"/>
        <v>1</v>
      </c>
      <c r="H648" s="16" t="s">
        <v>64</v>
      </c>
      <c r="I648" s="16"/>
      <c r="J648" s="16"/>
      <c r="K648" s="31">
        <v>0.25</v>
      </c>
      <c r="L648" s="32"/>
      <c r="M648" s="44"/>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v>0.25</v>
      </c>
      <c r="AP648" s="16"/>
      <c r="AQ648" s="15"/>
      <c r="AR648" s="16" t="s">
        <v>60</v>
      </c>
    </row>
    <row r="649" spans="1:44" s="5" customFormat="1" hidden="1" x14ac:dyDescent="0.25">
      <c r="A649" s="33" t="s">
        <v>1299</v>
      </c>
      <c r="B649" s="33" t="str">
        <f>IFERROR(LEFT(BasedeDados[[#This Row],[GTE TI]],SEARCH(" ",BasedeDados[[#This Row],[GTE TI]],1)),BasedeDados[[#This Row],[GTE TI]])</f>
        <v xml:space="preserve">ANL </v>
      </c>
      <c r="C649" s="80" t="s">
        <v>356</v>
      </c>
      <c r="D649" s="80" t="s">
        <v>1876</v>
      </c>
      <c r="E649" s="16" t="s">
        <v>84</v>
      </c>
      <c r="F649" s="16">
        <f t="shared" si="20"/>
        <v>17</v>
      </c>
      <c r="G649" s="16">
        <f t="shared" si="21"/>
        <v>2</v>
      </c>
      <c r="H649" s="16" t="s">
        <v>85</v>
      </c>
      <c r="I649" s="16"/>
      <c r="J649" s="16"/>
      <c r="K649" s="31"/>
      <c r="L649" s="32"/>
      <c r="M649" s="44">
        <v>1</v>
      </c>
      <c r="N649" s="16"/>
      <c r="O649" s="16"/>
      <c r="P649" s="16"/>
      <c r="Q649" s="16"/>
      <c r="R649" s="16"/>
      <c r="S649" s="16"/>
      <c r="T649" s="16"/>
      <c r="U649" s="16"/>
      <c r="V649" s="16"/>
      <c r="W649" s="16"/>
      <c r="X649" s="16"/>
      <c r="Y649" s="16"/>
      <c r="Z649" s="16"/>
      <c r="AA649" s="16"/>
      <c r="AB649" s="16"/>
      <c r="AC649" s="16"/>
      <c r="AD649" s="16"/>
      <c r="AE649" s="16"/>
      <c r="AF649" s="16"/>
      <c r="AG649" s="16"/>
      <c r="AH649" s="16">
        <v>16</v>
      </c>
      <c r="AI649" s="16"/>
      <c r="AJ649" s="16"/>
      <c r="AK649" s="16"/>
      <c r="AL649" s="16"/>
      <c r="AM649" s="16"/>
      <c r="AN649" s="16"/>
      <c r="AO649" s="16"/>
      <c r="AP649" s="16" t="s">
        <v>86</v>
      </c>
      <c r="AQ649" s="15"/>
      <c r="AR649" s="16"/>
    </row>
    <row r="650" spans="1:44" s="5" customFormat="1" hidden="1" x14ac:dyDescent="0.25">
      <c r="A650" s="33" t="s">
        <v>1301</v>
      </c>
      <c r="B650" s="33" t="str">
        <f>IFERROR(LEFT(BasedeDados[[#This Row],[GTE TI]],SEARCH(" ",BasedeDados[[#This Row],[GTE TI]],1)),BasedeDados[[#This Row],[GTE TI]])</f>
        <v xml:space="preserve">CONS </v>
      </c>
      <c r="C650" s="79" t="s">
        <v>1333</v>
      </c>
      <c r="D650" s="79" t="s">
        <v>1334</v>
      </c>
      <c r="E650" s="16" t="s">
        <v>84</v>
      </c>
      <c r="F650" s="16">
        <f t="shared" si="20"/>
        <v>12</v>
      </c>
      <c r="G650" s="16">
        <f t="shared" si="21"/>
        <v>2</v>
      </c>
      <c r="H650" s="16" t="s">
        <v>85</v>
      </c>
      <c r="I650" s="16"/>
      <c r="J650" s="16"/>
      <c r="K650" s="31"/>
      <c r="L650" s="32"/>
      <c r="M650" s="44"/>
      <c r="N650" s="16"/>
      <c r="O650" s="16"/>
      <c r="P650" s="16"/>
      <c r="Q650" s="16"/>
      <c r="R650" s="16"/>
      <c r="S650" s="16"/>
      <c r="T650" s="16"/>
      <c r="U650" s="16"/>
      <c r="V650" s="16"/>
      <c r="W650" s="16"/>
      <c r="X650" s="16"/>
      <c r="Y650" s="16"/>
      <c r="Z650" s="16"/>
      <c r="AA650" s="16">
        <v>2</v>
      </c>
      <c r="AB650" s="16"/>
      <c r="AC650" s="16"/>
      <c r="AD650" s="16"/>
      <c r="AE650" s="16"/>
      <c r="AF650" s="16"/>
      <c r="AG650" s="16"/>
      <c r="AH650" s="16"/>
      <c r="AI650" s="16">
        <v>10</v>
      </c>
      <c r="AJ650" s="16"/>
      <c r="AK650" s="16"/>
      <c r="AL650" s="16"/>
      <c r="AM650" s="16"/>
      <c r="AN650" s="16"/>
      <c r="AO650" s="16"/>
      <c r="AP650" s="16" t="s">
        <v>86</v>
      </c>
      <c r="AQ650" s="15"/>
      <c r="AR650" s="16"/>
    </row>
    <row r="651" spans="1:44" s="5" customFormat="1" hidden="1" x14ac:dyDescent="0.25">
      <c r="A651" s="33" t="s">
        <v>1302</v>
      </c>
      <c r="B651" s="33" t="str">
        <f>IFERROR(LEFT(BasedeDados[[#This Row],[GTE TI]],SEARCH(" ",BasedeDados[[#This Row],[GTE TI]],1)),BasedeDados[[#This Row],[GTE TI]])</f>
        <v xml:space="preserve">GTE </v>
      </c>
      <c r="C651" s="80" t="s">
        <v>252</v>
      </c>
      <c r="D651" s="80" t="s">
        <v>263</v>
      </c>
      <c r="E651" s="16" t="str" cm="1">
        <f t="array" ref="E65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51" s="16">
        <f t="shared" si="20"/>
        <v>0.25</v>
      </c>
      <c r="G651" s="16">
        <f t="shared" si="21"/>
        <v>1</v>
      </c>
      <c r="H651" s="16" t="s">
        <v>64</v>
      </c>
      <c r="I651" s="16"/>
      <c r="J651" s="16"/>
      <c r="K651" s="31">
        <v>0.25</v>
      </c>
      <c r="L651" s="32"/>
      <c r="M651" s="44"/>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5"/>
      <c r="AR651" s="16" t="s">
        <v>60</v>
      </c>
    </row>
    <row r="652" spans="1:44" s="5" customFormat="1" hidden="1" x14ac:dyDescent="0.25">
      <c r="A652" s="33" t="s">
        <v>1303</v>
      </c>
      <c r="B652" s="33" t="str">
        <f>IFERROR(LEFT(BasedeDados[[#This Row],[GTE TI]],SEARCH(" ",BasedeDados[[#This Row],[GTE TI]],1)),BasedeDados[[#This Row],[GTE TI]])</f>
        <v>N/A</v>
      </c>
      <c r="C652" s="79" t="s">
        <v>2075</v>
      </c>
      <c r="D652" s="79" t="s">
        <v>2075</v>
      </c>
      <c r="E652" s="16" t="str" cm="1">
        <f t="array" ref="E65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52" s="16">
        <f t="shared" si="20"/>
        <v>0.5</v>
      </c>
      <c r="G652" s="16">
        <f t="shared" si="21"/>
        <v>2</v>
      </c>
      <c r="H652" s="16" t="s">
        <v>64</v>
      </c>
      <c r="I652" s="16"/>
      <c r="J652" s="16"/>
      <c r="L652" s="32"/>
      <c r="M652" s="44"/>
      <c r="N652" s="16"/>
      <c r="O652" s="16"/>
      <c r="P652" s="16"/>
      <c r="Q652" s="16"/>
      <c r="R652" s="16"/>
      <c r="S652" s="16"/>
      <c r="T652" s="16"/>
      <c r="U652" s="16"/>
      <c r="V652" s="16"/>
      <c r="W652" s="16"/>
      <c r="X652" s="16"/>
      <c r="Y652" s="16"/>
      <c r="Z652" s="16"/>
      <c r="AA652" s="16"/>
      <c r="AC652" s="16"/>
      <c r="AE652" s="16"/>
      <c r="AF652" s="16"/>
      <c r="AG652" s="16"/>
      <c r="AH652" s="16"/>
      <c r="AI652" s="16"/>
      <c r="AJ652" s="16"/>
      <c r="AK652" s="16"/>
      <c r="AL652" s="55">
        <v>0.25</v>
      </c>
      <c r="AM652" s="16">
        <v>0.25</v>
      </c>
      <c r="AN652" s="16"/>
      <c r="AO652" s="16"/>
      <c r="AP652" s="16"/>
      <c r="AQ652" s="15"/>
      <c r="AR652" s="16" t="s">
        <v>60</v>
      </c>
    </row>
    <row r="653" spans="1:44" s="5" customFormat="1" hidden="1" x14ac:dyDescent="0.25">
      <c r="A653" s="33" t="s">
        <v>1306</v>
      </c>
      <c r="B653" s="33" t="str">
        <f>IFERROR(LEFT(BasedeDados[[#This Row],[GTE TI]],SEARCH(" ",BasedeDados[[#This Row],[GTE TI]],1)),BasedeDados[[#This Row],[GTE TI]])</f>
        <v xml:space="preserve">COORD </v>
      </c>
      <c r="C653" s="80" t="s">
        <v>1924</v>
      </c>
      <c r="D653" s="80" t="s">
        <v>1925</v>
      </c>
      <c r="E653" s="16" t="s">
        <v>57</v>
      </c>
      <c r="F653" s="16">
        <f t="shared" si="20"/>
        <v>0.75</v>
      </c>
      <c r="G653" s="16">
        <f t="shared" si="21"/>
        <v>2</v>
      </c>
      <c r="H653" s="16" t="s">
        <v>58</v>
      </c>
      <c r="I653" s="16"/>
      <c r="J653" s="16"/>
      <c r="K653" s="31">
        <v>0.25</v>
      </c>
      <c r="L653" s="32">
        <v>0.5</v>
      </c>
      <c r="M653" s="44"/>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t="s">
        <v>59</v>
      </c>
      <c r="AQ653" s="15"/>
      <c r="AR653" s="16" t="s">
        <v>60</v>
      </c>
    </row>
    <row r="654" spans="1:44" s="5" customFormat="1" hidden="1" x14ac:dyDescent="0.25">
      <c r="A654" s="33" t="s">
        <v>1309</v>
      </c>
      <c r="B654" s="33" t="str">
        <f>IFERROR(LEFT(BasedeDados[[#This Row],[GTE TI]],SEARCH(" ",BasedeDados[[#This Row],[GTE TI]],1)),BasedeDados[[#This Row],[GTE TI]])</f>
        <v xml:space="preserve">ANL </v>
      </c>
      <c r="C654" s="79" t="s">
        <v>326</v>
      </c>
      <c r="D654" s="79" t="s">
        <v>462</v>
      </c>
      <c r="E654" s="16" t="s">
        <v>57</v>
      </c>
      <c r="F654" s="16">
        <f t="shared" si="20"/>
        <v>0.75</v>
      </c>
      <c r="G654" s="16">
        <f t="shared" si="21"/>
        <v>2</v>
      </c>
      <c r="H654" s="16" t="s">
        <v>58</v>
      </c>
      <c r="I654" s="16"/>
      <c r="J654" s="16"/>
      <c r="K654" s="31"/>
      <c r="L654" s="32">
        <v>0.5</v>
      </c>
      <c r="M654" s="44"/>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55">
        <v>0.25</v>
      </c>
      <c r="AM654" s="16"/>
      <c r="AN654" s="16"/>
      <c r="AO654" s="16"/>
      <c r="AP654" s="16" t="s">
        <v>59</v>
      </c>
      <c r="AQ654" s="15"/>
      <c r="AR654" s="16" t="s">
        <v>60</v>
      </c>
    </row>
    <row r="655" spans="1:44" s="5" customFormat="1" hidden="1" x14ac:dyDescent="0.25">
      <c r="A655" s="33" t="s">
        <v>1311</v>
      </c>
      <c r="B655" s="33" t="str">
        <f>IFERROR(LEFT(BasedeDados[[#This Row],[GTE TI]],SEARCH(" ",BasedeDados[[#This Row],[GTE TI]],1)),BasedeDados[[#This Row],[GTE TI]])</f>
        <v xml:space="preserve">GTE </v>
      </c>
      <c r="C655" s="80" t="s">
        <v>331</v>
      </c>
      <c r="D655" s="80" t="s">
        <v>1212</v>
      </c>
      <c r="E655" s="16" t="str" cm="1">
        <f t="array" ref="E65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55" s="16">
        <f t="shared" si="20"/>
        <v>0.25</v>
      </c>
      <c r="G655" s="16">
        <f t="shared" si="21"/>
        <v>1</v>
      </c>
      <c r="H655" s="16" t="s">
        <v>64</v>
      </c>
      <c r="I655" s="16"/>
      <c r="J655" s="16"/>
      <c r="K655" s="31">
        <v>0.25</v>
      </c>
      <c r="L655" s="32"/>
      <c r="M655" s="44"/>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5"/>
      <c r="AR655" s="16" t="s">
        <v>60</v>
      </c>
    </row>
    <row r="656" spans="1:44" s="5" customFormat="1" hidden="1" x14ac:dyDescent="0.25">
      <c r="A656" s="33" t="s">
        <v>1313</v>
      </c>
      <c r="B656" s="33" t="str">
        <f>IFERROR(LEFT(BasedeDados[[#This Row],[GTE TI]],SEARCH(" ",BasedeDados[[#This Row],[GTE TI]],1)),BasedeDados[[#This Row],[GTE TI]])</f>
        <v xml:space="preserve">ANL </v>
      </c>
      <c r="C656" s="79" t="s">
        <v>356</v>
      </c>
      <c r="D656" s="79" t="s">
        <v>415</v>
      </c>
      <c r="E656" s="16" t="str" cm="1">
        <f t="array" ref="E65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56" s="16">
        <f t="shared" si="20"/>
        <v>0.25</v>
      </c>
      <c r="G656" s="16">
        <f t="shared" si="21"/>
        <v>1</v>
      </c>
      <c r="H656" s="16" t="s">
        <v>64</v>
      </c>
      <c r="I656" s="16"/>
      <c r="J656" s="16"/>
      <c r="K656" s="31">
        <v>0.25</v>
      </c>
      <c r="L656" s="32"/>
      <c r="M656" s="44"/>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5"/>
      <c r="AR656" s="16" t="s">
        <v>60</v>
      </c>
    </row>
    <row r="657" spans="1:44" s="5" customFormat="1" hidden="1" x14ac:dyDescent="0.25">
      <c r="A657" s="33" t="s">
        <v>1314</v>
      </c>
      <c r="B657" s="33" t="str">
        <f>IFERROR(LEFT(BasedeDados[[#This Row],[GTE TI]],SEARCH(" ",BasedeDados[[#This Row],[GTE TI]],1)),BasedeDados[[#This Row],[GTE TI]])</f>
        <v xml:space="preserve">COORD </v>
      </c>
      <c r="C657" s="80" t="s">
        <v>1924</v>
      </c>
      <c r="D657" s="80" t="s">
        <v>2073</v>
      </c>
      <c r="E657" s="16" t="str" cm="1">
        <f t="array" ref="E65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57" s="16">
        <f t="shared" si="20"/>
        <v>0.25</v>
      </c>
      <c r="G657" s="16">
        <f t="shared" si="21"/>
        <v>1</v>
      </c>
      <c r="H657" s="16" t="s">
        <v>64</v>
      </c>
      <c r="I657" s="16"/>
      <c r="J657" s="16"/>
      <c r="K657" s="31">
        <v>0.25</v>
      </c>
      <c r="L657" s="32"/>
      <c r="M657" s="44"/>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5"/>
      <c r="AR657" s="16" t="s">
        <v>60</v>
      </c>
    </row>
    <row r="658" spans="1:44" s="5" customFormat="1" hidden="1" x14ac:dyDescent="0.25">
      <c r="A658" s="33" t="s">
        <v>1316</v>
      </c>
      <c r="B658" s="33" t="str">
        <f>IFERROR(LEFT(BasedeDados[[#This Row],[GTE TI]],SEARCH(" ",BasedeDados[[#This Row],[GTE TI]],1)),BasedeDados[[#This Row],[GTE TI]])</f>
        <v>N/A</v>
      </c>
      <c r="C658" s="79" t="s">
        <v>2075</v>
      </c>
      <c r="D658" s="79" t="s">
        <v>2075</v>
      </c>
      <c r="E658" s="16" t="s">
        <v>84</v>
      </c>
      <c r="F658" s="16">
        <f t="shared" si="20"/>
        <v>28</v>
      </c>
      <c r="G658" s="16">
        <f t="shared" si="21"/>
        <v>3</v>
      </c>
      <c r="H658" s="16" t="s">
        <v>85</v>
      </c>
      <c r="I658" s="16"/>
      <c r="J658" s="16"/>
      <c r="K658" s="31"/>
      <c r="L658" s="32"/>
      <c r="M658" s="44"/>
      <c r="N658" s="16"/>
      <c r="O658" s="16"/>
      <c r="P658" s="16">
        <v>16</v>
      </c>
      <c r="Q658" s="16"/>
      <c r="R658" s="16"/>
      <c r="S658" s="16"/>
      <c r="T658" s="16"/>
      <c r="U658" s="16"/>
      <c r="V658" s="16"/>
      <c r="W658" s="16"/>
      <c r="X658" s="16"/>
      <c r="Y658" s="16"/>
      <c r="Z658" s="16"/>
      <c r="AA658" s="16">
        <v>2</v>
      </c>
      <c r="AB658" s="16"/>
      <c r="AC658" s="16"/>
      <c r="AD658" s="16"/>
      <c r="AE658" s="16"/>
      <c r="AF658" s="16"/>
      <c r="AG658" s="16"/>
      <c r="AH658" s="16"/>
      <c r="AI658" s="16">
        <v>10</v>
      </c>
      <c r="AJ658" s="16"/>
      <c r="AK658" s="16"/>
      <c r="AL658" s="16"/>
      <c r="AM658" s="16"/>
      <c r="AN658" s="16"/>
      <c r="AO658" s="16"/>
      <c r="AP658" s="16"/>
      <c r="AQ658" s="15"/>
      <c r="AR658" s="16"/>
    </row>
    <row r="659" spans="1:44" s="5" customFormat="1" hidden="1" x14ac:dyDescent="0.25">
      <c r="A659" s="33" t="s">
        <v>1318</v>
      </c>
      <c r="B659" s="33" t="str">
        <f>IFERROR(LEFT(BasedeDados[[#This Row],[GTE TI]],SEARCH(" ",BasedeDados[[#This Row],[GTE TI]],1)),BasedeDados[[#This Row],[GTE TI]])</f>
        <v xml:space="preserve">COORD </v>
      </c>
      <c r="C659" s="80" t="s">
        <v>1561</v>
      </c>
      <c r="D659" s="80" t="s">
        <v>1562</v>
      </c>
      <c r="E659" s="16" t="str" cm="1">
        <f t="array" ref="E65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59" s="16">
        <f t="shared" si="20"/>
        <v>0.25</v>
      </c>
      <c r="G659" s="16">
        <f t="shared" si="21"/>
        <v>1</v>
      </c>
      <c r="H659" s="16" t="s">
        <v>64</v>
      </c>
      <c r="I659" s="16"/>
      <c r="J659" s="16"/>
      <c r="K659" s="31">
        <v>0.25</v>
      </c>
      <c r="L659" s="32"/>
      <c r="M659" s="44"/>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5"/>
      <c r="AR659" s="16" t="s">
        <v>60</v>
      </c>
    </row>
    <row r="660" spans="1:44" s="5" customFormat="1" hidden="1" x14ac:dyDescent="0.25">
      <c r="A660" s="33" t="s">
        <v>1320</v>
      </c>
      <c r="B660" s="33" t="str">
        <f>IFERROR(LEFT(BasedeDados[[#This Row],[GTE TI]],SEARCH(" ",BasedeDados[[#This Row],[GTE TI]],1)),BasedeDados[[#This Row],[GTE TI]])</f>
        <v xml:space="preserve">ESP </v>
      </c>
      <c r="C660" s="79" t="s">
        <v>342</v>
      </c>
      <c r="D660" s="79" t="s">
        <v>1340</v>
      </c>
      <c r="E660" s="16" t="str" cm="1">
        <f t="array" ref="E66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60" s="16">
        <f t="shared" si="20"/>
        <v>0.5</v>
      </c>
      <c r="G660" s="16">
        <f t="shared" si="21"/>
        <v>1</v>
      </c>
      <c r="H660" s="16" t="s">
        <v>64</v>
      </c>
      <c r="I660" s="16"/>
      <c r="J660" s="16"/>
      <c r="K660" s="31">
        <v>0.25</v>
      </c>
      <c r="L660" s="32"/>
      <c r="M660" s="44"/>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v>0.25</v>
      </c>
      <c r="AP660" s="16"/>
      <c r="AQ660" s="15"/>
      <c r="AR660" s="16" t="s">
        <v>60</v>
      </c>
    </row>
    <row r="661" spans="1:44" s="5" customFormat="1" hidden="1" x14ac:dyDescent="0.25">
      <c r="A661" s="33" t="s">
        <v>1322</v>
      </c>
      <c r="B661" s="33" t="str">
        <f>IFERROR(LEFT(BasedeDados[[#This Row],[GTE TI]],SEARCH(" ",BasedeDados[[#This Row],[GTE TI]],1)),BasedeDados[[#This Row],[GTE TI]])</f>
        <v xml:space="preserve">ANL </v>
      </c>
      <c r="C661" s="80" t="s">
        <v>978</v>
      </c>
      <c r="D661" s="80" t="s">
        <v>1668</v>
      </c>
      <c r="E661" s="16" t="str" cm="1">
        <f t="array" ref="E66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661" s="16">
        <f t="shared" si="20"/>
        <v>2</v>
      </c>
      <c r="G661" s="16">
        <f t="shared" si="21"/>
        <v>1</v>
      </c>
      <c r="H661" s="16" t="s">
        <v>58</v>
      </c>
      <c r="I661" s="16"/>
      <c r="J661" s="16"/>
      <c r="K661" s="31"/>
      <c r="L661" s="32"/>
      <c r="M661" s="44"/>
      <c r="N661" s="16"/>
      <c r="O661" s="16"/>
      <c r="P661" s="16"/>
      <c r="Q661" s="16"/>
      <c r="R661" s="16"/>
      <c r="S661" s="16"/>
      <c r="T661" s="16"/>
      <c r="U661" s="16"/>
      <c r="V661" s="16"/>
      <c r="W661" s="16"/>
      <c r="X661" s="16"/>
      <c r="Y661" s="16"/>
      <c r="Z661" s="16"/>
      <c r="AA661" s="16">
        <v>2</v>
      </c>
      <c r="AB661" s="16"/>
      <c r="AC661" s="16"/>
      <c r="AD661" s="16"/>
      <c r="AE661" s="16"/>
      <c r="AF661" s="16"/>
      <c r="AG661" s="16"/>
      <c r="AH661" s="16"/>
      <c r="AI661" s="16"/>
      <c r="AJ661" s="16"/>
      <c r="AK661" s="16"/>
      <c r="AL661" s="16"/>
      <c r="AM661" s="16"/>
      <c r="AN661" s="16"/>
      <c r="AO661" s="16"/>
      <c r="AP661" s="16"/>
      <c r="AQ661" s="15"/>
      <c r="AR661" s="16"/>
    </row>
    <row r="662" spans="1:44" s="5" customFormat="1" hidden="1" x14ac:dyDescent="0.25">
      <c r="A662" s="33" t="s">
        <v>1324</v>
      </c>
      <c r="B662" s="33" t="str">
        <f>IFERROR(LEFT(BasedeDados[[#This Row],[GTE TI]],SEARCH(" ",BasedeDados[[#This Row],[GTE TI]],1)),BasedeDados[[#This Row],[GTE TI]])</f>
        <v xml:space="preserve">ANL </v>
      </c>
      <c r="C662" s="79" t="s">
        <v>356</v>
      </c>
      <c r="D662" s="79" t="s">
        <v>1196</v>
      </c>
      <c r="E662" s="16" t="str" cm="1">
        <f t="array" ref="E66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62" s="16">
        <f t="shared" si="20"/>
        <v>0.25</v>
      </c>
      <c r="G662" s="16">
        <f t="shared" si="21"/>
        <v>1</v>
      </c>
      <c r="H662" s="16" t="s">
        <v>64</v>
      </c>
      <c r="I662" s="16"/>
      <c r="J662" s="16"/>
      <c r="K662" s="31">
        <v>0.25</v>
      </c>
      <c r="L662" s="32"/>
      <c r="M662" s="44"/>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5"/>
      <c r="AR662" s="16" t="s">
        <v>60</v>
      </c>
    </row>
    <row r="663" spans="1:44" s="5" customFormat="1" hidden="1" x14ac:dyDescent="0.25">
      <c r="A663" s="33" t="s">
        <v>1325</v>
      </c>
      <c r="B663" s="33" t="str">
        <f>IFERROR(LEFT(BasedeDados[[#This Row],[GTE TI]],SEARCH(" ",BasedeDados[[#This Row],[GTE TI]],1)),BasedeDados[[#This Row],[GTE TI]])</f>
        <v xml:space="preserve">COORD </v>
      </c>
      <c r="C663" s="80" t="s">
        <v>1590</v>
      </c>
      <c r="D663" s="80" t="s">
        <v>2059</v>
      </c>
      <c r="E663" s="16" t="str" cm="1">
        <f t="array" ref="E66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63" s="16">
        <f t="shared" si="20"/>
        <v>0.25</v>
      </c>
      <c r="G663" s="16">
        <f t="shared" si="21"/>
        <v>1</v>
      </c>
      <c r="H663" s="16" t="s">
        <v>64</v>
      </c>
      <c r="I663" s="16"/>
      <c r="J663" s="16"/>
      <c r="K663" s="31">
        <v>0.25</v>
      </c>
      <c r="L663" s="32"/>
      <c r="M663" s="44"/>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5"/>
      <c r="AR663" s="16" t="s">
        <v>60</v>
      </c>
    </row>
    <row r="664" spans="1:44" s="5" customFormat="1" hidden="1" x14ac:dyDescent="0.25">
      <c r="A664" s="33" t="s">
        <v>1327</v>
      </c>
      <c r="B664" s="33" t="str">
        <f>IFERROR(LEFT(BasedeDados[[#This Row],[GTE TI]],SEARCH(" ",BasedeDados[[#This Row],[GTE TI]],1)),BasedeDados[[#This Row],[GTE TI]])</f>
        <v>#N/A</v>
      </c>
      <c r="C664" s="79" t="s">
        <v>2336</v>
      </c>
      <c r="D664" s="79" t="s">
        <v>2336</v>
      </c>
      <c r="E664" s="16" t="str" cm="1">
        <f t="array" ref="E66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64" s="16">
        <f t="shared" si="20"/>
        <v>0.25</v>
      </c>
      <c r="G664" s="16">
        <f t="shared" si="21"/>
        <v>1</v>
      </c>
      <c r="H664" s="16" t="s">
        <v>64</v>
      </c>
      <c r="I664" s="16"/>
      <c r="J664" s="16"/>
      <c r="K664" s="31">
        <v>0.25</v>
      </c>
      <c r="L664" s="32"/>
      <c r="M664" s="44"/>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5"/>
      <c r="AR664" s="16" t="s">
        <v>60</v>
      </c>
    </row>
    <row r="665" spans="1:44" s="5" customFormat="1" hidden="1" x14ac:dyDescent="0.25">
      <c r="A665" s="33" t="s">
        <v>1329</v>
      </c>
      <c r="B665" s="33" t="str">
        <f>IFERROR(LEFT(BasedeDados[[#This Row],[GTE TI]],SEARCH(" ",BasedeDados[[#This Row],[GTE TI]],1)),BasedeDados[[#This Row],[GTE TI]])</f>
        <v xml:space="preserve">ANL </v>
      </c>
      <c r="C665" s="80" t="s">
        <v>356</v>
      </c>
      <c r="D665" s="80" t="s">
        <v>1719</v>
      </c>
      <c r="E665" s="16" t="s">
        <v>84</v>
      </c>
      <c r="F665" s="16">
        <f t="shared" si="20"/>
        <v>12.5</v>
      </c>
      <c r="G665" s="16">
        <f t="shared" si="21"/>
        <v>4</v>
      </c>
      <c r="H665" s="16" t="s">
        <v>85</v>
      </c>
      <c r="I665" s="16"/>
      <c r="J665" s="16"/>
      <c r="K665" s="31">
        <v>0.25</v>
      </c>
      <c r="L665" s="32"/>
      <c r="M665" s="44"/>
      <c r="N665" s="16"/>
      <c r="O665" s="16"/>
      <c r="P665" s="16"/>
      <c r="Q665" s="16"/>
      <c r="R665" s="16"/>
      <c r="S665" s="16"/>
      <c r="T665" s="16"/>
      <c r="U665" s="16"/>
      <c r="V665" s="16"/>
      <c r="W665" s="16"/>
      <c r="X665" s="16"/>
      <c r="Y665" s="16"/>
      <c r="Z665" s="16"/>
      <c r="AA665" s="16">
        <v>2</v>
      </c>
      <c r="AB665" s="16"/>
      <c r="AC665" s="16"/>
      <c r="AD665" s="16"/>
      <c r="AE665" s="16"/>
      <c r="AF665" s="16"/>
      <c r="AG665" s="16"/>
      <c r="AH665" s="16"/>
      <c r="AI665" s="16">
        <v>10</v>
      </c>
      <c r="AJ665" s="16"/>
      <c r="AK665" s="16"/>
      <c r="AL665" s="55">
        <v>0.25</v>
      </c>
      <c r="AM665" s="16"/>
      <c r="AN665" s="16"/>
      <c r="AO665" s="16"/>
      <c r="AP665" s="16" t="s">
        <v>86</v>
      </c>
      <c r="AQ665" s="15"/>
      <c r="AR665" s="16" t="s">
        <v>60</v>
      </c>
    </row>
    <row r="666" spans="1:44" s="5" customFormat="1" hidden="1" x14ac:dyDescent="0.25">
      <c r="A666" s="33" t="s">
        <v>1331</v>
      </c>
      <c r="B666" s="33" t="str">
        <f>IFERROR(LEFT(BasedeDados[[#This Row],[GTE TI]],SEARCH(" ",BasedeDados[[#This Row],[GTE TI]],1)),BasedeDados[[#This Row],[GTE TI]])</f>
        <v xml:space="preserve">SUPTE </v>
      </c>
      <c r="C666" s="79" t="s">
        <v>131</v>
      </c>
      <c r="D666" s="79" t="s">
        <v>150</v>
      </c>
      <c r="E666" s="16" t="str" cm="1">
        <f t="array" ref="E66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66" s="16">
        <f t="shared" si="20"/>
        <v>0.25</v>
      </c>
      <c r="G666" s="16">
        <f t="shared" si="21"/>
        <v>1</v>
      </c>
      <c r="H666" s="16" t="s">
        <v>64</v>
      </c>
      <c r="I666" s="16"/>
      <c r="J666" s="16"/>
      <c r="K666" s="31">
        <v>0.25</v>
      </c>
      <c r="L666" s="32"/>
      <c r="M666" s="44"/>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5"/>
      <c r="AR666" s="16" t="s">
        <v>60</v>
      </c>
    </row>
    <row r="667" spans="1:44" s="5" customFormat="1" hidden="1" x14ac:dyDescent="0.25">
      <c r="A667" s="33" t="s">
        <v>1332</v>
      </c>
      <c r="B667" s="33" t="str">
        <f>IFERROR(LEFT(BasedeDados[[#This Row],[GTE TI]],SEARCH(" ",BasedeDados[[#This Row],[GTE TI]],1)),BasedeDados[[#This Row],[GTE TI]])</f>
        <v xml:space="preserve">GTE </v>
      </c>
      <c r="C667" s="80" t="s">
        <v>1475</v>
      </c>
      <c r="D667" s="80" t="s">
        <v>1476</v>
      </c>
      <c r="E667" s="16" t="str" cm="1">
        <f t="array" ref="E66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67" s="16">
        <f t="shared" si="20"/>
        <v>0.25</v>
      </c>
      <c r="G667" s="16">
        <f t="shared" si="21"/>
        <v>1</v>
      </c>
      <c r="H667" s="16" t="s">
        <v>64</v>
      </c>
      <c r="I667" s="16"/>
      <c r="J667" s="16"/>
      <c r="K667" s="31">
        <v>0.25</v>
      </c>
      <c r="L667" s="32"/>
      <c r="M667" s="44"/>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5"/>
      <c r="AR667" s="16" t="s">
        <v>60</v>
      </c>
    </row>
    <row r="668" spans="1:44" s="5" customFormat="1" hidden="1" x14ac:dyDescent="0.25">
      <c r="A668" s="33" t="s">
        <v>1335</v>
      </c>
      <c r="B668" s="33" t="str">
        <f>IFERROR(LEFT(BasedeDados[[#This Row],[GTE TI]],SEARCH(" ",BasedeDados[[#This Row],[GTE TI]],1)),BasedeDados[[#This Row],[GTE TI]])</f>
        <v xml:space="preserve">ANL </v>
      </c>
      <c r="C668" s="79" t="s">
        <v>479</v>
      </c>
      <c r="D668" s="79" t="s">
        <v>476</v>
      </c>
      <c r="E668" s="16" t="str" cm="1">
        <f t="array" ref="E66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68" s="16">
        <f t="shared" si="20"/>
        <v>0.25</v>
      </c>
      <c r="G668" s="16">
        <f t="shared" si="21"/>
        <v>1</v>
      </c>
      <c r="H668" s="16" t="s">
        <v>64</v>
      </c>
      <c r="I668" s="16"/>
      <c r="J668" s="16"/>
      <c r="K668" s="31">
        <v>0.25</v>
      </c>
      <c r="L668" s="32"/>
      <c r="M668" s="44"/>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5"/>
      <c r="AR668" s="16" t="s">
        <v>60</v>
      </c>
    </row>
    <row r="669" spans="1:44" s="5" customFormat="1" hidden="1" x14ac:dyDescent="0.25">
      <c r="A669" s="33" t="s">
        <v>1336</v>
      </c>
      <c r="B669" s="33" t="str">
        <f>IFERROR(LEFT(BasedeDados[[#This Row],[GTE TI]],SEARCH(" ",BasedeDados[[#This Row],[GTE TI]],1)),BasedeDados[[#This Row],[GTE TI]])</f>
        <v xml:space="preserve">COORD </v>
      </c>
      <c r="C669" s="80" t="s">
        <v>1549</v>
      </c>
      <c r="D669" s="80" t="s">
        <v>1907</v>
      </c>
      <c r="E669" s="16" t="str" cm="1">
        <f t="array" ref="E66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69" s="16">
        <f t="shared" si="20"/>
        <v>0.25</v>
      </c>
      <c r="G669" s="16">
        <f t="shared" si="21"/>
        <v>1</v>
      </c>
      <c r="H669" s="16" t="s">
        <v>64</v>
      </c>
      <c r="I669" s="16"/>
      <c r="J669" s="16"/>
      <c r="K669" s="31">
        <v>0.25</v>
      </c>
      <c r="L669" s="32"/>
      <c r="M669" s="44"/>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5"/>
      <c r="AR669" s="16" t="s">
        <v>60</v>
      </c>
    </row>
    <row r="670" spans="1:44" s="5" customFormat="1" hidden="1" x14ac:dyDescent="0.25">
      <c r="A670" s="33" t="s">
        <v>1338</v>
      </c>
      <c r="B670" s="33" t="str">
        <f>IFERROR(LEFT(BasedeDados[[#This Row],[GTE TI]],SEARCH(" ",BasedeDados[[#This Row],[GTE TI]],1)),BasedeDados[[#This Row],[GTE TI]])</f>
        <v xml:space="preserve">GTE </v>
      </c>
      <c r="C670" s="79" t="s">
        <v>331</v>
      </c>
      <c r="D670" s="79" t="s">
        <v>1191</v>
      </c>
      <c r="E670" s="16" t="str" cm="1">
        <f t="array" ref="E67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70" s="16">
        <f t="shared" si="20"/>
        <v>0.25</v>
      </c>
      <c r="G670" s="16">
        <f t="shared" si="21"/>
        <v>1</v>
      </c>
      <c r="H670" s="16" t="s">
        <v>64</v>
      </c>
      <c r="I670" s="16"/>
      <c r="J670" s="16"/>
      <c r="K670" s="31">
        <v>0.25</v>
      </c>
      <c r="L670" s="32"/>
      <c r="M670" s="44"/>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5"/>
      <c r="AR670" s="16" t="s">
        <v>60</v>
      </c>
    </row>
    <row r="671" spans="1:44" s="5" customFormat="1" hidden="1" x14ac:dyDescent="0.25">
      <c r="A671" s="33" t="s">
        <v>1339</v>
      </c>
      <c r="B671" s="33" t="str">
        <f>IFERROR(LEFT(BasedeDados[[#This Row],[GTE TI]],SEARCH(" ",BasedeDados[[#This Row],[GTE TI]],1)),BasedeDados[[#This Row],[GTE TI]])</f>
        <v xml:space="preserve">COORD </v>
      </c>
      <c r="C671" s="80" t="s">
        <v>1546</v>
      </c>
      <c r="D671" s="80" t="s">
        <v>1804</v>
      </c>
      <c r="E671" s="16" t="str" cm="1">
        <f t="array" ref="E67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671" s="16">
        <f t="shared" si="20"/>
        <v>1</v>
      </c>
      <c r="G671" s="16">
        <f t="shared" si="21"/>
        <v>3</v>
      </c>
      <c r="H671" s="16" t="s">
        <v>58</v>
      </c>
      <c r="I671" s="16"/>
      <c r="J671" s="16"/>
      <c r="K671" s="31">
        <v>0.25</v>
      </c>
      <c r="L671" s="32">
        <v>0.5</v>
      </c>
      <c r="M671" s="44"/>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v>0.25</v>
      </c>
      <c r="AN671" s="16"/>
      <c r="AO671" s="16"/>
      <c r="AP671" s="16" t="s">
        <v>59</v>
      </c>
      <c r="AQ671" s="15"/>
      <c r="AR671" s="16" t="s">
        <v>60</v>
      </c>
    </row>
    <row r="672" spans="1:44" s="5" customFormat="1" hidden="1" x14ac:dyDescent="0.25">
      <c r="A672" s="33" t="s">
        <v>1341</v>
      </c>
      <c r="B672" s="33" t="str">
        <f>IFERROR(LEFT(BasedeDados[[#This Row],[GTE TI]],SEARCH(" ",BasedeDados[[#This Row],[GTE TI]],1)),BasedeDados[[#This Row],[GTE TI]])</f>
        <v xml:space="preserve">ANL </v>
      </c>
      <c r="C672" s="79" t="s">
        <v>497</v>
      </c>
      <c r="D672" s="79" t="s">
        <v>507</v>
      </c>
      <c r="E672" s="16" t="str" cm="1">
        <f t="array" ref="E67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72" s="16">
        <f t="shared" si="20"/>
        <v>0.25</v>
      </c>
      <c r="G672" s="16">
        <f t="shared" si="21"/>
        <v>1</v>
      </c>
      <c r="H672" s="16" t="s">
        <v>64</v>
      </c>
      <c r="I672" s="16"/>
      <c r="J672" s="16"/>
      <c r="K672" s="31">
        <v>0.25</v>
      </c>
      <c r="L672" s="32"/>
      <c r="M672" s="44"/>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5"/>
      <c r="AR672" s="16" t="s">
        <v>60</v>
      </c>
    </row>
    <row r="673" spans="1:44" s="5" customFormat="1" hidden="1" x14ac:dyDescent="0.25">
      <c r="A673" s="33" t="s">
        <v>1342</v>
      </c>
      <c r="B673" s="33" t="str">
        <f>IFERROR(LEFT(BasedeDados[[#This Row],[GTE TI]],SEARCH(" ",BasedeDados[[#This Row],[GTE TI]],1)),BasedeDados[[#This Row],[GTE TI]])</f>
        <v xml:space="preserve">ANL </v>
      </c>
      <c r="C673" s="80" t="s">
        <v>1008</v>
      </c>
      <c r="D673" s="80" t="s">
        <v>1668</v>
      </c>
      <c r="E673" s="16" t="str" cm="1">
        <f t="array" ref="E67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73" s="16">
        <f t="shared" si="20"/>
        <v>0.25</v>
      </c>
      <c r="G673" s="16">
        <f t="shared" si="21"/>
        <v>1</v>
      </c>
      <c r="H673" s="16" t="s">
        <v>64</v>
      </c>
      <c r="I673" s="55"/>
      <c r="J673" s="55"/>
      <c r="K673" s="58"/>
      <c r="L673" s="56"/>
      <c r="M673" s="57"/>
      <c r="N673" s="55"/>
      <c r="O673" s="55"/>
      <c r="P673" s="55"/>
      <c r="Q673" s="55"/>
      <c r="R673" s="55"/>
      <c r="S673" s="55"/>
      <c r="T673" s="55"/>
      <c r="U673" s="55"/>
      <c r="V673" s="55"/>
      <c r="W673" s="55"/>
      <c r="X673" s="55"/>
      <c r="Y673" s="55"/>
      <c r="Z673" s="55"/>
      <c r="AA673" s="55"/>
      <c r="AB673" s="58"/>
      <c r="AC673" s="55"/>
      <c r="AD673" s="58"/>
      <c r="AE673" s="55"/>
      <c r="AF673" s="55"/>
      <c r="AG673" s="55"/>
      <c r="AH673" s="55"/>
      <c r="AI673" s="55"/>
      <c r="AJ673" s="55"/>
      <c r="AK673" s="55"/>
      <c r="AL673" s="55"/>
      <c r="AM673" s="58">
        <v>0.25</v>
      </c>
      <c r="AN673" s="55"/>
      <c r="AO673" s="55"/>
      <c r="AP673" s="55"/>
      <c r="AQ673" s="53"/>
      <c r="AR673" s="16"/>
    </row>
    <row r="674" spans="1:44" s="5" customFormat="1" hidden="1" x14ac:dyDescent="0.25">
      <c r="A674" s="33" t="s">
        <v>1343</v>
      </c>
      <c r="B674" s="33" t="str">
        <f>IFERROR(LEFT(BasedeDados[[#This Row],[GTE TI]],SEARCH(" ",BasedeDados[[#This Row],[GTE TI]],1)),BasedeDados[[#This Row],[GTE TI]])</f>
        <v xml:space="preserve">SUPTE </v>
      </c>
      <c r="C674" s="79" t="s">
        <v>320</v>
      </c>
      <c r="D674" s="79" t="s">
        <v>1221</v>
      </c>
      <c r="E674" s="16" t="str" cm="1">
        <f t="array" ref="E67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74" s="16">
        <f t="shared" si="20"/>
        <v>0.25</v>
      </c>
      <c r="G674" s="16">
        <f t="shared" si="21"/>
        <v>1</v>
      </c>
      <c r="H674" s="16" t="s">
        <v>64</v>
      </c>
      <c r="I674" s="16"/>
      <c r="J674" s="16"/>
      <c r="K674" s="31">
        <v>0.25</v>
      </c>
      <c r="L674" s="32"/>
      <c r="M674" s="44"/>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5"/>
      <c r="AR674" s="16" t="s">
        <v>60</v>
      </c>
    </row>
    <row r="675" spans="1:44" s="5" customFormat="1" hidden="1" x14ac:dyDescent="0.25">
      <c r="A675" s="33" t="s">
        <v>1345</v>
      </c>
      <c r="B675" s="33" t="str">
        <f>IFERROR(LEFT(BasedeDados[[#This Row],[GTE TI]],SEARCH(" ",BasedeDados[[#This Row],[GTE TI]],1)),BasedeDados[[#This Row],[GTE TI]])</f>
        <v xml:space="preserve">GTE </v>
      </c>
      <c r="C675" s="80" t="s">
        <v>494</v>
      </c>
      <c r="D675" s="80" t="s">
        <v>495</v>
      </c>
      <c r="E675" s="16" t="str" cm="1">
        <f t="array" ref="E67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75" s="16">
        <f t="shared" si="20"/>
        <v>0.25</v>
      </c>
      <c r="G675" s="16">
        <f t="shared" si="21"/>
        <v>1</v>
      </c>
      <c r="H675" s="16" t="s">
        <v>64</v>
      </c>
      <c r="I675" s="16"/>
      <c r="J675" s="16"/>
      <c r="K675" s="31">
        <v>0.25</v>
      </c>
      <c r="L675" s="32"/>
      <c r="M675" s="44"/>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5"/>
      <c r="AR675" s="16" t="s">
        <v>60</v>
      </c>
    </row>
    <row r="676" spans="1:44" s="5" customFormat="1" hidden="1" x14ac:dyDescent="0.25">
      <c r="A676" s="33" t="s">
        <v>1347</v>
      </c>
      <c r="B676" s="33" t="str">
        <f>IFERROR(LEFT(BasedeDados[[#This Row],[GTE TI]],SEARCH(" ",BasedeDados[[#This Row],[GTE TI]],1)),BasedeDados[[#This Row],[GTE TI]])</f>
        <v xml:space="preserve">ANL </v>
      </c>
      <c r="C676" s="79" t="s">
        <v>134</v>
      </c>
      <c r="D676" s="79" t="s">
        <v>135</v>
      </c>
      <c r="E676" s="16" t="str" cm="1">
        <f t="array" ref="E67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76" s="16">
        <f t="shared" si="20"/>
        <v>0.25</v>
      </c>
      <c r="G676" s="16">
        <f t="shared" si="21"/>
        <v>1</v>
      </c>
      <c r="H676" s="16" t="s">
        <v>64</v>
      </c>
      <c r="I676" s="16"/>
      <c r="J676" s="16"/>
      <c r="K676" s="31">
        <v>0.25</v>
      </c>
      <c r="L676" s="32"/>
      <c r="M676" s="44"/>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5"/>
      <c r="AR676" s="16" t="s">
        <v>60</v>
      </c>
    </row>
    <row r="677" spans="1:44" s="5" customFormat="1" hidden="1" x14ac:dyDescent="0.25">
      <c r="A677" s="33" t="s">
        <v>1349</v>
      </c>
      <c r="B677" s="33" t="str">
        <f>IFERROR(LEFT(BasedeDados[[#This Row],[GTE TI]],SEARCH(" ",BasedeDados[[#This Row],[GTE TI]],1)),BasedeDados[[#This Row],[GTE TI]])</f>
        <v xml:space="preserve">ANL </v>
      </c>
      <c r="C677" s="80" t="s">
        <v>973</v>
      </c>
      <c r="D677" s="80" t="s">
        <v>1094</v>
      </c>
      <c r="E677" s="16" t="str" cm="1">
        <f t="array" ref="E67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77" s="16">
        <f t="shared" si="20"/>
        <v>0.25</v>
      </c>
      <c r="G677" s="16">
        <f t="shared" si="21"/>
        <v>1</v>
      </c>
      <c r="H677" s="16" t="s">
        <v>64</v>
      </c>
      <c r="I677" s="16"/>
      <c r="J677" s="16"/>
      <c r="K677" s="31">
        <v>0.25</v>
      </c>
      <c r="L677" s="32"/>
      <c r="M677" s="44"/>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5"/>
      <c r="AR677" s="16" t="s">
        <v>60</v>
      </c>
    </row>
    <row r="678" spans="1:44" s="5" customFormat="1" hidden="1" x14ac:dyDescent="0.25">
      <c r="A678" s="33" t="s">
        <v>1351</v>
      </c>
      <c r="B678" s="33" t="str">
        <f>IFERROR(LEFT(BasedeDados[[#This Row],[GTE TI]],SEARCH(" ",BasedeDados[[#This Row],[GTE TI]],1)),BasedeDados[[#This Row],[GTE TI]])</f>
        <v xml:space="preserve">ANL </v>
      </c>
      <c r="C678" s="79" t="s">
        <v>210</v>
      </c>
      <c r="D678" s="79" t="s">
        <v>211</v>
      </c>
      <c r="E678" s="16" t="str" cm="1">
        <f t="array" ref="E67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78" s="16">
        <f t="shared" si="20"/>
        <v>0.25</v>
      </c>
      <c r="G678" s="16">
        <f t="shared" si="21"/>
        <v>1</v>
      </c>
      <c r="H678" s="16" t="s">
        <v>64</v>
      </c>
      <c r="I678" s="16"/>
      <c r="J678" s="16"/>
      <c r="K678" s="31">
        <v>0.25</v>
      </c>
      <c r="L678" s="32"/>
      <c r="M678" s="44"/>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5"/>
      <c r="AR678" s="16" t="s">
        <v>60</v>
      </c>
    </row>
    <row r="679" spans="1:44" s="5" customFormat="1" hidden="1" x14ac:dyDescent="0.25">
      <c r="A679" s="33" t="s">
        <v>1353</v>
      </c>
      <c r="B679" s="33" t="str">
        <f>IFERROR(LEFT(BasedeDados[[#This Row],[GTE TI]],SEARCH(" ",BasedeDados[[#This Row],[GTE TI]],1)),BasedeDados[[#This Row],[GTE TI]])</f>
        <v xml:space="preserve">GTE </v>
      </c>
      <c r="C679" s="80" t="s">
        <v>444</v>
      </c>
      <c r="D679" s="80" t="s">
        <v>447</v>
      </c>
      <c r="E679" s="16" t="str" cm="1">
        <f t="array" ref="E67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79" s="16">
        <f t="shared" si="20"/>
        <v>0.25</v>
      </c>
      <c r="G679" s="16">
        <f t="shared" si="21"/>
        <v>1</v>
      </c>
      <c r="H679" s="16" t="s">
        <v>64</v>
      </c>
      <c r="I679" s="16"/>
      <c r="J679" s="16"/>
      <c r="K679" s="31">
        <v>0.25</v>
      </c>
      <c r="L679" s="32"/>
      <c r="M679" s="44"/>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5"/>
      <c r="AR679" s="16" t="s">
        <v>60</v>
      </c>
    </row>
    <row r="680" spans="1:44" s="5" customFormat="1" hidden="1" x14ac:dyDescent="0.25">
      <c r="A680" s="33" t="s">
        <v>1355</v>
      </c>
      <c r="B680" s="33" t="str">
        <f>IFERROR(LEFT(BasedeDados[[#This Row],[GTE TI]],SEARCH(" ",BasedeDados[[#This Row],[GTE TI]],1)),BasedeDados[[#This Row],[GTE TI]])</f>
        <v xml:space="preserve">ANL </v>
      </c>
      <c r="C680" s="79" t="s">
        <v>1124</v>
      </c>
      <c r="D680" s="79" t="s">
        <v>1334</v>
      </c>
      <c r="E680" s="16" t="s">
        <v>57</v>
      </c>
      <c r="F680" s="16">
        <f t="shared" si="20"/>
        <v>0.75</v>
      </c>
      <c r="G680" s="16">
        <f t="shared" si="21"/>
        <v>2</v>
      </c>
      <c r="H680" s="16" t="s">
        <v>58</v>
      </c>
      <c r="I680" s="16"/>
      <c r="J680" s="16"/>
      <c r="K680" s="31">
        <v>0.25</v>
      </c>
      <c r="L680" s="32">
        <v>0.5</v>
      </c>
      <c r="M680" s="44"/>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t="s">
        <v>59</v>
      </c>
      <c r="AQ680" s="15"/>
      <c r="AR680" s="16" t="s">
        <v>60</v>
      </c>
    </row>
    <row r="681" spans="1:44" s="5" customFormat="1" hidden="1" x14ac:dyDescent="0.25">
      <c r="A681" s="33" t="s">
        <v>1357</v>
      </c>
      <c r="B681" s="33" t="str">
        <f>IFERROR(LEFT(BasedeDados[[#This Row],[GTE TI]],SEARCH(" ",BasedeDados[[#This Row],[GTE TI]],1)),BasedeDados[[#This Row],[GTE TI]])</f>
        <v xml:space="preserve">ESP </v>
      </c>
      <c r="C681" s="80" t="s">
        <v>95</v>
      </c>
      <c r="D681" s="80" t="s">
        <v>92</v>
      </c>
      <c r="E681" s="16" t="str" cm="1">
        <f t="array" ref="E68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81" s="16">
        <f t="shared" si="20"/>
        <v>0.25</v>
      </c>
      <c r="G681" s="16">
        <f t="shared" si="21"/>
        <v>0</v>
      </c>
      <c r="H681" s="16" t="s">
        <v>64</v>
      </c>
      <c r="I681" s="16"/>
      <c r="J681" s="16"/>
      <c r="K681" s="31"/>
      <c r="L681" s="32"/>
      <c r="M681" s="44"/>
      <c r="N681" s="16"/>
      <c r="O681" s="16"/>
      <c r="P681" s="16"/>
      <c r="Q681" s="16"/>
      <c r="R681" s="16"/>
      <c r="S681" s="16"/>
      <c r="T681" s="16"/>
      <c r="U681" s="16"/>
      <c r="V681" s="16"/>
      <c r="W681" s="16"/>
      <c r="X681" s="16"/>
      <c r="Y681" s="16"/>
      <c r="Z681" s="16"/>
      <c r="AA681" s="16"/>
      <c r="AB681" s="31"/>
      <c r="AC681" s="16"/>
      <c r="AD681" s="31"/>
      <c r="AE681" s="16"/>
      <c r="AF681" s="16"/>
      <c r="AG681" s="16"/>
      <c r="AH681" s="16"/>
      <c r="AI681" s="16"/>
      <c r="AJ681" s="16"/>
      <c r="AK681" s="16"/>
      <c r="AL681" s="16"/>
      <c r="AM681" s="16"/>
      <c r="AN681" s="16"/>
      <c r="AO681" s="16">
        <v>0.25</v>
      </c>
      <c r="AP681" s="16"/>
      <c r="AQ681" s="15"/>
      <c r="AR681" s="16"/>
    </row>
    <row r="682" spans="1:44" s="5" customFormat="1" hidden="1" x14ac:dyDescent="0.25">
      <c r="A682" s="33" t="s">
        <v>1359</v>
      </c>
      <c r="B682" s="33" t="str">
        <f>IFERROR(LEFT(BasedeDados[[#This Row],[GTE TI]],SEARCH(" ",BasedeDados[[#This Row],[GTE TI]],1)),BasedeDados[[#This Row],[GTE TI]])</f>
        <v xml:space="preserve">ANL </v>
      </c>
      <c r="C682" s="79" t="s">
        <v>326</v>
      </c>
      <c r="D682" s="79" t="s">
        <v>1874</v>
      </c>
      <c r="E682" s="16" t="s">
        <v>84</v>
      </c>
      <c r="F682" s="16">
        <f t="shared" si="20"/>
        <v>12.25</v>
      </c>
      <c r="G682" s="16">
        <f t="shared" si="21"/>
        <v>3</v>
      </c>
      <c r="H682" s="16" t="s">
        <v>85</v>
      </c>
      <c r="I682" s="16"/>
      <c r="J682" s="16"/>
      <c r="K682" s="31">
        <v>0.25</v>
      </c>
      <c r="L682" s="32"/>
      <c r="M682" s="44"/>
      <c r="N682" s="16"/>
      <c r="O682" s="16"/>
      <c r="P682" s="16"/>
      <c r="Q682" s="16"/>
      <c r="R682" s="16"/>
      <c r="S682" s="16"/>
      <c r="T682" s="16"/>
      <c r="U682" s="16"/>
      <c r="V682" s="16"/>
      <c r="W682" s="16"/>
      <c r="X682" s="16"/>
      <c r="Y682" s="16"/>
      <c r="Z682" s="16"/>
      <c r="AA682" s="16">
        <v>2</v>
      </c>
      <c r="AB682" s="16"/>
      <c r="AC682" s="16"/>
      <c r="AD682" s="16"/>
      <c r="AE682" s="16"/>
      <c r="AF682" s="16"/>
      <c r="AG682" s="16"/>
      <c r="AH682" s="16"/>
      <c r="AI682" s="16">
        <v>10</v>
      </c>
      <c r="AJ682" s="16"/>
      <c r="AK682" s="16"/>
      <c r="AL682" s="16"/>
      <c r="AM682" s="16"/>
      <c r="AN682" s="16"/>
      <c r="AO682" s="16"/>
      <c r="AP682" s="16" t="s">
        <v>86</v>
      </c>
      <c r="AQ682" s="15"/>
      <c r="AR682" s="16" t="s">
        <v>60</v>
      </c>
    </row>
    <row r="683" spans="1:44" s="5" customFormat="1" hidden="1" x14ac:dyDescent="0.25">
      <c r="A683" s="33" t="s">
        <v>1361</v>
      </c>
      <c r="B683" s="33" t="str">
        <f>IFERROR(LEFT(BasedeDados[[#This Row],[GTE TI]],SEARCH(" ",BasedeDados[[#This Row],[GTE TI]],1)),BasedeDados[[#This Row],[GTE TI]])</f>
        <v xml:space="preserve">CONS </v>
      </c>
      <c r="C683" s="80" t="s">
        <v>511</v>
      </c>
      <c r="D683" s="80" t="s">
        <v>1909</v>
      </c>
      <c r="E683" s="16" t="s">
        <v>57</v>
      </c>
      <c r="F683" s="16">
        <f t="shared" si="20"/>
        <v>0.5</v>
      </c>
      <c r="G683" s="16">
        <f t="shared" si="21"/>
        <v>1</v>
      </c>
      <c r="H683" s="16" t="s">
        <v>58</v>
      </c>
      <c r="I683" s="16"/>
      <c r="J683" s="16"/>
      <c r="K683" s="31"/>
      <c r="L683" s="32">
        <v>0.5</v>
      </c>
      <c r="M683" s="44"/>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t="s">
        <v>59</v>
      </c>
      <c r="AQ683" s="15"/>
      <c r="AR683" s="16" t="s">
        <v>60</v>
      </c>
    </row>
    <row r="684" spans="1:44" s="5" customFormat="1" hidden="1" x14ac:dyDescent="0.25">
      <c r="A684" s="33" t="s">
        <v>1362</v>
      </c>
      <c r="B684" s="33" t="str">
        <f>IFERROR(LEFT(BasedeDados[[#This Row],[GTE TI]],SEARCH(" ",BasedeDados[[#This Row],[GTE TI]],1)),BasedeDados[[#This Row],[GTE TI]])</f>
        <v xml:space="preserve">ANL </v>
      </c>
      <c r="C684" s="79" t="s">
        <v>326</v>
      </c>
      <c r="D684" s="79" t="s">
        <v>364</v>
      </c>
      <c r="E684" s="16" t="str" cm="1">
        <f t="array" ref="E68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84" s="16">
        <f t="shared" si="20"/>
        <v>0.25</v>
      </c>
      <c r="G684" s="16">
        <f t="shared" si="21"/>
        <v>1</v>
      </c>
      <c r="H684" s="16" t="s">
        <v>64</v>
      </c>
      <c r="I684" s="16"/>
      <c r="J684" s="16"/>
      <c r="K684" s="31">
        <v>0.25</v>
      </c>
      <c r="L684" s="32"/>
      <c r="M684" s="44"/>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5"/>
      <c r="AR684" s="16" t="s">
        <v>60</v>
      </c>
    </row>
    <row r="685" spans="1:44" s="5" customFormat="1" hidden="1" x14ac:dyDescent="0.25">
      <c r="A685" s="33" t="s">
        <v>1363</v>
      </c>
      <c r="B685" s="33" t="str">
        <f>IFERROR(LEFT(BasedeDados[[#This Row],[GTE TI]],SEARCH(" ",BasedeDados[[#This Row],[GTE TI]],1)),BasedeDados[[#This Row],[GTE TI]])</f>
        <v xml:space="preserve">ANL </v>
      </c>
      <c r="C685" s="80" t="s">
        <v>395</v>
      </c>
      <c r="D685" s="80" t="s">
        <v>396</v>
      </c>
      <c r="E685" s="16" t="str" cm="1">
        <f t="array" ref="E68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85" s="16">
        <f t="shared" si="20"/>
        <v>0.25</v>
      </c>
      <c r="G685" s="16">
        <f t="shared" si="21"/>
        <v>1</v>
      </c>
      <c r="H685" s="16" t="s">
        <v>64</v>
      </c>
      <c r="I685" s="16"/>
      <c r="J685" s="16"/>
      <c r="K685" s="31">
        <v>0.25</v>
      </c>
      <c r="L685" s="32"/>
      <c r="M685" s="44"/>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5"/>
      <c r="AR685" s="16" t="s">
        <v>60</v>
      </c>
    </row>
    <row r="686" spans="1:44" s="5" customFormat="1" x14ac:dyDescent="0.25">
      <c r="A686" s="33" t="s">
        <v>1365</v>
      </c>
      <c r="B686" s="33" t="str">
        <f>IFERROR(LEFT(BasedeDados[[#This Row],[GTE TI]],SEARCH(" ",BasedeDados[[#This Row],[GTE TI]],1)),BasedeDados[[#This Row],[GTE TI]])</f>
        <v xml:space="preserve">GTE </v>
      </c>
      <c r="C686" s="79" t="s">
        <v>494</v>
      </c>
      <c r="D686" s="79" t="s">
        <v>541</v>
      </c>
      <c r="E686" s="16" t="str" cm="1">
        <f t="array" ref="E68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686" s="16">
        <f t="shared" si="20"/>
        <v>0</v>
      </c>
      <c r="G686" s="16">
        <f t="shared" si="21"/>
        <v>0</v>
      </c>
      <c r="H686" s="16" t="s">
        <v>114</v>
      </c>
      <c r="I686" s="16"/>
      <c r="J686" s="16"/>
      <c r="K686" s="31"/>
      <c r="L686" s="32"/>
      <c r="M686" s="44"/>
      <c r="N686" s="16"/>
      <c r="O686" s="16"/>
      <c r="P686" s="16"/>
      <c r="Q686" s="16"/>
      <c r="R686" s="16"/>
      <c r="S686" s="16"/>
      <c r="T686" s="16"/>
      <c r="U686" s="16"/>
      <c r="V686" s="16"/>
      <c r="W686" s="16"/>
      <c r="X686" s="16"/>
      <c r="Y686" s="16"/>
      <c r="Z686" s="16"/>
      <c r="AA686" s="16"/>
      <c r="AB686" s="31"/>
      <c r="AC686" s="16"/>
      <c r="AD686" s="31"/>
      <c r="AE686" s="16"/>
      <c r="AF686" s="16"/>
      <c r="AG686" s="16"/>
      <c r="AH686" s="16"/>
      <c r="AI686" s="16"/>
      <c r="AJ686" s="16"/>
      <c r="AK686" s="16"/>
      <c r="AL686" s="16"/>
      <c r="AM686" s="16"/>
      <c r="AN686" s="16"/>
      <c r="AO686" s="16"/>
      <c r="AP686" s="16"/>
      <c r="AQ686" s="15"/>
      <c r="AR686" s="16"/>
    </row>
    <row r="687" spans="1:44" s="5" customFormat="1" hidden="1" x14ac:dyDescent="0.25">
      <c r="A687" s="33" t="s">
        <v>1366</v>
      </c>
      <c r="B687" s="33" t="str">
        <f>IFERROR(LEFT(BasedeDados[[#This Row],[GTE TI]],SEARCH(" ",BasedeDados[[#This Row],[GTE TI]],1)),BasedeDados[[#This Row],[GTE TI]])</f>
        <v xml:space="preserve">ANL </v>
      </c>
      <c r="C687" s="80" t="s">
        <v>1118</v>
      </c>
      <c r="D687" s="80" t="s">
        <v>1346</v>
      </c>
      <c r="E687" s="16" t="s">
        <v>84</v>
      </c>
      <c r="F687" s="16">
        <f t="shared" si="20"/>
        <v>12.25</v>
      </c>
      <c r="G687" s="16">
        <f t="shared" si="21"/>
        <v>3</v>
      </c>
      <c r="H687" s="16" t="s">
        <v>85</v>
      </c>
      <c r="I687" s="16"/>
      <c r="J687" s="16"/>
      <c r="K687" s="31">
        <v>0.25</v>
      </c>
      <c r="L687" s="32"/>
      <c r="M687" s="44"/>
      <c r="N687" s="16"/>
      <c r="O687" s="16"/>
      <c r="P687" s="16"/>
      <c r="Q687" s="16"/>
      <c r="R687" s="16"/>
      <c r="S687" s="16"/>
      <c r="T687" s="16"/>
      <c r="U687" s="16"/>
      <c r="V687" s="16"/>
      <c r="W687" s="16"/>
      <c r="X687" s="16"/>
      <c r="Y687" s="16"/>
      <c r="Z687" s="16"/>
      <c r="AA687" s="16">
        <v>2</v>
      </c>
      <c r="AB687" s="16"/>
      <c r="AC687" s="16"/>
      <c r="AD687" s="16"/>
      <c r="AE687" s="16"/>
      <c r="AF687" s="16"/>
      <c r="AG687" s="16"/>
      <c r="AH687" s="16"/>
      <c r="AI687" s="16">
        <v>10</v>
      </c>
      <c r="AJ687" s="16"/>
      <c r="AK687" s="16"/>
      <c r="AL687" s="16"/>
      <c r="AM687" s="16"/>
      <c r="AN687" s="16"/>
      <c r="AO687" s="16"/>
      <c r="AP687" s="16" t="s">
        <v>86</v>
      </c>
      <c r="AQ687" s="15"/>
      <c r="AR687" s="16" t="s">
        <v>60</v>
      </c>
    </row>
    <row r="688" spans="1:44" s="5" customFormat="1" hidden="1" x14ac:dyDescent="0.25">
      <c r="A688" s="33" t="s">
        <v>1368</v>
      </c>
      <c r="B688" s="33" t="str">
        <f>IFERROR(LEFT(BasedeDados[[#This Row],[GTE TI]],SEARCH(" ",BasedeDados[[#This Row],[GTE TI]],1)),BasedeDados[[#This Row],[GTE TI]])</f>
        <v>ESTAGIARIO</v>
      </c>
      <c r="C688" s="79" t="s">
        <v>184</v>
      </c>
      <c r="D688" s="79" t="s">
        <v>1847</v>
      </c>
      <c r="E688" s="16" t="str" cm="1">
        <f t="array" ref="E68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88" s="16">
        <f t="shared" si="20"/>
        <v>0.25</v>
      </c>
      <c r="G688" s="16">
        <f t="shared" si="21"/>
        <v>1</v>
      </c>
      <c r="H688" s="16" t="s">
        <v>64</v>
      </c>
      <c r="I688" s="16"/>
      <c r="J688" s="16"/>
      <c r="K688" s="31">
        <v>0.25</v>
      </c>
      <c r="L688" s="32"/>
      <c r="M688" s="44"/>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5"/>
      <c r="AR688" s="16" t="s">
        <v>60</v>
      </c>
    </row>
    <row r="689" spans="1:44" s="5" customFormat="1" hidden="1" x14ac:dyDescent="0.25">
      <c r="A689" s="33" t="s">
        <v>1370</v>
      </c>
      <c r="B689" s="33" t="str">
        <f>IFERROR(LEFT(BasedeDados[[#This Row],[GTE TI]],SEARCH(" ",BasedeDados[[#This Row],[GTE TI]],1)),BasedeDados[[#This Row],[GTE TI]])</f>
        <v xml:space="preserve">ANL </v>
      </c>
      <c r="C689" s="80" t="s">
        <v>886</v>
      </c>
      <c r="D689" s="80" t="s">
        <v>887</v>
      </c>
      <c r="E689" s="16" t="str" cm="1">
        <f t="array" ref="E68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89" s="16">
        <f t="shared" si="20"/>
        <v>0.25</v>
      </c>
      <c r="G689" s="16">
        <f t="shared" si="21"/>
        <v>1</v>
      </c>
      <c r="H689" s="16" t="s">
        <v>64</v>
      </c>
      <c r="I689" s="16"/>
      <c r="J689" s="16"/>
      <c r="K689" s="31">
        <v>0.25</v>
      </c>
      <c r="L689" s="32"/>
      <c r="M689" s="44"/>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5"/>
      <c r="AR689" s="16" t="s">
        <v>60</v>
      </c>
    </row>
    <row r="690" spans="1:44" s="5" customFormat="1" hidden="1" x14ac:dyDescent="0.25">
      <c r="A690" s="33" t="s">
        <v>1372</v>
      </c>
      <c r="B690" s="33" t="str">
        <f>IFERROR(LEFT(BasedeDados[[#This Row],[GTE TI]],SEARCH(" ",BasedeDados[[#This Row],[GTE TI]],1)),BasedeDados[[#This Row],[GTE TI]])</f>
        <v xml:space="preserve">ANL </v>
      </c>
      <c r="C690" s="79" t="s">
        <v>190</v>
      </c>
      <c r="D690" s="79" t="s">
        <v>1949</v>
      </c>
      <c r="E690" s="16" t="str" cm="1">
        <f t="array" ref="E69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90" s="16">
        <f t="shared" si="20"/>
        <v>0.25</v>
      </c>
      <c r="G690" s="16">
        <f t="shared" si="21"/>
        <v>1</v>
      </c>
      <c r="H690" s="16" t="s">
        <v>64</v>
      </c>
      <c r="I690" s="16"/>
      <c r="J690" s="16"/>
      <c r="K690" s="31">
        <v>0.25</v>
      </c>
      <c r="L690" s="32"/>
      <c r="M690" s="44"/>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5"/>
      <c r="AR690" s="16" t="s">
        <v>60</v>
      </c>
    </row>
    <row r="691" spans="1:44" s="5" customFormat="1" hidden="1" x14ac:dyDescent="0.25">
      <c r="A691" s="33" t="s">
        <v>1374</v>
      </c>
      <c r="B691" s="33" t="str">
        <f>IFERROR(LEFT(BasedeDados[[#This Row],[GTE TI]],SEARCH(" ",BasedeDados[[#This Row],[GTE TI]],1)),BasedeDados[[#This Row],[GTE TI]])</f>
        <v xml:space="preserve">ANL </v>
      </c>
      <c r="C691" s="80" t="s">
        <v>402</v>
      </c>
      <c r="D691" s="80" t="s">
        <v>1627</v>
      </c>
      <c r="E691" s="16" t="str" cm="1">
        <f t="array" ref="E69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91" s="16">
        <f t="shared" si="20"/>
        <v>0.25</v>
      </c>
      <c r="G691" s="16">
        <f t="shared" si="21"/>
        <v>1</v>
      </c>
      <c r="H691" s="16" t="s">
        <v>64</v>
      </c>
      <c r="I691" s="16"/>
      <c r="J691" s="16"/>
      <c r="K691" s="31">
        <v>0.25</v>
      </c>
      <c r="L691" s="32"/>
      <c r="M691" s="44"/>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5"/>
      <c r="AR691" s="16" t="s">
        <v>60</v>
      </c>
    </row>
    <row r="692" spans="1:44" s="5" customFormat="1" hidden="1" x14ac:dyDescent="0.25">
      <c r="A692" s="33" t="s">
        <v>1376</v>
      </c>
      <c r="B692" s="33" t="str">
        <f>IFERROR(LEFT(BasedeDados[[#This Row],[GTE TI]],SEARCH(" ",BasedeDados[[#This Row],[GTE TI]],1)),BasedeDados[[#This Row],[GTE TI]])</f>
        <v xml:space="preserve">ANL </v>
      </c>
      <c r="C692" s="79" t="s">
        <v>831</v>
      </c>
      <c r="D692" s="79" t="s">
        <v>832</v>
      </c>
      <c r="E692" s="16" t="str" cm="1">
        <f t="array" ref="E69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92" s="16">
        <f t="shared" si="20"/>
        <v>0.25</v>
      </c>
      <c r="G692" s="16">
        <f t="shared" si="21"/>
        <v>1</v>
      </c>
      <c r="H692" s="16" t="s">
        <v>64</v>
      </c>
      <c r="I692" s="16"/>
      <c r="J692" s="16"/>
      <c r="K692" s="31">
        <v>0.25</v>
      </c>
      <c r="L692" s="32"/>
      <c r="M692" s="44"/>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5"/>
      <c r="AR692" s="16" t="s">
        <v>60</v>
      </c>
    </row>
    <row r="693" spans="1:44" s="5" customFormat="1" hidden="1" x14ac:dyDescent="0.25">
      <c r="A693" s="33" t="s">
        <v>1377</v>
      </c>
      <c r="B693" s="33" t="str">
        <f>IFERROR(LEFT(BasedeDados[[#This Row],[GTE TI]],SEARCH(" ",BasedeDados[[#This Row],[GTE TI]],1)),BasedeDados[[#This Row],[GTE TI]])</f>
        <v>N/A</v>
      </c>
      <c r="C693" s="80" t="s">
        <v>2075</v>
      </c>
      <c r="D693" s="80" t="s">
        <v>2075</v>
      </c>
      <c r="E693" s="16" t="str" cm="1">
        <f t="array" ref="E69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93" s="16">
        <f t="shared" si="20"/>
        <v>0.25</v>
      </c>
      <c r="G693" s="16">
        <f t="shared" si="21"/>
        <v>1</v>
      </c>
      <c r="H693" s="16" t="s">
        <v>64</v>
      </c>
      <c r="I693" s="16"/>
      <c r="J693" s="16"/>
      <c r="K693" s="31">
        <v>0.25</v>
      </c>
      <c r="L693" s="32"/>
      <c r="M693" s="44"/>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5"/>
      <c r="AR693" s="16" t="s">
        <v>60</v>
      </c>
    </row>
    <row r="694" spans="1:44" s="5" customFormat="1" hidden="1" x14ac:dyDescent="0.25">
      <c r="A694" s="33" t="s">
        <v>1379</v>
      </c>
      <c r="B694" s="33" t="str">
        <f>IFERROR(LEFT(BasedeDados[[#This Row],[GTE TI]],SEARCH(" ",BasedeDados[[#This Row],[GTE TI]],1)),BasedeDados[[#This Row],[GTE TI]])</f>
        <v xml:space="preserve">ANL </v>
      </c>
      <c r="C694" s="79" t="s">
        <v>198</v>
      </c>
      <c r="D694" s="79" t="s">
        <v>199</v>
      </c>
      <c r="E694" s="16" t="str" cm="1">
        <f t="array" ref="E69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94" s="16">
        <f t="shared" si="20"/>
        <v>0.25</v>
      </c>
      <c r="G694" s="16">
        <f t="shared" si="21"/>
        <v>1</v>
      </c>
      <c r="H694" s="16" t="s">
        <v>64</v>
      </c>
      <c r="I694" s="16"/>
      <c r="J694" s="16"/>
      <c r="K694" s="31">
        <v>0.25</v>
      </c>
      <c r="L694" s="32"/>
      <c r="M694" s="44"/>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5"/>
      <c r="AR694" s="16" t="s">
        <v>60</v>
      </c>
    </row>
    <row r="695" spans="1:44" s="5" customFormat="1" hidden="1" x14ac:dyDescent="0.25">
      <c r="A695" s="33" t="s">
        <v>1382</v>
      </c>
      <c r="B695" s="33" t="str">
        <f>IFERROR(LEFT(BasedeDados[[#This Row],[GTE TI]],SEARCH(" ",BasedeDados[[#This Row],[GTE TI]],1)),BasedeDados[[#This Row],[GTE TI]])</f>
        <v xml:space="preserve">ANL </v>
      </c>
      <c r="C695" s="80" t="s">
        <v>326</v>
      </c>
      <c r="D695" s="80" t="s">
        <v>334</v>
      </c>
      <c r="E695" s="16" t="str" cm="1">
        <f t="array" ref="E69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95" s="16">
        <f t="shared" si="20"/>
        <v>0.25</v>
      </c>
      <c r="G695" s="16">
        <f t="shared" si="21"/>
        <v>1</v>
      </c>
      <c r="H695" s="16" t="s">
        <v>64</v>
      </c>
      <c r="I695" s="16"/>
      <c r="J695" s="16"/>
      <c r="K695" s="31">
        <v>0.25</v>
      </c>
      <c r="L695" s="32"/>
      <c r="M695" s="44"/>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5"/>
      <c r="AR695" s="16" t="s">
        <v>60</v>
      </c>
    </row>
    <row r="696" spans="1:44" s="5" customFormat="1" hidden="1" x14ac:dyDescent="0.25">
      <c r="A696" s="33" t="s">
        <v>1385</v>
      </c>
      <c r="B696" s="33" t="str">
        <f>IFERROR(LEFT(BasedeDados[[#This Row],[GTE TI]],SEARCH(" ",BasedeDados[[#This Row],[GTE TI]],1)),BasedeDados[[#This Row],[GTE TI]])</f>
        <v xml:space="preserve">ANL </v>
      </c>
      <c r="C696" s="79" t="s">
        <v>326</v>
      </c>
      <c r="D696" s="79" t="s">
        <v>1997</v>
      </c>
      <c r="E696" s="16" t="s">
        <v>57</v>
      </c>
      <c r="F696" s="16">
        <f t="shared" si="20"/>
        <v>0.75</v>
      </c>
      <c r="G696" s="16">
        <f t="shared" si="21"/>
        <v>2</v>
      </c>
      <c r="H696" s="16" t="s">
        <v>58</v>
      </c>
      <c r="I696" s="16"/>
      <c r="J696" s="16"/>
      <c r="K696" s="31">
        <v>0.25</v>
      </c>
      <c r="L696" s="32">
        <v>0.5</v>
      </c>
      <c r="M696" s="44"/>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t="s">
        <v>59</v>
      </c>
      <c r="AQ696" s="15"/>
      <c r="AR696" s="16" t="s">
        <v>60</v>
      </c>
    </row>
    <row r="697" spans="1:44" s="5" customFormat="1" hidden="1" x14ac:dyDescent="0.25">
      <c r="A697" s="33" t="s">
        <v>1387</v>
      </c>
      <c r="B697" s="33" t="str">
        <f>IFERROR(LEFT(BasedeDados[[#This Row],[GTE TI]],SEARCH(" ",BasedeDados[[#This Row],[GTE TI]],1)),BasedeDados[[#This Row],[GTE TI]])</f>
        <v xml:space="preserve">SUPTE </v>
      </c>
      <c r="C697" s="80" t="s">
        <v>240</v>
      </c>
      <c r="D697" s="80" t="s">
        <v>1421</v>
      </c>
      <c r="E697" s="16" t="s">
        <v>57</v>
      </c>
      <c r="F697" s="16">
        <f t="shared" si="20"/>
        <v>0.75</v>
      </c>
      <c r="G697" s="16">
        <f t="shared" si="21"/>
        <v>2</v>
      </c>
      <c r="H697" s="16" t="s">
        <v>58</v>
      </c>
      <c r="I697" s="16"/>
      <c r="J697" s="16"/>
      <c r="K697" s="31">
        <v>0.25</v>
      </c>
      <c r="L697" s="32">
        <v>0.5</v>
      </c>
      <c r="M697" s="44"/>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t="s">
        <v>59</v>
      </c>
      <c r="AQ697" s="15"/>
      <c r="AR697" s="16" t="s">
        <v>60</v>
      </c>
    </row>
    <row r="698" spans="1:44" s="5" customFormat="1" hidden="1" x14ac:dyDescent="0.25">
      <c r="A698" s="33" t="s">
        <v>1389</v>
      </c>
      <c r="B698" s="33" t="str">
        <f>IFERROR(LEFT(BasedeDados[[#This Row],[GTE TI]],SEARCH(" ",BasedeDados[[#This Row],[GTE TI]],1)),BasedeDados[[#This Row],[GTE TI]])</f>
        <v xml:space="preserve">GTE </v>
      </c>
      <c r="C698" s="79" t="s">
        <v>161</v>
      </c>
      <c r="D698" s="79" t="s">
        <v>1270</v>
      </c>
      <c r="E698" s="16" t="str" cm="1">
        <f t="array" ref="E69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98" s="16">
        <f t="shared" si="20"/>
        <v>0.5</v>
      </c>
      <c r="G698" s="16">
        <f t="shared" si="21"/>
        <v>2</v>
      </c>
      <c r="H698" s="16" t="s">
        <v>64</v>
      </c>
      <c r="I698" s="16"/>
      <c r="J698" s="16"/>
      <c r="K698" s="31">
        <v>0.25</v>
      </c>
      <c r="L698" s="32"/>
      <c r="M698" s="44"/>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55">
        <v>0.25</v>
      </c>
      <c r="AM698" s="16"/>
      <c r="AN698" s="16"/>
      <c r="AO698" s="16"/>
      <c r="AP698" s="16"/>
      <c r="AQ698" s="15"/>
      <c r="AR698" s="16" t="s">
        <v>60</v>
      </c>
    </row>
    <row r="699" spans="1:44" s="5" customFormat="1" hidden="1" x14ac:dyDescent="0.25">
      <c r="A699" s="33" t="s">
        <v>1391</v>
      </c>
      <c r="B699" s="33" t="str">
        <f>IFERROR(LEFT(BasedeDados[[#This Row],[GTE TI]],SEARCH(" ",BasedeDados[[#This Row],[GTE TI]],1)),BasedeDados[[#This Row],[GTE TI]])</f>
        <v xml:space="preserve">ANL </v>
      </c>
      <c r="C699" s="80" t="s">
        <v>179</v>
      </c>
      <c r="D699" s="80" t="s">
        <v>1369</v>
      </c>
      <c r="E699" s="16" t="str" cm="1">
        <f t="array" ref="E69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699" s="16">
        <f t="shared" si="20"/>
        <v>0.5</v>
      </c>
      <c r="G699" s="16">
        <f t="shared" si="21"/>
        <v>2</v>
      </c>
      <c r="H699" s="16" t="s">
        <v>64</v>
      </c>
      <c r="I699" s="16"/>
      <c r="J699" s="16"/>
      <c r="K699" s="31">
        <v>0.25</v>
      </c>
      <c r="L699" s="32"/>
      <c r="M699" s="44"/>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55">
        <v>0.25</v>
      </c>
      <c r="AM699" s="16"/>
      <c r="AN699" s="16"/>
      <c r="AO699" s="16"/>
      <c r="AP699" s="16"/>
      <c r="AQ699" s="15"/>
      <c r="AR699" s="16" t="s">
        <v>60</v>
      </c>
    </row>
    <row r="700" spans="1:44" s="5" customFormat="1" hidden="1" x14ac:dyDescent="0.25">
      <c r="A700" s="33" t="s">
        <v>1392</v>
      </c>
      <c r="B700" s="33" t="str">
        <f>IFERROR(LEFT(BasedeDados[[#This Row],[GTE TI]],SEARCH(" ",BasedeDados[[#This Row],[GTE TI]],1)),BasedeDados[[#This Row],[GTE TI]])</f>
        <v>N/A</v>
      </c>
      <c r="C700" s="79" t="s">
        <v>2075</v>
      </c>
      <c r="D700" s="79" t="s">
        <v>2075</v>
      </c>
      <c r="E700" s="16" t="str" cm="1">
        <f t="array" ref="E70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00" s="16">
        <f t="shared" si="20"/>
        <v>0.25</v>
      </c>
      <c r="G700" s="16">
        <f t="shared" si="21"/>
        <v>1</v>
      </c>
      <c r="H700" s="16" t="s">
        <v>64</v>
      </c>
      <c r="I700" s="16"/>
      <c r="J700" s="16"/>
      <c r="L700" s="32"/>
      <c r="M700" s="44"/>
      <c r="N700" s="16"/>
      <c r="O700" s="16"/>
      <c r="P700" s="16"/>
      <c r="Q700" s="16"/>
      <c r="R700" s="16"/>
      <c r="S700" s="16"/>
      <c r="T700" s="16"/>
      <c r="U700" s="16"/>
      <c r="V700" s="16"/>
      <c r="W700" s="16"/>
      <c r="X700" s="16"/>
      <c r="Y700" s="16"/>
      <c r="Z700" s="16"/>
      <c r="AA700" s="16"/>
      <c r="AC700" s="16"/>
      <c r="AE700" s="16"/>
      <c r="AF700" s="16"/>
      <c r="AG700" s="16"/>
      <c r="AH700" s="16"/>
      <c r="AI700" s="16"/>
      <c r="AJ700" s="16"/>
      <c r="AK700" s="16"/>
      <c r="AL700" s="55">
        <v>0.25</v>
      </c>
      <c r="AM700" s="16"/>
      <c r="AN700" s="16"/>
      <c r="AO700" s="16"/>
      <c r="AP700" s="16"/>
      <c r="AQ700" s="15"/>
      <c r="AR700" s="16"/>
    </row>
    <row r="701" spans="1:44" s="5" customFormat="1" hidden="1" x14ac:dyDescent="0.25">
      <c r="A701" s="33" t="s">
        <v>1393</v>
      </c>
      <c r="B701" s="33" t="str">
        <f>IFERROR(LEFT(BasedeDados[[#This Row],[GTE TI]],SEARCH(" ",BasedeDados[[#This Row],[GTE TI]],1)),BasedeDados[[#This Row],[GTE TI]])</f>
        <v xml:space="preserve">CONS </v>
      </c>
      <c r="C701" s="80" t="s">
        <v>511</v>
      </c>
      <c r="D701" s="80" t="s">
        <v>507</v>
      </c>
      <c r="E701" s="16" t="str" cm="1">
        <f t="array" ref="E70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01" s="16">
        <f t="shared" si="20"/>
        <v>0.25</v>
      </c>
      <c r="G701" s="16">
        <f t="shared" si="21"/>
        <v>1</v>
      </c>
      <c r="H701" s="16" t="s">
        <v>64</v>
      </c>
      <c r="I701" s="16"/>
      <c r="J701" s="16"/>
      <c r="K701" s="31">
        <v>0.25</v>
      </c>
      <c r="L701" s="32"/>
      <c r="M701" s="44"/>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5"/>
      <c r="AR701" s="16" t="s">
        <v>60</v>
      </c>
    </row>
    <row r="702" spans="1:44" s="5" customFormat="1" hidden="1" x14ac:dyDescent="0.25">
      <c r="A702" s="33" t="s">
        <v>1394</v>
      </c>
      <c r="B702" s="33" t="str">
        <f>IFERROR(LEFT(BasedeDados[[#This Row],[GTE TI]],SEARCH(" ",BasedeDados[[#This Row],[GTE TI]],1)),BasedeDados[[#This Row],[GTE TI]])</f>
        <v xml:space="preserve">COORD </v>
      </c>
      <c r="C702" s="79" t="s">
        <v>1546</v>
      </c>
      <c r="D702" s="79" t="s">
        <v>1588</v>
      </c>
      <c r="E702" s="16" t="str" cm="1">
        <f t="array" ref="E70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02" s="16">
        <f t="shared" si="20"/>
        <v>0.25</v>
      </c>
      <c r="G702" s="16">
        <f t="shared" si="21"/>
        <v>1</v>
      </c>
      <c r="H702" s="16" t="s">
        <v>64</v>
      </c>
      <c r="I702" s="16"/>
      <c r="J702" s="16"/>
      <c r="K702" s="31">
        <v>0.25</v>
      </c>
      <c r="L702" s="32"/>
      <c r="M702" s="44"/>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5"/>
      <c r="AR702" s="16" t="s">
        <v>60</v>
      </c>
    </row>
    <row r="703" spans="1:44" s="5" customFormat="1" hidden="1" x14ac:dyDescent="0.25">
      <c r="A703" s="33" t="s">
        <v>1395</v>
      </c>
      <c r="B703" s="33" t="str">
        <f>IFERROR(LEFT(BasedeDados[[#This Row],[GTE TI]],SEARCH(" ",BasedeDados[[#This Row],[GTE TI]],1)),BasedeDados[[#This Row],[GTE TI]])</f>
        <v xml:space="preserve">DIR </v>
      </c>
      <c r="C703" s="80" t="s">
        <v>1131</v>
      </c>
      <c r="D703" s="80" t="s">
        <v>1132</v>
      </c>
      <c r="E703" s="16" t="str" cm="1">
        <f t="array" ref="E70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03" s="16">
        <f t="shared" si="20"/>
        <v>0.25</v>
      </c>
      <c r="G703" s="16">
        <f t="shared" si="21"/>
        <v>1</v>
      </c>
      <c r="H703" s="16" t="s">
        <v>64</v>
      </c>
      <c r="I703" s="16"/>
      <c r="J703" s="16"/>
      <c r="K703" s="31">
        <v>0.25</v>
      </c>
      <c r="L703" s="32"/>
      <c r="M703" s="44"/>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5"/>
      <c r="AR703" s="16" t="s">
        <v>60</v>
      </c>
    </row>
    <row r="704" spans="1:44" s="5" customFormat="1" hidden="1" x14ac:dyDescent="0.25">
      <c r="A704" s="33" t="s">
        <v>1396</v>
      </c>
      <c r="B704" s="33" t="str">
        <f>IFERROR(LEFT(BasedeDados[[#This Row],[GTE TI]],SEARCH(" ",BasedeDados[[#This Row],[GTE TI]],1)),BasedeDados[[#This Row],[GTE TI]])</f>
        <v xml:space="preserve">GTE </v>
      </c>
      <c r="C704" s="79" t="s">
        <v>237</v>
      </c>
      <c r="D704" s="79" t="s">
        <v>238</v>
      </c>
      <c r="E704" s="16" t="str" cm="1">
        <f t="array" ref="E70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04" s="16">
        <f t="shared" si="20"/>
        <v>0.25</v>
      </c>
      <c r="G704" s="16">
        <f t="shared" si="21"/>
        <v>1</v>
      </c>
      <c r="H704" s="16" t="s">
        <v>64</v>
      </c>
      <c r="I704" s="16"/>
      <c r="J704" s="16"/>
      <c r="K704" s="31">
        <v>0.25</v>
      </c>
      <c r="L704" s="32"/>
      <c r="M704" s="44"/>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5"/>
      <c r="AR704" s="16" t="s">
        <v>60</v>
      </c>
    </row>
    <row r="705" spans="1:44" s="5" customFormat="1" hidden="1" x14ac:dyDescent="0.25">
      <c r="A705" s="33" t="s">
        <v>1398</v>
      </c>
      <c r="B705" s="33" t="str">
        <f>IFERROR(LEFT(BasedeDados[[#This Row],[GTE TI]],SEARCH(" ",BasedeDados[[#This Row],[GTE TI]],1)),BasedeDados[[#This Row],[GTE TI]])</f>
        <v xml:space="preserve">ESP </v>
      </c>
      <c r="C705" s="80" t="s">
        <v>552</v>
      </c>
      <c r="D705" s="80" t="s">
        <v>553</v>
      </c>
      <c r="E705" s="16" t="str" cm="1">
        <f t="array" ref="E70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05" s="16">
        <f t="shared" si="20"/>
        <v>0.25</v>
      </c>
      <c r="G705" s="16">
        <f t="shared" si="21"/>
        <v>1</v>
      </c>
      <c r="H705" s="16" t="s">
        <v>64</v>
      </c>
      <c r="I705" s="16"/>
      <c r="J705" s="16"/>
      <c r="K705" s="31">
        <v>0.25</v>
      </c>
      <c r="L705" s="32"/>
      <c r="M705" s="44"/>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5"/>
      <c r="AR705" s="16" t="s">
        <v>60</v>
      </c>
    </row>
    <row r="706" spans="1:44" s="5" customFormat="1" hidden="1" x14ac:dyDescent="0.25">
      <c r="A706" s="33" t="s">
        <v>1401</v>
      </c>
      <c r="B706" s="33" t="str">
        <f>IFERROR(LEFT(BasedeDados[[#This Row],[GTE TI]],SEARCH(" ",BasedeDados[[#This Row],[GTE TI]],1)),BasedeDados[[#This Row],[GTE TI]])</f>
        <v xml:space="preserve">COORD </v>
      </c>
      <c r="C706" s="79" t="s">
        <v>2001</v>
      </c>
      <c r="D706" s="79" t="s">
        <v>2002</v>
      </c>
      <c r="E706" s="16" t="str" cm="1">
        <f t="array" ref="E70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06" s="16">
        <f t="shared" si="20"/>
        <v>0.25</v>
      </c>
      <c r="G706" s="16">
        <f t="shared" si="21"/>
        <v>1</v>
      </c>
      <c r="H706" s="16" t="s">
        <v>64</v>
      </c>
      <c r="I706" s="16"/>
      <c r="J706" s="16"/>
      <c r="K706" s="31">
        <v>0.25</v>
      </c>
      <c r="L706" s="32"/>
      <c r="M706" s="44"/>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5"/>
      <c r="AR706" s="16" t="s">
        <v>60</v>
      </c>
    </row>
    <row r="707" spans="1:44" s="5" customFormat="1" hidden="1" x14ac:dyDescent="0.25">
      <c r="A707" s="33" t="s">
        <v>1402</v>
      </c>
      <c r="B707" s="33" t="str">
        <f>IFERROR(LEFT(BasedeDados[[#This Row],[GTE TI]],SEARCH(" ",BasedeDados[[#This Row],[GTE TI]],1)),BasedeDados[[#This Row],[GTE TI]])</f>
        <v xml:space="preserve">ANL </v>
      </c>
      <c r="C707" s="80" t="s">
        <v>437</v>
      </c>
      <c r="D707" s="80" t="s">
        <v>438</v>
      </c>
      <c r="E707" s="16" t="str" cm="1">
        <f t="array" ref="E70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07" s="16">
        <f t="shared" ref="F707:F770" si="22">SUM(I707:AQ707)</f>
        <v>0.25</v>
      </c>
      <c r="G707" s="16">
        <f t="shared" ref="G707:G770" si="23">COUNT(I707,K707:AM707,AN707)</f>
        <v>1</v>
      </c>
      <c r="H707" s="16" t="s">
        <v>64</v>
      </c>
      <c r="I707" s="55"/>
      <c r="J707" s="55"/>
      <c r="K707" s="58"/>
      <c r="L707" s="56"/>
      <c r="M707" s="57"/>
      <c r="N707" s="55"/>
      <c r="O707" s="55"/>
      <c r="P707" s="55"/>
      <c r="Q707" s="55"/>
      <c r="R707" s="55"/>
      <c r="S707" s="55"/>
      <c r="T707" s="55"/>
      <c r="U707" s="55"/>
      <c r="V707" s="55"/>
      <c r="W707" s="55"/>
      <c r="X707" s="55"/>
      <c r="Y707" s="55"/>
      <c r="Z707" s="55"/>
      <c r="AA707" s="55"/>
      <c r="AB707" s="58"/>
      <c r="AC707" s="55"/>
      <c r="AD707" s="58"/>
      <c r="AE707" s="55"/>
      <c r="AF707" s="55"/>
      <c r="AG707" s="55"/>
      <c r="AH707" s="55"/>
      <c r="AI707" s="55"/>
      <c r="AJ707" s="55"/>
      <c r="AK707" s="55"/>
      <c r="AL707" s="55"/>
      <c r="AM707" s="58">
        <v>0.25</v>
      </c>
      <c r="AN707" s="55"/>
      <c r="AO707" s="55"/>
      <c r="AP707" s="55"/>
      <c r="AQ707" s="53"/>
      <c r="AR707" s="16"/>
    </row>
    <row r="708" spans="1:44" s="5" customFormat="1" hidden="1" x14ac:dyDescent="0.25">
      <c r="A708" s="33" t="s">
        <v>1404</v>
      </c>
      <c r="B708" s="33" t="str">
        <f>IFERROR(LEFT(BasedeDados[[#This Row],[GTE TI]],SEARCH(" ",BasedeDados[[#This Row],[GTE TI]],1)),BasedeDados[[#This Row],[GTE TI]])</f>
        <v xml:space="preserve">DIR </v>
      </c>
      <c r="C708" s="79" t="s">
        <v>173</v>
      </c>
      <c r="D708" s="79" t="s">
        <v>1868</v>
      </c>
      <c r="E708" s="16" t="str" cm="1">
        <f t="array" ref="E70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708" s="16">
        <f t="shared" si="22"/>
        <v>1.75</v>
      </c>
      <c r="G708" s="16">
        <f t="shared" si="23"/>
        <v>2</v>
      </c>
      <c r="H708" s="16" t="s">
        <v>58</v>
      </c>
      <c r="I708" s="16"/>
      <c r="J708" s="16"/>
      <c r="K708" s="31"/>
      <c r="L708" s="32"/>
      <c r="M708" s="44"/>
      <c r="N708" s="16"/>
      <c r="O708" s="16"/>
      <c r="P708" s="16"/>
      <c r="Q708" s="16"/>
      <c r="R708" s="16"/>
      <c r="S708" s="16"/>
      <c r="T708" s="16"/>
      <c r="U708" s="16"/>
      <c r="V708" s="16"/>
      <c r="W708" s="16"/>
      <c r="X708" s="16"/>
      <c r="Y708" s="16"/>
      <c r="Z708" s="16"/>
      <c r="AA708" s="16"/>
      <c r="AB708" s="16"/>
      <c r="AC708" s="16"/>
      <c r="AD708" s="31">
        <v>1.5</v>
      </c>
      <c r="AE708" s="16"/>
      <c r="AF708" s="16"/>
      <c r="AG708" s="16"/>
      <c r="AH708" s="16"/>
      <c r="AI708" s="16"/>
      <c r="AJ708" s="16"/>
      <c r="AK708" s="16"/>
      <c r="AL708" s="16"/>
      <c r="AM708" s="16">
        <v>0.25</v>
      </c>
      <c r="AN708" s="16"/>
      <c r="AO708" s="16"/>
      <c r="AP708" s="16"/>
      <c r="AQ708" s="15"/>
      <c r="AR708" s="16"/>
    </row>
    <row r="709" spans="1:44" s="5" customFormat="1" ht="15" hidden="1" customHeight="1" x14ac:dyDescent="0.25">
      <c r="A709" s="33" t="s">
        <v>1406</v>
      </c>
      <c r="B709" s="33" t="str">
        <f>IFERROR(LEFT(BasedeDados[[#This Row],[GTE TI]],SEARCH(" ",BasedeDados[[#This Row],[GTE TI]],1)),BasedeDados[[#This Row],[GTE TI]])</f>
        <v xml:space="preserve">ANL </v>
      </c>
      <c r="C709" s="80" t="s">
        <v>561</v>
      </c>
      <c r="D709" s="80" t="s">
        <v>1681</v>
      </c>
      <c r="E709" s="16" t="s">
        <v>57</v>
      </c>
      <c r="F709" s="16">
        <f t="shared" si="22"/>
        <v>0.75</v>
      </c>
      <c r="G709" s="16">
        <f t="shared" si="23"/>
        <v>2</v>
      </c>
      <c r="H709" s="16" t="s">
        <v>58</v>
      </c>
      <c r="I709" s="16"/>
      <c r="J709" s="16"/>
      <c r="K709" s="31"/>
      <c r="L709" s="32">
        <v>0.5</v>
      </c>
      <c r="M709" s="44"/>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v>0.25</v>
      </c>
      <c r="AN709" s="16"/>
      <c r="AO709" s="16"/>
      <c r="AP709" s="16" t="s">
        <v>59</v>
      </c>
      <c r="AQ709" s="15"/>
      <c r="AR709" s="16" t="s">
        <v>60</v>
      </c>
    </row>
    <row r="710" spans="1:44" s="5" customFormat="1" hidden="1" x14ac:dyDescent="0.25">
      <c r="A710" s="33" t="s">
        <v>1408</v>
      </c>
      <c r="B710" s="33" t="str">
        <f>IFERROR(LEFT(BasedeDados[[#This Row],[GTE TI]],SEARCH(" ",BasedeDados[[#This Row],[GTE TI]],1)),BasedeDados[[#This Row],[GTE TI]])</f>
        <v xml:space="preserve">ANL </v>
      </c>
      <c r="C710" s="79" t="s">
        <v>1429</v>
      </c>
      <c r="D710" s="79" t="s">
        <v>1499</v>
      </c>
      <c r="E710" s="16" t="str" cm="1">
        <f t="array" ref="E71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10" s="16">
        <f t="shared" si="22"/>
        <v>0.25</v>
      </c>
      <c r="G710" s="16">
        <f t="shared" si="23"/>
        <v>1</v>
      </c>
      <c r="H710" s="16" t="s">
        <v>64</v>
      </c>
      <c r="I710" s="16"/>
      <c r="J710" s="16"/>
      <c r="K710" s="31">
        <v>0.25</v>
      </c>
      <c r="L710" s="32"/>
      <c r="M710" s="44"/>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5"/>
      <c r="AR710" s="16" t="s">
        <v>60</v>
      </c>
    </row>
    <row r="711" spans="1:44" s="5" customFormat="1" hidden="1" x14ac:dyDescent="0.25">
      <c r="A711" s="33" t="s">
        <v>1410</v>
      </c>
      <c r="B711" s="33" t="str">
        <f>IFERROR(LEFT(BasedeDados[[#This Row],[GTE TI]],SEARCH(" ",BasedeDados[[#This Row],[GTE TI]],1)),BasedeDados[[#This Row],[GTE TI]])</f>
        <v xml:space="preserve">ANL </v>
      </c>
      <c r="C711" s="80" t="s">
        <v>500</v>
      </c>
      <c r="D711" s="80" t="s">
        <v>557</v>
      </c>
      <c r="E711" s="16" t="str" cm="1">
        <f t="array" ref="E71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11" s="16">
        <f t="shared" si="22"/>
        <v>0.25</v>
      </c>
      <c r="G711" s="16">
        <f t="shared" si="23"/>
        <v>1</v>
      </c>
      <c r="H711" s="16" t="s">
        <v>64</v>
      </c>
      <c r="I711" s="16"/>
      <c r="J711" s="16"/>
      <c r="K711" s="31">
        <v>0.25</v>
      </c>
      <c r="L711" s="32"/>
      <c r="M711" s="44"/>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5"/>
      <c r="AR711" s="16" t="s">
        <v>60</v>
      </c>
    </row>
    <row r="712" spans="1:44" s="5" customFormat="1" hidden="1" x14ac:dyDescent="0.25">
      <c r="A712" s="33" t="s">
        <v>1412</v>
      </c>
      <c r="B712" s="33" t="str">
        <f>IFERROR(LEFT(BasedeDados[[#This Row],[GTE TI]],SEARCH(" ",BasedeDados[[#This Row],[GTE TI]],1)),BasedeDados[[#This Row],[GTE TI]])</f>
        <v xml:space="preserve">ANL </v>
      </c>
      <c r="C712" s="79" t="s">
        <v>356</v>
      </c>
      <c r="D712" s="79" t="s">
        <v>2068</v>
      </c>
      <c r="E712" s="16" t="s">
        <v>84</v>
      </c>
      <c r="F712" s="16">
        <f t="shared" si="22"/>
        <v>16</v>
      </c>
      <c r="G712" s="16">
        <f t="shared" si="23"/>
        <v>1</v>
      </c>
      <c r="H712" s="16" t="s">
        <v>85</v>
      </c>
      <c r="I712" s="16"/>
      <c r="J712" s="16"/>
      <c r="K712" s="31"/>
      <c r="L712" s="32"/>
      <c r="M712" s="44"/>
      <c r="N712" s="16"/>
      <c r="O712" s="16"/>
      <c r="P712" s="16"/>
      <c r="Q712" s="16"/>
      <c r="R712" s="16"/>
      <c r="S712" s="16"/>
      <c r="T712" s="16"/>
      <c r="U712" s="16"/>
      <c r="V712" s="16"/>
      <c r="W712" s="16"/>
      <c r="X712" s="16"/>
      <c r="Y712" s="16"/>
      <c r="Z712" s="16"/>
      <c r="AA712" s="16"/>
      <c r="AB712" s="31"/>
      <c r="AC712" s="16"/>
      <c r="AD712" s="31"/>
      <c r="AE712" s="16"/>
      <c r="AF712" s="16"/>
      <c r="AG712" s="16"/>
      <c r="AH712" s="31">
        <v>16</v>
      </c>
      <c r="AI712" s="31"/>
      <c r="AJ712" s="16"/>
      <c r="AK712" s="16"/>
      <c r="AL712" s="16"/>
      <c r="AM712" s="31"/>
      <c r="AN712" s="16"/>
      <c r="AO712" s="16"/>
      <c r="AP712" s="16"/>
      <c r="AQ712" s="15"/>
      <c r="AR712" s="16"/>
    </row>
    <row r="713" spans="1:44" s="5" customFormat="1" hidden="1" x14ac:dyDescent="0.25">
      <c r="A713" s="33" t="s">
        <v>1414</v>
      </c>
      <c r="B713" s="33" t="str">
        <f>IFERROR(LEFT(BasedeDados[[#This Row],[GTE TI]],SEARCH(" ",BasedeDados[[#This Row],[GTE TI]],1)),BasedeDados[[#This Row],[GTE TI]])</f>
        <v xml:space="preserve">AST </v>
      </c>
      <c r="C713" s="80" t="s">
        <v>449</v>
      </c>
      <c r="D713" s="80" t="s">
        <v>1751</v>
      </c>
      <c r="E713" s="16" t="s">
        <v>84</v>
      </c>
      <c r="F713" s="16">
        <f t="shared" si="22"/>
        <v>17</v>
      </c>
      <c r="G713" s="16">
        <f t="shared" si="23"/>
        <v>4</v>
      </c>
      <c r="H713" s="16" t="s">
        <v>85</v>
      </c>
      <c r="I713" s="16"/>
      <c r="J713" s="16"/>
      <c r="K713" s="31">
        <v>0.25</v>
      </c>
      <c r="L713" s="32">
        <v>0.5</v>
      </c>
      <c r="M713" s="32"/>
      <c r="N713" s="16">
        <v>16</v>
      </c>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55">
        <v>0.25</v>
      </c>
      <c r="AM713" s="16"/>
      <c r="AN713" s="16"/>
      <c r="AO713" s="16"/>
      <c r="AP713" s="16"/>
      <c r="AQ713" s="15"/>
      <c r="AR713" s="16" t="s">
        <v>60</v>
      </c>
    </row>
    <row r="714" spans="1:44" s="5" customFormat="1" hidden="1" x14ac:dyDescent="0.25">
      <c r="A714" s="33" t="s">
        <v>1416</v>
      </c>
      <c r="B714" s="33" t="str">
        <f>IFERROR(LEFT(BasedeDados[[#This Row],[GTE TI]],SEARCH(" ",BasedeDados[[#This Row],[GTE TI]],1)),BasedeDados[[#This Row],[GTE TI]])</f>
        <v xml:space="preserve">COORD </v>
      </c>
      <c r="C714" s="79" t="s">
        <v>1546</v>
      </c>
      <c r="D714" s="79" t="s">
        <v>1586</v>
      </c>
      <c r="E714" s="16" t="s">
        <v>84</v>
      </c>
      <c r="F714" s="16">
        <f t="shared" si="22"/>
        <v>16</v>
      </c>
      <c r="G714" s="16">
        <f t="shared" si="23"/>
        <v>1</v>
      </c>
      <c r="H714" s="16" t="s">
        <v>85</v>
      </c>
      <c r="I714" s="16"/>
      <c r="J714" s="16"/>
      <c r="K714" s="31"/>
      <c r="L714" s="32"/>
      <c r="M714" s="44"/>
      <c r="N714" s="16"/>
      <c r="O714" s="16"/>
      <c r="P714" s="16"/>
      <c r="Q714" s="16"/>
      <c r="R714" s="16"/>
      <c r="S714" s="16"/>
      <c r="T714" s="16"/>
      <c r="U714" s="16"/>
      <c r="V714" s="16"/>
      <c r="W714" s="16"/>
      <c r="X714" s="16"/>
      <c r="Y714" s="16"/>
      <c r="Z714" s="16"/>
      <c r="AA714" s="16"/>
      <c r="AB714" s="31"/>
      <c r="AC714" s="16"/>
      <c r="AD714" s="31"/>
      <c r="AE714" s="16"/>
      <c r="AF714" s="16"/>
      <c r="AG714" s="16"/>
      <c r="AH714" s="31">
        <v>16</v>
      </c>
      <c r="AI714" s="31"/>
      <c r="AJ714" s="16"/>
      <c r="AK714" s="16"/>
      <c r="AL714" s="16"/>
      <c r="AM714" s="31"/>
      <c r="AN714" s="16"/>
      <c r="AO714" s="16"/>
      <c r="AP714" s="16"/>
      <c r="AQ714" s="15"/>
      <c r="AR714" s="16"/>
    </row>
    <row r="715" spans="1:44" s="5" customFormat="1" hidden="1" x14ac:dyDescent="0.25">
      <c r="A715" s="33" t="s">
        <v>1417</v>
      </c>
      <c r="B715" s="33" t="str">
        <f>IFERROR(LEFT(BasedeDados[[#This Row],[GTE TI]],SEARCH(" ",BasedeDados[[#This Row],[GTE TI]],1)),BasedeDados[[#This Row],[GTE TI]])</f>
        <v xml:space="preserve">ANL </v>
      </c>
      <c r="C715" s="80" t="s">
        <v>437</v>
      </c>
      <c r="D715" s="80" t="s">
        <v>1627</v>
      </c>
      <c r="E715" s="16" t="str" cm="1">
        <f t="array" ref="E71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15" s="16">
        <f t="shared" si="22"/>
        <v>0.25</v>
      </c>
      <c r="G715" s="16">
        <f t="shared" si="23"/>
        <v>1</v>
      </c>
      <c r="H715" s="16" t="s">
        <v>64</v>
      </c>
      <c r="I715" s="55"/>
      <c r="J715" s="55"/>
      <c r="L715" s="56"/>
      <c r="M715" s="57"/>
      <c r="N715" s="55"/>
      <c r="O715" s="55"/>
      <c r="P715" s="55"/>
      <c r="Q715" s="55"/>
      <c r="R715" s="55"/>
      <c r="S715" s="55"/>
      <c r="T715" s="55"/>
      <c r="U715" s="55"/>
      <c r="V715" s="55"/>
      <c r="W715" s="55"/>
      <c r="X715" s="55"/>
      <c r="Y715" s="55"/>
      <c r="Z715" s="55"/>
      <c r="AA715" s="55"/>
      <c r="AC715" s="55"/>
      <c r="AE715" s="55"/>
      <c r="AF715" s="55"/>
      <c r="AG715" s="55"/>
      <c r="AH715" s="55"/>
      <c r="AI715" s="55"/>
      <c r="AJ715" s="55"/>
      <c r="AK715" s="55"/>
      <c r="AL715" s="55">
        <v>0.25</v>
      </c>
      <c r="AM715" s="16"/>
      <c r="AN715" s="55"/>
      <c r="AO715" s="55"/>
      <c r="AP715" s="55"/>
      <c r="AQ715" s="53"/>
      <c r="AR715" s="16"/>
    </row>
    <row r="716" spans="1:44" s="5" customFormat="1" hidden="1" x14ac:dyDescent="0.25">
      <c r="A716" s="33" t="s">
        <v>1420</v>
      </c>
      <c r="B716" s="33" t="str">
        <f>IFERROR(LEFT(BasedeDados[[#This Row],[GTE TI]],SEARCH(" ",BasedeDados[[#This Row],[GTE TI]],1)),BasedeDados[[#This Row],[GTE TI]])</f>
        <v xml:space="preserve">ANL </v>
      </c>
      <c r="C716" s="79" t="s">
        <v>402</v>
      </c>
      <c r="D716" s="79" t="s">
        <v>438</v>
      </c>
      <c r="E716" s="16" t="str" cm="1">
        <f t="array" ref="E71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16" s="16">
        <f t="shared" si="22"/>
        <v>0.25</v>
      </c>
      <c r="G716" s="16">
        <f t="shared" si="23"/>
        <v>1</v>
      </c>
      <c r="H716" s="16" t="s">
        <v>64</v>
      </c>
      <c r="I716" s="16"/>
      <c r="J716" s="16"/>
      <c r="K716" s="31">
        <v>0.25</v>
      </c>
      <c r="L716" s="32"/>
      <c r="M716" s="44"/>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5"/>
      <c r="AR716" s="16" t="s">
        <v>60</v>
      </c>
    </row>
    <row r="717" spans="1:44" s="5" customFormat="1" hidden="1" x14ac:dyDescent="0.25">
      <c r="A717" s="33" t="s">
        <v>1422</v>
      </c>
      <c r="B717" s="33" t="str">
        <f>IFERROR(LEFT(BasedeDados[[#This Row],[GTE TI]],SEARCH(" ",BasedeDados[[#This Row],[GTE TI]],1)),BasedeDados[[#This Row],[GTE TI]])</f>
        <v xml:space="preserve">ANL </v>
      </c>
      <c r="C717" s="80" t="s">
        <v>748</v>
      </c>
      <c r="D717" s="80" t="s">
        <v>749</v>
      </c>
      <c r="E717" s="16" t="str" cm="1">
        <f t="array" ref="E71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17" s="16">
        <f t="shared" si="22"/>
        <v>0.25</v>
      </c>
      <c r="G717" s="16">
        <f t="shared" si="23"/>
        <v>1</v>
      </c>
      <c r="H717" s="16" t="s">
        <v>64</v>
      </c>
      <c r="I717" s="16"/>
      <c r="J717" s="16"/>
      <c r="K717" s="31">
        <v>0.25</v>
      </c>
      <c r="L717" s="32"/>
      <c r="M717" s="44"/>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5"/>
      <c r="AR717" s="16" t="s">
        <v>60</v>
      </c>
    </row>
    <row r="718" spans="1:44" s="5" customFormat="1" hidden="1" x14ac:dyDescent="0.25">
      <c r="A718" s="33" t="s">
        <v>1424</v>
      </c>
      <c r="B718" s="33" t="str">
        <f>IFERROR(LEFT(BasedeDados[[#This Row],[GTE TI]],SEARCH(" ",BasedeDados[[#This Row],[GTE TI]],1)),BasedeDados[[#This Row],[GTE TI]])</f>
        <v xml:space="preserve">ANL </v>
      </c>
      <c r="C718" s="79" t="s">
        <v>1429</v>
      </c>
      <c r="D718" s="79" t="s">
        <v>1828</v>
      </c>
      <c r="E718" s="16" t="str" cm="1">
        <f t="array" ref="E71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18" s="16">
        <f t="shared" si="22"/>
        <v>0.25</v>
      </c>
      <c r="G718" s="16">
        <f t="shared" si="23"/>
        <v>1</v>
      </c>
      <c r="H718" s="16" t="s">
        <v>64</v>
      </c>
      <c r="I718" s="16"/>
      <c r="J718" s="16"/>
      <c r="K718" s="31">
        <v>0.25</v>
      </c>
      <c r="L718" s="32"/>
      <c r="M718" s="44"/>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5"/>
      <c r="AR718" s="16" t="s">
        <v>60</v>
      </c>
    </row>
    <row r="719" spans="1:44" s="5" customFormat="1" hidden="1" x14ac:dyDescent="0.25">
      <c r="A719" s="33" t="s">
        <v>1426</v>
      </c>
      <c r="B719" s="33" t="str">
        <f>IFERROR(LEFT(BasedeDados[[#This Row],[GTE TI]],SEARCH(" ",BasedeDados[[#This Row],[GTE TI]],1)),BasedeDados[[#This Row],[GTE TI]])</f>
        <v xml:space="preserve">ANL </v>
      </c>
      <c r="C719" s="80" t="s">
        <v>503</v>
      </c>
      <c r="D719" s="80" t="s">
        <v>1154</v>
      </c>
      <c r="E719" s="16" t="str" cm="1">
        <f t="array" ref="E71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19" s="16">
        <f t="shared" si="22"/>
        <v>0.25</v>
      </c>
      <c r="G719" s="16">
        <f t="shared" si="23"/>
        <v>1</v>
      </c>
      <c r="H719" s="16" t="s">
        <v>64</v>
      </c>
      <c r="I719" s="16"/>
      <c r="J719" s="16"/>
      <c r="K719" s="31">
        <v>0.25</v>
      </c>
      <c r="L719" s="32"/>
      <c r="M719" s="44"/>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5"/>
      <c r="AR719" s="16" t="s">
        <v>60</v>
      </c>
    </row>
    <row r="720" spans="1:44" s="5" customFormat="1" hidden="1" x14ac:dyDescent="0.25">
      <c r="A720" s="33" t="s">
        <v>1428</v>
      </c>
      <c r="B720" s="33" t="str">
        <f>IFERROR(LEFT(BasedeDados[[#This Row],[GTE TI]],SEARCH(" ",BasedeDados[[#This Row],[GTE TI]],1)),BasedeDados[[#This Row],[GTE TI]])</f>
        <v xml:space="preserve">ANL </v>
      </c>
      <c r="C720" s="79" t="s">
        <v>757</v>
      </c>
      <c r="D720" s="79" t="s">
        <v>758</v>
      </c>
      <c r="E720" s="16" t="str" cm="1">
        <f t="array" ref="E72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20" s="16">
        <f t="shared" si="22"/>
        <v>0.25</v>
      </c>
      <c r="G720" s="16">
        <f t="shared" si="23"/>
        <v>1</v>
      </c>
      <c r="H720" s="16" t="s">
        <v>64</v>
      </c>
      <c r="I720" s="16"/>
      <c r="J720" s="16"/>
      <c r="K720" s="31">
        <v>0.25</v>
      </c>
      <c r="L720" s="32"/>
      <c r="M720" s="44"/>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5"/>
      <c r="AR720" s="16" t="s">
        <v>60</v>
      </c>
    </row>
    <row r="721" spans="1:44" s="5" customFormat="1" hidden="1" x14ac:dyDescent="0.25">
      <c r="A721" s="33" t="s">
        <v>1431</v>
      </c>
      <c r="B721" s="33" t="str">
        <f>IFERROR(LEFT(BasedeDados[[#This Row],[GTE TI]],SEARCH(" ",BasedeDados[[#This Row],[GTE TI]],1)),BasedeDados[[#This Row],[GTE TI]])</f>
        <v xml:space="preserve">AUDITOR </v>
      </c>
      <c r="C721" s="80" t="s">
        <v>720</v>
      </c>
      <c r="D721" s="80" t="s">
        <v>733</v>
      </c>
      <c r="E721" s="16" t="str" cm="1">
        <f t="array" ref="E72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21" s="16">
        <f t="shared" si="22"/>
        <v>0.5</v>
      </c>
      <c r="G721" s="16">
        <f t="shared" si="23"/>
        <v>2</v>
      </c>
      <c r="H721" s="16" t="s">
        <v>64</v>
      </c>
      <c r="I721" s="16"/>
      <c r="J721" s="16"/>
      <c r="K721" s="31">
        <v>0.25</v>
      </c>
      <c r="L721" s="32"/>
      <c r="M721" s="44"/>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55">
        <v>0.25</v>
      </c>
      <c r="AM721" s="16"/>
      <c r="AN721" s="16"/>
      <c r="AO721" s="16"/>
      <c r="AP721" s="16"/>
      <c r="AQ721" s="15"/>
      <c r="AR721" s="16" t="s">
        <v>60</v>
      </c>
    </row>
    <row r="722" spans="1:44" s="5" customFormat="1" hidden="1" x14ac:dyDescent="0.25">
      <c r="A722" s="33" t="s">
        <v>1434</v>
      </c>
      <c r="B722" s="33" t="str">
        <f>IFERROR(LEFT(BasedeDados[[#This Row],[GTE TI]],SEARCH(" ",BasedeDados[[#This Row],[GTE TI]],1)),BasedeDados[[#This Row],[GTE TI]])</f>
        <v xml:space="preserve">ANL </v>
      </c>
      <c r="C722" s="79" t="s">
        <v>326</v>
      </c>
      <c r="D722" s="79" t="s">
        <v>1997</v>
      </c>
      <c r="E722" s="16" t="str" cm="1">
        <f t="array" ref="E72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22" s="16">
        <f t="shared" si="22"/>
        <v>0.25</v>
      </c>
      <c r="G722" s="16">
        <f t="shared" si="23"/>
        <v>1</v>
      </c>
      <c r="H722" s="16" t="s">
        <v>64</v>
      </c>
      <c r="I722" s="16"/>
      <c r="J722" s="16"/>
      <c r="K722" s="31">
        <v>0.25</v>
      </c>
      <c r="L722" s="32"/>
      <c r="M722" s="44"/>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5"/>
      <c r="AR722" s="16" t="s">
        <v>60</v>
      </c>
    </row>
    <row r="723" spans="1:44" s="5" customFormat="1" hidden="1" x14ac:dyDescent="0.25">
      <c r="A723" s="33" t="s">
        <v>1437</v>
      </c>
      <c r="B723" s="33" t="str">
        <f>IFERROR(LEFT(BasedeDados[[#This Row],[GTE TI]],SEARCH(" ",BasedeDados[[#This Row],[GTE TI]],1)),BasedeDados[[#This Row],[GTE TI]])</f>
        <v xml:space="preserve">GTE </v>
      </c>
      <c r="C723" s="80" t="s">
        <v>796</v>
      </c>
      <c r="D723" s="80" t="s">
        <v>805</v>
      </c>
      <c r="E723" s="16" t="str" cm="1">
        <f t="array" ref="E72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23" s="16">
        <f t="shared" si="22"/>
        <v>0.25</v>
      </c>
      <c r="G723" s="16">
        <f t="shared" si="23"/>
        <v>1</v>
      </c>
      <c r="H723" s="16" t="s">
        <v>64</v>
      </c>
      <c r="I723" s="16"/>
      <c r="J723" s="16"/>
      <c r="K723" s="31">
        <v>0.25</v>
      </c>
      <c r="L723" s="32"/>
      <c r="M723" s="44"/>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5"/>
      <c r="AR723" s="16" t="s">
        <v>60</v>
      </c>
    </row>
    <row r="724" spans="1:44" s="5" customFormat="1" hidden="1" x14ac:dyDescent="0.25">
      <c r="A724" s="33" t="s">
        <v>1438</v>
      </c>
      <c r="B724" s="33" t="str">
        <f>IFERROR(LEFT(BasedeDados[[#This Row],[GTE TI]],SEARCH(" ",BasedeDados[[#This Row],[GTE TI]],1)),BasedeDados[[#This Row],[GTE TI]])</f>
        <v xml:space="preserve">ADVOGADO </v>
      </c>
      <c r="C724" s="79" t="s">
        <v>851</v>
      </c>
      <c r="D724" s="79" t="s">
        <v>907</v>
      </c>
      <c r="E724" s="16" t="str" cm="1">
        <f t="array" ref="E72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24" s="16">
        <f t="shared" si="22"/>
        <v>0.25</v>
      </c>
      <c r="G724" s="16">
        <f t="shared" si="23"/>
        <v>1</v>
      </c>
      <c r="H724" s="16" t="s">
        <v>64</v>
      </c>
      <c r="I724" s="16"/>
      <c r="J724" s="16"/>
      <c r="K724" s="31">
        <v>0.25</v>
      </c>
      <c r="L724" s="32"/>
      <c r="M724" s="44"/>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5"/>
      <c r="AR724" s="16" t="s">
        <v>60</v>
      </c>
    </row>
    <row r="725" spans="1:44" s="5" customFormat="1" hidden="1" x14ac:dyDescent="0.25">
      <c r="A725" s="33" t="s">
        <v>1439</v>
      </c>
      <c r="B725" s="33" t="str">
        <f>IFERROR(LEFT(BasedeDados[[#This Row],[GTE TI]],SEARCH(" ",BasedeDados[[#This Row],[GTE TI]],1)),BasedeDados[[#This Row],[GTE TI]])</f>
        <v xml:space="preserve">ANL </v>
      </c>
      <c r="C725" s="80" t="s">
        <v>326</v>
      </c>
      <c r="D725" s="80" t="s">
        <v>1214</v>
      </c>
      <c r="E725" s="16" t="str" cm="1">
        <f t="array" ref="E72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25" s="16">
        <f t="shared" si="22"/>
        <v>0.25</v>
      </c>
      <c r="G725" s="16">
        <f t="shared" si="23"/>
        <v>1</v>
      </c>
      <c r="H725" s="16" t="s">
        <v>64</v>
      </c>
      <c r="I725" s="16"/>
      <c r="J725" s="16"/>
      <c r="K725" s="31">
        <v>0.25</v>
      </c>
      <c r="L725" s="32"/>
      <c r="M725" s="44"/>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5"/>
      <c r="AR725" s="16" t="s">
        <v>60</v>
      </c>
    </row>
    <row r="726" spans="1:44" s="5" customFormat="1" hidden="1" x14ac:dyDescent="0.25">
      <c r="A726" s="33" t="s">
        <v>1441</v>
      </c>
      <c r="B726" s="33" t="str">
        <f>IFERROR(LEFT(BasedeDados[[#This Row],[GTE TI]],SEARCH(" ",BasedeDados[[#This Row],[GTE TI]],1)),BasedeDados[[#This Row],[GTE TI]])</f>
        <v xml:space="preserve">ANL </v>
      </c>
      <c r="C726" s="79" t="s">
        <v>1364</v>
      </c>
      <c r="D726" s="79" t="s">
        <v>1360</v>
      </c>
      <c r="E726" s="16" t="str" cm="1">
        <f t="array" ref="E72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26" s="16">
        <f t="shared" si="22"/>
        <v>0.25</v>
      </c>
      <c r="G726" s="16">
        <f t="shared" si="23"/>
        <v>1</v>
      </c>
      <c r="H726" s="16" t="s">
        <v>64</v>
      </c>
      <c r="I726" s="16"/>
      <c r="J726" s="16"/>
      <c r="K726" s="31">
        <v>0.25</v>
      </c>
      <c r="L726" s="32"/>
      <c r="M726" s="44"/>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5"/>
      <c r="AR726" s="16" t="s">
        <v>60</v>
      </c>
    </row>
    <row r="727" spans="1:44" s="5" customFormat="1" hidden="1" x14ac:dyDescent="0.25">
      <c r="A727" s="33" t="s">
        <v>1444</v>
      </c>
      <c r="B727" s="33" t="str">
        <f>IFERROR(LEFT(BasedeDados[[#This Row],[GTE TI]],SEARCH(" ",BasedeDados[[#This Row],[GTE TI]],1)),BasedeDados[[#This Row],[GTE TI]])</f>
        <v xml:space="preserve">ANL </v>
      </c>
      <c r="C727" s="80" t="s">
        <v>1616</v>
      </c>
      <c r="D727" s="80" t="s">
        <v>1618</v>
      </c>
      <c r="E727" s="16" t="str" cm="1">
        <f t="array" ref="E72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27" s="16">
        <f t="shared" si="22"/>
        <v>0.5</v>
      </c>
      <c r="G727" s="16">
        <f t="shared" si="23"/>
        <v>2</v>
      </c>
      <c r="H727" s="16" t="s">
        <v>64</v>
      </c>
      <c r="I727" s="16"/>
      <c r="J727" s="16"/>
      <c r="K727" s="31">
        <v>0.25</v>
      </c>
      <c r="L727" s="32"/>
      <c r="M727" s="44"/>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55">
        <v>0.25</v>
      </c>
      <c r="AM727" s="16"/>
      <c r="AN727" s="16"/>
      <c r="AO727" s="16"/>
      <c r="AP727" s="16"/>
      <c r="AQ727" s="15"/>
      <c r="AR727" s="16" t="s">
        <v>60</v>
      </c>
    </row>
    <row r="728" spans="1:44" s="5" customFormat="1" hidden="1" x14ac:dyDescent="0.25">
      <c r="A728" s="33" t="s">
        <v>1446</v>
      </c>
      <c r="B728" s="33" t="str">
        <f>IFERROR(LEFT(BasedeDados[[#This Row],[GTE TI]],SEARCH(" ",BasedeDados[[#This Row],[GTE TI]],1)),BasedeDados[[#This Row],[GTE TI]])</f>
        <v xml:space="preserve">AUDITOR </v>
      </c>
      <c r="C728" s="79" t="s">
        <v>720</v>
      </c>
      <c r="D728" s="79" t="s">
        <v>921</v>
      </c>
      <c r="E728" s="16" t="str" cm="1">
        <f t="array" ref="E72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28" s="16">
        <f t="shared" si="22"/>
        <v>0.25</v>
      </c>
      <c r="G728" s="16">
        <f t="shared" si="23"/>
        <v>1</v>
      </c>
      <c r="H728" s="16" t="s">
        <v>64</v>
      </c>
      <c r="I728" s="16"/>
      <c r="J728" s="16"/>
      <c r="K728" s="31">
        <v>0.25</v>
      </c>
      <c r="L728" s="32"/>
      <c r="M728" s="44"/>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5"/>
      <c r="AR728" s="16" t="s">
        <v>60</v>
      </c>
    </row>
    <row r="729" spans="1:44" s="5" customFormat="1" hidden="1" x14ac:dyDescent="0.25">
      <c r="A729" s="33" t="s">
        <v>1448</v>
      </c>
      <c r="B729" s="33" t="str">
        <f>IFERROR(LEFT(BasedeDados[[#This Row],[GTE TI]],SEARCH(" ",BasedeDados[[#This Row],[GTE TI]],1)),BasedeDados[[#This Row],[GTE TI]])</f>
        <v xml:space="preserve">CHEFE </v>
      </c>
      <c r="C729" s="80" t="s">
        <v>610</v>
      </c>
      <c r="D729" s="80" t="s">
        <v>607</v>
      </c>
      <c r="E729" s="16" t="str" cm="1">
        <f t="array" ref="E72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29" s="16">
        <f t="shared" si="22"/>
        <v>0.5</v>
      </c>
      <c r="G729" s="16">
        <f t="shared" si="23"/>
        <v>2</v>
      </c>
      <c r="H729" s="16" t="s">
        <v>64</v>
      </c>
      <c r="I729" s="16"/>
      <c r="J729" s="16"/>
      <c r="K729" s="31">
        <v>0.25</v>
      </c>
      <c r="L729" s="32"/>
      <c r="M729" s="44"/>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55">
        <v>0.25</v>
      </c>
      <c r="AM729" s="16"/>
      <c r="AN729" s="16"/>
      <c r="AO729" s="16"/>
      <c r="AP729" s="16"/>
      <c r="AQ729" s="15"/>
      <c r="AR729" s="16" t="s">
        <v>60</v>
      </c>
    </row>
    <row r="730" spans="1:44" s="5" customFormat="1" hidden="1" x14ac:dyDescent="0.25">
      <c r="A730" s="33" t="s">
        <v>1451</v>
      </c>
      <c r="B730" s="33" t="str">
        <f>IFERROR(LEFT(BasedeDados[[#This Row],[GTE TI]],SEARCH(" ",BasedeDados[[#This Row],[GTE TI]],1)),BasedeDados[[#This Row],[GTE TI]])</f>
        <v xml:space="preserve">ESP </v>
      </c>
      <c r="C730" s="79" t="s">
        <v>342</v>
      </c>
      <c r="D730" s="79" t="s">
        <v>343</v>
      </c>
      <c r="E730" s="16" t="s">
        <v>57</v>
      </c>
      <c r="F730" s="16">
        <f t="shared" si="22"/>
        <v>0.5</v>
      </c>
      <c r="G730" s="16">
        <f t="shared" si="23"/>
        <v>1</v>
      </c>
      <c r="H730" s="16" t="s">
        <v>58</v>
      </c>
      <c r="I730" s="16"/>
      <c r="J730" s="16"/>
      <c r="K730" s="31"/>
      <c r="L730" s="32">
        <v>0.5</v>
      </c>
      <c r="M730" s="44"/>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t="s">
        <v>59</v>
      </c>
      <c r="AQ730" s="15"/>
      <c r="AR730" s="16" t="s">
        <v>60</v>
      </c>
    </row>
    <row r="731" spans="1:44" s="5" customFormat="1" hidden="1" x14ac:dyDescent="0.25">
      <c r="A731" s="33" t="s">
        <v>1453</v>
      </c>
      <c r="B731" s="33" t="str">
        <f>IFERROR(LEFT(BasedeDados[[#This Row],[GTE TI]],SEARCH(" ",BasedeDados[[#This Row],[GTE TI]],1)),BasedeDados[[#This Row],[GTE TI]])</f>
        <v xml:space="preserve">ANL </v>
      </c>
      <c r="C731" s="80" t="s">
        <v>437</v>
      </c>
      <c r="D731" s="80" t="s">
        <v>1600</v>
      </c>
      <c r="E731" s="16" t="str" cm="1">
        <f t="array" ref="E73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31" s="16">
        <f t="shared" si="22"/>
        <v>0.25</v>
      </c>
      <c r="G731" s="16">
        <f t="shared" si="23"/>
        <v>1</v>
      </c>
      <c r="H731" s="16" t="s">
        <v>64</v>
      </c>
      <c r="I731" s="16"/>
      <c r="J731" s="16"/>
      <c r="L731" s="32"/>
      <c r="M731" s="44"/>
      <c r="N731" s="16"/>
      <c r="O731" s="16"/>
      <c r="P731" s="16"/>
      <c r="Q731" s="16"/>
      <c r="R731" s="16"/>
      <c r="S731" s="16"/>
      <c r="T731" s="16"/>
      <c r="U731" s="16"/>
      <c r="V731" s="16"/>
      <c r="W731" s="16"/>
      <c r="X731" s="16"/>
      <c r="Y731" s="16"/>
      <c r="Z731" s="16"/>
      <c r="AA731" s="16"/>
      <c r="AC731" s="16"/>
      <c r="AE731" s="16"/>
      <c r="AF731" s="16"/>
      <c r="AG731" s="16"/>
      <c r="AH731" s="16"/>
      <c r="AI731" s="16"/>
      <c r="AJ731" s="16"/>
      <c r="AK731" s="16"/>
      <c r="AL731" s="55">
        <v>0.25</v>
      </c>
      <c r="AM731" s="16"/>
      <c r="AN731" s="16"/>
      <c r="AO731" s="16"/>
      <c r="AP731" s="16"/>
      <c r="AQ731" s="15"/>
      <c r="AR731" s="16"/>
    </row>
    <row r="732" spans="1:44" s="5" customFormat="1" hidden="1" x14ac:dyDescent="0.25">
      <c r="A732" s="33" t="s">
        <v>1455</v>
      </c>
      <c r="B732" s="33" t="str">
        <f>IFERROR(LEFT(BasedeDados[[#This Row],[GTE TI]],SEARCH(" ",BasedeDados[[#This Row],[GTE TI]],1)),BasedeDados[[#This Row],[GTE TI]])</f>
        <v xml:space="preserve">ANL </v>
      </c>
      <c r="C732" s="79" t="s">
        <v>326</v>
      </c>
      <c r="D732" s="79" t="s">
        <v>1300</v>
      </c>
      <c r="E732" s="16" t="str" cm="1">
        <f t="array" ref="E73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32" s="16">
        <f t="shared" si="22"/>
        <v>0.25</v>
      </c>
      <c r="G732" s="16">
        <f t="shared" si="23"/>
        <v>1</v>
      </c>
      <c r="H732" s="16" t="s">
        <v>64</v>
      </c>
      <c r="I732" s="16"/>
      <c r="J732" s="16"/>
      <c r="K732" s="31">
        <v>0.25</v>
      </c>
      <c r="L732" s="32"/>
      <c r="M732" s="44"/>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5"/>
      <c r="AR732" s="16" t="s">
        <v>60</v>
      </c>
    </row>
    <row r="733" spans="1:44" s="5" customFormat="1" hidden="1" x14ac:dyDescent="0.25">
      <c r="A733" s="33" t="s">
        <v>1456</v>
      </c>
      <c r="B733" s="33" t="str">
        <f>IFERROR(LEFT(BasedeDados[[#This Row],[GTE TI]],SEARCH(" ",BasedeDados[[#This Row],[GTE TI]],1)),BasedeDados[[#This Row],[GTE TI]])</f>
        <v xml:space="preserve">GTE </v>
      </c>
      <c r="C733" s="80" t="s">
        <v>856</v>
      </c>
      <c r="D733" s="80" t="s">
        <v>857</v>
      </c>
      <c r="E733" s="16" t="str" cm="1">
        <f t="array" ref="E73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33" s="16">
        <f t="shared" si="22"/>
        <v>0.25</v>
      </c>
      <c r="G733" s="16">
        <f t="shared" si="23"/>
        <v>1</v>
      </c>
      <c r="H733" s="16" t="s">
        <v>64</v>
      </c>
      <c r="I733" s="16"/>
      <c r="J733" s="16"/>
      <c r="K733" s="31">
        <v>0.25</v>
      </c>
      <c r="L733" s="32"/>
      <c r="M733" s="44"/>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5"/>
      <c r="AR733" s="16" t="s">
        <v>60</v>
      </c>
    </row>
    <row r="734" spans="1:44" s="5" customFormat="1" hidden="1" x14ac:dyDescent="0.25">
      <c r="A734" s="33" t="s">
        <v>1457</v>
      </c>
      <c r="B734" s="33" t="str">
        <f>IFERROR(LEFT(BasedeDados[[#This Row],[GTE TI]],SEARCH(" ",BasedeDados[[#This Row],[GTE TI]],1)),BasedeDados[[#This Row],[GTE TI]])</f>
        <v xml:space="preserve">ANL </v>
      </c>
      <c r="C734" s="79" t="s">
        <v>141</v>
      </c>
      <c r="D734" s="79" t="s">
        <v>1511</v>
      </c>
      <c r="E734" s="16" t="str" cm="1">
        <f t="array" ref="E73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34" s="16">
        <f t="shared" si="22"/>
        <v>0.25</v>
      </c>
      <c r="G734" s="16">
        <f t="shared" si="23"/>
        <v>1</v>
      </c>
      <c r="H734" s="16" t="s">
        <v>64</v>
      </c>
      <c r="I734" s="16"/>
      <c r="J734" s="16"/>
      <c r="K734" s="31">
        <v>0.25</v>
      </c>
      <c r="L734" s="32"/>
      <c r="M734" s="44"/>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5"/>
      <c r="AR734" s="16" t="s">
        <v>60</v>
      </c>
    </row>
    <row r="735" spans="1:44" s="5" customFormat="1" hidden="1" x14ac:dyDescent="0.25">
      <c r="A735" s="33" t="s">
        <v>1458</v>
      </c>
      <c r="B735" s="33" t="str">
        <f>IFERROR(LEFT(BasedeDados[[#This Row],[GTE TI]],SEARCH(" ",BasedeDados[[#This Row],[GTE TI]],1)),BasedeDados[[#This Row],[GTE TI]])</f>
        <v xml:space="preserve">COORD </v>
      </c>
      <c r="C735" s="80" t="s">
        <v>347</v>
      </c>
      <c r="D735" s="80" t="s">
        <v>1577</v>
      </c>
      <c r="E735" s="16" t="str" cm="1">
        <f t="array" ref="E73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35" s="16">
        <f t="shared" si="22"/>
        <v>0.25</v>
      </c>
      <c r="G735" s="16">
        <f t="shared" si="23"/>
        <v>1</v>
      </c>
      <c r="H735" s="16" t="s">
        <v>64</v>
      </c>
      <c r="I735" s="16"/>
      <c r="J735" s="16"/>
      <c r="K735" s="31">
        <v>0.25</v>
      </c>
      <c r="L735" s="32"/>
      <c r="M735" s="44"/>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5"/>
      <c r="AR735" s="16" t="s">
        <v>60</v>
      </c>
    </row>
    <row r="736" spans="1:44" s="5" customFormat="1" hidden="1" x14ac:dyDescent="0.25">
      <c r="A736" s="33" t="s">
        <v>1460</v>
      </c>
      <c r="B736" s="33" t="str">
        <f>IFERROR(LEFT(BasedeDados[[#This Row],[GTE TI]],SEARCH(" ",BasedeDados[[#This Row],[GTE TI]],1)),BasedeDados[[#This Row],[GTE TI]])</f>
        <v xml:space="preserve">ANL </v>
      </c>
      <c r="C736" s="79" t="s">
        <v>497</v>
      </c>
      <c r="D736" s="79" t="s">
        <v>548</v>
      </c>
      <c r="E736" s="16" t="str" cm="1">
        <f t="array" ref="E73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36" s="16">
        <f t="shared" si="22"/>
        <v>0.25</v>
      </c>
      <c r="G736" s="16">
        <f t="shared" si="23"/>
        <v>1</v>
      </c>
      <c r="H736" s="16" t="s">
        <v>64</v>
      </c>
      <c r="I736" s="16"/>
      <c r="J736" s="16"/>
      <c r="K736" s="31">
        <v>0.25</v>
      </c>
      <c r="L736" s="32"/>
      <c r="M736" s="44"/>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5"/>
      <c r="AR736" s="16" t="s">
        <v>60</v>
      </c>
    </row>
    <row r="737" spans="1:44" s="5" customFormat="1" hidden="1" x14ac:dyDescent="0.25">
      <c r="A737" s="33" t="s">
        <v>1462</v>
      </c>
      <c r="B737" s="33" t="str">
        <f>IFERROR(LEFT(BasedeDados[[#This Row],[GTE TI]],SEARCH(" ",BasedeDados[[#This Row],[GTE TI]],1)),BasedeDados[[#This Row],[GTE TI]])</f>
        <v xml:space="preserve">ADVOGADO </v>
      </c>
      <c r="C737" s="80" t="s">
        <v>902</v>
      </c>
      <c r="D737" s="80" t="s">
        <v>1323</v>
      </c>
      <c r="E737" s="16" t="str" cm="1">
        <f t="array" ref="E73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37" s="16">
        <f t="shared" si="22"/>
        <v>0.25</v>
      </c>
      <c r="G737" s="16">
        <f t="shared" si="23"/>
        <v>1</v>
      </c>
      <c r="H737" s="16" t="s">
        <v>64</v>
      </c>
      <c r="I737" s="16"/>
      <c r="J737" s="16"/>
      <c r="K737" s="31">
        <v>0.25</v>
      </c>
      <c r="L737" s="32"/>
      <c r="M737" s="44"/>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5"/>
      <c r="AR737" s="16" t="s">
        <v>60</v>
      </c>
    </row>
    <row r="738" spans="1:44" s="5" customFormat="1" hidden="1" x14ac:dyDescent="0.25">
      <c r="A738" s="33" t="s">
        <v>1463</v>
      </c>
      <c r="B738" s="33" t="str">
        <f>IFERROR(LEFT(BasedeDados[[#This Row],[GTE TI]],SEARCH(" ",BasedeDados[[#This Row],[GTE TI]],1)),BasedeDados[[#This Row],[GTE TI]])</f>
        <v xml:space="preserve">ANL </v>
      </c>
      <c r="C738" s="79" t="s">
        <v>356</v>
      </c>
      <c r="D738" s="79" t="s">
        <v>1390</v>
      </c>
      <c r="E738" s="16" t="str" cm="1">
        <f t="array" ref="E73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38" s="16">
        <f t="shared" si="22"/>
        <v>0.25</v>
      </c>
      <c r="G738" s="16">
        <f t="shared" si="23"/>
        <v>1</v>
      </c>
      <c r="H738" s="16" t="s">
        <v>64</v>
      </c>
      <c r="I738" s="16"/>
      <c r="J738" s="16"/>
      <c r="K738" s="31">
        <v>0.25</v>
      </c>
      <c r="L738" s="32"/>
      <c r="M738" s="44"/>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5"/>
      <c r="AR738" s="16" t="s">
        <v>60</v>
      </c>
    </row>
    <row r="739" spans="1:44" s="5" customFormat="1" hidden="1" x14ac:dyDescent="0.25">
      <c r="A739" s="33" t="s">
        <v>1465</v>
      </c>
      <c r="B739" s="33" t="str">
        <f>IFERROR(LEFT(BasedeDados[[#This Row],[GTE TI]],SEARCH(" ",BasedeDados[[#This Row],[GTE TI]],1)),BasedeDados[[#This Row],[GTE TI]])</f>
        <v xml:space="preserve">AUDITOR </v>
      </c>
      <c r="C739" s="80" t="s">
        <v>720</v>
      </c>
      <c r="D739" s="80" t="s">
        <v>884</v>
      </c>
      <c r="E739" s="16" t="str" cm="1">
        <f t="array" ref="E73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39" s="16">
        <f t="shared" si="22"/>
        <v>0.25</v>
      </c>
      <c r="G739" s="16">
        <f t="shared" si="23"/>
        <v>1</v>
      </c>
      <c r="H739" s="16" t="s">
        <v>64</v>
      </c>
      <c r="I739" s="16"/>
      <c r="J739" s="16"/>
      <c r="K739" s="31">
        <v>0.25</v>
      </c>
      <c r="L739" s="32"/>
      <c r="M739" s="44"/>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5"/>
      <c r="AR739" s="16" t="s">
        <v>60</v>
      </c>
    </row>
    <row r="740" spans="1:44" s="5" customFormat="1" hidden="1" x14ac:dyDescent="0.25">
      <c r="A740" s="33" t="s">
        <v>1467</v>
      </c>
      <c r="B740" s="33" t="str">
        <f>IFERROR(LEFT(BasedeDados[[#This Row],[GTE TI]],SEARCH(" ",BasedeDados[[#This Row],[GTE TI]],1)),BasedeDados[[#This Row],[GTE TI]])</f>
        <v xml:space="preserve">GTE </v>
      </c>
      <c r="C740" s="79" t="s">
        <v>571</v>
      </c>
      <c r="D740" s="79" t="s">
        <v>1226</v>
      </c>
      <c r="E740" s="31" t="str" cm="1">
        <f t="array" ref="E74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740" s="31">
        <f t="shared" si="22"/>
        <v>8</v>
      </c>
      <c r="G740" s="31">
        <f t="shared" si="23"/>
        <v>1</v>
      </c>
      <c r="H740" s="16" t="s">
        <v>58</v>
      </c>
      <c r="I740" s="16"/>
      <c r="J740" s="16"/>
      <c r="K740" s="31"/>
      <c r="L740" s="32"/>
      <c r="M740" s="44"/>
      <c r="N740" s="16"/>
      <c r="O740" s="16"/>
      <c r="P740" s="16"/>
      <c r="Q740" s="16"/>
      <c r="R740" s="16"/>
      <c r="S740" s="16"/>
      <c r="T740" s="16"/>
      <c r="U740" s="16"/>
      <c r="V740" s="16"/>
      <c r="W740" s="16"/>
      <c r="X740" s="16"/>
      <c r="Y740" s="16"/>
      <c r="Z740" s="16"/>
      <c r="AA740" s="16"/>
      <c r="AB740" s="31">
        <v>8</v>
      </c>
      <c r="AC740" s="16"/>
      <c r="AD740" s="31"/>
      <c r="AE740" s="16"/>
      <c r="AF740" s="16"/>
      <c r="AG740" s="16"/>
      <c r="AH740" s="31"/>
      <c r="AI740" s="31"/>
      <c r="AJ740" s="16"/>
      <c r="AK740" s="16"/>
      <c r="AL740" s="16"/>
      <c r="AM740" s="31"/>
      <c r="AN740" s="16"/>
      <c r="AO740" s="16"/>
      <c r="AP740" s="16"/>
      <c r="AQ740" s="15"/>
      <c r="AR740" s="16" t="s">
        <v>60</v>
      </c>
    </row>
    <row r="741" spans="1:44" s="5" customFormat="1" hidden="1" x14ac:dyDescent="0.25">
      <c r="A741" s="33" t="s">
        <v>1470</v>
      </c>
      <c r="B741" s="33" t="str">
        <f>IFERROR(LEFT(BasedeDados[[#This Row],[GTE TI]],SEARCH(" ",BasedeDados[[#This Row],[GTE TI]],1)),BasedeDados[[#This Row],[GTE TI]])</f>
        <v>N/A</v>
      </c>
      <c r="C741" s="80" t="s">
        <v>2075</v>
      </c>
      <c r="D741" s="80" t="s">
        <v>2075</v>
      </c>
      <c r="E741" s="16" t="str" cm="1">
        <f t="array" ref="E74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41" s="16">
        <f t="shared" si="22"/>
        <v>0.25</v>
      </c>
      <c r="G741" s="16">
        <f t="shared" si="23"/>
        <v>1</v>
      </c>
      <c r="H741" s="16" t="s">
        <v>64</v>
      </c>
      <c r="I741" s="16"/>
      <c r="J741" s="16"/>
      <c r="K741" s="31">
        <v>0.25</v>
      </c>
      <c r="L741" s="32"/>
      <c r="M741" s="44"/>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5"/>
      <c r="AR741" s="16" t="s">
        <v>60</v>
      </c>
    </row>
    <row r="742" spans="1:44" s="5" customFormat="1" hidden="1" x14ac:dyDescent="0.25">
      <c r="A742" s="33" t="s">
        <v>1471</v>
      </c>
      <c r="B742" s="33" t="str">
        <f>IFERROR(LEFT(BasedeDados[[#This Row],[GTE TI]],SEARCH(" ",BasedeDados[[#This Row],[GTE TI]],1)),BasedeDados[[#This Row],[GTE TI]])</f>
        <v xml:space="preserve">ANL </v>
      </c>
      <c r="C742" s="79" t="s">
        <v>978</v>
      </c>
      <c r="D742" s="79" t="s">
        <v>1671</v>
      </c>
      <c r="E742" s="16" t="str" cm="1">
        <f t="array" ref="E74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42" s="16">
        <f t="shared" si="22"/>
        <v>0.5</v>
      </c>
      <c r="G742" s="16">
        <f t="shared" si="23"/>
        <v>2</v>
      </c>
      <c r="H742" s="16" t="s">
        <v>64</v>
      </c>
      <c r="I742" s="16"/>
      <c r="J742" s="16"/>
      <c r="K742" s="31">
        <v>0.25</v>
      </c>
      <c r="L742" s="32"/>
      <c r="M742" s="44"/>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v>0.25</v>
      </c>
      <c r="AN742" s="16"/>
      <c r="AO742" s="16"/>
      <c r="AP742" s="16"/>
      <c r="AQ742" s="15"/>
      <c r="AR742" s="16" t="s">
        <v>60</v>
      </c>
    </row>
    <row r="743" spans="1:44" s="5" customFormat="1" hidden="1" x14ac:dyDescent="0.25">
      <c r="A743" s="33" t="s">
        <v>1473</v>
      </c>
      <c r="B743" s="33" t="str">
        <f>IFERROR(LEFT(BasedeDados[[#This Row],[GTE TI]],SEARCH(" ",BasedeDados[[#This Row],[GTE TI]],1)),BasedeDados[[#This Row],[GTE TI]])</f>
        <v xml:space="preserve">ANL </v>
      </c>
      <c r="C743" s="80" t="s">
        <v>1990</v>
      </c>
      <c r="D743" s="80" t="s">
        <v>2019</v>
      </c>
      <c r="E743" s="16" t="str" cm="1">
        <f t="array" ref="E74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43" s="16">
        <f t="shared" si="22"/>
        <v>0.25</v>
      </c>
      <c r="G743" s="16">
        <f t="shared" si="23"/>
        <v>1</v>
      </c>
      <c r="H743" s="16" t="s">
        <v>64</v>
      </c>
      <c r="I743" s="16"/>
      <c r="J743" s="16"/>
      <c r="K743" s="31">
        <v>0.25</v>
      </c>
      <c r="L743" s="32"/>
      <c r="M743" s="44"/>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5"/>
      <c r="AR743" s="16" t="s">
        <v>60</v>
      </c>
    </row>
    <row r="744" spans="1:44" s="5" customFormat="1" hidden="1" x14ac:dyDescent="0.25">
      <c r="A744" s="33" t="s">
        <v>1474</v>
      </c>
      <c r="B744" s="33" t="str">
        <f>IFERROR(LEFT(BasedeDados[[#This Row],[GTE TI]],SEARCH(" ",BasedeDados[[#This Row],[GTE TI]],1)),BasedeDados[[#This Row],[GTE TI]])</f>
        <v xml:space="preserve">GTE </v>
      </c>
      <c r="C744" s="79" t="s">
        <v>252</v>
      </c>
      <c r="D744" s="79" t="s">
        <v>273</v>
      </c>
      <c r="E744" s="16" t="str" cm="1">
        <f t="array" ref="E74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44" s="16">
        <f t="shared" si="22"/>
        <v>0.25</v>
      </c>
      <c r="G744" s="16">
        <f t="shared" si="23"/>
        <v>1</v>
      </c>
      <c r="H744" s="16" t="s">
        <v>64</v>
      </c>
      <c r="I744" s="16"/>
      <c r="J744" s="16"/>
      <c r="K744" s="31">
        <v>0.25</v>
      </c>
      <c r="L744" s="32"/>
      <c r="M744" s="44"/>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5"/>
      <c r="AR744" s="16" t="s">
        <v>60</v>
      </c>
    </row>
    <row r="745" spans="1:44" s="5" customFormat="1" ht="15" hidden="1" customHeight="1" x14ac:dyDescent="0.25">
      <c r="A745" s="33" t="s">
        <v>1477</v>
      </c>
      <c r="B745" s="33" t="str">
        <f>IFERROR(LEFT(BasedeDados[[#This Row],[GTE TI]],SEARCH(" ",BasedeDados[[#This Row],[GTE TI]],1)),BasedeDados[[#This Row],[GTE TI]])</f>
        <v xml:space="preserve">ANL </v>
      </c>
      <c r="C745" s="80" t="s">
        <v>125</v>
      </c>
      <c r="D745" s="80" t="s">
        <v>1706</v>
      </c>
      <c r="E745" s="16" t="str" cm="1">
        <f t="array" ref="E74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745" s="16">
        <f t="shared" si="22"/>
        <v>1.5</v>
      </c>
      <c r="G745" s="16">
        <f t="shared" si="23"/>
        <v>3</v>
      </c>
      <c r="H745" s="16" t="s">
        <v>58</v>
      </c>
      <c r="I745" s="55"/>
      <c r="J745" s="55"/>
      <c r="K745" s="61">
        <v>0.25</v>
      </c>
      <c r="L745" s="56"/>
      <c r="M745" s="57">
        <v>1</v>
      </c>
      <c r="N745" s="55"/>
      <c r="O745" s="55"/>
      <c r="P745" s="55"/>
      <c r="Q745" s="55"/>
      <c r="R745" s="55"/>
      <c r="S745" s="55"/>
      <c r="T745" s="55"/>
      <c r="U745" s="55"/>
      <c r="V745" s="55"/>
      <c r="W745" s="55"/>
      <c r="X745" s="55"/>
      <c r="Y745" s="55"/>
      <c r="Z745" s="55"/>
      <c r="AA745" s="55"/>
      <c r="AC745" s="55"/>
      <c r="AE745" s="55"/>
      <c r="AF745" s="55"/>
      <c r="AG745" s="55"/>
      <c r="AH745" s="55"/>
      <c r="AI745" s="55"/>
      <c r="AJ745" s="55"/>
      <c r="AK745" s="55"/>
      <c r="AL745" s="55">
        <v>0.25</v>
      </c>
      <c r="AM745" s="16"/>
      <c r="AN745" s="55"/>
      <c r="AO745" s="55"/>
      <c r="AP745" s="55"/>
      <c r="AQ745" s="53"/>
      <c r="AR745" s="16" t="s">
        <v>60</v>
      </c>
    </row>
    <row r="746" spans="1:44" s="5" customFormat="1" hidden="1" x14ac:dyDescent="0.25">
      <c r="A746" s="33" t="s">
        <v>1479</v>
      </c>
      <c r="B746" s="33" t="str">
        <f>IFERROR(LEFT(BasedeDados[[#This Row],[GTE TI]],SEARCH(" ",BasedeDados[[#This Row],[GTE TI]],1)),BasedeDados[[#This Row],[GTE TI]])</f>
        <v xml:space="preserve">ANL </v>
      </c>
      <c r="C746" s="79" t="s">
        <v>72</v>
      </c>
      <c r="D746" s="79" t="s">
        <v>83</v>
      </c>
      <c r="E746" s="16" t="str" cm="1">
        <f t="array" ref="E74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46" s="16">
        <f t="shared" si="22"/>
        <v>0.25</v>
      </c>
      <c r="G746" s="16">
        <f t="shared" si="23"/>
        <v>1</v>
      </c>
      <c r="H746" s="16" t="s">
        <v>64</v>
      </c>
      <c r="I746" s="16"/>
      <c r="J746" s="16"/>
      <c r="K746" s="31">
        <v>0.25</v>
      </c>
      <c r="L746" s="32"/>
      <c r="M746" s="44"/>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5"/>
      <c r="AR746" s="16" t="s">
        <v>60</v>
      </c>
    </row>
    <row r="747" spans="1:44" s="5" customFormat="1" hidden="1" x14ac:dyDescent="0.25">
      <c r="A747" s="33" t="s">
        <v>1480</v>
      </c>
      <c r="B747" s="33" t="str">
        <f>IFERROR(LEFT(BasedeDados[[#This Row],[GTE TI]],SEARCH(" ",BasedeDados[[#This Row],[GTE TI]],1)),BasedeDados[[#This Row],[GTE TI]])</f>
        <v>N/A</v>
      </c>
      <c r="C747" s="80" t="s">
        <v>2075</v>
      </c>
      <c r="D747" s="80" t="s">
        <v>2075</v>
      </c>
      <c r="E747" s="16" t="str" cm="1">
        <f t="array" ref="E74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47" s="16">
        <f t="shared" si="22"/>
        <v>0.25</v>
      </c>
      <c r="G747" s="16">
        <f t="shared" si="23"/>
        <v>1</v>
      </c>
      <c r="H747" s="16" t="s">
        <v>64</v>
      </c>
      <c r="I747" s="16"/>
      <c r="J747" s="16"/>
      <c r="K747" s="31">
        <v>0.25</v>
      </c>
      <c r="L747" s="32"/>
      <c r="M747" s="44"/>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5"/>
      <c r="AR747" s="16" t="s">
        <v>60</v>
      </c>
    </row>
    <row r="748" spans="1:44" s="5" customFormat="1" hidden="1" x14ac:dyDescent="0.25">
      <c r="A748" s="33" t="s">
        <v>1482</v>
      </c>
      <c r="B748" s="33" t="str">
        <f>IFERROR(LEFT(BasedeDados[[#This Row],[GTE TI]],SEARCH(" ",BasedeDados[[#This Row],[GTE TI]],1)),BasedeDados[[#This Row],[GTE TI]])</f>
        <v xml:space="preserve">ANL </v>
      </c>
      <c r="C748" s="79" t="s">
        <v>141</v>
      </c>
      <c r="D748" s="79" t="s">
        <v>1461</v>
      </c>
      <c r="E748" s="16" t="str" cm="1">
        <f t="array" ref="E74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48" s="16">
        <f t="shared" si="22"/>
        <v>0.25</v>
      </c>
      <c r="G748" s="16">
        <f t="shared" si="23"/>
        <v>1</v>
      </c>
      <c r="H748" s="16" t="s">
        <v>64</v>
      </c>
      <c r="I748" s="16"/>
      <c r="J748" s="16"/>
      <c r="K748" s="31">
        <v>0.25</v>
      </c>
      <c r="L748" s="32"/>
      <c r="M748" s="44"/>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5"/>
      <c r="AR748" s="16" t="s">
        <v>60</v>
      </c>
    </row>
    <row r="749" spans="1:44" s="5" customFormat="1" hidden="1" x14ac:dyDescent="0.25">
      <c r="A749" s="33" t="s">
        <v>1484</v>
      </c>
      <c r="B749" s="33" t="str">
        <f>IFERROR(LEFT(BasedeDados[[#This Row],[GTE TI]],SEARCH(" ",BasedeDados[[#This Row],[GTE TI]],1)),BasedeDados[[#This Row],[GTE TI]])</f>
        <v xml:space="preserve">GTE </v>
      </c>
      <c r="C749" s="80" t="s">
        <v>1138</v>
      </c>
      <c r="D749" s="80" t="s">
        <v>2043</v>
      </c>
      <c r="E749" s="16" t="str" cm="1">
        <f t="array" ref="E74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749" s="16">
        <f t="shared" si="22"/>
        <v>5.25</v>
      </c>
      <c r="G749" s="16">
        <f t="shared" si="23"/>
        <v>3</v>
      </c>
      <c r="H749" s="16" t="s">
        <v>187</v>
      </c>
      <c r="I749" s="16"/>
      <c r="J749" s="16"/>
      <c r="K749" s="31">
        <v>0.25</v>
      </c>
      <c r="L749" s="32"/>
      <c r="M749" s="44">
        <v>1</v>
      </c>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v>4</v>
      </c>
      <c r="AO749" s="16"/>
      <c r="AP749" s="16"/>
      <c r="AQ749" s="15"/>
      <c r="AR749" s="16" t="s">
        <v>60</v>
      </c>
    </row>
    <row r="750" spans="1:44" s="5" customFormat="1" hidden="1" x14ac:dyDescent="0.25">
      <c r="A750" s="33" t="s">
        <v>1486</v>
      </c>
      <c r="B750" s="33" t="str">
        <f>IFERROR(LEFT(BasedeDados[[#This Row],[GTE TI]],SEARCH(" ",BasedeDados[[#This Row],[GTE TI]],1)),BasedeDados[[#This Row],[GTE TI]])</f>
        <v xml:space="preserve">AUDITOR </v>
      </c>
      <c r="C750" s="79" t="s">
        <v>716</v>
      </c>
      <c r="D750" s="79" t="s">
        <v>717</v>
      </c>
      <c r="E750" s="16" t="str" cm="1">
        <f t="array" ref="E75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50" s="16">
        <f t="shared" si="22"/>
        <v>0.75</v>
      </c>
      <c r="G750" s="16">
        <f t="shared" si="23"/>
        <v>3</v>
      </c>
      <c r="H750" s="16" t="s">
        <v>64</v>
      </c>
      <c r="I750" s="16"/>
      <c r="J750" s="16"/>
      <c r="K750" s="31">
        <v>0.25</v>
      </c>
      <c r="L750" s="32"/>
      <c r="M750" s="44"/>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55">
        <v>0.25</v>
      </c>
      <c r="AM750" s="16">
        <v>0.25</v>
      </c>
      <c r="AN750" s="16"/>
      <c r="AO750" s="16"/>
      <c r="AP750" s="16"/>
      <c r="AQ750" s="15"/>
      <c r="AR750" s="16" t="s">
        <v>60</v>
      </c>
    </row>
    <row r="751" spans="1:44" s="5" customFormat="1" hidden="1" x14ac:dyDescent="0.25">
      <c r="A751" s="33" t="s">
        <v>1488</v>
      </c>
      <c r="B751" s="33" t="str">
        <f>IFERROR(LEFT(BasedeDados[[#This Row],[GTE TI]],SEARCH(" ",BasedeDados[[#This Row],[GTE TI]],1)),BasedeDados[[#This Row],[GTE TI]])</f>
        <v xml:space="preserve">GTE </v>
      </c>
      <c r="C751" s="80" t="s">
        <v>161</v>
      </c>
      <c r="D751" s="80" t="s">
        <v>162</v>
      </c>
      <c r="E751" s="16" t="str" cm="1">
        <f t="array" ref="E75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51" s="16">
        <f t="shared" si="22"/>
        <v>0.25</v>
      </c>
      <c r="G751" s="16">
        <f t="shared" si="23"/>
        <v>1</v>
      </c>
      <c r="H751" s="16" t="s">
        <v>64</v>
      </c>
      <c r="I751" s="16"/>
      <c r="J751" s="16"/>
      <c r="K751" s="31">
        <v>0.25</v>
      </c>
      <c r="L751" s="32"/>
      <c r="M751" s="44"/>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5"/>
      <c r="AR751" s="16" t="s">
        <v>60</v>
      </c>
    </row>
    <row r="752" spans="1:44" s="5" customFormat="1" hidden="1" x14ac:dyDescent="0.25">
      <c r="A752" s="33" t="s">
        <v>1489</v>
      </c>
      <c r="B752" s="33" t="str">
        <f>IFERROR(LEFT(BasedeDados[[#This Row],[GTE TI]],SEARCH(" ",BasedeDados[[#This Row],[GTE TI]],1)),BasedeDados[[#This Row],[GTE TI]])</f>
        <v xml:space="preserve">GTE </v>
      </c>
      <c r="C752" s="79" t="s">
        <v>1138</v>
      </c>
      <c r="D752" s="79" t="s">
        <v>1836</v>
      </c>
      <c r="E752" s="16" t="str" cm="1">
        <f t="array" ref="E75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52" s="16">
        <f t="shared" si="22"/>
        <v>0.25</v>
      </c>
      <c r="G752" s="16">
        <f t="shared" si="23"/>
        <v>1</v>
      </c>
      <c r="H752" s="16" t="s">
        <v>64</v>
      </c>
      <c r="I752" s="16"/>
      <c r="J752" s="16"/>
      <c r="L752" s="32"/>
      <c r="M752" s="44"/>
      <c r="N752" s="16"/>
      <c r="O752" s="16"/>
      <c r="P752" s="16"/>
      <c r="Q752" s="16"/>
      <c r="R752" s="16"/>
      <c r="S752" s="16"/>
      <c r="T752" s="16"/>
      <c r="U752" s="16"/>
      <c r="V752" s="16"/>
      <c r="W752" s="16"/>
      <c r="X752" s="16"/>
      <c r="Y752" s="16"/>
      <c r="Z752" s="16"/>
      <c r="AA752" s="16"/>
      <c r="AC752" s="16"/>
      <c r="AE752" s="16"/>
      <c r="AF752" s="16"/>
      <c r="AG752" s="16"/>
      <c r="AH752" s="16"/>
      <c r="AI752" s="16"/>
      <c r="AJ752" s="16"/>
      <c r="AK752" s="16"/>
      <c r="AL752" s="55">
        <v>0.25</v>
      </c>
      <c r="AM752" s="16"/>
      <c r="AN752" s="16"/>
      <c r="AO752" s="16"/>
      <c r="AP752" s="16"/>
      <c r="AQ752" s="15"/>
      <c r="AR752" s="16"/>
    </row>
    <row r="753" spans="1:44" s="5" customFormat="1" hidden="1" x14ac:dyDescent="0.25">
      <c r="A753" s="33" t="s">
        <v>1491</v>
      </c>
      <c r="B753" s="33" t="str">
        <f>IFERROR(LEFT(BasedeDados[[#This Row],[GTE TI]],SEARCH(" ",BasedeDados[[#This Row],[GTE TI]],1)),BasedeDados[[#This Row],[GTE TI]])</f>
        <v xml:space="preserve">ANL </v>
      </c>
      <c r="C753" s="80" t="s">
        <v>497</v>
      </c>
      <c r="D753" s="80" t="s">
        <v>498</v>
      </c>
      <c r="E753" s="16" t="str" cm="1">
        <f t="array" ref="E75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53" s="16">
        <f t="shared" si="22"/>
        <v>0.25</v>
      </c>
      <c r="G753" s="16">
        <f t="shared" si="23"/>
        <v>1</v>
      </c>
      <c r="H753" s="16" t="s">
        <v>64</v>
      </c>
      <c r="I753" s="16"/>
      <c r="J753" s="16"/>
      <c r="K753" s="31">
        <v>0.25</v>
      </c>
      <c r="L753" s="32"/>
      <c r="M753" s="44"/>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5"/>
      <c r="AR753" s="16" t="s">
        <v>60</v>
      </c>
    </row>
    <row r="754" spans="1:44" s="5" customFormat="1" hidden="1" x14ac:dyDescent="0.25">
      <c r="A754" s="33" t="s">
        <v>1492</v>
      </c>
      <c r="B754" s="33" t="str">
        <f>IFERROR(LEFT(BasedeDados[[#This Row],[GTE TI]],SEARCH(" ",BasedeDados[[#This Row],[GTE TI]],1)),BasedeDados[[#This Row],[GTE TI]])</f>
        <v xml:space="preserve">ANL </v>
      </c>
      <c r="C754" s="79" t="s">
        <v>145</v>
      </c>
      <c r="D754" s="79" t="s">
        <v>142</v>
      </c>
      <c r="E754" s="16" t="str" cm="1">
        <f t="array" ref="E75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54" s="16">
        <f t="shared" si="22"/>
        <v>0.25</v>
      </c>
      <c r="G754" s="16">
        <f t="shared" si="23"/>
        <v>1</v>
      </c>
      <c r="H754" s="16" t="s">
        <v>64</v>
      </c>
      <c r="I754" s="16"/>
      <c r="J754" s="16"/>
      <c r="K754" s="31">
        <v>0.25</v>
      </c>
      <c r="L754" s="32"/>
      <c r="M754" s="44"/>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5"/>
      <c r="AR754" s="16" t="s">
        <v>60</v>
      </c>
    </row>
    <row r="755" spans="1:44" s="5" customFormat="1" x14ac:dyDescent="0.25">
      <c r="A755" s="33" t="s">
        <v>1494</v>
      </c>
      <c r="B755" s="33" t="str">
        <f>IFERROR(LEFT(BasedeDados[[#This Row],[GTE TI]],SEARCH(" ",BasedeDados[[#This Row],[GTE TI]],1)),BasedeDados[[#This Row],[GTE TI]])</f>
        <v xml:space="preserve">ANL </v>
      </c>
      <c r="C755" s="80" t="s">
        <v>831</v>
      </c>
      <c r="D755" s="80" t="s">
        <v>832</v>
      </c>
      <c r="E755" s="16" t="str" cm="1">
        <f t="array" ref="E75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755" s="16">
        <f t="shared" si="22"/>
        <v>0</v>
      </c>
      <c r="G755" s="16">
        <f t="shared" si="23"/>
        <v>0</v>
      </c>
      <c r="H755" s="16" t="s">
        <v>114</v>
      </c>
      <c r="I755" s="16"/>
      <c r="J755" s="16"/>
      <c r="K755" s="31"/>
      <c r="L755" s="32"/>
      <c r="M755" s="44"/>
      <c r="N755" s="16"/>
      <c r="O755" s="16"/>
      <c r="P755" s="16"/>
      <c r="Q755" s="16"/>
      <c r="R755" s="16"/>
      <c r="S755" s="16"/>
      <c r="T755" s="16"/>
      <c r="U755" s="16"/>
      <c r="V755" s="16"/>
      <c r="W755" s="16"/>
      <c r="X755" s="16"/>
      <c r="Y755" s="16"/>
      <c r="Z755" s="16"/>
      <c r="AA755" s="16"/>
      <c r="AB755" s="31"/>
      <c r="AC755" s="16"/>
      <c r="AD755" s="31"/>
      <c r="AE755" s="16"/>
      <c r="AF755" s="16"/>
      <c r="AG755" s="16"/>
      <c r="AH755" s="16"/>
      <c r="AI755" s="16"/>
      <c r="AJ755" s="16"/>
      <c r="AK755" s="16"/>
      <c r="AL755" s="16"/>
      <c r="AM755" s="16"/>
      <c r="AN755" s="16"/>
      <c r="AO755" s="16"/>
      <c r="AP755" s="16"/>
      <c r="AQ755" s="15"/>
      <c r="AR755" s="16"/>
    </row>
    <row r="756" spans="1:44" s="5" customFormat="1" hidden="1" x14ac:dyDescent="0.25">
      <c r="A756" s="33" t="s">
        <v>1496</v>
      </c>
      <c r="B756" s="33" t="str">
        <f>IFERROR(LEFT(BasedeDados[[#This Row],[GTE TI]],SEARCH(" ",BasedeDados[[#This Row],[GTE TI]],1)),BasedeDados[[#This Row],[GTE TI]])</f>
        <v xml:space="preserve">AST </v>
      </c>
      <c r="C756" s="79" t="s">
        <v>1622</v>
      </c>
      <c r="D756" s="79" t="s">
        <v>1959</v>
      </c>
      <c r="E756" s="16" t="str" cm="1">
        <f t="array" ref="E75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56" s="16">
        <f t="shared" si="22"/>
        <v>0.25</v>
      </c>
      <c r="G756" s="16">
        <f t="shared" si="23"/>
        <v>1</v>
      </c>
      <c r="H756" s="16" t="s">
        <v>64</v>
      </c>
      <c r="I756" s="16"/>
      <c r="J756" s="16"/>
      <c r="K756" s="31">
        <v>0.25</v>
      </c>
      <c r="L756" s="32"/>
      <c r="M756" s="44"/>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5"/>
      <c r="AR756" s="16" t="s">
        <v>60</v>
      </c>
    </row>
    <row r="757" spans="1:44" s="5" customFormat="1" hidden="1" x14ac:dyDescent="0.25">
      <c r="A757" s="33" t="s">
        <v>1498</v>
      </c>
      <c r="B757" s="33" t="str">
        <f>IFERROR(LEFT(BasedeDados[[#This Row],[GTE TI]],SEARCH(" ",BasedeDados[[#This Row],[GTE TI]],1)),BasedeDados[[#This Row],[GTE TI]])</f>
        <v xml:space="preserve">SUPTE </v>
      </c>
      <c r="C757" s="80" t="s">
        <v>859</v>
      </c>
      <c r="D757" s="80" t="s">
        <v>862</v>
      </c>
      <c r="E757" s="16" t="str" cm="1">
        <f t="array" ref="E75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57" s="16">
        <f t="shared" si="22"/>
        <v>0.25</v>
      </c>
      <c r="G757" s="16">
        <f t="shared" si="23"/>
        <v>1</v>
      </c>
      <c r="H757" s="16" t="s">
        <v>64</v>
      </c>
      <c r="I757" s="16"/>
      <c r="J757" s="16"/>
      <c r="K757" s="31">
        <v>0.25</v>
      </c>
      <c r="L757" s="32"/>
      <c r="M757" s="44"/>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5"/>
      <c r="AR757" s="16" t="s">
        <v>60</v>
      </c>
    </row>
    <row r="758" spans="1:44" s="5" customFormat="1" hidden="1" x14ac:dyDescent="0.25">
      <c r="A758" s="33" t="s">
        <v>1500</v>
      </c>
      <c r="B758" s="33" t="str">
        <f>IFERROR(LEFT(BasedeDados[[#This Row],[GTE TI]],SEARCH(" ",BasedeDados[[#This Row],[GTE TI]],1)),BasedeDados[[#This Row],[GTE TI]])</f>
        <v xml:space="preserve">GTE </v>
      </c>
      <c r="C758" s="79" t="s">
        <v>892</v>
      </c>
      <c r="D758" s="79" t="s">
        <v>919</v>
      </c>
      <c r="E758" s="16" t="str" cm="1">
        <f t="array" ref="E75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58" s="16">
        <f t="shared" si="22"/>
        <v>0.25</v>
      </c>
      <c r="G758" s="16">
        <f t="shared" si="23"/>
        <v>1</v>
      </c>
      <c r="H758" s="16" t="s">
        <v>64</v>
      </c>
      <c r="I758" s="16"/>
      <c r="J758" s="16"/>
      <c r="K758" s="31">
        <v>0.25</v>
      </c>
      <c r="L758" s="32"/>
      <c r="M758" s="44"/>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5"/>
      <c r="AR758" s="16" t="s">
        <v>60</v>
      </c>
    </row>
    <row r="759" spans="1:44" s="5" customFormat="1" hidden="1" x14ac:dyDescent="0.25">
      <c r="A759" s="33" t="s">
        <v>1501</v>
      </c>
      <c r="B759" s="33" t="str">
        <f>IFERROR(LEFT(BasedeDados[[#This Row],[GTE TI]],SEARCH(" ",BasedeDados[[#This Row],[GTE TI]],1)),BasedeDados[[#This Row],[GTE TI]])</f>
        <v xml:space="preserve">ANL </v>
      </c>
      <c r="C759" s="80" t="s">
        <v>134</v>
      </c>
      <c r="D759" s="80" t="s">
        <v>1065</v>
      </c>
      <c r="E759" s="16" t="str" cm="1">
        <f t="array" ref="E75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759" s="16">
        <f t="shared" si="22"/>
        <v>8.75</v>
      </c>
      <c r="G759" s="16">
        <f t="shared" si="23"/>
        <v>3</v>
      </c>
      <c r="H759" s="16" t="s">
        <v>58</v>
      </c>
      <c r="I759" s="16"/>
      <c r="J759" s="16"/>
      <c r="K759" s="31"/>
      <c r="L759" s="32">
        <v>0.5</v>
      </c>
      <c r="M759" s="44"/>
      <c r="N759" s="16"/>
      <c r="O759" s="16"/>
      <c r="P759" s="16"/>
      <c r="Q759" s="16"/>
      <c r="R759" s="16"/>
      <c r="S759" s="16"/>
      <c r="T759" s="16"/>
      <c r="U759" s="16"/>
      <c r="V759" s="16"/>
      <c r="W759" s="16"/>
      <c r="X759" s="16"/>
      <c r="Y759" s="16"/>
      <c r="Z759" s="16"/>
      <c r="AA759" s="16"/>
      <c r="AB759" s="16">
        <v>8</v>
      </c>
      <c r="AC759" s="16"/>
      <c r="AD759" s="16"/>
      <c r="AE759" s="16"/>
      <c r="AF759" s="16"/>
      <c r="AG759" s="16"/>
      <c r="AH759" s="16"/>
      <c r="AI759" s="16"/>
      <c r="AJ759" s="16"/>
      <c r="AK759" s="16"/>
      <c r="AL759" s="55">
        <v>0.25</v>
      </c>
      <c r="AM759" s="16"/>
      <c r="AN759" s="16"/>
      <c r="AO759" s="16"/>
      <c r="AP759" s="16" t="s">
        <v>59</v>
      </c>
      <c r="AQ759" s="15"/>
      <c r="AR759" s="16" t="s">
        <v>60</v>
      </c>
    </row>
    <row r="760" spans="1:44" s="5" customFormat="1" hidden="1" x14ac:dyDescent="0.25">
      <c r="A760" s="33" t="s">
        <v>1503</v>
      </c>
      <c r="B760" s="33" t="str">
        <f>IFERROR(LEFT(BasedeDados[[#This Row],[GTE TI]],SEARCH(" ",BasedeDados[[#This Row],[GTE TI]],1)),BasedeDados[[#This Row],[GTE TI]])</f>
        <v xml:space="preserve">SUPTE </v>
      </c>
      <c r="C760" s="79" t="s">
        <v>131</v>
      </c>
      <c r="D760" s="79" t="s">
        <v>308</v>
      </c>
      <c r="E760" s="16" t="str" cm="1">
        <f t="array" ref="E76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60" s="16">
        <f t="shared" si="22"/>
        <v>0.5</v>
      </c>
      <c r="G760" s="16">
        <f t="shared" si="23"/>
        <v>2</v>
      </c>
      <c r="H760" s="16" t="s">
        <v>64</v>
      </c>
      <c r="I760" s="16"/>
      <c r="J760" s="16"/>
      <c r="K760" s="31">
        <v>0.25</v>
      </c>
      <c r="L760" s="32"/>
      <c r="M760" s="44"/>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55">
        <v>0.25</v>
      </c>
      <c r="AM760" s="16"/>
      <c r="AN760" s="16"/>
      <c r="AO760" s="16"/>
      <c r="AP760" s="16"/>
      <c r="AQ760" s="15"/>
      <c r="AR760" s="16" t="s">
        <v>60</v>
      </c>
    </row>
    <row r="761" spans="1:44" s="5" customFormat="1" hidden="1" x14ac:dyDescent="0.25">
      <c r="A761" s="33" t="s">
        <v>1506</v>
      </c>
      <c r="B761" s="33" t="str">
        <f>IFERROR(LEFT(BasedeDados[[#This Row],[GTE TI]],SEARCH(" ",BasedeDados[[#This Row],[GTE TI]],1)),BasedeDados[[#This Row],[GTE TI]])</f>
        <v xml:space="preserve">SUPTE </v>
      </c>
      <c r="C761" s="80" t="s">
        <v>195</v>
      </c>
      <c r="D761" s="80" t="s">
        <v>196</v>
      </c>
      <c r="E761" s="16" t="str" cm="1">
        <f t="array" ref="E76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61" s="16">
        <f t="shared" si="22"/>
        <v>0.25</v>
      </c>
      <c r="G761" s="16">
        <f t="shared" si="23"/>
        <v>1</v>
      </c>
      <c r="H761" s="16" t="s">
        <v>64</v>
      </c>
      <c r="I761" s="16"/>
      <c r="J761" s="16"/>
      <c r="K761" s="31">
        <v>0.25</v>
      </c>
      <c r="L761" s="32"/>
      <c r="M761" s="44"/>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5"/>
      <c r="AR761" s="16" t="s">
        <v>60</v>
      </c>
    </row>
    <row r="762" spans="1:44" s="5" customFormat="1" hidden="1" x14ac:dyDescent="0.25">
      <c r="A762" s="33" t="s">
        <v>1508</v>
      </c>
      <c r="B762" s="33" t="str">
        <f>IFERROR(LEFT(BasedeDados[[#This Row],[GTE TI]],SEARCH(" ",BasedeDados[[#This Row],[GTE TI]],1)),BasedeDados[[#This Row],[GTE TI]])</f>
        <v xml:space="preserve">ANL </v>
      </c>
      <c r="C762" s="79" t="s">
        <v>803</v>
      </c>
      <c r="D762" s="79" t="s">
        <v>799</v>
      </c>
      <c r="E762" s="16" t="str" cm="1">
        <f t="array" ref="E76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62" s="16">
        <f t="shared" si="22"/>
        <v>0.25</v>
      </c>
      <c r="G762" s="16">
        <f t="shared" si="23"/>
        <v>1</v>
      </c>
      <c r="H762" s="16" t="s">
        <v>64</v>
      </c>
      <c r="I762" s="16"/>
      <c r="J762" s="16"/>
      <c r="K762" s="31">
        <v>0.25</v>
      </c>
      <c r="L762" s="32"/>
      <c r="M762" s="44"/>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5"/>
      <c r="AR762" s="16" t="s">
        <v>60</v>
      </c>
    </row>
    <row r="763" spans="1:44" s="5" customFormat="1" hidden="1" x14ac:dyDescent="0.25">
      <c r="A763" s="33" t="s">
        <v>1510</v>
      </c>
      <c r="B763" s="33" t="str">
        <f>IFERROR(LEFT(BasedeDados[[#This Row],[GTE TI]],SEARCH(" ",BasedeDados[[#This Row],[GTE TI]],1)),BasedeDados[[#This Row],[GTE TI]])</f>
        <v xml:space="preserve">ANL </v>
      </c>
      <c r="C763" s="80" t="s">
        <v>1102</v>
      </c>
      <c r="D763" s="80" t="s">
        <v>1103</v>
      </c>
      <c r="E763" s="16" t="s">
        <v>84</v>
      </c>
      <c r="F763" s="16">
        <f t="shared" si="22"/>
        <v>17.25</v>
      </c>
      <c r="G763" s="16">
        <f t="shared" si="23"/>
        <v>3</v>
      </c>
      <c r="H763" s="16" t="s">
        <v>85</v>
      </c>
      <c r="I763" s="16"/>
      <c r="J763" s="16"/>
      <c r="K763" s="31">
        <v>0.25</v>
      </c>
      <c r="L763" s="32"/>
      <c r="M763" s="44">
        <v>1</v>
      </c>
      <c r="N763" s="16"/>
      <c r="O763" s="16"/>
      <c r="P763" s="16"/>
      <c r="Q763" s="16"/>
      <c r="R763" s="16"/>
      <c r="S763" s="16"/>
      <c r="T763" s="16"/>
      <c r="U763" s="16"/>
      <c r="V763" s="16"/>
      <c r="W763" s="16"/>
      <c r="X763" s="16"/>
      <c r="Y763" s="16"/>
      <c r="Z763" s="16"/>
      <c r="AA763" s="16"/>
      <c r="AB763" s="16"/>
      <c r="AC763" s="16"/>
      <c r="AD763" s="16"/>
      <c r="AE763" s="16"/>
      <c r="AF763" s="16"/>
      <c r="AG763" s="16"/>
      <c r="AH763" s="16">
        <v>16</v>
      </c>
      <c r="AI763" s="16"/>
      <c r="AJ763" s="16"/>
      <c r="AK763" s="16"/>
      <c r="AL763" s="16"/>
      <c r="AM763" s="16"/>
      <c r="AN763" s="16"/>
      <c r="AO763" s="16"/>
      <c r="AP763" s="16"/>
      <c r="AQ763" s="15"/>
      <c r="AR763" s="16" t="s">
        <v>60</v>
      </c>
    </row>
    <row r="764" spans="1:44" s="5" customFormat="1" hidden="1" x14ac:dyDescent="0.25">
      <c r="A764" s="33" t="s">
        <v>1512</v>
      </c>
      <c r="B764" s="33" t="str">
        <f>IFERROR(LEFT(BasedeDados[[#This Row],[GTE TI]],SEARCH(" ",BasedeDados[[#This Row],[GTE TI]],1)),BasedeDados[[#This Row],[GTE TI]])</f>
        <v xml:space="preserve">ANL </v>
      </c>
      <c r="C764" s="79" t="s">
        <v>326</v>
      </c>
      <c r="D764" s="79" t="s">
        <v>1650</v>
      </c>
      <c r="E764" s="16" t="str" cm="1">
        <f t="array" ref="E76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764" s="16">
        <f t="shared" si="22"/>
        <v>1.25</v>
      </c>
      <c r="G764" s="16">
        <f t="shared" si="23"/>
        <v>2</v>
      </c>
      <c r="H764" s="16" t="s">
        <v>58</v>
      </c>
      <c r="I764" s="16"/>
      <c r="J764" s="16"/>
      <c r="K764" s="31">
        <v>0.25</v>
      </c>
      <c r="L764" s="32"/>
      <c r="M764" s="44">
        <v>1</v>
      </c>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5"/>
      <c r="AR764" s="16" t="s">
        <v>60</v>
      </c>
    </row>
    <row r="765" spans="1:44" s="5" customFormat="1" hidden="1" x14ac:dyDescent="0.25">
      <c r="A765" s="33" t="s">
        <v>1513</v>
      </c>
      <c r="B765" s="33" t="str">
        <f>IFERROR(LEFT(BasedeDados[[#This Row],[GTE TI]],SEARCH(" ",BasedeDados[[#This Row],[GTE TI]],1)),BasedeDados[[#This Row],[GTE TI]])</f>
        <v xml:space="preserve">GTE </v>
      </c>
      <c r="C765" s="80" t="s">
        <v>1249</v>
      </c>
      <c r="D765" s="80" t="s">
        <v>1250</v>
      </c>
      <c r="E765" s="16" t="s">
        <v>57</v>
      </c>
      <c r="F765" s="16">
        <f t="shared" si="22"/>
        <v>0.5</v>
      </c>
      <c r="G765" s="16">
        <f t="shared" si="23"/>
        <v>1</v>
      </c>
      <c r="H765" s="16" t="s">
        <v>58</v>
      </c>
      <c r="I765" s="16"/>
      <c r="J765" s="16"/>
      <c r="K765" s="31"/>
      <c r="L765" s="32">
        <v>0.5</v>
      </c>
      <c r="M765" s="44"/>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t="s">
        <v>59</v>
      </c>
      <c r="AQ765" s="15"/>
      <c r="AR765" s="16" t="s">
        <v>60</v>
      </c>
    </row>
    <row r="766" spans="1:44" s="5" customFormat="1" hidden="1" x14ac:dyDescent="0.25">
      <c r="A766" s="33" t="s">
        <v>1514</v>
      </c>
      <c r="B766" s="33" t="str">
        <f>IFERROR(LEFT(BasedeDados[[#This Row],[GTE TI]],SEARCH(" ",BasedeDados[[#This Row],[GTE TI]],1)),BasedeDados[[#This Row],[GTE TI]])</f>
        <v xml:space="preserve">ANL </v>
      </c>
      <c r="C766" s="79" t="s">
        <v>564</v>
      </c>
      <c r="D766" s="79" t="s">
        <v>1681</v>
      </c>
      <c r="E766" s="16" t="str" cm="1">
        <f t="array" ref="E76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66" s="16">
        <f t="shared" si="22"/>
        <v>0.5</v>
      </c>
      <c r="G766" s="16">
        <f t="shared" si="23"/>
        <v>2</v>
      </c>
      <c r="H766" s="16" t="s">
        <v>64</v>
      </c>
      <c r="I766" s="16"/>
      <c r="J766" s="16"/>
      <c r="K766" s="31">
        <v>0.25</v>
      </c>
      <c r="L766" s="32"/>
      <c r="M766" s="44"/>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55">
        <v>0.25</v>
      </c>
      <c r="AM766" s="16"/>
      <c r="AN766" s="16"/>
      <c r="AO766" s="16"/>
      <c r="AP766" s="16"/>
      <c r="AQ766" s="15"/>
      <c r="AR766" s="16" t="s">
        <v>60</v>
      </c>
    </row>
    <row r="767" spans="1:44" s="5" customFormat="1" hidden="1" x14ac:dyDescent="0.25">
      <c r="A767" s="33" t="s">
        <v>1515</v>
      </c>
      <c r="B767" s="33" t="str">
        <f>IFERROR(LEFT(BasedeDados[[#This Row],[GTE TI]],SEARCH(" ",BasedeDados[[#This Row],[GTE TI]],1)),BasedeDados[[#This Row],[GTE TI]])</f>
        <v xml:space="preserve">GTE </v>
      </c>
      <c r="C767" s="80" t="s">
        <v>1138</v>
      </c>
      <c r="D767" s="80" t="s">
        <v>1259</v>
      </c>
      <c r="E767" s="16" t="str" cm="1">
        <f t="array" ref="E76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67" s="16">
        <f t="shared" si="22"/>
        <v>0.5</v>
      </c>
      <c r="G767" s="16">
        <f t="shared" si="23"/>
        <v>2</v>
      </c>
      <c r="H767" s="16" t="s">
        <v>64</v>
      </c>
      <c r="I767" s="16"/>
      <c r="J767" s="16"/>
      <c r="K767" s="31">
        <v>0.25</v>
      </c>
      <c r="L767" s="32"/>
      <c r="M767" s="44"/>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55">
        <v>0.25</v>
      </c>
      <c r="AM767" s="16"/>
      <c r="AN767" s="16"/>
      <c r="AO767" s="16"/>
      <c r="AP767" s="16"/>
      <c r="AQ767" s="15"/>
      <c r="AR767" s="16" t="s">
        <v>60</v>
      </c>
    </row>
    <row r="768" spans="1:44" s="5" customFormat="1" hidden="1" x14ac:dyDescent="0.25">
      <c r="A768" s="33" t="s">
        <v>1516</v>
      </c>
      <c r="B768" s="33" t="str">
        <f>IFERROR(LEFT(BasedeDados[[#This Row],[GTE TI]],SEARCH(" ",BasedeDados[[#This Row],[GTE TI]],1)),BasedeDados[[#This Row],[GTE TI]])</f>
        <v xml:space="preserve">ANL </v>
      </c>
      <c r="C768" s="79" t="s">
        <v>593</v>
      </c>
      <c r="D768" s="79" t="s">
        <v>600</v>
      </c>
      <c r="E768" s="16" t="str" cm="1">
        <f t="array" ref="E76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68" s="16">
        <f t="shared" si="22"/>
        <v>0.25</v>
      </c>
      <c r="G768" s="16">
        <f t="shared" si="23"/>
        <v>1</v>
      </c>
      <c r="H768" s="16" t="s">
        <v>64</v>
      </c>
      <c r="I768" s="16"/>
      <c r="J768" s="16"/>
      <c r="K768" s="31">
        <v>0.25</v>
      </c>
      <c r="L768" s="32"/>
      <c r="M768" s="44"/>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5"/>
      <c r="AR768" s="16" t="s">
        <v>60</v>
      </c>
    </row>
    <row r="769" spans="1:44" s="5" customFormat="1" hidden="1" x14ac:dyDescent="0.25">
      <c r="A769" s="33" t="s">
        <v>1517</v>
      </c>
      <c r="B769" s="33" t="str">
        <f>IFERROR(LEFT(BasedeDados[[#This Row],[GTE TI]],SEARCH(" ",BasedeDados[[#This Row],[GTE TI]],1)),BasedeDados[[#This Row],[GTE TI]])</f>
        <v xml:space="preserve">ANL </v>
      </c>
      <c r="C769" s="80" t="s">
        <v>356</v>
      </c>
      <c r="D769" s="80" t="s">
        <v>386</v>
      </c>
      <c r="E769" s="16" t="str" cm="1">
        <f t="array" ref="E76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69" s="16">
        <f t="shared" si="22"/>
        <v>0.25</v>
      </c>
      <c r="G769" s="16">
        <f t="shared" si="23"/>
        <v>1</v>
      </c>
      <c r="H769" s="16" t="s">
        <v>64</v>
      </c>
      <c r="I769" s="16"/>
      <c r="J769" s="16"/>
      <c r="K769" s="31">
        <v>0.25</v>
      </c>
      <c r="L769" s="32"/>
      <c r="M769" s="44"/>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5"/>
      <c r="AR769" s="16" t="s">
        <v>60</v>
      </c>
    </row>
    <row r="770" spans="1:44" s="5" customFormat="1" hidden="1" x14ac:dyDescent="0.25">
      <c r="A770" s="33" t="s">
        <v>1518</v>
      </c>
      <c r="B770" s="33" t="str">
        <f>IFERROR(LEFT(BasedeDados[[#This Row],[GTE TI]],SEARCH(" ",BasedeDados[[#This Row],[GTE TI]],1)),BasedeDados[[#This Row],[GTE TI]])</f>
        <v>N/A</v>
      </c>
      <c r="C770" s="79" t="s">
        <v>2075</v>
      </c>
      <c r="D770" s="79" t="s">
        <v>2075</v>
      </c>
      <c r="E770" s="16" t="str" cm="1">
        <f t="array" ref="E77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70" s="16">
        <f t="shared" si="22"/>
        <v>0.5</v>
      </c>
      <c r="G770" s="16">
        <f t="shared" si="23"/>
        <v>2</v>
      </c>
      <c r="H770" s="16" t="s">
        <v>64</v>
      </c>
      <c r="I770" s="55"/>
      <c r="J770" s="55"/>
      <c r="K770" s="31">
        <v>0.25</v>
      </c>
      <c r="L770" s="56"/>
      <c r="M770" s="57"/>
      <c r="N770" s="55"/>
      <c r="O770" s="55"/>
      <c r="P770" s="55"/>
      <c r="Q770" s="55"/>
      <c r="R770" s="55"/>
      <c r="S770" s="55"/>
      <c r="T770" s="55"/>
      <c r="U770" s="55"/>
      <c r="V770" s="55"/>
      <c r="W770" s="55"/>
      <c r="X770" s="55"/>
      <c r="Y770" s="55"/>
      <c r="Z770" s="55"/>
      <c r="AA770" s="55"/>
      <c r="AB770" s="16"/>
      <c r="AC770" s="55"/>
      <c r="AD770" s="16"/>
      <c r="AE770" s="55"/>
      <c r="AF770" s="55"/>
      <c r="AG770" s="55"/>
      <c r="AH770" s="55"/>
      <c r="AI770" s="55"/>
      <c r="AJ770" s="55"/>
      <c r="AK770" s="55"/>
      <c r="AL770" s="16"/>
      <c r="AM770" s="16">
        <v>0.25</v>
      </c>
      <c r="AN770" s="55"/>
      <c r="AO770" s="55"/>
      <c r="AP770" s="55"/>
      <c r="AQ770" s="53"/>
      <c r="AR770" s="16" t="s">
        <v>60</v>
      </c>
    </row>
    <row r="771" spans="1:44" s="5" customFormat="1" hidden="1" x14ac:dyDescent="0.25">
      <c r="A771" s="33" t="s">
        <v>1520</v>
      </c>
      <c r="B771" s="33" t="str">
        <f>IFERROR(LEFT(BasedeDados[[#This Row],[GTE TI]],SEARCH(" ",BasedeDados[[#This Row],[GTE TI]],1)),BasedeDados[[#This Row],[GTE TI]])</f>
        <v xml:space="preserve">GTE </v>
      </c>
      <c r="C771" s="80" t="s">
        <v>494</v>
      </c>
      <c r="D771" s="80" t="s">
        <v>1157</v>
      </c>
      <c r="E771" s="16" t="str" cm="1">
        <f t="array" ref="E77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71" s="16">
        <f t="shared" ref="F771:F834" si="24">SUM(I771:AQ771)</f>
        <v>0.25</v>
      </c>
      <c r="G771" s="16">
        <f t="shared" ref="G771:G834" si="25">COUNT(I771,K771:AM771,AN771)</f>
        <v>1</v>
      </c>
      <c r="H771" s="16" t="s">
        <v>64</v>
      </c>
      <c r="I771" s="16"/>
      <c r="J771" s="16"/>
      <c r="K771" s="31">
        <v>0.25</v>
      </c>
      <c r="L771" s="32"/>
      <c r="M771" s="44"/>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5"/>
      <c r="AR771" s="16" t="s">
        <v>60</v>
      </c>
    </row>
    <row r="772" spans="1:44" s="5" customFormat="1" hidden="1" x14ac:dyDescent="0.25">
      <c r="A772" s="33" t="s">
        <v>1523</v>
      </c>
      <c r="B772" s="33" t="str">
        <f>IFERROR(LEFT(BasedeDados[[#This Row],[GTE TI]],SEARCH(" ",BasedeDados[[#This Row],[GTE TI]],1)),BasedeDados[[#This Row],[GTE TI]])</f>
        <v xml:space="preserve">ANL </v>
      </c>
      <c r="C772" s="79" t="s">
        <v>395</v>
      </c>
      <c r="D772" s="79" t="s">
        <v>396</v>
      </c>
      <c r="E772" s="16" t="str" cm="1">
        <f t="array" ref="E77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72" s="16">
        <f t="shared" si="24"/>
        <v>0.25</v>
      </c>
      <c r="G772" s="16">
        <f t="shared" si="25"/>
        <v>1</v>
      </c>
      <c r="H772" s="16" t="s">
        <v>64</v>
      </c>
      <c r="I772" s="16"/>
      <c r="J772" s="16"/>
      <c r="K772" s="31">
        <v>0.25</v>
      </c>
      <c r="L772" s="32"/>
      <c r="M772" s="44"/>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5"/>
      <c r="AR772" s="16" t="s">
        <v>60</v>
      </c>
    </row>
    <row r="773" spans="1:44" s="5" customFormat="1" hidden="1" x14ac:dyDescent="0.25">
      <c r="A773" s="33" t="s">
        <v>1525</v>
      </c>
      <c r="B773" s="33" t="str">
        <f>IFERROR(LEFT(BasedeDados[[#This Row],[GTE TI]],SEARCH(" ",BasedeDados[[#This Row],[GTE TI]],1)),BasedeDados[[#This Row],[GTE TI]])</f>
        <v xml:space="preserve">GTE </v>
      </c>
      <c r="C773" s="80" t="s">
        <v>1138</v>
      </c>
      <c r="D773" s="80" t="s">
        <v>1139</v>
      </c>
      <c r="E773" s="16" t="str" cm="1">
        <f t="array" ref="E77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73" s="16">
        <f t="shared" si="24"/>
        <v>0.25</v>
      </c>
      <c r="G773" s="16">
        <f t="shared" si="25"/>
        <v>1</v>
      </c>
      <c r="H773" s="16" t="s">
        <v>64</v>
      </c>
      <c r="I773" s="16"/>
      <c r="J773" s="16"/>
      <c r="K773" s="31">
        <v>0.25</v>
      </c>
      <c r="L773" s="32"/>
      <c r="M773" s="44"/>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5"/>
      <c r="AR773" s="16" t="s">
        <v>60</v>
      </c>
    </row>
    <row r="774" spans="1:44" s="5" customFormat="1" hidden="1" x14ac:dyDescent="0.25">
      <c r="A774" s="33" t="s">
        <v>1527</v>
      </c>
      <c r="B774" s="33" t="str">
        <f>IFERROR(LEFT(BasedeDados[[#This Row],[GTE TI]],SEARCH(" ",BasedeDados[[#This Row],[GTE TI]],1)),BasedeDados[[#This Row],[GTE TI]])</f>
        <v xml:space="preserve">ANL </v>
      </c>
      <c r="C774" s="79" t="s">
        <v>326</v>
      </c>
      <c r="D774" s="79" t="s">
        <v>415</v>
      </c>
      <c r="E774" s="31" t="str" cm="1">
        <f t="array" ref="E77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774" s="31">
        <f t="shared" si="24"/>
        <v>8</v>
      </c>
      <c r="G774" s="31">
        <f t="shared" si="25"/>
        <v>1</v>
      </c>
      <c r="H774" s="16" t="s">
        <v>58</v>
      </c>
      <c r="I774" s="16"/>
      <c r="J774" s="16"/>
      <c r="K774" s="31"/>
      <c r="L774" s="32"/>
      <c r="M774" s="44"/>
      <c r="N774" s="16"/>
      <c r="O774" s="16"/>
      <c r="P774" s="16"/>
      <c r="Q774" s="16"/>
      <c r="R774" s="16"/>
      <c r="S774" s="16"/>
      <c r="T774" s="16"/>
      <c r="U774" s="16"/>
      <c r="V774" s="16"/>
      <c r="W774" s="16"/>
      <c r="X774" s="16"/>
      <c r="Y774" s="16"/>
      <c r="Z774" s="16"/>
      <c r="AA774" s="16"/>
      <c r="AB774" s="31">
        <v>8</v>
      </c>
      <c r="AC774" s="16"/>
      <c r="AD774" s="31"/>
      <c r="AE774" s="16"/>
      <c r="AF774" s="16"/>
      <c r="AG774" s="16"/>
      <c r="AH774" s="31"/>
      <c r="AI774" s="31"/>
      <c r="AJ774" s="16"/>
      <c r="AK774" s="16"/>
      <c r="AL774" s="16"/>
      <c r="AM774" s="31"/>
      <c r="AN774" s="16"/>
      <c r="AO774" s="16"/>
      <c r="AP774" s="16"/>
      <c r="AQ774" s="15"/>
      <c r="AR774" s="16" t="s">
        <v>60</v>
      </c>
    </row>
    <row r="775" spans="1:44" s="5" customFormat="1" hidden="1" x14ac:dyDescent="0.25">
      <c r="A775" s="33" t="s">
        <v>1529</v>
      </c>
      <c r="B775" s="33" t="str">
        <f>IFERROR(LEFT(BasedeDados[[#This Row],[GTE TI]],SEARCH(" ",BasedeDados[[#This Row],[GTE TI]],1)),BasedeDados[[#This Row],[GTE TI]])</f>
        <v xml:space="preserve">ANL </v>
      </c>
      <c r="C775" s="80" t="s">
        <v>1118</v>
      </c>
      <c r="D775" s="80" t="s">
        <v>1375</v>
      </c>
      <c r="E775" s="16" t="str" cm="1">
        <f t="array" ref="E77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75" s="16">
        <f t="shared" si="24"/>
        <v>0.5</v>
      </c>
      <c r="G775" s="16">
        <f t="shared" si="25"/>
        <v>2</v>
      </c>
      <c r="H775" s="16" t="s">
        <v>64</v>
      </c>
      <c r="I775" s="16"/>
      <c r="J775" s="16"/>
      <c r="K775" s="31">
        <v>0.25</v>
      </c>
      <c r="L775" s="32"/>
      <c r="M775" s="44"/>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55">
        <v>0.25</v>
      </c>
      <c r="AM775" s="16"/>
      <c r="AN775" s="16"/>
      <c r="AO775" s="16"/>
      <c r="AP775" s="16"/>
      <c r="AQ775" s="15"/>
      <c r="AR775" s="16" t="s">
        <v>60</v>
      </c>
    </row>
    <row r="776" spans="1:44" s="5" customFormat="1" hidden="1" x14ac:dyDescent="0.25">
      <c r="A776" s="33" t="s">
        <v>1530</v>
      </c>
      <c r="B776" s="33" t="str">
        <f>IFERROR(LEFT(BasedeDados[[#This Row],[GTE TI]],SEARCH(" ",BasedeDados[[#This Row],[GTE TI]],1)),BasedeDados[[#This Row],[GTE TI]])</f>
        <v xml:space="preserve">GTE </v>
      </c>
      <c r="C776" s="79" t="s">
        <v>444</v>
      </c>
      <c r="D776" s="79" t="s">
        <v>473</v>
      </c>
      <c r="E776" s="16" t="str" cm="1">
        <f t="array" ref="E77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76" s="16">
        <f t="shared" si="24"/>
        <v>0.25</v>
      </c>
      <c r="G776" s="16">
        <f t="shared" si="25"/>
        <v>1</v>
      </c>
      <c r="H776" s="16" t="s">
        <v>64</v>
      </c>
      <c r="I776" s="16"/>
      <c r="J776" s="16"/>
      <c r="K776" s="31">
        <v>0.25</v>
      </c>
      <c r="L776" s="32"/>
      <c r="M776" s="44"/>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5"/>
      <c r="AR776" s="16" t="s">
        <v>60</v>
      </c>
    </row>
    <row r="777" spans="1:44" s="5" customFormat="1" hidden="1" x14ac:dyDescent="0.25">
      <c r="A777" s="33" t="s">
        <v>1531</v>
      </c>
      <c r="B777" s="33" t="str">
        <f>IFERROR(LEFT(BasedeDados[[#This Row],[GTE TI]],SEARCH(" ",BasedeDados[[#This Row],[GTE TI]],1)),BasedeDados[[#This Row],[GTE TI]])</f>
        <v xml:space="preserve">GTE </v>
      </c>
      <c r="C777" s="80" t="s">
        <v>331</v>
      </c>
      <c r="D777" s="80" t="s">
        <v>455</v>
      </c>
      <c r="E777" s="16" t="str" cm="1">
        <f t="array" ref="E77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777" s="16">
        <f t="shared" si="24"/>
        <v>2.25</v>
      </c>
      <c r="G777" s="16">
        <f t="shared" si="25"/>
        <v>4</v>
      </c>
      <c r="H777" s="16" t="s">
        <v>58</v>
      </c>
      <c r="I777" s="16"/>
      <c r="J777" s="16"/>
      <c r="K777" s="31">
        <v>0.25</v>
      </c>
      <c r="L777" s="32"/>
      <c r="M777" s="44"/>
      <c r="N777" s="16"/>
      <c r="O777" s="16"/>
      <c r="P777" s="16"/>
      <c r="Q777" s="16"/>
      <c r="R777" s="16"/>
      <c r="S777" s="16"/>
      <c r="T777" s="16"/>
      <c r="U777" s="16"/>
      <c r="V777" s="16"/>
      <c r="W777" s="16"/>
      <c r="X777" s="16"/>
      <c r="Y777" s="16"/>
      <c r="Z777" s="16"/>
      <c r="AA777" s="16"/>
      <c r="AB777" s="16"/>
      <c r="AC777" s="16"/>
      <c r="AD777" s="16">
        <v>1.5</v>
      </c>
      <c r="AE777" s="16"/>
      <c r="AF777" s="16"/>
      <c r="AG777" s="16"/>
      <c r="AH777" s="16"/>
      <c r="AI777" s="16"/>
      <c r="AJ777" s="16"/>
      <c r="AK777" s="16"/>
      <c r="AL777" s="55">
        <v>0.25</v>
      </c>
      <c r="AM777" s="16">
        <v>0.25</v>
      </c>
      <c r="AN777" s="16"/>
      <c r="AO777" s="16"/>
      <c r="AP777" s="16"/>
      <c r="AQ777" s="15"/>
      <c r="AR777" s="16" t="s">
        <v>60</v>
      </c>
    </row>
    <row r="778" spans="1:44" s="5" customFormat="1" hidden="1" x14ac:dyDescent="0.25">
      <c r="A778" s="33" t="s">
        <v>1534</v>
      </c>
      <c r="B778" s="33" t="str">
        <f>IFERROR(LEFT(BasedeDados[[#This Row],[GTE TI]],SEARCH(" ",BasedeDados[[#This Row],[GTE TI]],1)),BasedeDados[[#This Row],[GTE TI]])</f>
        <v xml:space="preserve">ANL </v>
      </c>
      <c r="C778" s="79" t="s">
        <v>145</v>
      </c>
      <c r="D778" s="79" t="s">
        <v>301</v>
      </c>
      <c r="E778" s="16" t="str" cm="1">
        <f t="array" ref="E77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778" s="16">
        <f t="shared" si="24"/>
        <v>1</v>
      </c>
      <c r="G778" s="16">
        <f t="shared" si="25"/>
        <v>3</v>
      </c>
      <c r="H778" s="16" t="s">
        <v>58</v>
      </c>
      <c r="I778" s="16"/>
      <c r="J778" s="16"/>
      <c r="K778" s="31">
        <v>0.25</v>
      </c>
      <c r="L778" s="32">
        <v>0.5</v>
      </c>
      <c r="M778" s="44"/>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55">
        <v>0.25</v>
      </c>
      <c r="AM778" s="16"/>
      <c r="AN778" s="16"/>
      <c r="AO778" s="16"/>
      <c r="AP778" s="16" t="s">
        <v>59</v>
      </c>
      <c r="AQ778" s="15"/>
      <c r="AR778" s="16" t="s">
        <v>60</v>
      </c>
    </row>
    <row r="779" spans="1:44" s="5" customFormat="1" hidden="1" x14ac:dyDescent="0.25">
      <c r="A779" s="33" t="s">
        <v>1537</v>
      </c>
      <c r="B779" s="33" t="str">
        <f>IFERROR(LEFT(BasedeDados[[#This Row],[GTE TI]],SEARCH(" ",BasedeDados[[#This Row],[GTE TI]],1)),BasedeDados[[#This Row],[GTE TI]])</f>
        <v xml:space="preserve">ANL </v>
      </c>
      <c r="C779" s="80" t="s">
        <v>356</v>
      </c>
      <c r="D779" s="80" t="s">
        <v>949</v>
      </c>
      <c r="E779" s="16" t="str" cm="1">
        <f t="array" ref="E77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79" s="16">
        <f t="shared" si="24"/>
        <v>0.25</v>
      </c>
      <c r="G779" s="16">
        <f t="shared" si="25"/>
        <v>1</v>
      </c>
      <c r="H779" s="16" t="s">
        <v>64</v>
      </c>
      <c r="I779" s="16"/>
      <c r="J779" s="16"/>
      <c r="K779" s="31">
        <v>0.25</v>
      </c>
      <c r="L779" s="32"/>
      <c r="M779" s="44"/>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5"/>
      <c r="AR779" s="16" t="s">
        <v>60</v>
      </c>
    </row>
    <row r="780" spans="1:44" s="5" customFormat="1" hidden="1" x14ac:dyDescent="0.25">
      <c r="A780" s="33" t="s">
        <v>1540</v>
      </c>
      <c r="B780" s="33" t="str">
        <f>IFERROR(LEFT(BasedeDados[[#This Row],[GTE TI]],SEARCH(" ",BasedeDados[[#This Row],[GTE TI]],1)),BasedeDados[[#This Row],[GTE TI]])</f>
        <v xml:space="preserve">CONS </v>
      </c>
      <c r="C780" s="79" t="s">
        <v>1350</v>
      </c>
      <c r="D780" s="79" t="s">
        <v>1852</v>
      </c>
      <c r="E780" s="16" t="str" cm="1">
        <f t="array" ref="E78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80" s="16">
        <f t="shared" si="24"/>
        <v>0.25</v>
      </c>
      <c r="G780" s="16">
        <f t="shared" si="25"/>
        <v>1</v>
      </c>
      <c r="H780" s="16" t="s">
        <v>64</v>
      </c>
      <c r="I780" s="16"/>
      <c r="J780" s="16"/>
      <c r="K780" s="31">
        <v>0.25</v>
      </c>
      <c r="L780" s="32"/>
      <c r="M780" s="44"/>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5"/>
      <c r="AR780" s="16" t="s">
        <v>60</v>
      </c>
    </row>
    <row r="781" spans="1:44" s="5" customFormat="1" hidden="1" x14ac:dyDescent="0.25">
      <c r="A781" s="33" t="s">
        <v>1543</v>
      </c>
      <c r="B781" s="33" t="str">
        <f>IFERROR(LEFT(BasedeDados[[#This Row],[GTE TI]],SEARCH(" ",BasedeDados[[#This Row],[GTE TI]],1)),BasedeDados[[#This Row],[GTE TI]])</f>
        <v>N/A</v>
      </c>
      <c r="C781" s="80" t="s">
        <v>2075</v>
      </c>
      <c r="D781" s="80" t="s">
        <v>2075</v>
      </c>
      <c r="E781" s="16" t="str" cm="1">
        <f t="array" ref="E78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81" s="16">
        <f t="shared" si="24"/>
        <v>0.25</v>
      </c>
      <c r="G781" s="16">
        <f t="shared" si="25"/>
        <v>1</v>
      </c>
      <c r="H781" s="16" t="s">
        <v>64</v>
      </c>
      <c r="I781" s="16"/>
      <c r="J781" s="16"/>
      <c r="K781" s="31">
        <v>0.25</v>
      </c>
      <c r="L781" s="32"/>
      <c r="M781" s="44"/>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5"/>
      <c r="AR781" s="16" t="s">
        <v>60</v>
      </c>
    </row>
    <row r="782" spans="1:44" s="5" customFormat="1" hidden="1" x14ac:dyDescent="0.25">
      <c r="A782" s="33" t="s">
        <v>1545</v>
      </c>
      <c r="B782" s="33" t="str">
        <f>IFERROR(LEFT(BasedeDados[[#This Row],[GTE TI]],SEARCH(" ",BasedeDados[[#This Row],[GTE TI]],1)),BasedeDados[[#This Row],[GTE TI]])</f>
        <v xml:space="preserve">GTE </v>
      </c>
      <c r="C782" s="79" t="s">
        <v>444</v>
      </c>
      <c r="D782" s="79" t="s">
        <v>523</v>
      </c>
      <c r="E782" s="16" t="str" cm="1">
        <f t="array" ref="E78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82" s="16">
        <f t="shared" si="24"/>
        <v>0.5</v>
      </c>
      <c r="G782" s="16">
        <f t="shared" si="25"/>
        <v>2</v>
      </c>
      <c r="H782" s="16" t="s">
        <v>64</v>
      </c>
      <c r="I782" s="16"/>
      <c r="J782" s="16"/>
      <c r="K782" s="31">
        <v>0.25</v>
      </c>
      <c r="L782" s="32"/>
      <c r="M782" s="44"/>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55">
        <v>0.25</v>
      </c>
      <c r="AM782" s="16"/>
      <c r="AN782" s="16"/>
      <c r="AO782" s="16"/>
      <c r="AP782" s="16"/>
      <c r="AQ782" s="15"/>
      <c r="AR782" s="16" t="s">
        <v>60</v>
      </c>
    </row>
    <row r="783" spans="1:44" s="5" customFormat="1" hidden="1" x14ac:dyDescent="0.25">
      <c r="A783" s="33" t="s">
        <v>1548</v>
      </c>
      <c r="B783" s="33" t="str">
        <f>IFERROR(LEFT(BasedeDados[[#This Row],[GTE TI]],SEARCH(" ",BasedeDados[[#This Row],[GTE TI]],1)),BasedeDados[[#This Row],[GTE TI]])</f>
        <v xml:space="preserve">ANL </v>
      </c>
      <c r="C783" s="80" t="s">
        <v>1429</v>
      </c>
      <c r="D783" s="80" t="s">
        <v>1966</v>
      </c>
      <c r="E783" s="16" t="str" cm="1">
        <f t="array" ref="E78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83" s="16">
        <f t="shared" si="24"/>
        <v>0.25</v>
      </c>
      <c r="G783" s="16">
        <f t="shared" si="25"/>
        <v>1</v>
      </c>
      <c r="H783" s="16" t="s">
        <v>64</v>
      </c>
      <c r="I783" s="16"/>
      <c r="J783" s="16"/>
      <c r="K783" s="31">
        <v>0.25</v>
      </c>
      <c r="L783" s="32"/>
      <c r="M783" s="44"/>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5"/>
      <c r="AR783" s="16" t="s">
        <v>60</v>
      </c>
    </row>
    <row r="784" spans="1:44" s="5" customFormat="1" ht="15" hidden="1" customHeight="1" x14ac:dyDescent="0.25">
      <c r="A784" s="33" t="s">
        <v>1551</v>
      </c>
      <c r="B784" s="33" t="str">
        <f>IFERROR(LEFT(BasedeDados[[#This Row],[GTE TI]],SEARCH(" ",BasedeDados[[#This Row],[GTE TI]],1)),BasedeDados[[#This Row],[GTE TI]])</f>
        <v xml:space="preserve">ANL </v>
      </c>
      <c r="C784" s="79" t="s">
        <v>326</v>
      </c>
      <c r="D784" s="79" t="s">
        <v>1187</v>
      </c>
      <c r="E784" s="16" t="str" cm="1">
        <f t="array" ref="E78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84" s="16">
        <f t="shared" si="24"/>
        <v>0.5</v>
      </c>
      <c r="G784" s="16">
        <f t="shared" si="25"/>
        <v>2</v>
      </c>
      <c r="H784" s="16" t="s">
        <v>64</v>
      </c>
      <c r="I784" s="16"/>
      <c r="J784" s="16"/>
      <c r="K784" s="31">
        <v>0.25</v>
      </c>
      <c r="L784" s="32"/>
      <c r="M784" s="44"/>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v>0.25</v>
      </c>
      <c r="AN784" s="16"/>
      <c r="AO784" s="16"/>
      <c r="AP784" s="16"/>
      <c r="AQ784" s="15"/>
      <c r="AR784" s="16" t="s">
        <v>60</v>
      </c>
    </row>
    <row r="785" spans="1:44" s="5" customFormat="1" hidden="1" x14ac:dyDescent="0.25">
      <c r="A785" s="33" t="s">
        <v>1553</v>
      </c>
      <c r="B785" s="33" t="str">
        <f>IFERROR(LEFT(BasedeDados[[#This Row],[GTE TI]],SEARCH(" ",BasedeDados[[#This Row],[GTE TI]],1)),BasedeDados[[#This Row],[GTE TI]])</f>
        <v xml:space="preserve">SUPTE </v>
      </c>
      <c r="C785" s="80" t="s">
        <v>1121</v>
      </c>
      <c r="D785" s="80" t="s">
        <v>1122</v>
      </c>
      <c r="E785" s="16" t="str" cm="1">
        <f t="array" ref="E78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85" s="16">
        <f t="shared" si="24"/>
        <v>0.25</v>
      </c>
      <c r="G785" s="16">
        <f t="shared" si="25"/>
        <v>1</v>
      </c>
      <c r="H785" s="16" t="s">
        <v>64</v>
      </c>
      <c r="I785" s="16"/>
      <c r="J785" s="16"/>
      <c r="K785" s="31">
        <v>0.25</v>
      </c>
      <c r="L785" s="32"/>
      <c r="M785" s="44"/>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5"/>
      <c r="AR785" s="16" t="s">
        <v>60</v>
      </c>
    </row>
    <row r="786" spans="1:44" s="5" customFormat="1" hidden="1" x14ac:dyDescent="0.25">
      <c r="A786" s="33" t="s">
        <v>1555</v>
      </c>
      <c r="B786" s="33" t="str">
        <f>IFERROR(LEFT(BasedeDados[[#This Row],[GTE TI]],SEARCH(" ",BasedeDados[[#This Row],[GTE TI]],1)),BasedeDados[[#This Row],[GTE TI]])</f>
        <v xml:space="preserve">AST </v>
      </c>
      <c r="C786" s="79" t="s">
        <v>1113</v>
      </c>
      <c r="D786" s="79" t="s">
        <v>1109</v>
      </c>
      <c r="E786" s="16" t="s">
        <v>57</v>
      </c>
      <c r="F786" s="16">
        <f t="shared" si="24"/>
        <v>0.5</v>
      </c>
      <c r="G786" s="16">
        <f t="shared" si="25"/>
        <v>1</v>
      </c>
      <c r="H786" s="16" t="s">
        <v>58</v>
      </c>
      <c r="I786" s="16"/>
      <c r="J786" s="16"/>
      <c r="K786" s="31"/>
      <c r="L786" s="32">
        <v>0.5</v>
      </c>
      <c r="M786" s="44"/>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t="s">
        <v>59</v>
      </c>
      <c r="AQ786" s="15"/>
      <c r="AR786" s="16" t="s">
        <v>60</v>
      </c>
    </row>
    <row r="787" spans="1:44" s="5" customFormat="1" hidden="1" x14ac:dyDescent="0.25">
      <c r="A787" s="33" t="s">
        <v>1558</v>
      </c>
      <c r="B787" s="33" t="str">
        <f>IFERROR(LEFT(BasedeDados[[#This Row],[GTE TI]],SEARCH(" ",BasedeDados[[#This Row],[GTE TI]],1)),BasedeDados[[#This Row],[GTE TI]])</f>
        <v xml:space="preserve">ANL </v>
      </c>
      <c r="C787" s="80" t="s">
        <v>1118</v>
      </c>
      <c r="D787" s="80" t="s">
        <v>2034</v>
      </c>
      <c r="E787" s="16" t="str" cm="1">
        <f t="array" ref="E78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87" s="16">
        <f t="shared" si="24"/>
        <v>0.5</v>
      </c>
      <c r="G787" s="16">
        <f t="shared" si="25"/>
        <v>2</v>
      </c>
      <c r="H787" s="16" t="s">
        <v>64</v>
      </c>
      <c r="I787" s="55"/>
      <c r="J787" s="55"/>
      <c r="L787" s="56"/>
      <c r="M787" s="57"/>
      <c r="N787" s="55"/>
      <c r="O787" s="55"/>
      <c r="P787" s="55"/>
      <c r="Q787" s="55"/>
      <c r="R787" s="55"/>
      <c r="S787" s="55"/>
      <c r="T787" s="55"/>
      <c r="U787" s="55"/>
      <c r="V787" s="55"/>
      <c r="W787" s="55"/>
      <c r="X787" s="55"/>
      <c r="Y787" s="55"/>
      <c r="Z787" s="55"/>
      <c r="AA787" s="55"/>
      <c r="AC787" s="55"/>
      <c r="AE787" s="55"/>
      <c r="AF787" s="55"/>
      <c r="AG787" s="55"/>
      <c r="AH787" s="55"/>
      <c r="AI787" s="55"/>
      <c r="AJ787" s="55"/>
      <c r="AK787" s="55"/>
      <c r="AL787" s="55">
        <v>0.25</v>
      </c>
      <c r="AM787" s="16">
        <v>0.25</v>
      </c>
      <c r="AN787" s="55"/>
      <c r="AO787" s="55"/>
      <c r="AP787" s="55"/>
      <c r="AQ787" s="53"/>
      <c r="AR787" s="16" t="s">
        <v>60</v>
      </c>
    </row>
    <row r="788" spans="1:44" s="5" customFormat="1" hidden="1" x14ac:dyDescent="0.25">
      <c r="A788" s="33" t="s">
        <v>1560</v>
      </c>
      <c r="B788" s="33" t="str">
        <f>IFERROR(LEFT(BasedeDados[[#This Row],[GTE TI]],SEARCH(" ",BasedeDados[[#This Row],[GTE TI]],1)),BasedeDados[[#This Row],[GTE TI]])</f>
        <v xml:space="preserve">ANL </v>
      </c>
      <c r="C788" s="79" t="s">
        <v>752</v>
      </c>
      <c r="D788" s="79" t="s">
        <v>1452</v>
      </c>
      <c r="E788" s="16" t="str" cm="1">
        <f t="array" ref="E78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88" s="16">
        <f t="shared" si="24"/>
        <v>0.25</v>
      </c>
      <c r="G788" s="16">
        <f t="shared" si="25"/>
        <v>1</v>
      </c>
      <c r="H788" s="16" t="s">
        <v>64</v>
      </c>
      <c r="I788" s="16"/>
      <c r="J788" s="16"/>
      <c r="K788" s="31">
        <v>0.25</v>
      </c>
      <c r="L788" s="32"/>
      <c r="M788" s="44"/>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5"/>
      <c r="AR788" s="16" t="s">
        <v>60</v>
      </c>
    </row>
    <row r="789" spans="1:44" s="5" customFormat="1" hidden="1" x14ac:dyDescent="0.25">
      <c r="A789" s="33" t="s">
        <v>1563</v>
      </c>
      <c r="B789" s="33" t="str">
        <f>IFERROR(LEFT(BasedeDados[[#This Row],[GTE TI]],SEARCH(" ",BasedeDados[[#This Row],[GTE TI]],1)),BasedeDados[[#This Row],[GTE TI]])</f>
        <v xml:space="preserve">ANL </v>
      </c>
      <c r="C789" s="80" t="s">
        <v>778</v>
      </c>
      <c r="D789" s="80" t="s">
        <v>783</v>
      </c>
      <c r="E789" s="16" t="s">
        <v>57</v>
      </c>
      <c r="F789" s="16">
        <f t="shared" si="24"/>
        <v>0.75</v>
      </c>
      <c r="G789" s="16">
        <f t="shared" si="25"/>
        <v>2</v>
      </c>
      <c r="H789" s="16" t="s">
        <v>58</v>
      </c>
      <c r="I789" s="16"/>
      <c r="J789" s="16"/>
      <c r="K789" s="31">
        <v>0.25</v>
      </c>
      <c r="L789" s="32">
        <v>0.5</v>
      </c>
      <c r="M789" s="44"/>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t="s">
        <v>59</v>
      </c>
      <c r="AQ789" s="15"/>
      <c r="AR789" s="16" t="s">
        <v>60</v>
      </c>
    </row>
    <row r="790" spans="1:44" s="5" customFormat="1" hidden="1" x14ac:dyDescent="0.25">
      <c r="A790" s="33" t="s">
        <v>1566</v>
      </c>
      <c r="B790" s="33" t="str">
        <f>IFERROR(LEFT(BasedeDados[[#This Row],[GTE TI]],SEARCH(" ",BasedeDados[[#This Row],[GTE TI]],1)),BasedeDados[[#This Row],[GTE TI]])</f>
        <v xml:space="preserve">ANL </v>
      </c>
      <c r="C790" s="79" t="s">
        <v>561</v>
      </c>
      <c r="D790" s="79" t="s">
        <v>1681</v>
      </c>
      <c r="E790" s="16" t="str" cm="1">
        <f t="array" ref="E79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90" s="16">
        <f t="shared" si="24"/>
        <v>0.25</v>
      </c>
      <c r="G790" s="16">
        <f t="shared" si="25"/>
        <v>1</v>
      </c>
      <c r="H790" s="16" t="s">
        <v>64</v>
      </c>
      <c r="I790" s="16"/>
      <c r="J790" s="16"/>
      <c r="K790" s="31">
        <v>0.25</v>
      </c>
      <c r="L790" s="32"/>
      <c r="M790" s="44"/>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5"/>
      <c r="AR790" s="16" t="s">
        <v>60</v>
      </c>
    </row>
    <row r="791" spans="1:44" s="5" customFormat="1" ht="13.5" hidden="1" customHeight="1" x14ac:dyDescent="0.25">
      <c r="A791" s="33" t="s">
        <v>1568</v>
      </c>
      <c r="B791" s="33" t="str">
        <f>IFERROR(LEFT(BasedeDados[[#This Row],[GTE TI]],SEARCH(" ",BasedeDados[[#This Row],[GTE TI]],1)),BasedeDados[[#This Row],[GTE TI]])</f>
        <v xml:space="preserve">ANL </v>
      </c>
      <c r="C791" s="80" t="s">
        <v>752</v>
      </c>
      <c r="D791" s="80" t="s">
        <v>1452</v>
      </c>
      <c r="E791" s="16" t="str" cm="1">
        <f t="array" ref="E79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91" s="16">
        <f t="shared" si="24"/>
        <v>0.25</v>
      </c>
      <c r="G791" s="16">
        <f t="shared" si="25"/>
        <v>1</v>
      </c>
      <c r="H791" s="16" t="s">
        <v>64</v>
      </c>
      <c r="I791" s="16"/>
      <c r="J791" s="16"/>
      <c r="K791" s="31">
        <v>0.25</v>
      </c>
      <c r="L791" s="32"/>
      <c r="M791" s="44"/>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5"/>
      <c r="AR791" s="16" t="s">
        <v>60</v>
      </c>
    </row>
    <row r="792" spans="1:44" s="5" customFormat="1" hidden="1" x14ac:dyDescent="0.25">
      <c r="A792" s="33" t="s">
        <v>1570</v>
      </c>
      <c r="B792" s="33" t="str">
        <f>IFERROR(LEFT(BasedeDados[[#This Row],[GTE TI]],SEARCH(" ",BasedeDados[[#This Row],[GTE TI]],1)),BasedeDados[[#This Row],[GTE TI]])</f>
        <v xml:space="preserve">TECNICO </v>
      </c>
      <c r="C792" s="79" t="s">
        <v>2339</v>
      </c>
      <c r="D792" s="79" t="s">
        <v>607</v>
      </c>
      <c r="E792" s="16" t="str" cm="1">
        <f t="array" ref="E79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92" s="16">
        <f t="shared" si="24"/>
        <v>0.5</v>
      </c>
      <c r="G792" s="16">
        <f t="shared" si="25"/>
        <v>2</v>
      </c>
      <c r="H792" s="16" t="s">
        <v>64</v>
      </c>
      <c r="I792" s="16"/>
      <c r="J792" s="16"/>
      <c r="K792" s="31">
        <v>0.25</v>
      </c>
      <c r="L792" s="32"/>
      <c r="M792" s="44"/>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55">
        <v>0.25</v>
      </c>
      <c r="AM792" s="16"/>
      <c r="AN792" s="16"/>
      <c r="AO792" s="16"/>
      <c r="AP792" s="16"/>
      <c r="AQ792" s="15"/>
      <c r="AR792" s="16" t="s">
        <v>60</v>
      </c>
    </row>
    <row r="793" spans="1:44" s="5" customFormat="1" hidden="1" x14ac:dyDescent="0.25">
      <c r="A793" s="33" t="s">
        <v>1572</v>
      </c>
      <c r="B793" s="33" t="str">
        <f>IFERROR(LEFT(BasedeDados[[#This Row],[GTE TI]],SEARCH(" ",BasedeDados[[#This Row],[GTE TI]],1)),BasedeDados[[#This Row],[GTE TI]])</f>
        <v xml:space="preserve">ANL </v>
      </c>
      <c r="C793" s="80" t="s">
        <v>475</v>
      </c>
      <c r="D793" s="80" t="s">
        <v>476</v>
      </c>
      <c r="E793" s="16" t="s">
        <v>84</v>
      </c>
      <c r="F793" s="16">
        <f t="shared" si="24"/>
        <v>16</v>
      </c>
      <c r="G793" s="16">
        <f t="shared" si="25"/>
        <v>1</v>
      </c>
      <c r="H793" s="16" t="s">
        <v>85</v>
      </c>
      <c r="I793" s="16"/>
      <c r="J793" s="16"/>
      <c r="K793" s="31"/>
      <c r="L793" s="32"/>
      <c r="M793" s="44"/>
      <c r="N793" s="16"/>
      <c r="O793" s="16"/>
      <c r="P793" s="16"/>
      <c r="Q793" s="16"/>
      <c r="R793" s="16"/>
      <c r="S793" s="16"/>
      <c r="T793" s="16"/>
      <c r="U793" s="16"/>
      <c r="V793" s="16"/>
      <c r="W793" s="16"/>
      <c r="X793" s="16"/>
      <c r="Y793" s="16"/>
      <c r="Z793" s="16"/>
      <c r="AA793" s="16"/>
      <c r="AB793" s="31"/>
      <c r="AC793" s="16"/>
      <c r="AD793" s="31"/>
      <c r="AE793" s="16"/>
      <c r="AF793" s="16"/>
      <c r="AG793" s="16"/>
      <c r="AH793" s="16">
        <v>16</v>
      </c>
      <c r="AI793" s="16"/>
      <c r="AJ793" s="16"/>
      <c r="AK793" s="16"/>
      <c r="AL793" s="16"/>
      <c r="AM793" s="16"/>
      <c r="AN793" s="16"/>
      <c r="AO793" s="16"/>
      <c r="AP793" s="16"/>
      <c r="AQ793" s="15"/>
      <c r="AR793" s="16"/>
    </row>
    <row r="794" spans="1:44" s="5" customFormat="1" hidden="1" x14ac:dyDescent="0.25">
      <c r="A794" s="33" t="s">
        <v>1574</v>
      </c>
      <c r="B794" s="33" t="str">
        <f>IFERROR(LEFT(BasedeDados[[#This Row],[GTE TI]],SEARCH(" ",BasedeDados[[#This Row],[GTE TI]],1)),BasedeDados[[#This Row],[GTE TI]])</f>
        <v xml:space="preserve">ANL </v>
      </c>
      <c r="C794" s="79" t="s">
        <v>134</v>
      </c>
      <c r="D794" s="79" t="s">
        <v>1461</v>
      </c>
      <c r="E794" s="16" t="str" cm="1">
        <f t="array" ref="E79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94" s="16">
        <f t="shared" si="24"/>
        <v>0.5</v>
      </c>
      <c r="G794" s="16">
        <f t="shared" si="25"/>
        <v>2</v>
      </c>
      <c r="H794" s="16" t="s">
        <v>64</v>
      </c>
      <c r="I794" s="16"/>
      <c r="J794" s="16"/>
      <c r="K794" s="31">
        <v>0.25</v>
      </c>
      <c r="L794" s="32"/>
      <c r="M794" s="44"/>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v>0.25</v>
      </c>
      <c r="AN794" s="16"/>
      <c r="AO794" s="16"/>
      <c r="AP794" s="16"/>
      <c r="AQ794" s="15"/>
      <c r="AR794" s="16" t="s">
        <v>60</v>
      </c>
    </row>
    <row r="795" spans="1:44" s="5" customFormat="1" hidden="1" x14ac:dyDescent="0.25">
      <c r="A795" s="33" t="s">
        <v>1576</v>
      </c>
      <c r="B795" s="33" t="str">
        <f>IFERROR(LEFT(BasedeDados[[#This Row],[GTE TI]],SEARCH(" ",BasedeDados[[#This Row],[GTE TI]],1)),BasedeDados[[#This Row],[GTE TI]])</f>
        <v xml:space="preserve">ANL </v>
      </c>
      <c r="C795" s="80" t="s">
        <v>179</v>
      </c>
      <c r="D795" s="80" t="s">
        <v>1524</v>
      </c>
      <c r="E795" s="16" t="str" cm="1">
        <f t="array" ref="E79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95" s="16">
        <f t="shared" si="24"/>
        <v>0.25</v>
      </c>
      <c r="G795" s="16">
        <f t="shared" si="25"/>
        <v>1</v>
      </c>
      <c r="H795" s="16" t="s">
        <v>64</v>
      </c>
      <c r="I795" s="16"/>
      <c r="J795" s="16"/>
      <c r="K795" s="31">
        <v>0.25</v>
      </c>
      <c r="L795" s="32"/>
      <c r="M795" s="44"/>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5"/>
      <c r="AR795" s="16" t="s">
        <v>60</v>
      </c>
    </row>
    <row r="796" spans="1:44" s="5" customFormat="1" hidden="1" x14ac:dyDescent="0.25">
      <c r="A796" s="33" t="s">
        <v>1578</v>
      </c>
      <c r="B796" s="33" t="str">
        <f>IFERROR(LEFT(BasedeDados[[#This Row],[GTE TI]],SEARCH(" ",BasedeDados[[#This Row],[GTE TI]],1)),BasedeDados[[#This Row],[GTE TI]])</f>
        <v xml:space="preserve">ANL </v>
      </c>
      <c r="C796" s="79" t="s">
        <v>326</v>
      </c>
      <c r="D796" s="79" t="s">
        <v>1702</v>
      </c>
      <c r="E796" s="16" t="str" cm="1">
        <f t="array" ref="E79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96" s="16">
        <f t="shared" si="24"/>
        <v>0.5</v>
      </c>
      <c r="G796" s="16">
        <f t="shared" si="25"/>
        <v>2</v>
      </c>
      <c r="H796" s="16" t="s">
        <v>64</v>
      </c>
      <c r="I796" s="16"/>
      <c r="J796" s="16"/>
      <c r="K796" s="31">
        <v>0.25</v>
      </c>
      <c r="L796" s="32"/>
      <c r="M796" s="44"/>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55">
        <v>0.25</v>
      </c>
      <c r="AM796" s="16"/>
      <c r="AN796" s="16"/>
      <c r="AO796" s="16"/>
      <c r="AP796" s="16"/>
      <c r="AQ796" s="15"/>
      <c r="AR796" s="16" t="s">
        <v>60</v>
      </c>
    </row>
    <row r="797" spans="1:44" s="5" customFormat="1" hidden="1" x14ac:dyDescent="0.25">
      <c r="A797" s="33" t="s">
        <v>1580</v>
      </c>
      <c r="B797" s="33" t="str">
        <f>IFERROR(LEFT(BasedeDados[[#This Row],[GTE TI]],SEARCH(" ",BasedeDados[[#This Row],[GTE TI]],1)),BasedeDados[[#This Row],[GTE TI]])</f>
        <v xml:space="preserve">ANL </v>
      </c>
      <c r="C797" s="80" t="s">
        <v>500</v>
      </c>
      <c r="D797" s="80" t="s">
        <v>548</v>
      </c>
      <c r="E797" s="16" t="str" cm="1">
        <f t="array" ref="E79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97" s="16">
        <f t="shared" si="24"/>
        <v>0.25</v>
      </c>
      <c r="G797" s="16">
        <f t="shared" si="25"/>
        <v>1</v>
      </c>
      <c r="H797" s="16" t="s">
        <v>64</v>
      </c>
      <c r="I797" s="16"/>
      <c r="J797" s="16"/>
      <c r="K797" s="31">
        <v>0.25</v>
      </c>
      <c r="L797" s="32"/>
      <c r="M797" s="44"/>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5"/>
      <c r="AR797" s="16" t="s">
        <v>60</v>
      </c>
    </row>
    <row r="798" spans="1:44" s="5" customFormat="1" hidden="1" x14ac:dyDescent="0.25">
      <c r="A798" s="33" t="s">
        <v>1583</v>
      </c>
      <c r="B798" s="33" t="str">
        <f>IFERROR(LEFT(BasedeDados[[#This Row],[GTE TI]],SEARCH(" ",BasedeDados[[#This Row],[GTE TI]],1)),BasedeDados[[#This Row],[GTE TI]])</f>
        <v xml:space="preserve">ANL </v>
      </c>
      <c r="C798" s="79" t="s">
        <v>1429</v>
      </c>
      <c r="D798" s="79" t="s">
        <v>2045</v>
      </c>
      <c r="E798" s="16" t="str" cm="1">
        <f t="array" ref="E79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98" s="16">
        <f t="shared" si="24"/>
        <v>0.5</v>
      </c>
      <c r="G798" s="16">
        <f t="shared" si="25"/>
        <v>2</v>
      </c>
      <c r="H798" s="16" t="s">
        <v>64</v>
      </c>
      <c r="I798" s="16"/>
      <c r="J798" s="16"/>
      <c r="K798" s="31">
        <v>0.25</v>
      </c>
      <c r="L798" s="32"/>
      <c r="M798" s="44"/>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v>0.25</v>
      </c>
      <c r="AN798" s="16"/>
      <c r="AO798" s="16"/>
      <c r="AP798" s="16"/>
      <c r="AQ798" s="15"/>
      <c r="AR798" s="16" t="s">
        <v>60</v>
      </c>
    </row>
    <row r="799" spans="1:44" s="5" customFormat="1" hidden="1" x14ac:dyDescent="0.25">
      <c r="A799" s="33" t="s">
        <v>1585</v>
      </c>
      <c r="B799" s="33" t="str">
        <f>IFERROR(LEFT(BasedeDados[[#This Row],[GTE TI]],SEARCH(" ",BasedeDados[[#This Row],[GTE TI]],1)),BasedeDados[[#This Row],[GTE TI]])</f>
        <v xml:space="preserve">ANL </v>
      </c>
      <c r="C799" s="80" t="s">
        <v>1976</v>
      </c>
      <c r="D799" s="80" t="s">
        <v>1974</v>
      </c>
      <c r="E799" s="16" t="str" cm="1">
        <f t="array" ref="E79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799" s="16">
        <f t="shared" si="24"/>
        <v>0.25</v>
      </c>
      <c r="G799" s="16">
        <f t="shared" si="25"/>
        <v>1</v>
      </c>
      <c r="H799" s="16" t="s">
        <v>64</v>
      </c>
      <c r="I799" s="16"/>
      <c r="J799" s="16"/>
      <c r="K799" s="31">
        <v>0.25</v>
      </c>
      <c r="L799" s="32"/>
      <c r="M799" s="44"/>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5"/>
      <c r="AR799" s="16" t="s">
        <v>60</v>
      </c>
    </row>
    <row r="800" spans="1:44" s="5" customFormat="1" hidden="1" x14ac:dyDescent="0.25">
      <c r="A800" s="33" t="s">
        <v>1587</v>
      </c>
      <c r="B800" s="33" t="str">
        <f>IFERROR(LEFT(BasedeDados[[#This Row],[GTE TI]],SEARCH(" ",BasedeDados[[#This Row],[GTE TI]],1)),BasedeDados[[#This Row],[GTE TI]])</f>
        <v xml:space="preserve">ANL </v>
      </c>
      <c r="C800" s="79" t="s">
        <v>326</v>
      </c>
      <c r="D800" s="79" t="s">
        <v>1796</v>
      </c>
      <c r="E800" s="16" t="str" cm="1">
        <f t="array" ref="E80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00" s="16">
        <f t="shared" si="24"/>
        <v>0.25</v>
      </c>
      <c r="G800" s="16">
        <f t="shared" si="25"/>
        <v>1</v>
      </c>
      <c r="H800" s="16" t="s">
        <v>64</v>
      </c>
      <c r="I800" s="16"/>
      <c r="J800" s="16"/>
      <c r="K800" s="31">
        <v>0.25</v>
      </c>
      <c r="L800" s="32"/>
      <c r="M800" s="44"/>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5"/>
      <c r="AR800" s="16" t="s">
        <v>60</v>
      </c>
    </row>
    <row r="801" spans="1:44" s="5" customFormat="1" hidden="1" x14ac:dyDescent="0.25">
      <c r="A801" s="33" t="s">
        <v>1589</v>
      </c>
      <c r="B801" s="33" t="str">
        <f>IFERROR(LEFT(BasedeDados[[#This Row],[GTE TI]],SEARCH(" ",BasedeDados[[#This Row],[GTE TI]],1)),BasedeDados[[#This Row],[GTE TI]])</f>
        <v xml:space="preserve">ANL </v>
      </c>
      <c r="C801" s="80" t="s">
        <v>134</v>
      </c>
      <c r="D801" s="80" t="s">
        <v>317</v>
      </c>
      <c r="E801" s="16" t="str" cm="1">
        <f t="array" ref="E80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01" s="16">
        <f t="shared" si="24"/>
        <v>0.25</v>
      </c>
      <c r="G801" s="16">
        <f t="shared" si="25"/>
        <v>1</v>
      </c>
      <c r="H801" s="16" t="s">
        <v>64</v>
      </c>
      <c r="I801" s="16"/>
      <c r="J801" s="16"/>
      <c r="K801" s="31">
        <v>0.25</v>
      </c>
      <c r="L801" s="32"/>
      <c r="M801" s="44"/>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5"/>
      <c r="AR801" s="16" t="s">
        <v>60</v>
      </c>
    </row>
    <row r="802" spans="1:44" s="5" customFormat="1" hidden="1" x14ac:dyDescent="0.25">
      <c r="A802" s="33" t="s">
        <v>1592</v>
      </c>
      <c r="B802" s="33" t="str">
        <f>IFERROR(LEFT(BasedeDados[[#This Row],[GTE TI]],SEARCH(" ",BasedeDados[[#This Row],[GTE TI]],1)),BasedeDados[[#This Row],[GTE TI]])</f>
        <v xml:space="preserve">ANL </v>
      </c>
      <c r="C802" s="79" t="s">
        <v>198</v>
      </c>
      <c r="D802" s="79" t="s">
        <v>199</v>
      </c>
      <c r="E802" s="16" t="str" cm="1">
        <f t="array" ref="E80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02" s="16">
        <f t="shared" si="24"/>
        <v>0.25</v>
      </c>
      <c r="G802" s="16">
        <f t="shared" si="25"/>
        <v>1</v>
      </c>
      <c r="H802" s="16" t="s">
        <v>64</v>
      </c>
      <c r="I802" s="16"/>
      <c r="J802" s="16"/>
      <c r="K802" s="31">
        <v>0.25</v>
      </c>
      <c r="L802" s="32"/>
      <c r="M802" s="44"/>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5"/>
      <c r="AR802" s="16" t="s">
        <v>60</v>
      </c>
    </row>
    <row r="803" spans="1:44" s="5" customFormat="1" hidden="1" x14ac:dyDescent="0.25">
      <c r="A803" s="33" t="s">
        <v>1594</v>
      </c>
      <c r="B803" s="33" t="str">
        <f>IFERROR(LEFT(BasedeDados[[#This Row],[GTE TI]],SEARCH(" ",BasedeDados[[#This Row],[GTE TI]],1)),BasedeDados[[#This Row],[GTE TI]])</f>
        <v xml:space="preserve">ANL </v>
      </c>
      <c r="C803" s="80" t="s">
        <v>125</v>
      </c>
      <c r="D803" s="80" t="s">
        <v>126</v>
      </c>
      <c r="E803" s="16" t="str" cm="1">
        <f t="array" ref="E80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03" s="16">
        <f t="shared" si="24"/>
        <v>0.25</v>
      </c>
      <c r="G803" s="16">
        <f t="shared" si="25"/>
        <v>1</v>
      </c>
      <c r="H803" s="16" t="s">
        <v>64</v>
      </c>
      <c r="I803" s="16"/>
      <c r="J803" s="16"/>
      <c r="K803" s="31">
        <v>0.25</v>
      </c>
      <c r="L803" s="32"/>
      <c r="M803" s="44"/>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5"/>
      <c r="AR803" s="16" t="s">
        <v>60</v>
      </c>
    </row>
    <row r="804" spans="1:44" s="5" customFormat="1" hidden="1" x14ac:dyDescent="0.25">
      <c r="A804" s="33" t="s">
        <v>1597</v>
      </c>
      <c r="B804" s="33" t="str">
        <f>IFERROR(LEFT(BasedeDados[[#This Row],[GTE TI]],SEARCH(" ",BasedeDados[[#This Row],[GTE TI]],1)),BasedeDados[[#This Row],[GTE TI]])</f>
        <v xml:space="preserve">CONS </v>
      </c>
      <c r="C804" s="79" t="s">
        <v>323</v>
      </c>
      <c r="D804" s="79" t="s">
        <v>1390</v>
      </c>
      <c r="E804" s="16" t="str" cm="1">
        <f t="array" ref="E80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04" s="16">
        <f t="shared" si="24"/>
        <v>0.25</v>
      </c>
      <c r="G804" s="16">
        <f t="shared" si="25"/>
        <v>1</v>
      </c>
      <c r="H804" s="16" t="s">
        <v>64</v>
      </c>
      <c r="I804" s="16"/>
      <c r="J804" s="16"/>
      <c r="K804" s="31">
        <v>0.25</v>
      </c>
      <c r="L804" s="32"/>
      <c r="M804" s="44"/>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5"/>
      <c r="AR804" s="16" t="s">
        <v>60</v>
      </c>
    </row>
    <row r="805" spans="1:44" s="5" customFormat="1" hidden="1" x14ac:dyDescent="0.25">
      <c r="A805" s="33" t="s">
        <v>1599</v>
      </c>
      <c r="B805" s="33" t="str">
        <f>IFERROR(LEFT(BasedeDados[[#This Row],[GTE TI]],SEARCH(" ",BasedeDados[[#This Row],[GTE TI]],1)),BasedeDados[[#This Row],[GTE TI]])</f>
        <v xml:space="preserve">ESP </v>
      </c>
      <c r="C805" s="80" t="s">
        <v>342</v>
      </c>
      <c r="D805" s="80" t="s">
        <v>358</v>
      </c>
      <c r="E805" s="16" t="str" cm="1">
        <f t="array" ref="E80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05" s="16">
        <f t="shared" si="24"/>
        <v>0.25</v>
      </c>
      <c r="G805" s="16">
        <f t="shared" si="25"/>
        <v>1</v>
      </c>
      <c r="H805" s="16" t="s">
        <v>64</v>
      </c>
      <c r="I805" s="16"/>
      <c r="J805" s="16"/>
      <c r="L805" s="32"/>
      <c r="M805" s="44"/>
      <c r="N805" s="16"/>
      <c r="O805" s="16"/>
      <c r="P805" s="16"/>
      <c r="Q805" s="16"/>
      <c r="R805" s="16"/>
      <c r="S805" s="16"/>
      <c r="T805" s="16"/>
      <c r="U805" s="16"/>
      <c r="V805" s="16"/>
      <c r="W805" s="16"/>
      <c r="X805" s="16"/>
      <c r="Y805" s="16"/>
      <c r="Z805" s="16"/>
      <c r="AA805" s="16"/>
      <c r="AC805" s="16"/>
      <c r="AE805" s="16"/>
      <c r="AF805" s="16"/>
      <c r="AG805" s="16"/>
      <c r="AH805" s="16"/>
      <c r="AI805" s="16"/>
      <c r="AJ805" s="16"/>
      <c r="AK805" s="16"/>
      <c r="AL805" s="55">
        <v>0.25</v>
      </c>
      <c r="AM805" s="16"/>
      <c r="AN805" s="16"/>
      <c r="AO805" s="16"/>
      <c r="AP805" s="16"/>
      <c r="AQ805" s="15"/>
      <c r="AR805" s="16"/>
    </row>
    <row r="806" spans="1:44" s="5" customFormat="1" hidden="1" x14ac:dyDescent="0.25">
      <c r="A806" s="33" t="s">
        <v>1601</v>
      </c>
      <c r="B806" s="33" t="str">
        <f>IFERROR(LEFT(BasedeDados[[#This Row],[GTE TI]],SEARCH(" ",BasedeDados[[#This Row],[GTE TI]],1)),BasedeDados[[#This Row],[GTE TI]])</f>
        <v xml:space="preserve">ADVOGADO </v>
      </c>
      <c r="C806" s="79" t="s">
        <v>851</v>
      </c>
      <c r="D806" s="79" t="s">
        <v>912</v>
      </c>
      <c r="E806" s="16" t="str" cm="1">
        <f t="array" ref="E80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06" s="16">
        <f t="shared" si="24"/>
        <v>0.25</v>
      </c>
      <c r="G806" s="16">
        <f t="shared" si="25"/>
        <v>1</v>
      </c>
      <c r="H806" s="16" t="s">
        <v>64</v>
      </c>
      <c r="I806" s="16"/>
      <c r="J806" s="16"/>
      <c r="K806" s="31">
        <v>0.25</v>
      </c>
      <c r="L806" s="32"/>
      <c r="M806" s="44"/>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5"/>
      <c r="AR806" s="16" t="s">
        <v>60</v>
      </c>
    </row>
    <row r="807" spans="1:44" s="5" customFormat="1" hidden="1" x14ac:dyDescent="0.25">
      <c r="A807" s="33" t="s">
        <v>1602</v>
      </c>
      <c r="B807" s="33" t="str">
        <f>IFERROR(LEFT(BasedeDados[[#This Row],[GTE TI]],SEARCH(" ",BasedeDados[[#This Row],[GTE TI]],1)),BasedeDados[[#This Row],[GTE TI]])</f>
        <v xml:space="preserve">SUPTE </v>
      </c>
      <c r="C807" s="80" t="s">
        <v>764</v>
      </c>
      <c r="D807" s="80" t="s">
        <v>765</v>
      </c>
      <c r="E807" s="16" t="s">
        <v>84</v>
      </c>
      <c r="F807" s="16">
        <f t="shared" si="24"/>
        <v>12.25</v>
      </c>
      <c r="G807" s="16">
        <f t="shared" si="25"/>
        <v>3</v>
      </c>
      <c r="H807" s="16" t="s">
        <v>85</v>
      </c>
      <c r="I807" s="55"/>
      <c r="J807" s="55"/>
      <c r="K807" s="31">
        <v>0.25</v>
      </c>
      <c r="L807" s="56"/>
      <c r="M807" s="57"/>
      <c r="N807" s="55"/>
      <c r="O807" s="55"/>
      <c r="P807" s="55"/>
      <c r="Q807" s="55"/>
      <c r="R807" s="55"/>
      <c r="S807" s="55"/>
      <c r="T807" s="55"/>
      <c r="U807" s="55"/>
      <c r="V807" s="55"/>
      <c r="W807" s="55"/>
      <c r="X807" s="55"/>
      <c r="Y807" s="55"/>
      <c r="Z807" s="55"/>
      <c r="AA807" s="55">
        <v>2</v>
      </c>
      <c r="AB807" s="16"/>
      <c r="AC807" s="55"/>
      <c r="AD807" s="16"/>
      <c r="AE807" s="55"/>
      <c r="AF807" s="55"/>
      <c r="AG807" s="55"/>
      <c r="AH807" s="55"/>
      <c r="AI807" s="16">
        <v>10</v>
      </c>
      <c r="AJ807" s="55"/>
      <c r="AK807" s="55"/>
      <c r="AL807" s="16"/>
      <c r="AM807" s="16"/>
      <c r="AN807" s="55"/>
      <c r="AO807" s="55"/>
      <c r="AP807" s="55"/>
      <c r="AQ807" s="53"/>
      <c r="AR807" s="16" t="s">
        <v>60</v>
      </c>
    </row>
    <row r="808" spans="1:44" s="5" customFormat="1" hidden="1" x14ac:dyDescent="0.25">
      <c r="A808" s="33" t="s">
        <v>1604</v>
      </c>
      <c r="B808" s="33" t="str">
        <f>IFERROR(LEFT(BasedeDados[[#This Row],[GTE TI]],SEARCH(" ",BasedeDados[[#This Row],[GTE TI]],1)),BasedeDados[[#This Row],[GTE TI]])</f>
        <v xml:space="preserve">SUPTE </v>
      </c>
      <c r="C808" s="79" t="s">
        <v>240</v>
      </c>
      <c r="D808" s="79" t="s">
        <v>1134</v>
      </c>
      <c r="E808" s="16" t="str" cm="1">
        <f t="array" ref="E80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08" s="16">
        <f t="shared" si="24"/>
        <v>0.25</v>
      </c>
      <c r="G808" s="16">
        <f t="shared" si="25"/>
        <v>1</v>
      </c>
      <c r="H808" s="16" t="s">
        <v>64</v>
      </c>
      <c r="I808" s="16"/>
      <c r="J808" s="16"/>
      <c r="K808" s="31">
        <v>0.25</v>
      </c>
      <c r="L808" s="32"/>
      <c r="M808" s="44"/>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5"/>
      <c r="AR808" s="16" t="s">
        <v>60</v>
      </c>
    </row>
    <row r="809" spans="1:44" s="5" customFormat="1" hidden="1" x14ac:dyDescent="0.25">
      <c r="A809" s="33" t="s">
        <v>1605</v>
      </c>
      <c r="B809" s="33" t="str">
        <f>IFERROR(LEFT(BasedeDados[[#This Row],[GTE TI]],SEARCH(" ",BasedeDados[[#This Row],[GTE TI]],1)),BasedeDados[[#This Row],[GTE TI]])</f>
        <v xml:space="preserve">DIR </v>
      </c>
      <c r="C809" s="80" t="s">
        <v>383</v>
      </c>
      <c r="D809" s="80" t="s">
        <v>384</v>
      </c>
      <c r="E809" s="16" t="s">
        <v>84</v>
      </c>
      <c r="F809" s="16">
        <f t="shared" si="24"/>
        <v>16</v>
      </c>
      <c r="G809" s="16">
        <f t="shared" si="25"/>
        <v>1</v>
      </c>
      <c r="H809" s="16" t="s">
        <v>85</v>
      </c>
      <c r="I809" s="16"/>
      <c r="J809" s="16"/>
      <c r="K809" s="31"/>
      <c r="L809" s="32"/>
      <c r="M809" s="44"/>
      <c r="N809" s="16"/>
      <c r="O809" s="16"/>
      <c r="P809" s="16"/>
      <c r="Q809" s="16"/>
      <c r="R809" s="16"/>
      <c r="S809" s="16"/>
      <c r="T809" s="16"/>
      <c r="U809" s="16"/>
      <c r="V809" s="16"/>
      <c r="W809" s="16"/>
      <c r="X809" s="16"/>
      <c r="Y809" s="16"/>
      <c r="Z809" s="16"/>
      <c r="AA809" s="16"/>
      <c r="AB809" s="31"/>
      <c r="AC809" s="16"/>
      <c r="AD809" s="31"/>
      <c r="AE809" s="16"/>
      <c r="AF809" s="16"/>
      <c r="AG809" s="16"/>
      <c r="AH809" s="31">
        <v>16</v>
      </c>
      <c r="AI809" s="31"/>
      <c r="AJ809" s="16"/>
      <c r="AK809" s="16"/>
      <c r="AL809" s="16"/>
      <c r="AM809" s="31"/>
      <c r="AN809" s="16"/>
      <c r="AO809" s="16"/>
      <c r="AP809" s="16"/>
      <c r="AQ809" s="15"/>
      <c r="AR809" s="16"/>
    </row>
    <row r="810" spans="1:44" s="5" customFormat="1" hidden="1" x14ac:dyDescent="0.25">
      <c r="A810" s="33" t="s">
        <v>1607</v>
      </c>
      <c r="B810" s="33" t="str">
        <f>IFERROR(LEFT(BasedeDados[[#This Row],[GTE TI]],SEARCH(" ",BasedeDados[[#This Row],[GTE TI]],1)),BasedeDados[[#This Row],[GTE TI]])</f>
        <v>N/A</v>
      </c>
      <c r="C810" s="79" t="s">
        <v>2075</v>
      </c>
      <c r="D810" s="79" t="s">
        <v>2075</v>
      </c>
      <c r="E810" s="16" t="str" cm="1">
        <f t="array" ref="E81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10" s="16">
        <f t="shared" si="24"/>
        <v>0.25</v>
      </c>
      <c r="G810" s="16">
        <f t="shared" si="25"/>
        <v>1</v>
      </c>
      <c r="H810" s="16" t="s">
        <v>64</v>
      </c>
      <c r="I810" s="16"/>
      <c r="J810" s="16"/>
      <c r="K810" s="31">
        <v>0.25</v>
      </c>
      <c r="L810" s="32"/>
      <c r="M810" s="44"/>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5"/>
      <c r="AR810" s="16" t="s">
        <v>60</v>
      </c>
    </row>
    <row r="811" spans="1:44" s="5" customFormat="1" hidden="1" x14ac:dyDescent="0.25">
      <c r="A811" s="33" t="s">
        <v>1609</v>
      </c>
      <c r="B811" s="33" t="str">
        <f>IFERROR(LEFT(BasedeDados[[#This Row],[GTE TI]],SEARCH(" ",BasedeDados[[#This Row],[GTE TI]],1)),BasedeDados[[#This Row],[GTE TI]])</f>
        <v xml:space="preserve">ANL </v>
      </c>
      <c r="C811" s="80" t="s">
        <v>978</v>
      </c>
      <c r="D811" s="80" t="s">
        <v>979</v>
      </c>
      <c r="E811" s="16" t="str" cm="1">
        <f t="array" ref="E81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11" s="16">
        <f t="shared" si="24"/>
        <v>0.25</v>
      </c>
      <c r="G811" s="16">
        <f t="shared" si="25"/>
        <v>1</v>
      </c>
      <c r="H811" s="16" t="s">
        <v>64</v>
      </c>
      <c r="I811" s="16"/>
      <c r="J811" s="16"/>
      <c r="K811" s="31">
        <v>0.25</v>
      </c>
      <c r="L811" s="32"/>
      <c r="M811" s="44"/>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5"/>
      <c r="AR811" s="16" t="s">
        <v>60</v>
      </c>
    </row>
    <row r="812" spans="1:44" s="5" customFormat="1" hidden="1" x14ac:dyDescent="0.25">
      <c r="A812" s="33" t="s">
        <v>1610</v>
      </c>
      <c r="B812" s="33" t="str">
        <f>IFERROR(LEFT(BasedeDados[[#This Row],[GTE TI]],SEARCH(" ",BasedeDados[[#This Row],[GTE TI]],1)),BasedeDados[[#This Row],[GTE TI]])</f>
        <v xml:space="preserve">ANL </v>
      </c>
      <c r="C812" s="79" t="s">
        <v>356</v>
      </c>
      <c r="D812" s="79" t="s">
        <v>1217</v>
      </c>
      <c r="E812" s="16" t="str" cm="1">
        <f t="array" ref="E81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12" s="16">
        <f t="shared" si="24"/>
        <v>0.25</v>
      </c>
      <c r="G812" s="16">
        <f t="shared" si="25"/>
        <v>1</v>
      </c>
      <c r="H812" s="16" t="s">
        <v>64</v>
      </c>
      <c r="I812" s="16"/>
      <c r="J812" s="16"/>
      <c r="K812" s="31">
        <v>0.25</v>
      </c>
      <c r="L812" s="32"/>
      <c r="M812" s="44"/>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5"/>
      <c r="AR812" s="16" t="s">
        <v>60</v>
      </c>
    </row>
    <row r="813" spans="1:44" s="5" customFormat="1" hidden="1" x14ac:dyDescent="0.25">
      <c r="A813" s="33" t="s">
        <v>1611</v>
      </c>
      <c r="B813" s="33" t="str">
        <f>IFERROR(LEFT(BasedeDados[[#This Row],[GTE TI]],SEARCH(" ",BasedeDados[[#This Row],[GTE TI]],1)),BasedeDados[[#This Row],[GTE TI]])</f>
        <v xml:space="preserve">ANL </v>
      </c>
      <c r="C813" s="80" t="s">
        <v>337</v>
      </c>
      <c r="D813" s="80" t="s">
        <v>1665</v>
      </c>
      <c r="E813" s="16" t="str" cm="1">
        <f t="array" ref="E81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13" s="16">
        <f t="shared" si="24"/>
        <v>0.25</v>
      </c>
      <c r="G813" s="16">
        <f t="shared" si="25"/>
        <v>1</v>
      </c>
      <c r="H813" s="16" t="s">
        <v>64</v>
      </c>
      <c r="I813" s="55"/>
      <c r="J813" s="55"/>
      <c r="L813" s="56"/>
      <c r="M813" s="57"/>
      <c r="N813" s="55"/>
      <c r="O813" s="55"/>
      <c r="P813" s="55"/>
      <c r="Q813" s="55"/>
      <c r="R813" s="55"/>
      <c r="S813" s="55"/>
      <c r="T813" s="55"/>
      <c r="U813" s="55"/>
      <c r="V813" s="55"/>
      <c r="W813" s="55"/>
      <c r="X813" s="55"/>
      <c r="Y813" s="55"/>
      <c r="Z813" s="55"/>
      <c r="AA813" s="55"/>
      <c r="AC813" s="55"/>
      <c r="AE813" s="55"/>
      <c r="AF813" s="55"/>
      <c r="AG813" s="55"/>
      <c r="AH813" s="55"/>
      <c r="AI813" s="55"/>
      <c r="AJ813" s="55"/>
      <c r="AK813" s="55"/>
      <c r="AL813" s="55">
        <v>0.25</v>
      </c>
      <c r="AM813" s="16"/>
      <c r="AN813" s="55"/>
      <c r="AO813" s="55"/>
      <c r="AP813" s="55"/>
      <c r="AQ813" s="53"/>
      <c r="AR813" s="16"/>
    </row>
    <row r="814" spans="1:44" s="5" customFormat="1" hidden="1" x14ac:dyDescent="0.25">
      <c r="A814" s="33" t="s">
        <v>1613</v>
      </c>
      <c r="B814" s="33" t="str">
        <f>IFERROR(LEFT(BasedeDados[[#This Row],[GTE TI]],SEARCH(" ",BasedeDados[[#This Row],[GTE TI]],1)),BasedeDados[[#This Row],[GTE TI]])</f>
        <v xml:space="preserve">SUPTE </v>
      </c>
      <c r="C814" s="79" t="s">
        <v>848</v>
      </c>
      <c r="D814" s="79" t="s">
        <v>849</v>
      </c>
      <c r="E814" s="16" t="str" cm="1">
        <f t="array" ref="E81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14" s="16">
        <f t="shared" si="24"/>
        <v>0.5</v>
      </c>
      <c r="G814" s="16">
        <f t="shared" si="25"/>
        <v>2</v>
      </c>
      <c r="H814" s="16" t="s">
        <v>64</v>
      </c>
      <c r="I814" s="16"/>
      <c r="J814" s="16"/>
      <c r="K814" s="31">
        <v>0.25</v>
      </c>
      <c r="L814" s="32"/>
      <c r="M814" s="44"/>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v>0.25</v>
      </c>
      <c r="AN814" s="16"/>
      <c r="AO814" s="16"/>
      <c r="AP814" s="16"/>
      <c r="AQ814" s="15"/>
      <c r="AR814" s="16" t="s">
        <v>60</v>
      </c>
    </row>
    <row r="815" spans="1:44" s="5" customFormat="1" hidden="1" x14ac:dyDescent="0.25">
      <c r="A815" s="33" t="s">
        <v>1615</v>
      </c>
      <c r="B815" s="33" t="str">
        <f>IFERROR(LEFT(BasedeDados[[#This Row],[GTE TI]],SEARCH(" ",BasedeDados[[#This Row],[GTE TI]],1)),BasedeDados[[#This Row],[GTE TI]])</f>
        <v xml:space="preserve">GTE </v>
      </c>
      <c r="C815" s="80" t="s">
        <v>892</v>
      </c>
      <c r="D815" s="80" t="s">
        <v>923</v>
      </c>
      <c r="E815" s="16" t="str" cm="1">
        <f t="array" ref="E81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15" s="16">
        <f t="shared" si="24"/>
        <v>0.25</v>
      </c>
      <c r="G815" s="16">
        <f t="shared" si="25"/>
        <v>1</v>
      </c>
      <c r="H815" s="16" t="s">
        <v>64</v>
      </c>
      <c r="I815" s="55"/>
      <c r="J815" s="55"/>
      <c r="L815" s="56"/>
      <c r="M815" s="57"/>
      <c r="N815" s="55"/>
      <c r="O815" s="55"/>
      <c r="P815" s="55"/>
      <c r="Q815" s="55"/>
      <c r="R815" s="55"/>
      <c r="S815" s="55"/>
      <c r="T815" s="55"/>
      <c r="U815" s="55"/>
      <c r="V815" s="55"/>
      <c r="W815" s="55"/>
      <c r="X815" s="55"/>
      <c r="Y815" s="55"/>
      <c r="Z815" s="55"/>
      <c r="AA815" s="55"/>
      <c r="AC815" s="55"/>
      <c r="AE815" s="55"/>
      <c r="AF815" s="55"/>
      <c r="AG815" s="55"/>
      <c r="AH815" s="55"/>
      <c r="AI815" s="55"/>
      <c r="AJ815" s="55"/>
      <c r="AK815" s="55"/>
      <c r="AL815" s="55">
        <v>0.25</v>
      </c>
      <c r="AM815" s="16"/>
      <c r="AN815" s="55"/>
      <c r="AO815" s="55"/>
      <c r="AP815" s="55"/>
      <c r="AQ815" s="53"/>
      <c r="AR815" s="16"/>
    </row>
    <row r="816" spans="1:44" s="5" customFormat="1" hidden="1" x14ac:dyDescent="0.25">
      <c r="A816" s="33" t="s">
        <v>1617</v>
      </c>
      <c r="B816" s="33" t="str">
        <f>IFERROR(LEFT(BasedeDados[[#This Row],[GTE TI]],SEARCH(" ",BasedeDados[[#This Row],[GTE TI]],1)),BasedeDados[[#This Row],[GTE TI]])</f>
        <v>N/A</v>
      </c>
      <c r="C816" s="79" t="s">
        <v>2075</v>
      </c>
      <c r="D816" s="79" t="s">
        <v>2075</v>
      </c>
      <c r="E816" s="16" t="s">
        <v>84</v>
      </c>
      <c r="F816" s="16">
        <f t="shared" si="24"/>
        <v>16.25</v>
      </c>
      <c r="G816" s="16">
        <f t="shared" si="25"/>
        <v>2</v>
      </c>
      <c r="H816" s="16" t="s">
        <v>85</v>
      </c>
      <c r="I816" s="16"/>
      <c r="J816" s="16"/>
      <c r="K816" s="31">
        <v>0.25</v>
      </c>
      <c r="L816" s="32"/>
      <c r="M816" s="44"/>
      <c r="N816" s="16"/>
      <c r="O816" s="16"/>
      <c r="P816" s="16"/>
      <c r="Q816" s="16"/>
      <c r="R816" s="16"/>
      <c r="S816" s="16"/>
      <c r="T816" s="16"/>
      <c r="U816" s="16"/>
      <c r="V816" s="16"/>
      <c r="W816" s="16"/>
      <c r="X816" s="16"/>
      <c r="Y816" s="16"/>
      <c r="Z816" s="16"/>
      <c r="AA816" s="16"/>
      <c r="AB816" s="16"/>
      <c r="AC816" s="16"/>
      <c r="AD816" s="16"/>
      <c r="AE816" s="16"/>
      <c r="AF816" s="16"/>
      <c r="AG816" s="16"/>
      <c r="AH816" s="16">
        <v>16</v>
      </c>
      <c r="AI816" s="16"/>
      <c r="AJ816" s="16"/>
      <c r="AK816" s="16"/>
      <c r="AL816" s="16"/>
      <c r="AM816" s="16"/>
      <c r="AN816" s="16"/>
      <c r="AO816" s="16"/>
      <c r="AP816" s="16"/>
      <c r="AQ816" s="15"/>
      <c r="AR816" s="16" t="s">
        <v>60</v>
      </c>
    </row>
    <row r="817" spans="1:44" s="5" customFormat="1" hidden="1" x14ac:dyDescent="0.25">
      <c r="A817" s="33" t="s">
        <v>1619</v>
      </c>
      <c r="B817" s="33" t="str">
        <f>IFERROR(LEFT(BasedeDados[[#This Row],[GTE TI]],SEARCH(" ",BasedeDados[[#This Row],[GTE TI]],1)),BasedeDados[[#This Row],[GTE TI]])</f>
        <v xml:space="preserve">ANL </v>
      </c>
      <c r="C817" s="80" t="s">
        <v>1255</v>
      </c>
      <c r="D817" s="80" t="s">
        <v>1253</v>
      </c>
      <c r="E817" s="16" t="str" cm="1">
        <f t="array" ref="E81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17" s="16">
        <f t="shared" si="24"/>
        <v>0.25</v>
      </c>
      <c r="G817" s="16">
        <f t="shared" si="25"/>
        <v>1</v>
      </c>
      <c r="H817" s="16" t="s">
        <v>64</v>
      </c>
      <c r="I817" s="16"/>
      <c r="J817" s="16"/>
      <c r="K817" s="31">
        <v>0.25</v>
      </c>
      <c r="L817" s="32"/>
      <c r="M817" s="44"/>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5"/>
      <c r="AR817" s="16" t="s">
        <v>60</v>
      </c>
    </row>
    <row r="818" spans="1:44" s="5" customFormat="1" hidden="1" x14ac:dyDescent="0.25">
      <c r="A818" s="33" t="s">
        <v>1620</v>
      </c>
      <c r="B818" s="33" t="str">
        <f>IFERROR(LEFT(BasedeDados[[#This Row],[GTE TI]],SEARCH(" ",BasedeDados[[#This Row],[GTE TI]],1)),BasedeDados[[#This Row],[GTE TI]])</f>
        <v>N/A</v>
      </c>
      <c r="C818" s="79" t="s">
        <v>2075</v>
      </c>
      <c r="D818" s="79" t="s">
        <v>2075</v>
      </c>
      <c r="E818" s="16" t="str" cm="1">
        <f t="array" ref="E81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18" s="16">
        <f t="shared" si="24"/>
        <v>0.25</v>
      </c>
      <c r="G818" s="16">
        <f t="shared" si="25"/>
        <v>1</v>
      </c>
      <c r="H818" s="16" t="s">
        <v>64</v>
      </c>
      <c r="I818" s="16"/>
      <c r="J818" s="16"/>
      <c r="K818" s="31">
        <v>0.25</v>
      </c>
      <c r="L818" s="32"/>
      <c r="M818" s="44"/>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5"/>
      <c r="AR818" s="16" t="s">
        <v>60</v>
      </c>
    </row>
    <row r="819" spans="1:44" s="5" customFormat="1" hidden="1" x14ac:dyDescent="0.25">
      <c r="A819" s="33" t="s">
        <v>1621</v>
      </c>
      <c r="B819" s="33" t="str">
        <f>IFERROR(LEFT(BasedeDados[[#This Row],[GTE TI]],SEARCH(" ",BasedeDados[[#This Row],[GTE TI]],1)),BasedeDados[[#This Row],[GTE TI]])</f>
        <v xml:space="preserve">ESP </v>
      </c>
      <c r="C819" s="80" t="s">
        <v>342</v>
      </c>
      <c r="D819" s="80" t="s">
        <v>428</v>
      </c>
      <c r="E819" s="16" t="str" cm="1">
        <f t="array" ref="E81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819" s="16">
        <f t="shared" si="24"/>
        <v>8.25</v>
      </c>
      <c r="G819" s="16">
        <f t="shared" si="25"/>
        <v>2</v>
      </c>
      <c r="H819" s="16" t="s">
        <v>58</v>
      </c>
      <c r="I819" s="16"/>
      <c r="J819" s="16"/>
      <c r="K819" s="31"/>
      <c r="L819" s="32"/>
      <c r="M819" s="44"/>
      <c r="N819" s="16"/>
      <c r="O819" s="16"/>
      <c r="P819" s="16"/>
      <c r="Q819" s="16"/>
      <c r="R819" s="16"/>
      <c r="S819" s="16"/>
      <c r="T819" s="16"/>
      <c r="U819" s="16"/>
      <c r="V819" s="16"/>
      <c r="W819" s="16"/>
      <c r="X819" s="16"/>
      <c r="Y819" s="16"/>
      <c r="Z819" s="16"/>
      <c r="AA819" s="16"/>
      <c r="AB819" s="31">
        <v>8</v>
      </c>
      <c r="AC819" s="16"/>
      <c r="AD819" s="31"/>
      <c r="AE819" s="16"/>
      <c r="AF819" s="16"/>
      <c r="AG819" s="16"/>
      <c r="AH819" s="16"/>
      <c r="AI819" s="16"/>
      <c r="AJ819" s="16"/>
      <c r="AK819" s="16"/>
      <c r="AL819" s="16"/>
      <c r="AM819" s="58">
        <v>0.25</v>
      </c>
      <c r="AN819" s="16"/>
      <c r="AO819" s="16"/>
      <c r="AP819" s="16"/>
      <c r="AQ819" s="15"/>
      <c r="AR819" s="16" t="s">
        <v>60</v>
      </c>
    </row>
    <row r="820" spans="1:44" s="5" customFormat="1" hidden="1" x14ac:dyDescent="0.25">
      <c r="A820" s="33" t="s">
        <v>1624</v>
      </c>
      <c r="B820" s="33" t="str">
        <f>IFERROR(LEFT(BasedeDados[[#This Row],[GTE TI]],SEARCH(" ",BasedeDados[[#This Row],[GTE TI]],1)),BasedeDados[[#This Row],[GTE TI]])</f>
        <v xml:space="preserve">SUPTE </v>
      </c>
      <c r="C820" s="79" t="s">
        <v>246</v>
      </c>
      <c r="D820" s="79" t="s">
        <v>1872</v>
      </c>
      <c r="E820" s="16" t="s">
        <v>57</v>
      </c>
      <c r="F820" s="16">
        <f t="shared" si="24"/>
        <v>0.75</v>
      </c>
      <c r="G820" s="16">
        <f t="shared" si="25"/>
        <v>2</v>
      </c>
      <c r="H820" s="16" t="s">
        <v>58</v>
      </c>
      <c r="I820" s="16"/>
      <c r="J820" s="16"/>
      <c r="K820" s="31">
        <v>0.25</v>
      </c>
      <c r="L820" s="32">
        <v>0.5</v>
      </c>
      <c r="M820" s="44"/>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t="s">
        <v>59</v>
      </c>
      <c r="AQ820" s="15"/>
      <c r="AR820" s="16" t="s">
        <v>60</v>
      </c>
    </row>
    <row r="821" spans="1:44" s="5" customFormat="1" hidden="1" x14ac:dyDescent="0.25">
      <c r="A821" s="33" t="s">
        <v>1625</v>
      </c>
      <c r="B821" s="33" t="str">
        <f>IFERROR(LEFT(BasedeDados[[#This Row],[GTE TI]],SEARCH(" ",BasedeDados[[#This Row],[GTE TI]],1)),BasedeDados[[#This Row],[GTE TI]])</f>
        <v xml:space="preserve">ANL </v>
      </c>
      <c r="C821" s="80" t="s">
        <v>356</v>
      </c>
      <c r="D821" s="80" t="s">
        <v>1876</v>
      </c>
      <c r="E821" s="16" t="s">
        <v>57</v>
      </c>
      <c r="F821" s="16">
        <f t="shared" si="24"/>
        <v>0.5</v>
      </c>
      <c r="G821" s="16">
        <f t="shared" si="25"/>
        <v>1</v>
      </c>
      <c r="H821" s="16" t="s">
        <v>58</v>
      </c>
      <c r="I821" s="16"/>
      <c r="J821" s="16"/>
      <c r="K821" s="31"/>
      <c r="L821" s="32">
        <v>0.5</v>
      </c>
      <c r="M821" s="44"/>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t="s">
        <v>59</v>
      </c>
      <c r="AQ821" s="15"/>
      <c r="AR821" s="16" t="s">
        <v>60</v>
      </c>
    </row>
    <row r="822" spans="1:44" s="5" customFormat="1" hidden="1" x14ac:dyDescent="0.25">
      <c r="A822" s="33" t="s">
        <v>1626</v>
      </c>
      <c r="B822" s="33" t="str">
        <f>IFERROR(LEFT(BasedeDados[[#This Row],[GTE TI]],SEARCH(" ",BasedeDados[[#This Row],[GTE TI]],1)),BasedeDados[[#This Row],[GTE TI]])</f>
        <v xml:space="preserve">VICE </v>
      </c>
      <c r="C822" s="79" t="s">
        <v>995</v>
      </c>
      <c r="D822" s="79" t="s">
        <v>1000</v>
      </c>
      <c r="E822" s="16" t="str" cm="1">
        <f t="array" ref="E82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822" s="16">
        <f t="shared" si="24"/>
        <v>12</v>
      </c>
      <c r="G822" s="16">
        <f t="shared" si="25"/>
        <v>3</v>
      </c>
      <c r="H822" s="16" t="s">
        <v>58</v>
      </c>
      <c r="I822" s="16"/>
      <c r="J822" s="16"/>
      <c r="K822" s="31"/>
      <c r="L822" s="32"/>
      <c r="M822" s="32"/>
      <c r="N822" s="16"/>
      <c r="O822" s="16"/>
      <c r="P822" s="16"/>
      <c r="Q822" s="16"/>
      <c r="R822" s="16"/>
      <c r="S822" s="16"/>
      <c r="T822" s="16"/>
      <c r="U822" s="16"/>
      <c r="V822" s="16"/>
      <c r="W822" s="16"/>
      <c r="X822" s="16">
        <v>4</v>
      </c>
      <c r="Y822" s="16">
        <v>4</v>
      </c>
      <c r="Z822" s="16">
        <v>4</v>
      </c>
      <c r="AA822" s="16"/>
      <c r="AB822" s="16"/>
      <c r="AC822" s="16"/>
      <c r="AD822" s="16"/>
      <c r="AE822" s="16"/>
      <c r="AF822" s="16"/>
      <c r="AG822" s="16"/>
      <c r="AH822" s="16"/>
      <c r="AI822" s="16"/>
      <c r="AJ822" s="16"/>
      <c r="AK822" s="16"/>
      <c r="AL822" s="16"/>
      <c r="AM822" s="16"/>
      <c r="AN822" s="16"/>
      <c r="AO822" s="16"/>
      <c r="AP822" s="16" t="s">
        <v>86</v>
      </c>
      <c r="AQ822" s="15"/>
      <c r="AR822" s="16"/>
    </row>
    <row r="823" spans="1:44" s="5" customFormat="1" hidden="1" x14ac:dyDescent="0.25">
      <c r="A823" s="33" t="s">
        <v>1628</v>
      </c>
      <c r="B823" s="33" t="str">
        <f>IFERROR(LEFT(BasedeDados[[#This Row],[GTE TI]],SEARCH(" ",BasedeDados[[#This Row],[GTE TI]],1)),BasedeDados[[#This Row],[GTE TI]])</f>
        <v xml:space="preserve">CONS </v>
      </c>
      <c r="C823" s="80" t="s">
        <v>323</v>
      </c>
      <c r="D823" s="80" t="s">
        <v>364</v>
      </c>
      <c r="E823" s="16" t="s">
        <v>57</v>
      </c>
      <c r="F823" s="16">
        <f t="shared" si="24"/>
        <v>0.5</v>
      </c>
      <c r="G823" s="16">
        <f t="shared" si="25"/>
        <v>1</v>
      </c>
      <c r="H823" s="16" t="s">
        <v>58</v>
      </c>
      <c r="I823" s="16"/>
      <c r="J823" s="16"/>
      <c r="K823" s="31"/>
      <c r="L823" s="32">
        <v>0.5</v>
      </c>
      <c r="M823" s="44"/>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t="s">
        <v>59</v>
      </c>
      <c r="AQ823" s="15"/>
      <c r="AR823" s="16" t="s">
        <v>60</v>
      </c>
    </row>
    <row r="824" spans="1:44" s="5" customFormat="1" hidden="1" x14ac:dyDescent="0.25">
      <c r="A824" s="33" t="s">
        <v>1629</v>
      </c>
      <c r="B824" s="33" t="str">
        <f>IFERROR(LEFT(BasedeDados[[#This Row],[GTE TI]],SEARCH(" ",BasedeDados[[#This Row],[GTE TI]],1)),BasedeDados[[#This Row],[GTE TI]])</f>
        <v xml:space="preserve">GTE </v>
      </c>
      <c r="C824" s="79" t="s">
        <v>224</v>
      </c>
      <c r="D824" s="79" t="s">
        <v>225</v>
      </c>
      <c r="E824" s="16" t="str" cm="1">
        <f t="array" ref="E82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24" s="16">
        <f t="shared" si="24"/>
        <v>0.25</v>
      </c>
      <c r="G824" s="16">
        <f t="shared" si="25"/>
        <v>1</v>
      </c>
      <c r="H824" s="16" t="s">
        <v>64</v>
      </c>
      <c r="I824" s="16"/>
      <c r="J824" s="16"/>
      <c r="K824" s="31">
        <v>0.25</v>
      </c>
      <c r="L824" s="32"/>
      <c r="M824" s="44"/>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5"/>
      <c r="AR824" s="16" t="s">
        <v>60</v>
      </c>
    </row>
    <row r="825" spans="1:44" s="5" customFormat="1" hidden="1" x14ac:dyDescent="0.25">
      <c r="A825" s="33" t="s">
        <v>1630</v>
      </c>
      <c r="B825" s="33" t="str">
        <f>IFERROR(LEFT(BasedeDados[[#This Row],[GTE TI]],SEARCH(" ",BasedeDados[[#This Row],[GTE TI]],1)),BasedeDados[[#This Row],[GTE TI]])</f>
        <v xml:space="preserve">ANL </v>
      </c>
      <c r="C825" s="80" t="s">
        <v>326</v>
      </c>
      <c r="D825" s="80" t="s">
        <v>457</v>
      </c>
      <c r="E825" s="16" t="str" cm="1">
        <f t="array" ref="E82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25" s="16">
        <f t="shared" si="24"/>
        <v>0.25</v>
      </c>
      <c r="G825" s="16">
        <f t="shared" si="25"/>
        <v>1</v>
      </c>
      <c r="H825" s="16" t="s">
        <v>64</v>
      </c>
      <c r="I825" s="16"/>
      <c r="J825" s="16"/>
      <c r="K825" s="31">
        <v>0.25</v>
      </c>
      <c r="L825" s="32"/>
      <c r="M825" s="44"/>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5"/>
      <c r="AR825" s="16" t="s">
        <v>60</v>
      </c>
    </row>
    <row r="826" spans="1:44" s="5" customFormat="1" hidden="1" x14ac:dyDescent="0.25">
      <c r="A826" s="33" t="s">
        <v>1631</v>
      </c>
      <c r="B826" s="33" t="str">
        <f>IFERROR(LEFT(BasedeDados[[#This Row],[GTE TI]],SEARCH(" ",BasedeDados[[#This Row],[GTE TI]],1)),BasedeDados[[#This Row],[GTE TI]])</f>
        <v>N/A</v>
      </c>
      <c r="C826" s="79" t="s">
        <v>2075</v>
      </c>
      <c r="D826" s="79" t="s">
        <v>2075</v>
      </c>
      <c r="E826" s="16" t="str" cm="1">
        <f t="array" ref="E82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26" s="16">
        <f t="shared" si="24"/>
        <v>0.25</v>
      </c>
      <c r="G826" s="16">
        <f t="shared" si="25"/>
        <v>1</v>
      </c>
      <c r="H826" s="16" t="s">
        <v>64</v>
      </c>
      <c r="I826" s="16"/>
      <c r="J826" s="16"/>
      <c r="K826" s="31">
        <v>0.25</v>
      </c>
      <c r="L826" s="32"/>
      <c r="M826" s="44"/>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5"/>
      <c r="AR826" s="16" t="s">
        <v>60</v>
      </c>
    </row>
    <row r="827" spans="1:44" s="5" customFormat="1" hidden="1" x14ac:dyDescent="0.25">
      <c r="A827" s="33" t="s">
        <v>1632</v>
      </c>
      <c r="B827" s="33" t="str">
        <f>IFERROR(LEFT(BasedeDados[[#This Row],[GTE TI]],SEARCH(" ",BasedeDados[[#This Row],[GTE TI]],1)),BasedeDados[[#This Row],[GTE TI]])</f>
        <v>ESTAGIARIO</v>
      </c>
      <c r="C827" s="80" t="s">
        <v>184</v>
      </c>
      <c r="D827" s="80" t="s">
        <v>1855</v>
      </c>
      <c r="E827" s="16" t="str" cm="1">
        <f t="array" ref="E82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827" s="16">
        <f t="shared" si="24"/>
        <v>2.25</v>
      </c>
      <c r="G827" s="16">
        <f t="shared" si="25"/>
        <v>5</v>
      </c>
      <c r="H827" s="16" t="s">
        <v>58</v>
      </c>
      <c r="I827" s="16"/>
      <c r="J827" s="16"/>
      <c r="K827" s="31">
        <v>0.25</v>
      </c>
      <c r="L827" s="32">
        <v>0.5</v>
      </c>
      <c r="M827" s="44"/>
      <c r="N827" s="16"/>
      <c r="O827" s="16"/>
      <c r="P827" s="16"/>
      <c r="Q827" s="16"/>
      <c r="R827" s="16"/>
      <c r="S827" s="16"/>
      <c r="T827" s="16"/>
      <c r="U827" s="16"/>
      <c r="V827" s="16"/>
      <c r="W827" s="16"/>
      <c r="X827" s="16"/>
      <c r="Y827" s="16"/>
      <c r="Z827" s="16"/>
      <c r="AA827" s="16"/>
      <c r="AB827" s="16"/>
      <c r="AC827" s="16"/>
      <c r="AD827" s="16"/>
      <c r="AE827" s="16"/>
      <c r="AF827" s="16"/>
      <c r="AG827" s="16">
        <v>1</v>
      </c>
      <c r="AH827" s="16"/>
      <c r="AI827" s="16"/>
      <c r="AJ827" s="16"/>
      <c r="AK827" s="16"/>
      <c r="AL827" s="16">
        <v>0.25</v>
      </c>
      <c r="AM827" s="16">
        <v>0.25</v>
      </c>
      <c r="AN827" s="16"/>
      <c r="AO827" s="16"/>
      <c r="AP827" s="16" t="s">
        <v>59</v>
      </c>
      <c r="AQ827" s="15"/>
      <c r="AR827" s="16" t="s">
        <v>60</v>
      </c>
    </row>
    <row r="828" spans="1:44" s="5" customFormat="1" hidden="1" x14ac:dyDescent="0.25">
      <c r="A828" s="33" t="s">
        <v>1635</v>
      </c>
      <c r="B828" s="33" t="str">
        <f>IFERROR(LEFT(BasedeDados[[#This Row],[GTE TI]],SEARCH(" ",BasedeDados[[#This Row],[GTE TI]],1)),BasedeDados[[#This Row],[GTE TI]])</f>
        <v>ESTAGIARIO</v>
      </c>
      <c r="C828" s="79" t="s">
        <v>184</v>
      </c>
      <c r="D828" s="79" t="s">
        <v>1722</v>
      </c>
      <c r="E828" s="16" t="str" cm="1">
        <f t="array" ref="E82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28" s="16">
        <f t="shared" si="24"/>
        <v>0.25</v>
      </c>
      <c r="G828" s="16">
        <f t="shared" si="25"/>
        <v>1</v>
      </c>
      <c r="H828" s="16" t="s">
        <v>64</v>
      </c>
      <c r="I828" s="16"/>
      <c r="J828" s="16"/>
      <c r="K828" s="31">
        <v>0.25</v>
      </c>
      <c r="L828" s="32"/>
      <c r="M828" s="44"/>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5"/>
      <c r="AR828" s="16" t="s">
        <v>60</v>
      </c>
    </row>
    <row r="829" spans="1:44" s="5" customFormat="1" hidden="1" x14ac:dyDescent="0.25">
      <c r="A829" s="33" t="s">
        <v>1636</v>
      </c>
      <c r="B829" s="33" t="str">
        <f>IFERROR(LEFT(BasedeDados[[#This Row],[GTE TI]],SEARCH(" ",BasedeDados[[#This Row],[GTE TI]],1)),BasedeDados[[#This Row],[GTE TI]])</f>
        <v xml:space="preserve">ANL </v>
      </c>
      <c r="C829" s="80" t="s">
        <v>75</v>
      </c>
      <c r="D829" s="80" t="s">
        <v>1080</v>
      </c>
      <c r="E829" s="16" t="s">
        <v>84</v>
      </c>
      <c r="F829" s="16">
        <f t="shared" si="24"/>
        <v>25.5</v>
      </c>
      <c r="G829" s="16">
        <f t="shared" si="25"/>
        <v>6</v>
      </c>
      <c r="H829" s="16" t="s">
        <v>85</v>
      </c>
      <c r="I829" s="16"/>
      <c r="J829" s="16"/>
      <c r="K829" s="31">
        <v>0.25</v>
      </c>
      <c r="L829" s="32"/>
      <c r="M829" s="44"/>
      <c r="N829" s="16"/>
      <c r="O829" s="16"/>
      <c r="P829" s="16"/>
      <c r="Q829" s="16"/>
      <c r="R829" s="16"/>
      <c r="S829" s="16">
        <v>3</v>
      </c>
      <c r="T829" s="16"/>
      <c r="U829" s="16"/>
      <c r="V829" s="16"/>
      <c r="W829" s="16"/>
      <c r="X829" s="16"/>
      <c r="Y829" s="16"/>
      <c r="Z829" s="16"/>
      <c r="AA829" s="16"/>
      <c r="AB829" s="16"/>
      <c r="AC829" s="16"/>
      <c r="AD829" s="16"/>
      <c r="AE829" s="16"/>
      <c r="AF829" s="16"/>
      <c r="AG829" s="16">
        <v>3</v>
      </c>
      <c r="AH829" s="16">
        <v>16</v>
      </c>
      <c r="AI829" s="16"/>
      <c r="AJ829" s="16"/>
      <c r="AK829" s="16">
        <v>3</v>
      </c>
      <c r="AL829" s="16"/>
      <c r="AM829" s="16">
        <v>0.25</v>
      </c>
      <c r="AN829" s="16"/>
      <c r="AO829" s="16"/>
      <c r="AP829" s="16"/>
      <c r="AQ829" s="15"/>
      <c r="AR829" s="16" t="s">
        <v>60</v>
      </c>
    </row>
    <row r="830" spans="1:44" s="5" customFormat="1" hidden="1" x14ac:dyDescent="0.25">
      <c r="A830" s="33" t="s">
        <v>1638</v>
      </c>
      <c r="B830" s="33" t="str">
        <f>IFERROR(LEFT(BasedeDados[[#This Row],[GTE TI]],SEARCH(" ",BasedeDados[[#This Row],[GTE TI]],1)),BasedeDados[[#This Row],[GTE TI]])</f>
        <v>N/A</v>
      </c>
      <c r="C830" s="79" t="s">
        <v>2075</v>
      </c>
      <c r="D830" s="79" t="s">
        <v>2075</v>
      </c>
      <c r="E830" s="16" t="s">
        <v>84</v>
      </c>
      <c r="F830" s="16">
        <f t="shared" si="24"/>
        <v>13.5</v>
      </c>
      <c r="G830" s="16">
        <f t="shared" si="25"/>
        <v>3</v>
      </c>
      <c r="H830" s="16" t="s">
        <v>85</v>
      </c>
      <c r="I830" s="16"/>
      <c r="J830" s="16"/>
      <c r="K830" s="31"/>
      <c r="L830" s="32"/>
      <c r="M830" s="44"/>
      <c r="N830" s="16"/>
      <c r="O830" s="16"/>
      <c r="P830" s="16"/>
      <c r="Q830" s="16"/>
      <c r="R830" s="16"/>
      <c r="S830" s="16"/>
      <c r="T830" s="16"/>
      <c r="U830" s="16"/>
      <c r="V830" s="16"/>
      <c r="W830" s="16"/>
      <c r="X830" s="16"/>
      <c r="Y830" s="16"/>
      <c r="Z830" s="16"/>
      <c r="AA830" s="16">
        <v>2</v>
      </c>
      <c r="AB830" s="16"/>
      <c r="AC830" s="16"/>
      <c r="AD830" s="16">
        <v>1.5</v>
      </c>
      <c r="AE830" s="16"/>
      <c r="AF830" s="16"/>
      <c r="AG830" s="16"/>
      <c r="AH830" s="16"/>
      <c r="AI830" s="16">
        <v>10</v>
      </c>
      <c r="AJ830" s="16"/>
      <c r="AK830" s="16"/>
      <c r="AL830" s="16"/>
      <c r="AM830" s="16"/>
      <c r="AN830" s="16"/>
      <c r="AO830" s="16"/>
      <c r="AP830" s="16"/>
      <c r="AQ830" s="15"/>
      <c r="AR830" s="16"/>
    </row>
    <row r="831" spans="1:44" s="5" customFormat="1" hidden="1" x14ac:dyDescent="0.25">
      <c r="A831" s="33" t="s">
        <v>1639</v>
      </c>
      <c r="B831" s="33" t="str">
        <f>IFERROR(LEFT(BasedeDados[[#This Row],[GTE TI]],SEARCH(" ",BasedeDados[[#This Row],[GTE TI]],1)),BasedeDados[[#This Row],[GTE TI]])</f>
        <v xml:space="preserve">GTE </v>
      </c>
      <c r="C831" s="80" t="s">
        <v>252</v>
      </c>
      <c r="D831" s="80" t="s">
        <v>1378</v>
      </c>
      <c r="E831" s="16" t="s">
        <v>84</v>
      </c>
      <c r="F831" s="16">
        <f t="shared" si="24"/>
        <v>11</v>
      </c>
      <c r="G831" s="16">
        <f t="shared" si="25"/>
        <v>1</v>
      </c>
      <c r="H831" s="16" t="s">
        <v>85</v>
      </c>
      <c r="I831" s="16"/>
      <c r="J831" s="16"/>
      <c r="K831" s="31"/>
      <c r="L831" s="32"/>
      <c r="M831" s="44"/>
      <c r="N831" s="16"/>
      <c r="O831" s="16"/>
      <c r="P831" s="16"/>
      <c r="Q831" s="16"/>
      <c r="R831" s="16"/>
      <c r="S831" s="16"/>
      <c r="T831" s="16"/>
      <c r="U831" s="16"/>
      <c r="V831" s="16"/>
      <c r="W831" s="16"/>
      <c r="X831" s="16"/>
      <c r="Y831" s="16"/>
      <c r="Z831" s="16"/>
      <c r="AA831" s="16"/>
      <c r="AB831" s="16"/>
      <c r="AC831" s="16"/>
      <c r="AD831" s="16"/>
      <c r="AE831" s="16"/>
      <c r="AF831" s="16">
        <v>11</v>
      </c>
      <c r="AG831" s="16"/>
      <c r="AH831" s="16"/>
      <c r="AI831" s="16"/>
      <c r="AJ831" s="16"/>
      <c r="AK831" s="16"/>
      <c r="AL831" s="16"/>
      <c r="AM831" s="16"/>
      <c r="AN831" s="16"/>
      <c r="AO831" s="16"/>
      <c r="AP831" s="16" t="s">
        <v>86</v>
      </c>
      <c r="AQ831" s="15"/>
      <c r="AR831" s="16"/>
    </row>
    <row r="832" spans="1:44" s="5" customFormat="1" hidden="1" x14ac:dyDescent="0.25">
      <c r="A832" s="33" t="s">
        <v>1640</v>
      </c>
      <c r="B832" s="33" t="str">
        <f>IFERROR(LEFT(BasedeDados[[#This Row],[GTE TI]],SEARCH(" ",BasedeDados[[#This Row],[GTE TI]],1)),BasedeDados[[#This Row],[GTE TI]])</f>
        <v xml:space="preserve">ANL </v>
      </c>
      <c r="C832" s="79" t="s">
        <v>660</v>
      </c>
      <c r="D832" s="79" t="s">
        <v>1032</v>
      </c>
      <c r="E832" s="16" t="str" cm="1">
        <f t="array" ref="E83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832" s="16">
        <f t="shared" si="24"/>
        <v>2</v>
      </c>
      <c r="G832" s="16">
        <f t="shared" si="25"/>
        <v>1</v>
      </c>
      <c r="H832" s="16" t="s">
        <v>58</v>
      </c>
      <c r="I832" s="16"/>
      <c r="J832" s="16"/>
      <c r="K832" s="31"/>
      <c r="L832" s="32"/>
      <c r="M832" s="44"/>
      <c r="N832" s="16"/>
      <c r="O832" s="16"/>
      <c r="P832" s="16"/>
      <c r="Q832" s="16"/>
      <c r="R832" s="16"/>
      <c r="S832" s="16"/>
      <c r="T832" s="16"/>
      <c r="U832" s="16"/>
      <c r="V832" s="16"/>
      <c r="W832" s="16"/>
      <c r="X832" s="16"/>
      <c r="Y832" s="16"/>
      <c r="Z832" s="16"/>
      <c r="AA832" s="16">
        <v>2</v>
      </c>
      <c r="AB832" s="16"/>
      <c r="AC832" s="16"/>
      <c r="AD832" s="16"/>
      <c r="AE832" s="16"/>
      <c r="AF832" s="16"/>
      <c r="AG832" s="16"/>
      <c r="AH832" s="16"/>
      <c r="AI832" s="16"/>
      <c r="AJ832" s="16"/>
      <c r="AK832" s="16"/>
      <c r="AL832" s="16"/>
      <c r="AM832" s="16"/>
      <c r="AN832" s="16"/>
      <c r="AO832" s="16"/>
      <c r="AP832" s="16"/>
      <c r="AQ832" s="15"/>
      <c r="AR832" s="16"/>
    </row>
    <row r="833" spans="1:44" s="5" customFormat="1" hidden="1" x14ac:dyDescent="0.25">
      <c r="A833" s="33" t="s">
        <v>1641</v>
      </c>
      <c r="B833" s="33" t="str">
        <f>IFERROR(LEFT(BasedeDados[[#This Row],[GTE TI]],SEARCH(" ",BasedeDados[[#This Row],[GTE TI]],1)),BasedeDados[[#This Row],[GTE TI]])</f>
        <v xml:space="preserve">SUPTE </v>
      </c>
      <c r="C833" s="80" t="s">
        <v>131</v>
      </c>
      <c r="D833" s="80" t="s">
        <v>1073</v>
      </c>
      <c r="E833" s="16" t="s">
        <v>57</v>
      </c>
      <c r="F833" s="16">
        <f t="shared" si="24"/>
        <v>0.75</v>
      </c>
      <c r="G833" s="16">
        <f t="shared" si="25"/>
        <v>2</v>
      </c>
      <c r="H833" s="16" t="s">
        <v>58</v>
      </c>
      <c r="I833" s="16"/>
      <c r="J833" s="16"/>
      <c r="K833" s="31">
        <v>0.25</v>
      </c>
      <c r="L833" s="32">
        <v>0.5</v>
      </c>
      <c r="M833" s="44"/>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t="s">
        <v>59</v>
      </c>
      <c r="AQ833" s="15"/>
      <c r="AR833" s="16" t="s">
        <v>60</v>
      </c>
    </row>
    <row r="834" spans="1:44" s="5" customFormat="1" hidden="1" x14ac:dyDescent="0.25">
      <c r="A834" s="33" t="s">
        <v>1642</v>
      </c>
      <c r="B834" s="33" t="str">
        <f>IFERROR(LEFT(BasedeDados[[#This Row],[GTE TI]],SEARCH(" ",BasedeDados[[#This Row],[GTE TI]],1)),BasedeDados[[#This Row],[GTE TI]])</f>
        <v xml:space="preserve">ANL </v>
      </c>
      <c r="C834" s="79" t="s">
        <v>748</v>
      </c>
      <c r="D834" s="79" t="s">
        <v>1452</v>
      </c>
      <c r="E834" s="16" t="s">
        <v>57</v>
      </c>
      <c r="F834" s="16">
        <f t="shared" si="24"/>
        <v>0.5</v>
      </c>
      <c r="G834" s="16">
        <f t="shared" si="25"/>
        <v>1</v>
      </c>
      <c r="H834" s="16" t="s">
        <v>58</v>
      </c>
      <c r="I834" s="16"/>
      <c r="J834" s="16"/>
      <c r="K834" s="31"/>
      <c r="L834" s="32">
        <v>0.5</v>
      </c>
      <c r="M834" s="44"/>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t="s">
        <v>59</v>
      </c>
      <c r="AQ834" s="15"/>
      <c r="AR834" s="16" t="s">
        <v>60</v>
      </c>
    </row>
    <row r="835" spans="1:44" s="5" customFormat="1" hidden="1" x14ac:dyDescent="0.25">
      <c r="A835" s="33" t="s">
        <v>1643</v>
      </c>
      <c r="B835" s="33" t="str">
        <f>IFERROR(LEFT(BasedeDados[[#This Row],[GTE TI]],SEARCH(" ",BasedeDados[[#This Row],[GTE TI]],1)),BasedeDados[[#This Row],[GTE TI]])</f>
        <v xml:space="preserve">SUPTE </v>
      </c>
      <c r="C835" s="80" t="s">
        <v>131</v>
      </c>
      <c r="D835" s="80" t="s">
        <v>157</v>
      </c>
      <c r="E835" s="16" t="s">
        <v>57</v>
      </c>
      <c r="F835" s="16">
        <f t="shared" ref="F835:F898" si="26">SUM(I835:AQ835)</f>
        <v>0.5</v>
      </c>
      <c r="G835" s="16">
        <f t="shared" ref="G835:G898" si="27">COUNT(I835,K835:AM835,AN835)</f>
        <v>1</v>
      </c>
      <c r="H835" s="16" t="s">
        <v>58</v>
      </c>
      <c r="I835" s="16"/>
      <c r="J835" s="16"/>
      <c r="K835" s="31"/>
      <c r="L835" s="32">
        <v>0.5</v>
      </c>
      <c r="M835" s="44"/>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t="s">
        <v>59</v>
      </c>
      <c r="AQ835" s="15"/>
      <c r="AR835" s="16" t="s">
        <v>60</v>
      </c>
    </row>
    <row r="836" spans="1:44" s="5" customFormat="1" hidden="1" x14ac:dyDescent="0.25">
      <c r="A836" s="33" t="s">
        <v>1644</v>
      </c>
      <c r="B836" s="33" t="str">
        <f>IFERROR(LEFT(BasedeDados[[#This Row],[GTE TI]],SEARCH(" ",BasedeDados[[#This Row],[GTE TI]],1)),BasedeDados[[#This Row],[GTE TI]])</f>
        <v xml:space="preserve">AUDITOR </v>
      </c>
      <c r="C836" s="79" t="s">
        <v>716</v>
      </c>
      <c r="D836" s="79" t="s">
        <v>1675</v>
      </c>
      <c r="E836" s="16" t="str" cm="1">
        <f t="array" ref="E83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36" s="16">
        <f t="shared" si="26"/>
        <v>0.25</v>
      </c>
      <c r="G836" s="16">
        <f t="shared" si="27"/>
        <v>1</v>
      </c>
      <c r="H836" s="16" t="s">
        <v>64</v>
      </c>
      <c r="I836" s="16"/>
      <c r="J836" s="16"/>
      <c r="K836" s="31">
        <v>0.25</v>
      </c>
      <c r="L836" s="32"/>
      <c r="M836" s="44"/>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5"/>
      <c r="AR836" s="16" t="s">
        <v>60</v>
      </c>
    </row>
    <row r="837" spans="1:44" s="5" customFormat="1" hidden="1" x14ac:dyDescent="0.25">
      <c r="A837" s="33" t="s">
        <v>1645</v>
      </c>
      <c r="B837" s="33" t="str">
        <f>IFERROR(LEFT(BasedeDados[[#This Row],[GTE TI]],SEARCH(" ",BasedeDados[[#This Row],[GTE TI]],1)),BasedeDados[[#This Row],[GTE TI]])</f>
        <v xml:space="preserve">AUDITOR </v>
      </c>
      <c r="C837" s="80" t="s">
        <v>720</v>
      </c>
      <c r="D837" s="80" t="s">
        <v>933</v>
      </c>
      <c r="E837" s="16" t="s">
        <v>84</v>
      </c>
      <c r="F837" s="16">
        <f t="shared" si="26"/>
        <v>12</v>
      </c>
      <c r="G837" s="16">
        <f t="shared" si="27"/>
        <v>4</v>
      </c>
      <c r="H837" s="16" t="s">
        <v>85</v>
      </c>
      <c r="I837" s="16"/>
      <c r="J837" s="16"/>
      <c r="K837" s="31">
        <v>0.25</v>
      </c>
      <c r="L837" s="32">
        <v>0.5</v>
      </c>
      <c r="M837" s="44"/>
      <c r="N837" s="16"/>
      <c r="O837" s="16"/>
      <c r="P837" s="16"/>
      <c r="Q837" s="16"/>
      <c r="R837" s="16"/>
      <c r="S837" s="16"/>
      <c r="T837" s="16"/>
      <c r="U837" s="16"/>
      <c r="V837" s="16"/>
      <c r="W837" s="16"/>
      <c r="X837" s="16"/>
      <c r="Y837" s="16"/>
      <c r="Z837" s="16"/>
      <c r="AA837" s="16"/>
      <c r="AB837" s="16"/>
      <c r="AC837" s="16"/>
      <c r="AD837" s="16"/>
      <c r="AE837" s="16"/>
      <c r="AF837" s="16">
        <v>11</v>
      </c>
      <c r="AG837" s="16"/>
      <c r="AH837" s="16"/>
      <c r="AI837" s="16"/>
      <c r="AJ837" s="16"/>
      <c r="AK837" s="16"/>
      <c r="AL837" s="16"/>
      <c r="AM837" s="16">
        <v>0.25</v>
      </c>
      <c r="AN837" s="16"/>
      <c r="AO837" s="16"/>
      <c r="AP837" s="16" t="s">
        <v>86</v>
      </c>
      <c r="AQ837" s="15"/>
      <c r="AR837" s="16" t="s">
        <v>60</v>
      </c>
    </row>
    <row r="838" spans="1:44" s="5" customFormat="1" hidden="1" x14ac:dyDescent="0.25">
      <c r="A838" s="33" t="s">
        <v>1647</v>
      </c>
      <c r="B838" s="33" t="str">
        <f>IFERROR(LEFT(BasedeDados[[#This Row],[GTE TI]],SEARCH(" ",BasedeDados[[#This Row],[GTE TI]],1)),BasedeDados[[#This Row],[GTE TI]])</f>
        <v xml:space="preserve">ANL </v>
      </c>
      <c r="C838" s="79" t="s">
        <v>1429</v>
      </c>
      <c r="D838" s="79" t="s">
        <v>1430</v>
      </c>
      <c r="E838" s="16" t="s">
        <v>84</v>
      </c>
      <c r="F838" s="16">
        <f t="shared" si="26"/>
        <v>16</v>
      </c>
      <c r="G838" s="16">
        <f t="shared" si="27"/>
        <v>1</v>
      </c>
      <c r="H838" s="16" t="s">
        <v>85</v>
      </c>
      <c r="I838" s="16"/>
      <c r="J838" s="16"/>
      <c r="K838" s="31"/>
      <c r="L838" s="32"/>
      <c r="M838" s="44"/>
      <c r="N838" s="16"/>
      <c r="O838" s="16"/>
      <c r="P838" s="16"/>
      <c r="Q838" s="16"/>
      <c r="R838" s="16"/>
      <c r="S838" s="16"/>
      <c r="T838" s="16"/>
      <c r="U838" s="16"/>
      <c r="V838" s="16"/>
      <c r="W838" s="16"/>
      <c r="X838" s="16"/>
      <c r="Y838" s="16"/>
      <c r="Z838" s="16"/>
      <c r="AA838" s="16"/>
      <c r="AB838" s="31"/>
      <c r="AC838" s="16"/>
      <c r="AD838" s="31"/>
      <c r="AE838" s="16"/>
      <c r="AF838" s="16"/>
      <c r="AG838" s="16"/>
      <c r="AH838" s="31">
        <v>16</v>
      </c>
      <c r="AI838" s="31"/>
      <c r="AJ838" s="16"/>
      <c r="AK838" s="16"/>
      <c r="AL838" s="16"/>
      <c r="AM838" s="31"/>
      <c r="AN838" s="16"/>
      <c r="AO838" s="16"/>
      <c r="AP838" s="16"/>
      <c r="AQ838" s="15"/>
      <c r="AR838" s="16"/>
    </row>
    <row r="839" spans="1:44" s="5" customFormat="1" hidden="1" x14ac:dyDescent="0.25">
      <c r="A839" s="33" t="s">
        <v>1649</v>
      </c>
      <c r="B839" s="33" t="str">
        <f>IFERROR(LEFT(BasedeDados[[#This Row],[GTE TI]],SEARCH(" ",BasedeDados[[#This Row],[GTE TI]],1)),BasedeDados[[#This Row],[GTE TI]])</f>
        <v xml:space="preserve">ANL </v>
      </c>
      <c r="C839" s="80" t="s">
        <v>978</v>
      </c>
      <c r="D839" s="80" t="s">
        <v>1637</v>
      </c>
      <c r="E839" s="16" t="str" cm="1">
        <f t="array" ref="E83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39" s="16">
        <f t="shared" si="26"/>
        <v>0.25</v>
      </c>
      <c r="G839" s="16">
        <f t="shared" si="27"/>
        <v>1</v>
      </c>
      <c r="H839" s="16" t="s">
        <v>64</v>
      </c>
      <c r="I839" s="16"/>
      <c r="J839" s="16"/>
      <c r="K839" s="31">
        <v>0.25</v>
      </c>
      <c r="L839" s="32"/>
      <c r="M839" s="44"/>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5"/>
      <c r="AR839" s="16" t="s">
        <v>60</v>
      </c>
    </row>
    <row r="840" spans="1:44" s="5" customFormat="1" hidden="1" x14ac:dyDescent="0.25">
      <c r="A840" s="33" t="s">
        <v>1651</v>
      </c>
      <c r="B840" s="33" t="str">
        <f>IFERROR(LEFT(BasedeDados[[#This Row],[GTE TI]],SEARCH(" ",BasedeDados[[#This Row],[GTE TI]],1)),BasedeDados[[#This Row],[GTE TI]])</f>
        <v xml:space="preserve">COORD </v>
      </c>
      <c r="C840" s="79" t="s">
        <v>138</v>
      </c>
      <c r="D840" s="79" t="s">
        <v>139</v>
      </c>
      <c r="E840" s="16" t="str" cm="1">
        <f t="array" ref="E84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40" s="16">
        <f t="shared" si="26"/>
        <v>0.25</v>
      </c>
      <c r="G840" s="16">
        <f t="shared" si="27"/>
        <v>1</v>
      </c>
      <c r="H840" s="16" t="s">
        <v>64</v>
      </c>
      <c r="I840" s="16"/>
      <c r="J840" s="16"/>
      <c r="K840" s="31">
        <v>0.25</v>
      </c>
      <c r="L840" s="32"/>
      <c r="M840" s="44"/>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5"/>
      <c r="AR840" s="16" t="s">
        <v>60</v>
      </c>
    </row>
    <row r="841" spans="1:44" s="5" customFormat="1" hidden="1" x14ac:dyDescent="0.25">
      <c r="A841" s="33" t="s">
        <v>1653</v>
      </c>
      <c r="B841" s="33" t="str">
        <f>IFERROR(LEFT(BasedeDados[[#This Row],[GTE TI]],SEARCH(" ",BasedeDados[[#This Row],[GTE TI]],1)),BasedeDados[[#This Row],[GTE TI]])</f>
        <v xml:space="preserve">ANL </v>
      </c>
      <c r="C841" s="80" t="s">
        <v>500</v>
      </c>
      <c r="D841" s="80" t="s">
        <v>498</v>
      </c>
      <c r="E841" s="16" t="s">
        <v>57</v>
      </c>
      <c r="F841" s="16">
        <f t="shared" si="26"/>
        <v>0.5</v>
      </c>
      <c r="G841" s="16">
        <f t="shared" si="27"/>
        <v>1</v>
      </c>
      <c r="H841" s="16" t="s">
        <v>58</v>
      </c>
      <c r="I841" s="16"/>
      <c r="J841" s="16"/>
      <c r="K841" s="31"/>
      <c r="L841" s="32">
        <v>0.5</v>
      </c>
      <c r="M841" s="44"/>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t="s">
        <v>59</v>
      </c>
      <c r="AQ841" s="15"/>
      <c r="AR841" s="16" t="s">
        <v>60</v>
      </c>
    </row>
    <row r="842" spans="1:44" s="5" customFormat="1" hidden="1" x14ac:dyDescent="0.25">
      <c r="A842" s="33" t="s">
        <v>1655</v>
      </c>
      <c r="B842" s="33" t="str">
        <f>IFERROR(LEFT(BasedeDados[[#This Row],[GTE TI]],SEARCH(" ",BasedeDados[[#This Row],[GTE TI]],1)),BasedeDados[[#This Row],[GTE TI]])</f>
        <v>N/A</v>
      </c>
      <c r="C842" s="79" t="s">
        <v>2075</v>
      </c>
      <c r="D842" s="79" t="s">
        <v>2075</v>
      </c>
      <c r="E842" s="16" t="str" cm="1">
        <f t="array" ref="E84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42" s="16">
        <f t="shared" si="26"/>
        <v>0.25</v>
      </c>
      <c r="G842" s="16">
        <f t="shared" si="27"/>
        <v>1</v>
      </c>
      <c r="H842" s="16" t="s">
        <v>64</v>
      </c>
      <c r="I842" s="16"/>
      <c r="J842" s="16"/>
      <c r="K842" s="31">
        <v>0.25</v>
      </c>
      <c r="L842" s="32"/>
      <c r="M842" s="44"/>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5"/>
      <c r="AR842" s="16" t="s">
        <v>60</v>
      </c>
    </row>
    <row r="843" spans="1:44" s="5" customFormat="1" hidden="1" x14ac:dyDescent="0.25">
      <c r="A843" s="33" t="s">
        <v>1658</v>
      </c>
      <c r="B843" s="33" t="str">
        <f>IFERROR(LEFT(BasedeDados[[#This Row],[GTE TI]],SEARCH(" ",BasedeDados[[#This Row],[GTE TI]],1)),BasedeDados[[#This Row],[GTE TI]])</f>
        <v xml:space="preserve">ANL </v>
      </c>
      <c r="C843" s="80" t="s">
        <v>1435</v>
      </c>
      <c r="D843" s="80" t="s">
        <v>1436</v>
      </c>
      <c r="E843" s="16" t="str" cm="1">
        <f t="array" ref="E84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43" s="16">
        <f t="shared" si="26"/>
        <v>0.25</v>
      </c>
      <c r="G843" s="16">
        <f t="shared" si="27"/>
        <v>1</v>
      </c>
      <c r="H843" s="16" t="s">
        <v>64</v>
      </c>
      <c r="I843" s="55"/>
      <c r="J843" s="55"/>
      <c r="K843" s="58"/>
      <c r="L843" s="56"/>
      <c r="M843" s="57"/>
      <c r="N843" s="55"/>
      <c r="O843" s="55"/>
      <c r="P843" s="55"/>
      <c r="Q843" s="55"/>
      <c r="R843" s="55"/>
      <c r="S843" s="55"/>
      <c r="T843" s="55"/>
      <c r="U843" s="55"/>
      <c r="V843" s="55"/>
      <c r="W843" s="55"/>
      <c r="X843" s="55"/>
      <c r="Y843" s="55"/>
      <c r="Z843" s="55"/>
      <c r="AA843" s="55"/>
      <c r="AB843" s="58"/>
      <c r="AC843" s="55"/>
      <c r="AD843" s="58"/>
      <c r="AE843" s="55"/>
      <c r="AF843" s="55"/>
      <c r="AG843" s="55"/>
      <c r="AH843" s="55"/>
      <c r="AI843" s="55"/>
      <c r="AJ843" s="55"/>
      <c r="AK843" s="55"/>
      <c r="AL843" s="55"/>
      <c r="AM843" s="58">
        <v>0.25</v>
      </c>
      <c r="AN843" s="55"/>
      <c r="AO843" s="55"/>
      <c r="AP843" s="55"/>
      <c r="AQ843" s="53"/>
      <c r="AR843" s="16"/>
    </row>
    <row r="844" spans="1:44" s="5" customFormat="1" ht="15" hidden="1" customHeight="1" x14ac:dyDescent="0.25">
      <c r="A844" s="33" t="s">
        <v>1659</v>
      </c>
      <c r="B844" s="33" t="str">
        <f>IFERROR(LEFT(BasedeDados[[#This Row],[GTE TI]],SEARCH(" ",BasedeDados[[#This Row],[GTE TI]],1)),BasedeDados[[#This Row],[GTE TI]])</f>
        <v xml:space="preserve">ANL </v>
      </c>
      <c r="C844" s="79" t="s">
        <v>326</v>
      </c>
      <c r="D844" s="79" t="s">
        <v>327</v>
      </c>
      <c r="E844" s="16" t="str" cm="1">
        <f t="array" ref="E84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844" s="16">
        <f t="shared" si="26"/>
        <v>8</v>
      </c>
      <c r="G844" s="16">
        <f t="shared" si="27"/>
        <v>1</v>
      </c>
      <c r="H844" s="16" t="s">
        <v>58</v>
      </c>
      <c r="I844" s="16"/>
      <c r="J844" s="16"/>
      <c r="K844" s="31"/>
      <c r="L844" s="32"/>
      <c r="M844" s="44"/>
      <c r="N844" s="16"/>
      <c r="O844" s="16"/>
      <c r="P844" s="16"/>
      <c r="Q844" s="16"/>
      <c r="R844" s="16"/>
      <c r="S844" s="16"/>
      <c r="T844" s="16"/>
      <c r="U844" s="16"/>
      <c r="V844" s="16"/>
      <c r="W844" s="16"/>
      <c r="X844" s="16"/>
      <c r="Y844" s="16"/>
      <c r="Z844" s="16"/>
      <c r="AA844" s="16"/>
      <c r="AB844" s="16">
        <v>8</v>
      </c>
      <c r="AC844" s="16"/>
      <c r="AD844" s="31"/>
      <c r="AE844" s="16"/>
      <c r="AF844" s="16"/>
      <c r="AG844" s="16"/>
      <c r="AH844" s="16"/>
      <c r="AI844" s="16"/>
      <c r="AJ844" s="16"/>
      <c r="AK844" s="16"/>
      <c r="AL844" s="16"/>
      <c r="AM844" s="16"/>
      <c r="AN844" s="16"/>
      <c r="AO844" s="16"/>
      <c r="AP844" s="16"/>
      <c r="AQ844" s="15"/>
      <c r="AR844" s="16" t="s">
        <v>60</v>
      </c>
    </row>
    <row r="845" spans="1:44" s="5" customFormat="1" hidden="1" x14ac:dyDescent="0.25">
      <c r="A845" s="33" t="s">
        <v>1661</v>
      </c>
      <c r="B845" s="33" t="str">
        <f>IFERROR(LEFT(BasedeDados[[#This Row],[GTE TI]],SEARCH(" ",BasedeDados[[#This Row],[GTE TI]],1)),BasedeDados[[#This Row],[GTE TI]])</f>
        <v xml:space="preserve">ANL </v>
      </c>
      <c r="C845" s="80" t="s">
        <v>134</v>
      </c>
      <c r="D845" s="80" t="s">
        <v>294</v>
      </c>
      <c r="E845" s="16" t="str" cm="1">
        <f t="array" ref="E84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845" s="16">
        <f t="shared" si="26"/>
        <v>12.75</v>
      </c>
      <c r="G845" s="16">
        <f t="shared" si="27"/>
        <v>4</v>
      </c>
      <c r="H845" s="16" t="s">
        <v>58</v>
      </c>
      <c r="I845" s="16"/>
      <c r="J845" s="16"/>
      <c r="K845" s="31">
        <v>0.25</v>
      </c>
      <c r="L845" s="32">
        <v>0.5</v>
      </c>
      <c r="M845" s="44"/>
      <c r="N845" s="16"/>
      <c r="O845" s="16"/>
      <c r="P845" s="16"/>
      <c r="Q845" s="16"/>
      <c r="R845" s="16"/>
      <c r="S845" s="16"/>
      <c r="T845" s="16"/>
      <c r="U845" s="16"/>
      <c r="V845" s="16"/>
      <c r="W845" s="16"/>
      <c r="X845" s="16"/>
      <c r="Y845" s="16">
        <v>4</v>
      </c>
      <c r="Z845" s="16"/>
      <c r="AA845" s="16"/>
      <c r="AB845" s="16">
        <v>8</v>
      </c>
      <c r="AC845" s="16"/>
      <c r="AD845" s="16"/>
      <c r="AE845" s="16"/>
      <c r="AF845" s="16"/>
      <c r="AG845" s="16"/>
      <c r="AH845" s="16"/>
      <c r="AI845" s="16"/>
      <c r="AJ845" s="16"/>
      <c r="AK845" s="16"/>
      <c r="AL845" s="16"/>
      <c r="AM845" s="16"/>
      <c r="AN845" s="16"/>
      <c r="AO845" s="16"/>
      <c r="AP845" s="16"/>
      <c r="AQ845" s="15"/>
      <c r="AR845" s="16" t="s">
        <v>60</v>
      </c>
    </row>
    <row r="846" spans="1:44" s="5" customFormat="1" hidden="1" x14ac:dyDescent="0.25">
      <c r="A846" s="33" t="s">
        <v>1663</v>
      </c>
      <c r="B846" s="33" t="str">
        <f>IFERROR(LEFT(BasedeDados[[#This Row],[GTE TI]],SEARCH(" ",BasedeDados[[#This Row],[GTE TI]],1)),BasedeDados[[#This Row],[GTE TI]])</f>
        <v xml:space="preserve">SUPTE </v>
      </c>
      <c r="C846" s="79" t="s">
        <v>270</v>
      </c>
      <c r="D846" s="79" t="s">
        <v>271</v>
      </c>
      <c r="E846" s="16" t="str" cm="1">
        <f t="array" ref="E84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46" s="16">
        <f t="shared" si="26"/>
        <v>0.25</v>
      </c>
      <c r="G846" s="16">
        <f t="shared" si="27"/>
        <v>1</v>
      </c>
      <c r="H846" s="16" t="s">
        <v>64</v>
      </c>
      <c r="I846" s="16"/>
      <c r="J846" s="16"/>
      <c r="K846" s="31">
        <v>0.25</v>
      </c>
      <c r="L846" s="32"/>
      <c r="M846" s="44"/>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5"/>
      <c r="AR846" s="16" t="s">
        <v>60</v>
      </c>
    </row>
    <row r="847" spans="1:44" s="5" customFormat="1" hidden="1" x14ac:dyDescent="0.25">
      <c r="A847" s="33" t="s">
        <v>1664</v>
      </c>
      <c r="B847" s="33" t="str">
        <f>IFERROR(LEFT(BasedeDados[[#This Row],[GTE TI]],SEARCH(" ",BasedeDados[[#This Row],[GTE TI]],1)),BasedeDados[[#This Row],[GTE TI]])</f>
        <v xml:space="preserve">GTE </v>
      </c>
      <c r="C847" s="80" t="s">
        <v>331</v>
      </c>
      <c r="D847" s="80" t="s">
        <v>942</v>
      </c>
      <c r="E847" s="16" t="s">
        <v>57</v>
      </c>
      <c r="F847" s="16">
        <f t="shared" si="26"/>
        <v>0.5</v>
      </c>
      <c r="G847" s="16">
        <f t="shared" si="27"/>
        <v>1</v>
      </c>
      <c r="H847" s="16" t="s">
        <v>58</v>
      </c>
      <c r="I847" s="16"/>
      <c r="J847" s="16"/>
      <c r="K847" s="31"/>
      <c r="L847" s="32">
        <v>0.5</v>
      </c>
      <c r="M847" s="44"/>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t="s">
        <v>59</v>
      </c>
      <c r="AQ847" s="15"/>
      <c r="AR847" s="16" t="s">
        <v>60</v>
      </c>
    </row>
    <row r="848" spans="1:44" s="5" customFormat="1" hidden="1" x14ac:dyDescent="0.25">
      <c r="A848" s="33" t="s">
        <v>1666</v>
      </c>
      <c r="B848" s="33" t="str">
        <f>IFERROR(LEFT(BasedeDados[[#This Row],[GTE TI]],SEARCH(" ",BasedeDados[[#This Row],[GTE TI]],1)),BasedeDados[[#This Row],[GTE TI]])</f>
        <v xml:space="preserve">CONS </v>
      </c>
      <c r="C848" s="79" t="s">
        <v>255</v>
      </c>
      <c r="D848" s="79" t="s">
        <v>265</v>
      </c>
      <c r="E848" s="16" t="str" cm="1">
        <f t="array" ref="E84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48" s="16">
        <f t="shared" si="26"/>
        <v>0.25</v>
      </c>
      <c r="G848" s="16">
        <f t="shared" si="27"/>
        <v>1</v>
      </c>
      <c r="H848" s="16" t="s">
        <v>64</v>
      </c>
      <c r="I848" s="16"/>
      <c r="J848" s="16"/>
      <c r="K848" s="31">
        <v>0.25</v>
      </c>
      <c r="L848" s="32"/>
      <c r="M848" s="44"/>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5"/>
      <c r="AR848" s="16" t="s">
        <v>60</v>
      </c>
    </row>
    <row r="849" spans="1:44" s="5" customFormat="1" hidden="1" x14ac:dyDescent="0.25">
      <c r="A849" s="33" t="s">
        <v>1667</v>
      </c>
      <c r="B849" s="33" t="str">
        <f>IFERROR(LEFT(BasedeDados[[#This Row],[GTE TI]],SEARCH(" ",BasedeDados[[#This Row],[GTE TI]],1)),BasedeDados[[#This Row],[GTE TI]])</f>
        <v xml:space="preserve">GTE </v>
      </c>
      <c r="C849" s="80" t="s">
        <v>176</v>
      </c>
      <c r="D849" s="80" t="s">
        <v>1397</v>
      </c>
      <c r="E849" s="16" t="str" cm="1">
        <f t="array" ref="E84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49" s="16">
        <f t="shared" si="26"/>
        <v>0.25</v>
      </c>
      <c r="G849" s="16">
        <f t="shared" si="27"/>
        <v>1</v>
      </c>
      <c r="H849" s="16" t="s">
        <v>64</v>
      </c>
      <c r="I849" s="16"/>
      <c r="J849" s="16"/>
      <c r="K849" s="31">
        <v>0.25</v>
      </c>
      <c r="L849" s="32"/>
      <c r="M849" s="44"/>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5"/>
      <c r="AR849" s="16" t="s">
        <v>60</v>
      </c>
    </row>
    <row r="850" spans="1:44" s="5" customFormat="1" hidden="1" x14ac:dyDescent="0.25">
      <c r="A850" s="33" t="s">
        <v>1669</v>
      </c>
      <c r="B850" s="33" t="str">
        <f>IFERROR(LEFT(BasedeDados[[#This Row],[GTE TI]],SEARCH(" ",BasedeDados[[#This Row],[GTE TI]],1)),BasedeDados[[#This Row],[GTE TI]])</f>
        <v xml:space="preserve">ANL </v>
      </c>
      <c r="C850" s="79" t="s">
        <v>145</v>
      </c>
      <c r="D850" s="79" t="s">
        <v>1901</v>
      </c>
      <c r="E850" s="16" t="str" cm="1">
        <f t="array" ref="E85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50" s="16">
        <f t="shared" si="26"/>
        <v>0.25</v>
      </c>
      <c r="G850" s="16">
        <f t="shared" si="27"/>
        <v>1</v>
      </c>
      <c r="H850" s="16" t="s">
        <v>64</v>
      </c>
      <c r="I850" s="16"/>
      <c r="J850" s="16"/>
      <c r="K850" s="31">
        <v>0.25</v>
      </c>
      <c r="L850" s="32"/>
      <c r="M850" s="44"/>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5"/>
      <c r="AR850" s="16" t="s">
        <v>60</v>
      </c>
    </row>
    <row r="851" spans="1:44" s="5" customFormat="1" hidden="1" x14ac:dyDescent="0.25">
      <c r="A851" s="33" t="s">
        <v>1670</v>
      </c>
      <c r="B851" s="33" t="str">
        <f>IFERROR(LEFT(BasedeDados[[#This Row],[GTE TI]],SEARCH(" ",BasedeDados[[#This Row],[GTE TI]],1)),BasedeDados[[#This Row],[GTE TI]])</f>
        <v xml:space="preserve">SUPTE </v>
      </c>
      <c r="C851" s="80" t="s">
        <v>1521</v>
      </c>
      <c r="D851" s="80" t="s">
        <v>1522</v>
      </c>
      <c r="E851" s="16" t="str" cm="1">
        <f t="array" ref="E85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851" s="16">
        <f t="shared" si="26"/>
        <v>1.75</v>
      </c>
      <c r="G851" s="16">
        <f t="shared" si="27"/>
        <v>2</v>
      </c>
      <c r="H851" s="16" t="s">
        <v>58</v>
      </c>
      <c r="I851" s="16"/>
      <c r="J851" s="16"/>
      <c r="K851" s="31">
        <v>0.25</v>
      </c>
      <c r="L851" s="32"/>
      <c r="M851" s="44"/>
      <c r="N851" s="16"/>
      <c r="O851" s="16"/>
      <c r="P851" s="16"/>
      <c r="Q851" s="16"/>
      <c r="R851" s="16"/>
      <c r="S851" s="16"/>
      <c r="T851" s="16"/>
      <c r="U851" s="16"/>
      <c r="V851" s="16"/>
      <c r="W851" s="16"/>
      <c r="X851" s="16"/>
      <c r="Y851" s="16"/>
      <c r="Z851" s="16"/>
      <c r="AA851" s="16"/>
      <c r="AB851" s="16"/>
      <c r="AC851" s="16"/>
      <c r="AD851" s="16">
        <v>1.5</v>
      </c>
      <c r="AE851" s="16"/>
      <c r="AF851" s="16"/>
      <c r="AG851" s="16"/>
      <c r="AH851" s="16"/>
      <c r="AI851" s="16"/>
      <c r="AJ851" s="16"/>
      <c r="AK851" s="16"/>
      <c r="AL851" s="16"/>
      <c r="AM851" s="16"/>
      <c r="AN851" s="16"/>
      <c r="AO851" s="16"/>
      <c r="AP851" s="16"/>
      <c r="AQ851" s="15"/>
      <c r="AR851" s="16" t="s">
        <v>60</v>
      </c>
    </row>
    <row r="852" spans="1:44" s="5" customFormat="1" hidden="1" x14ac:dyDescent="0.25">
      <c r="A852" s="33" t="s">
        <v>1672</v>
      </c>
      <c r="B852" s="33" t="str">
        <f>IFERROR(LEFT(BasedeDados[[#This Row],[GTE TI]],SEARCH(" ",BasedeDados[[#This Row],[GTE TI]],1)),BasedeDados[[#This Row],[GTE TI]])</f>
        <v xml:space="preserve">ANL </v>
      </c>
      <c r="C852" s="79" t="s">
        <v>671</v>
      </c>
      <c r="D852" s="79" t="s">
        <v>669</v>
      </c>
      <c r="E852" s="16" t="str" cm="1">
        <f t="array" ref="E85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52" s="16">
        <f t="shared" si="26"/>
        <v>0.25</v>
      </c>
      <c r="G852" s="16">
        <f t="shared" si="27"/>
        <v>1</v>
      </c>
      <c r="H852" s="16" t="s">
        <v>64</v>
      </c>
      <c r="I852" s="16"/>
      <c r="J852" s="16"/>
      <c r="K852" s="31">
        <v>0.25</v>
      </c>
      <c r="L852" s="32"/>
      <c r="M852" s="44"/>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5"/>
      <c r="AR852" s="16" t="s">
        <v>60</v>
      </c>
    </row>
    <row r="853" spans="1:44" s="5" customFormat="1" hidden="1" x14ac:dyDescent="0.25">
      <c r="A853" s="33" t="s">
        <v>1673</v>
      </c>
      <c r="B853" s="33" t="str">
        <f>IFERROR(LEFT(BasedeDados[[#This Row],[GTE TI]],SEARCH(" ",BasedeDados[[#This Row],[GTE TI]],1)),BasedeDados[[#This Row],[GTE TI]])</f>
        <v xml:space="preserve">ANL </v>
      </c>
      <c r="C853" s="80" t="s">
        <v>739</v>
      </c>
      <c r="D853" s="80" t="s">
        <v>740</v>
      </c>
      <c r="E853" s="16" t="str" cm="1">
        <f t="array" ref="E85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53" s="16">
        <f t="shared" si="26"/>
        <v>0.25</v>
      </c>
      <c r="G853" s="16">
        <f t="shared" si="27"/>
        <v>1</v>
      </c>
      <c r="H853" s="16" t="s">
        <v>64</v>
      </c>
      <c r="I853" s="16"/>
      <c r="J853" s="16"/>
      <c r="K853" s="31">
        <v>0.25</v>
      </c>
      <c r="L853" s="32"/>
      <c r="M853" s="44"/>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5"/>
      <c r="AR853" s="16" t="s">
        <v>60</v>
      </c>
    </row>
    <row r="854" spans="1:44" s="5" customFormat="1" hidden="1" x14ac:dyDescent="0.25">
      <c r="A854" s="33" t="s">
        <v>1674</v>
      </c>
      <c r="B854" s="33" t="str">
        <f>IFERROR(LEFT(BasedeDados[[#This Row],[GTE TI]],SEARCH(" ",BasedeDados[[#This Row],[GTE TI]],1)),BasedeDados[[#This Row],[GTE TI]])</f>
        <v xml:space="preserve">ANL </v>
      </c>
      <c r="C854" s="79" t="s">
        <v>1118</v>
      </c>
      <c r="D854" s="79" t="s">
        <v>1478</v>
      </c>
      <c r="E854" s="16" t="str" cm="1">
        <f t="array" ref="E85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54" s="16">
        <f t="shared" si="26"/>
        <v>0.25</v>
      </c>
      <c r="G854" s="16">
        <f t="shared" si="27"/>
        <v>1</v>
      </c>
      <c r="H854" s="16" t="s">
        <v>64</v>
      </c>
      <c r="I854" s="16"/>
      <c r="J854" s="16"/>
      <c r="K854" s="31">
        <v>0.25</v>
      </c>
      <c r="L854" s="32"/>
      <c r="M854" s="44"/>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5"/>
      <c r="AR854" s="16" t="s">
        <v>60</v>
      </c>
    </row>
    <row r="855" spans="1:44" s="5" customFormat="1" hidden="1" x14ac:dyDescent="0.25">
      <c r="A855" s="33" t="s">
        <v>1676</v>
      </c>
      <c r="B855" s="33" t="str">
        <f>IFERROR(LEFT(BasedeDados[[#This Row],[GTE TI]],SEARCH(" ",BasedeDados[[#This Row],[GTE TI]],1)),BasedeDados[[#This Row],[GTE TI]])</f>
        <v>N/A</v>
      </c>
      <c r="C855" s="80" t="s">
        <v>2075</v>
      </c>
      <c r="D855" s="80" t="s">
        <v>2075</v>
      </c>
      <c r="E855" s="16" t="str" cm="1">
        <f t="array" ref="E85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55" s="16">
        <f t="shared" si="26"/>
        <v>0.25</v>
      </c>
      <c r="G855" s="16">
        <f t="shared" si="27"/>
        <v>1</v>
      </c>
      <c r="H855" s="16" t="s">
        <v>64</v>
      </c>
      <c r="I855" s="16"/>
      <c r="J855" s="16"/>
      <c r="K855" s="31">
        <v>0.25</v>
      </c>
      <c r="L855" s="32"/>
      <c r="M855" s="44"/>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5"/>
      <c r="AR855" s="16" t="s">
        <v>60</v>
      </c>
    </row>
    <row r="856" spans="1:44" s="5" customFormat="1" hidden="1" x14ac:dyDescent="0.25">
      <c r="A856" s="33" t="s">
        <v>1677</v>
      </c>
      <c r="B856" s="33" t="str">
        <f>IFERROR(LEFT(BasedeDados[[#This Row],[GTE TI]],SEARCH(" ",BasedeDados[[#This Row],[GTE TI]],1)),BasedeDados[[#This Row],[GTE TI]])</f>
        <v>N/A</v>
      </c>
      <c r="C856" s="79" t="s">
        <v>2075</v>
      </c>
      <c r="D856" s="79" t="s">
        <v>2075</v>
      </c>
      <c r="E856" s="16" t="str" cm="1">
        <f t="array" ref="E85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56" s="16">
        <f t="shared" si="26"/>
        <v>0.25</v>
      </c>
      <c r="G856" s="16">
        <f t="shared" si="27"/>
        <v>1</v>
      </c>
      <c r="H856" s="16" t="s">
        <v>64</v>
      </c>
      <c r="I856" s="16"/>
      <c r="J856" s="16"/>
      <c r="K856" s="31">
        <v>0.25</v>
      </c>
      <c r="L856" s="32"/>
      <c r="M856" s="44"/>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5"/>
      <c r="AR856" s="16" t="s">
        <v>60</v>
      </c>
    </row>
    <row r="857" spans="1:44" s="5" customFormat="1" hidden="1" x14ac:dyDescent="0.25">
      <c r="A857" s="33" t="s">
        <v>1679</v>
      </c>
      <c r="B857" s="33" t="str">
        <f>IFERROR(LEFT(BasedeDados[[#This Row],[GTE TI]],SEARCH(" ",BasedeDados[[#This Row],[GTE TI]],1)),BasedeDados[[#This Row],[GTE TI]])</f>
        <v xml:space="preserve">ANL </v>
      </c>
      <c r="C857" s="80" t="s">
        <v>699</v>
      </c>
      <c r="D857" s="80" t="s">
        <v>700</v>
      </c>
      <c r="E857" s="16" t="str" cm="1">
        <f t="array" ref="E85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57" s="16">
        <f t="shared" si="26"/>
        <v>0.25</v>
      </c>
      <c r="G857" s="16">
        <f t="shared" si="27"/>
        <v>1</v>
      </c>
      <c r="H857" s="16" t="s">
        <v>64</v>
      </c>
      <c r="I857" s="16"/>
      <c r="J857" s="16"/>
      <c r="K857" s="31">
        <v>0.25</v>
      </c>
      <c r="L857" s="32"/>
      <c r="M857" s="44"/>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5"/>
      <c r="AR857" s="16" t="s">
        <v>60</v>
      </c>
    </row>
    <row r="858" spans="1:44" s="5" customFormat="1" hidden="1" x14ac:dyDescent="0.25">
      <c r="A858" s="33" t="s">
        <v>1680</v>
      </c>
      <c r="B858" s="33" t="str">
        <f>IFERROR(LEFT(BasedeDados[[#This Row],[GTE TI]],SEARCH(" ",BasedeDados[[#This Row],[GTE TI]],1)),BasedeDados[[#This Row],[GTE TI]])</f>
        <v xml:space="preserve">COORD </v>
      </c>
      <c r="C858" s="79" t="s">
        <v>1924</v>
      </c>
      <c r="D858" s="79" t="s">
        <v>2071</v>
      </c>
      <c r="E858" s="16" t="str" cm="1">
        <f t="array" ref="E85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58" s="16">
        <f t="shared" si="26"/>
        <v>0.25</v>
      </c>
      <c r="G858" s="16">
        <f t="shared" si="27"/>
        <v>1</v>
      </c>
      <c r="H858" s="16" t="s">
        <v>64</v>
      </c>
      <c r="I858" s="16"/>
      <c r="J858" s="16"/>
      <c r="L858" s="32"/>
      <c r="M858" s="44"/>
      <c r="N858" s="16"/>
      <c r="O858" s="16"/>
      <c r="P858" s="16"/>
      <c r="Q858" s="16"/>
      <c r="R858" s="16"/>
      <c r="S858" s="16"/>
      <c r="T858" s="16"/>
      <c r="U858" s="16"/>
      <c r="V858" s="16"/>
      <c r="W858" s="16"/>
      <c r="X858" s="16"/>
      <c r="Y858" s="16"/>
      <c r="Z858" s="16"/>
      <c r="AA858" s="16"/>
      <c r="AC858" s="16"/>
      <c r="AE858" s="16"/>
      <c r="AF858" s="16"/>
      <c r="AG858" s="16"/>
      <c r="AH858" s="16"/>
      <c r="AI858" s="16"/>
      <c r="AJ858" s="16"/>
      <c r="AK858" s="16"/>
      <c r="AL858" s="55">
        <v>0.25</v>
      </c>
      <c r="AM858" s="16"/>
      <c r="AN858" s="16"/>
      <c r="AO858" s="16"/>
      <c r="AP858" s="16"/>
      <c r="AQ858" s="15"/>
      <c r="AR858" s="16"/>
    </row>
    <row r="859" spans="1:44" s="5" customFormat="1" hidden="1" x14ac:dyDescent="0.25">
      <c r="A859" s="33" t="s">
        <v>1682</v>
      </c>
      <c r="B859" s="33" t="str">
        <f>IFERROR(LEFT(BasedeDados[[#This Row],[GTE TI]],SEARCH(" ",BasedeDados[[#This Row],[GTE TI]],1)),BasedeDados[[#This Row],[GTE TI]])</f>
        <v xml:space="preserve">CONS </v>
      </c>
      <c r="C859" s="80" t="s">
        <v>323</v>
      </c>
      <c r="D859" s="80" t="s">
        <v>364</v>
      </c>
      <c r="E859" s="16" t="str" cm="1">
        <f t="array" ref="E85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59" s="16">
        <f t="shared" si="26"/>
        <v>0.25</v>
      </c>
      <c r="G859" s="16">
        <f t="shared" si="27"/>
        <v>1</v>
      </c>
      <c r="H859" s="16" t="s">
        <v>64</v>
      </c>
      <c r="I859" s="16"/>
      <c r="J859" s="16"/>
      <c r="K859" s="31">
        <v>0.25</v>
      </c>
      <c r="L859" s="32"/>
      <c r="M859" s="44"/>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5"/>
      <c r="AR859" s="16" t="s">
        <v>60</v>
      </c>
    </row>
    <row r="860" spans="1:44" s="5" customFormat="1" hidden="1" x14ac:dyDescent="0.25">
      <c r="A860" s="33" t="s">
        <v>1683</v>
      </c>
      <c r="B860" s="33" t="str">
        <f>IFERROR(LEFT(BasedeDados[[#This Row],[GTE TI]],SEARCH(" ",BasedeDados[[#This Row],[GTE TI]],1)),BasedeDados[[#This Row],[GTE TI]])</f>
        <v xml:space="preserve">ANL </v>
      </c>
      <c r="C860" s="79" t="s">
        <v>141</v>
      </c>
      <c r="D860" s="79" t="s">
        <v>1781</v>
      </c>
      <c r="E860" s="16" t="str" cm="1">
        <f t="array" ref="E86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60" s="16">
        <f t="shared" si="26"/>
        <v>0.25</v>
      </c>
      <c r="G860" s="16">
        <f t="shared" si="27"/>
        <v>1</v>
      </c>
      <c r="H860" s="16" t="s">
        <v>64</v>
      </c>
      <c r="I860" s="16"/>
      <c r="J860" s="16"/>
      <c r="K860" s="31">
        <v>0.25</v>
      </c>
      <c r="L860" s="32"/>
      <c r="M860" s="44"/>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5"/>
      <c r="AR860" s="16" t="s">
        <v>60</v>
      </c>
    </row>
    <row r="861" spans="1:44" s="5" customFormat="1" hidden="1" x14ac:dyDescent="0.25">
      <c r="A861" s="33" t="s">
        <v>1684</v>
      </c>
      <c r="B861" s="33" t="str">
        <f>IFERROR(LEFT(BasedeDados[[#This Row],[GTE TI]],SEARCH(" ",BasedeDados[[#This Row],[GTE TI]],1)),BasedeDados[[#This Row],[GTE TI]])</f>
        <v xml:space="preserve">SUPTE </v>
      </c>
      <c r="C861" s="80" t="s">
        <v>270</v>
      </c>
      <c r="D861" s="80" t="s">
        <v>1063</v>
      </c>
      <c r="E861" s="16" t="str" cm="1">
        <f t="array" ref="E86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61" s="16">
        <f t="shared" si="26"/>
        <v>0.25</v>
      </c>
      <c r="G861" s="16">
        <f t="shared" si="27"/>
        <v>1</v>
      </c>
      <c r="H861" s="16" t="s">
        <v>64</v>
      </c>
      <c r="I861" s="16"/>
      <c r="J861" s="16"/>
      <c r="K861" s="31">
        <v>0.25</v>
      </c>
      <c r="L861" s="32"/>
      <c r="M861" s="44"/>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5"/>
      <c r="AR861" s="16" t="s">
        <v>60</v>
      </c>
    </row>
    <row r="862" spans="1:44" s="5" customFormat="1" hidden="1" x14ac:dyDescent="0.25">
      <c r="A862" s="33" t="s">
        <v>1685</v>
      </c>
      <c r="B862" s="33" t="str">
        <f>IFERROR(LEFT(BasedeDados[[#This Row],[GTE TI]],SEARCH(" ",BasedeDados[[#This Row],[GTE TI]],1)),BasedeDados[[#This Row],[GTE TI]])</f>
        <v xml:space="preserve">GTE </v>
      </c>
      <c r="C862" s="79" t="s">
        <v>176</v>
      </c>
      <c r="D862" s="79" t="s">
        <v>177</v>
      </c>
      <c r="E862" s="16" t="s">
        <v>57</v>
      </c>
      <c r="F862" s="16">
        <f t="shared" si="26"/>
        <v>0.5</v>
      </c>
      <c r="G862" s="16">
        <f t="shared" si="27"/>
        <v>1</v>
      </c>
      <c r="H862" s="16" t="s">
        <v>58</v>
      </c>
      <c r="I862" s="16"/>
      <c r="J862" s="16"/>
      <c r="K862" s="31"/>
      <c r="L862" s="32">
        <v>0.5</v>
      </c>
      <c r="M862" s="44"/>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t="s">
        <v>59</v>
      </c>
      <c r="AQ862" s="15"/>
      <c r="AR862" s="16" t="s">
        <v>60</v>
      </c>
    </row>
    <row r="863" spans="1:44" s="5" customFormat="1" hidden="1" x14ac:dyDescent="0.25">
      <c r="A863" s="33" t="s">
        <v>1687</v>
      </c>
      <c r="B863" s="33" t="str">
        <f>IFERROR(LEFT(BasedeDados[[#This Row],[GTE TI]],SEARCH(" ",BasedeDados[[#This Row],[GTE TI]],1)),BasedeDados[[#This Row],[GTE TI]])</f>
        <v xml:space="preserve">ANL </v>
      </c>
      <c r="C863" s="80" t="s">
        <v>599</v>
      </c>
      <c r="D863" s="80" t="s">
        <v>1700</v>
      </c>
      <c r="E863" s="16" t="str" cm="1">
        <f t="array" ref="E86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63" s="16">
        <f t="shared" si="26"/>
        <v>0.25</v>
      </c>
      <c r="G863" s="16">
        <f t="shared" si="27"/>
        <v>1</v>
      </c>
      <c r="H863" s="16" t="s">
        <v>64</v>
      </c>
      <c r="I863" s="16"/>
      <c r="J863" s="16"/>
      <c r="K863" s="31">
        <v>0.25</v>
      </c>
      <c r="L863" s="32"/>
      <c r="M863" s="44"/>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5"/>
      <c r="AR863" s="16" t="s">
        <v>60</v>
      </c>
    </row>
    <row r="864" spans="1:44" s="5" customFormat="1" hidden="1" x14ac:dyDescent="0.25">
      <c r="A864" s="33" t="s">
        <v>1688</v>
      </c>
      <c r="B864" s="33" t="str">
        <f>IFERROR(LEFT(BasedeDados[[#This Row],[GTE TI]],SEARCH(" ",BasedeDados[[#This Row],[GTE TI]],1)),BasedeDados[[#This Row],[GTE TI]])</f>
        <v>ESTAGIARIO</v>
      </c>
      <c r="C864" s="79" t="s">
        <v>184</v>
      </c>
      <c r="D864" s="79" t="s">
        <v>1608</v>
      </c>
      <c r="E864" s="16" t="s">
        <v>18</v>
      </c>
      <c r="F864" s="16">
        <f t="shared" si="26"/>
        <v>2.25</v>
      </c>
      <c r="G864" s="16">
        <f t="shared" si="27"/>
        <v>2</v>
      </c>
      <c r="H864" s="16" t="s">
        <v>187</v>
      </c>
      <c r="I864" s="16">
        <v>2</v>
      </c>
      <c r="J864" s="16" t="s">
        <v>463</v>
      </c>
      <c r="K864" s="31">
        <v>0.25</v>
      </c>
      <c r="L864" s="32"/>
      <c r="M864" s="44"/>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5"/>
      <c r="AR864" s="16" t="s">
        <v>60</v>
      </c>
    </row>
    <row r="865" spans="1:44" s="5" customFormat="1" hidden="1" x14ac:dyDescent="0.25">
      <c r="A865" s="33" t="s">
        <v>1690</v>
      </c>
      <c r="B865" s="33" t="str">
        <f>IFERROR(LEFT(BasedeDados[[#This Row],[GTE TI]],SEARCH(" ",BasedeDados[[#This Row],[GTE TI]],1)),BasedeDados[[#This Row],[GTE TI]])</f>
        <v xml:space="preserve">ANL </v>
      </c>
      <c r="C865" s="80" t="s">
        <v>326</v>
      </c>
      <c r="D865" s="80" t="s">
        <v>1295</v>
      </c>
      <c r="E865" s="16" t="str" cm="1">
        <f t="array" ref="E86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65" s="16">
        <f t="shared" si="26"/>
        <v>0.5</v>
      </c>
      <c r="G865" s="16">
        <f t="shared" si="27"/>
        <v>2</v>
      </c>
      <c r="H865" s="16" t="s">
        <v>64</v>
      </c>
      <c r="I865" s="16"/>
      <c r="J865" s="16"/>
      <c r="K865" s="31">
        <v>0.25</v>
      </c>
      <c r="L865" s="32"/>
      <c r="M865" s="44"/>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55">
        <v>0.25</v>
      </c>
      <c r="AM865" s="16"/>
      <c r="AN865" s="16"/>
      <c r="AO865" s="16"/>
      <c r="AP865" s="16"/>
      <c r="AQ865" s="15"/>
      <c r="AR865" s="16" t="s">
        <v>60</v>
      </c>
    </row>
    <row r="866" spans="1:44" s="5" customFormat="1" hidden="1" x14ac:dyDescent="0.25">
      <c r="A866" s="33" t="s">
        <v>1692</v>
      </c>
      <c r="B866" s="33" t="str">
        <f>IFERROR(LEFT(BasedeDados[[#This Row],[GTE TI]],SEARCH(" ",BasedeDados[[#This Row],[GTE TI]],1)),BasedeDados[[#This Row],[GTE TI]])</f>
        <v xml:space="preserve">ANL </v>
      </c>
      <c r="C866" s="79" t="s">
        <v>689</v>
      </c>
      <c r="D866" s="79" t="s">
        <v>684</v>
      </c>
      <c r="E866" s="16" t="str" cm="1">
        <f t="array" ref="E86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66" s="16">
        <f t="shared" si="26"/>
        <v>0.25</v>
      </c>
      <c r="G866" s="16">
        <f t="shared" si="27"/>
        <v>1</v>
      </c>
      <c r="H866" s="16" t="s">
        <v>64</v>
      </c>
      <c r="I866" s="16"/>
      <c r="J866" s="16"/>
      <c r="K866" s="31">
        <v>0.25</v>
      </c>
      <c r="L866" s="32"/>
      <c r="M866" s="44"/>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5"/>
      <c r="AR866" s="16" t="s">
        <v>60</v>
      </c>
    </row>
    <row r="867" spans="1:44" s="5" customFormat="1" hidden="1" x14ac:dyDescent="0.25">
      <c r="A867" s="33" t="s">
        <v>1693</v>
      </c>
      <c r="B867" s="33" t="str">
        <f>IFERROR(LEFT(BasedeDados[[#This Row],[GTE TI]],SEARCH(" ",BasedeDados[[#This Row],[GTE TI]],1)),BasedeDados[[#This Row],[GTE TI]])</f>
        <v xml:space="preserve">ANL </v>
      </c>
      <c r="C867" s="80" t="s">
        <v>326</v>
      </c>
      <c r="D867" s="80" t="s">
        <v>372</v>
      </c>
      <c r="E867" s="16" t="str" cm="1">
        <f t="array" ref="E86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67" s="16">
        <f t="shared" si="26"/>
        <v>0.25</v>
      </c>
      <c r="G867" s="16">
        <f t="shared" si="27"/>
        <v>1</v>
      </c>
      <c r="H867" s="16" t="s">
        <v>64</v>
      </c>
      <c r="I867" s="16"/>
      <c r="J867" s="16"/>
      <c r="K867" s="31">
        <v>0.25</v>
      </c>
      <c r="L867" s="32"/>
      <c r="M867" s="44"/>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5"/>
      <c r="AR867" s="16" t="s">
        <v>60</v>
      </c>
    </row>
    <row r="868" spans="1:44" s="5" customFormat="1" hidden="1" x14ac:dyDescent="0.25">
      <c r="A868" s="33" t="s">
        <v>1695</v>
      </c>
      <c r="B868" s="33" t="str">
        <f>IFERROR(LEFT(BasedeDados[[#This Row],[GTE TI]],SEARCH(" ",BasedeDados[[#This Row],[GTE TI]],1)),BasedeDados[[#This Row],[GTE TI]])</f>
        <v xml:space="preserve">ANL </v>
      </c>
      <c r="C868" s="79" t="s">
        <v>1616</v>
      </c>
      <c r="D868" s="79" t="s">
        <v>1618</v>
      </c>
      <c r="E868" s="16" t="str" cm="1">
        <f t="array" ref="E86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68" s="16">
        <f t="shared" si="26"/>
        <v>0.25</v>
      </c>
      <c r="G868" s="16">
        <f t="shared" si="27"/>
        <v>1</v>
      </c>
      <c r="H868" s="16" t="s">
        <v>64</v>
      </c>
      <c r="I868" s="16"/>
      <c r="J868" s="16"/>
      <c r="K868" s="31">
        <v>0.25</v>
      </c>
      <c r="L868" s="32"/>
      <c r="M868" s="44"/>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5"/>
      <c r="AR868" s="16" t="s">
        <v>60</v>
      </c>
    </row>
    <row r="869" spans="1:44" s="5" customFormat="1" hidden="1" x14ac:dyDescent="0.25">
      <c r="A869" s="33" t="s">
        <v>1697</v>
      </c>
      <c r="B869" s="33" t="str">
        <f>IFERROR(LEFT(BasedeDados[[#This Row],[GTE TI]],SEARCH(" ",BasedeDados[[#This Row],[GTE TI]],1)),BasedeDados[[#This Row],[GTE TI]])</f>
        <v xml:space="preserve">ANL </v>
      </c>
      <c r="C869" s="80" t="s">
        <v>1633</v>
      </c>
      <c r="D869" s="80" t="s">
        <v>1634</v>
      </c>
      <c r="E869" s="16" t="str" cm="1">
        <f t="array" ref="E86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69" s="16">
        <f t="shared" si="26"/>
        <v>0.25</v>
      </c>
      <c r="G869" s="16">
        <f t="shared" si="27"/>
        <v>1</v>
      </c>
      <c r="H869" s="16" t="s">
        <v>64</v>
      </c>
      <c r="I869" s="55"/>
      <c r="J869" s="55"/>
      <c r="L869" s="56"/>
      <c r="M869" s="57"/>
      <c r="N869" s="55"/>
      <c r="O869" s="55"/>
      <c r="P869" s="55"/>
      <c r="Q869" s="55"/>
      <c r="R869" s="55"/>
      <c r="S869" s="55"/>
      <c r="T869" s="55"/>
      <c r="U869" s="55"/>
      <c r="V869" s="55"/>
      <c r="W869" s="55"/>
      <c r="X869" s="55"/>
      <c r="Y869" s="55"/>
      <c r="Z869" s="55"/>
      <c r="AA869" s="55"/>
      <c r="AC869" s="55"/>
      <c r="AE869" s="55"/>
      <c r="AF869" s="55"/>
      <c r="AG869" s="55"/>
      <c r="AH869" s="55"/>
      <c r="AI869" s="55"/>
      <c r="AJ869" s="55"/>
      <c r="AK869" s="55"/>
      <c r="AL869" s="55">
        <v>0.25</v>
      </c>
      <c r="AM869" s="16"/>
      <c r="AN869" s="55"/>
      <c r="AO869" s="55"/>
      <c r="AP869" s="55"/>
      <c r="AQ869" s="53"/>
      <c r="AR869" s="16"/>
    </row>
    <row r="870" spans="1:44" s="5" customFormat="1" hidden="1" x14ac:dyDescent="0.25">
      <c r="A870" s="33" t="s">
        <v>1699</v>
      </c>
      <c r="B870" s="33" t="str">
        <f>IFERROR(LEFT(BasedeDados[[#This Row],[GTE TI]],SEARCH(" ",BasedeDados[[#This Row],[GTE TI]],1)),BasedeDados[[#This Row],[GTE TI]])</f>
        <v xml:space="preserve">ANL </v>
      </c>
      <c r="C870" s="79" t="s">
        <v>326</v>
      </c>
      <c r="D870" s="79" t="s">
        <v>1788</v>
      </c>
      <c r="E870" s="16" t="str" cm="1">
        <f t="array" ref="E87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70" s="16">
        <f t="shared" si="26"/>
        <v>0.25</v>
      </c>
      <c r="G870" s="16">
        <f t="shared" si="27"/>
        <v>1</v>
      </c>
      <c r="H870" s="16" t="s">
        <v>64</v>
      </c>
      <c r="I870" s="16"/>
      <c r="J870" s="16"/>
      <c r="K870" s="31">
        <v>0.25</v>
      </c>
      <c r="L870" s="32"/>
      <c r="M870" s="44"/>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5"/>
      <c r="AR870" s="16" t="s">
        <v>60</v>
      </c>
    </row>
    <row r="871" spans="1:44" s="5" customFormat="1" hidden="1" x14ac:dyDescent="0.25">
      <c r="A871" s="33" t="s">
        <v>1701</v>
      </c>
      <c r="B871" s="33" t="str">
        <f>IFERROR(LEFT(BasedeDados[[#This Row],[GTE TI]],SEARCH(" ",BasedeDados[[#This Row],[GTE TI]],1)),BasedeDados[[#This Row],[GTE TI]])</f>
        <v xml:space="preserve">ANL </v>
      </c>
      <c r="C871" s="80" t="s">
        <v>82</v>
      </c>
      <c r="D871" s="80" t="s">
        <v>1930</v>
      </c>
      <c r="E871" s="16" t="str" cm="1">
        <f t="array" ref="E87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71" s="16">
        <f t="shared" si="26"/>
        <v>0.5</v>
      </c>
      <c r="G871" s="16">
        <f t="shared" si="27"/>
        <v>2</v>
      </c>
      <c r="H871" s="16" t="s">
        <v>64</v>
      </c>
      <c r="I871" s="16"/>
      <c r="J871" s="16"/>
      <c r="K871" s="31">
        <v>0.25</v>
      </c>
      <c r="L871" s="32"/>
      <c r="M871" s="44"/>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55">
        <v>0.25</v>
      </c>
      <c r="AM871" s="16"/>
      <c r="AN871" s="16"/>
      <c r="AO871" s="16"/>
      <c r="AP871" s="16"/>
      <c r="AQ871" s="15"/>
      <c r="AR871" s="16" t="s">
        <v>60</v>
      </c>
    </row>
    <row r="872" spans="1:44" s="5" customFormat="1" hidden="1" x14ac:dyDescent="0.25">
      <c r="A872" s="33" t="s">
        <v>1703</v>
      </c>
      <c r="B872" s="33" t="str">
        <f>IFERROR(LEFT(BasedeDados[[#This Row],[GTE TI]],SEARCH(" ",BasedeDados[[#This Row],[GTE TI]],1)),BasedeDados[[#This Row],[GTE TI]])</f>
        <v xml:space="preserve">AUDITOR </v>
      </c>
      <c r="C872" s="79" t="s">
        <v>720</v>
      </c>
      <c r="D872" s="79" t="s">
        <v>1675</v>
      </c>
      <c r="E872" s="16" t="str" cm="1">
        <f t="array" ref="E87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72" s="16">
        <f t="shared" si="26"/>
        <v>0.5</v>
      </c>
      <c r="G872" s="16">
        <f t="shared" si="27"/>
        <v>2</v>
      </c>
      <c r="H872" s="16" t="s">
        <v>64</v>
      </c>
      <c r="I872" s="16"/>
      <c r="J872" s="16"/>
      <c r="K872" s="31">
        <v>0.25</v>
      </c>
      <c r="L872" s="32"/>
      <c r="M872" s="44"/>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55">
        <v>0.25</v>
      </c>
      <c r="AM872" s="16"/>
      <c r="AN872" s="16"/>
      <c r="AO872" s="16"/>
      <c r="AP872" s="16"/>
      <c r="AQ872" s="15"/>
      <c r="AR872" s="16" t="s">
        <v>60</v>
      </c>
    </row>
    <row r="873" spans="1:44" s="5" customFormat="1" hidden="1" x14ac:dyDescent="0.25">
      <c r="A873" s="33" t="s">
        <v>1704</v>
      </c>
      <c r="B873" s="33" t="str">
        <f>IFERROR(LEFT(BasedeDados[[#This Row],[GTE TI]],SEARCH(" ",BasedeDados[[#This Row],[GTE TI]],1)),BasedeDados[[#This Row],[GTE TI]])</f>
        <v>N/A</v>
      </c>
      <c r="C873" s="80" t="s">
        <v>2075</v>
      </c>
      <c r="D873" s="80" t="s">
        <v>2075</v>
      </c>
      <c r="E873" s="16" t="str" cm="1">
        <f t="array" ref="E87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73" s="16">
        <f t="shared" si="26"/>
        <v>0.25</v>
      </c>
      <c r="G873" s="16">
        <f t="shared" si="27"/>
        <v>1</v>
      </c>
      <c r="H873" s="16" t="s">
        <v>64</v>
      </c>
      <c r="I873" s="16"/>
      <c r="J873" s="16"/>
      <c r="K873" s="31">
        <v>0.25</v>
      </c>
      <c r="L873" s="32"/>
      <c r="M873" s="44"/>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5"/>
      <c r="AR873" s="16" t="s">
        <v>60</v>
      </c>
    </row>
    <row r="874" spans="1:44" s="5" customFormat="1" hidden="1" x14ac:dyDescent="0.25">
      <c r="A874" s="33" t="s">
        <v>1705</v>
      </c>
      <c r="B874" s="33" t="str">
        <f>IFERROR(LEFT(BasedeDados[[#This Row],[GTE TI]],SEARCH(" ",BasedeDados[[#This Row],[GTE TI]],1)),BasedeDados[[#This Row],[GTE TI]])</f>
        <v xml:space="preserve">ANL </v>
      </c>
      <c r="C874" s="79" t="s">
        <v>249</v>
      </c>
      <c r="D874" s="79" t="s">
        <v>1988</v>
      </c>
      <c r="E874" s="16" t="s">
        <v>84</v>
      </c>
      <c r="F874" s="16">
        <f t="shared" si="26"/>
        <v>16</v>
      </c>
      <c r="G874" s="16">
        <f t="shared" si="27"/>
        <v>1</v>
      </c>
      <c r="H874" s="16" t="s">
        <v>85</v>
      </c>
      <c r="I874" s="16"/>
      <c r="J874" s="16"/>
      <c r="K874" s="31"/>
      <c r="L874" s="32"/>
      <c r="M874" s="44"/>
      <c r="N874" s="16"/>
      <c r="O874" s="16"/>
      <c r="P874" s="16"/>
      <c r="Q874" s="16"/>
      <c r="R874" s="16"/>
      <c r="S874" s="16"/>
      <c r="T874" s="16"/>
      <c r="U874" s="16"/>
      <c r="V874" s="16"/>
      <c r="W874" s="16"/>
      <c r="X874" s="16"/>
      <c r="Y874" s="16"/>
      <c r="Z874" s="16"/>
      <c r="AA874" s="16"/>
      <c r="AB874" s="31"/>
      <c r="AC874" s="16"/>
      <c r="AD874" s="31"/>
      <c r="AE874" s="16"/>
      <c r="AF874" s="16"/>
      <c r="AG874" s="16"/>
      <c r="AH874" s="31">
        <v>16</v>
      </c>
      <c r="AI874" s="31"/>
      <c r="AJ874" s="16"/>
      <c r="AK874" s="16"/>
      <c r="AL874" s="16"/>
      <c r="AM874" s="31"/>
      <c r="AN874" s="16"/>
      <c r="AO874" s="16"/>
      <c r="AP874" s="16"/>
      <c r="AQ874" s="15"/>
      <c r="AR874" s="16"/>
    </row>
    <row r="875" spans="1:44" s="5" customFormat="1" hidden="1" x14ac:dyDescent="0.25">
      <c r="A875" s="33" t="s">
        <v>1707</v>
      </c>
      <c r="B875" s="33" t="str">
        <f>IFERROR(LEFT(BasedeDados[[#This Row],[GTE TI]],SEARCH(" ",BasedeDados[[#This Row],[GTE TI]],1)),BasedeDados[[#This Row],[GTE TI]])</f>
        <v xml:space="preserve">AST </v>
      </c>
      <c r="C875" s="80" t="s">
        <v>823</v>
      </c>
      <c r="D875" s="80" t="s">
        <v>1806</v>
      </c>
      <c r="E875" s="16" t="str" cm="1">
        <f t="array" ref="E87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875" s="16">
        <f t="shared" si="26"/>
        <v>8</v>
      </c>
      <c r="G875" s="16">
        <f t="shared" si="27"/>
        <v>1</v>
      </c>
      <c r="H875" s="16" t="s">
        <v>58</v>
      </c>
      <c r="I875" s="16"/>
      <c r="J875" s="16"/>
      <c r="K875" s="31"/>
      <c r="L875" s="32"/>
      <c r="M875" s="44"/>
      <c r="N875" s="16"/>
      <c r="O875" s="16"/>
      <c r="P875" s="16"/>
      <c r="Q875" s="16"/>
      <c r="R875" s="16"/>
      <c r="S875" s="16"/>
      <c r="T875" s="16"/>
      <c r="U875" s="16"/>
      <c r="V875" s="16"/>
      <c r="W875" s="16"/>
      <c r="X875" s="16"/>
      <c r="Y875" s="16"/>
      <c r="Z875" s="16"/>
      <c r="AA875" s="16"/>
      <c r="AB875" s="16">
        <v>8</v>
      </c>
      <c r="AC875" s="16"/>
      <c r="AD875" s="31"/>
      <c r="AE875" s="16"/>
      <c r="AF875" s="16"/>
      <c r="AG875" s="16"/>
      <c r="AH875" s="16"/>
      <c r="AI875" s="16"/>
      <c r="AJ875" s="16"/>
      <c r="AK875" s="16"/>
      <c r="AL875" s="16"/>
      <c r="AM875" s="16"/>
      <c r="AN875" s="16"/>
      <c r="AO875" s="16"/>
      <c r="AP875" s="16"/>
      <c r="AQ875" s="15"/>
      <c r="AR875" s="16" t="s">
        <v>60</v>
      </c>
    </row>
    <row r="876" spans="1:44" s="5" customFormat="1" hidden="1" x14ac:dyDescent="0.25">
      <c r="A876" s="33" t="s">
        <v>1708</v>
      </c>
      <c r="B876" s="33" t="str">
        <f>IFERROR(LEFT(BasedeDados[[#This Row],[GTE TI]],SEARCH(" ",BasedeDados[[#This Row],[GTE TI]],1)),BasedeDados[[#This Row],[GTE TI]])</f>
        <v xml:space="preserve">ANL </v>
      </c>
      <c r="C876" s="79" t="s">
        <v>838</v>
      </c>
      <c r="D876" s="79" t="s">
        <v>832</v>
      </c>
      <c r="E876" s="16" t="str" cm="1">
        <f t="array" ref="E87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76" s="16">
        <f t="shared" si="26"/>
        <v>0.25</v>
      </c>
      <c r="G876" s="16">
        <f t="shared" si="27"/>
        <v>1</v>
      </c>
      <c r="H876" s="16" t="s">
        <v>64</v>
      </c>
      <c r="I876" s="16"/>
      <c r="J876" s="16"/>
      <c r="K876" s="31">
        <v>0.25</v>
      </c>
      <c r="L876" s="32"/>
      <c r="M876" s="44"/>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5"/>
      <c r="AR876" s="16" t="s">
        <v>60</v>
      </c>
    </row>
    <row r="877" spans="1:44" s="5" customFormat="1" hidden="1" x14ac:dyDescent="0.25">
      <c r="A877" s="33" t="s">
        <v>1709</v>
      </c>
      <c r="B877" s="33" t="str">
        <f>IFERROR(LEFT(BasedeDados[[#This Row],[GTE TI]],SEARCH(" ",BasedeDados[[#This Row],[GTE TI]],1)),BasedeDados[[#This Row],[GTE TI]])</f>
        <v xml:space="preserve">ANL </v>
      </c>
      <c r="C877" s="80" t="s">
        <v>1118</v>
      </c>
      <c r="D877" s="80" t="s">
        <v>1816</v>
      </c>
      <c r="E877" s="16" t="str" cm="1">
        <f t="array" ref="E87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77" s="16">
        <f t="shared" si="26"/>
        <v>0.25</v>
      </c>
      <c r="G877" s="16">
        <f t="shared" si="27"/>
        <v>1</v>
      </c>
      <c r="H877" s="16" t="s">
        <v>64</v>
      </c>
      <c r="I877" s="16"/>
      <c r="J877" s="16"/>
      <c r="K877" s="31">
        <v>0.25</v>
      </c>
      <c r="L877" s="32"/>
      <c r="M877" s="44"/>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5"/>
      <c r="AR877" s="16" t="s">
        <v>60</v>
      </c>
    </row>
    <row r="878" spans="1:44" s="5" customFormat="1" hidden="1" x14ac:dyDescent="0.25">
      <c r="A878" s="33" t="s">
        <v>1710</v>
      </c>
      <c r="B878" s="33" t="str">
        <f>IFERROR(LEFT(BasedeDados[[#This Row],[GTE TI]],SEARCH(" ",BasedeDados[[#This Row],[GTE TI]],1)),BasedeDados[[#This Row],[GTE TI]])</f>
        <v xml:space="preserve">GTE </v>
      </c>
      <c r="C878" s="79" t="s">
        <v>754</v>
      </c>
      <c r="D878" s="79" t="s">
        <v>755</v>
      </c>
      <c r="E878" s="16" t="str" cm="1">
        <f t="array" ref="E87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78" s="16">
        <f t="shared" si="26"/>
        <v>0.25</v>
      </c>
      <c r="G878" s="16">
        <f t="shared" si="27"/>
        <v>1</v>
      </c>
      <c r="H878" s="16" t="s">
        <v>64</v>
      </c>
      <c r="I878" s="16"/>
      <c r="J878" s="16"/>
      <c r="K878" s="31">
        <v>0.25</v>
      </c>
      <c r="L878" s="32"/>
      <c r="M878" s="44"/>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5"/>
      <c r="AR878" s="16" t="s">
        <v>60</v>
      </c>
    </row>
    <row r="879" spans="1:44" s="5" customFormat="1" hidden="1" x14ac:dyDescent="0.25">
      <c r="A879" s="33" t="s">
        <v>1711</v>
      </c>
      <c r="B879" s="33" t="str">
        <f>IFERROR(LEFT(BasedeDados[[#This Row],[GTE TI]],SEARCH(" ",BasedeDados[[#This Row],[GTE TI]],1)),BasedeDados[[#This Row],[GTE TI]])</f>
        <v xml:space="preserve">GTE </v>
      </c>
      <c r="C879" s="80" t="s">
        <v>1141</v>
      </c>
      <c r="D879" s="80" t="s">
        <v>1142</v>
      </c>
      <c r="E879" s="16" t="str" cm="1">
        <f t="array" ref="E87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79" s="16">
        <f t="shared" si="26"/>
        <v>0.25</v>
      </c>
      <c r="G879" s="16">
        <f t="shared" si="27"/>
        <v>1</v>
      </c>
      <c r="H879" s="16" t="s">
        <v>64</v>
      </c>
      <c r="I879" s="16"/>
      <c r="J879" s="16"/>
      <c r="K879" s="31">
        <v>0.25</v>
      </c>
      <c r="L879" s="32"/>
      <c r="M879" s="44"/>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5"/>
      <c r="AR879" s="16" t="s">
        <v>60</v>
      </c>
    </row>
    <row r="880" spans="1:44" s="5" customFormat="1" hidden="1" x14ac:dyDescent="0.25">
      <c r="A880" s="33" t="s">
        <v>1712</v>
      </c>
      <c r="B880" s="33" t="str">
        <f>IFERROR(LEFT(BasedeDados[[#This Row],[GTE TI]],SEARCH(" ",BasedeDados[[#This Row],[GTE TI]],1)),BasedeDados[[#This Row],[GTE TI]])</f>
        <v xml:space="preserve">CONS </v>
      </c>
      <c r="C880" s="79" t="s">
        <v>323</v>
      </c>
      <c r="D880" s="79" t="s">
        <v>378</v>
      </c>
      <c r="E880" s="16" t="str" cm="1">
        <f t="array" ref="E88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80" s="16">
        <f t="shared" si="26"/>
        <v>0.25</v>
      </c>
      <c r="G880" s="16">
        <f t="shared" si="27"/>
        <v>1</v>
      </c>
      <c r="H880" s="16" t="s">
        <v>64</v>
      </c>
      <c r="I880" s="16"/>
      <c r="J880" s="16"/>
      <c r="L880" s="32"/>
      <c r="M880" s="44"/>
      <c r="N880" s="16"/>
      <c r="O880" s="16"/>
      <c r="P880" s="16"/>
      <c r="Q880" s="16"/>
      <c r="R880" s="16"/>
      <c r="S880" s="16"/>
      <c r="T880" s="16"/>
      <c r="U880" s="16"/>
      <c r="V880" s="16"/>
      <c r="W880" s="16"/>
      <c r="X880" s="16"/>
      <c r="Y880" s="16"/>
      <c r="Z880" s="16"/>
      <c r="AA880" s="16"/>
      <c r="AC880" s="16"/>
      <c r="AE880" s="16"/>
      <c r="AF880" s="16"/>
      <c r="AG880" s="16"/>
      <c r="AH880" s="16"/>
      <c r="AI880" s="16"/>
      <c r="AJ880" s="16"/>
      <c r="AK880" s="16"/>
      <c r="AL880" s="55">
        <v>0.25</v>
      </c>
      <c r="AM880" s="16"/>
      <c r="AN880" s="16"/>
      <c r="AO880" s="16"/>
      <c r="AP880" s="16"/>
      <c r="AQ880" s="15"/>
      <c r="AR880" s="16"/>
    </row>
    <row r="881" spans="1:44" s="5" customFormat="1" hidden="1" x14ac:dyDescent="0.25">
      <c r="A881" s="33" t="s">
        <v>1715</v>
      </c>
      <c r="B881" s="33" t="str">
        <f>IFERROR(LEFT(BasedeDados[[#This Row],[GTE TI]],SEARCH(" ",BasedeDados[[#This Row],[GTE TI]],1)),BasedeDados[[#This Row],[GTE TI]])</f>
        <v xml:space="preserve">COORD </v>
      </c>
      <c r="C881" s="80" t="s">
        <v>2016</v>
      </c>
      <c r="D881" s="80" t="s">
        <v>2017</v>
      </c>
      <c r="E881" s="16" t="s">
        <v>18</v>
      </c>
      <c r="F881" s="16">
        <f t="shared" si="26"/>
        <v>7.75</v>
      </c>
      <c r="G881" s="16">
        <f t="shared" si="27"/>
        <v>4</v>
      </c>
      <c r="H881" s="16" t="s">
        <v>187</v>
      </c>
      <c r="I881" s="16">
        <v>4</v>
      </c>
      <c r="J881" s="16" t="s">
        <v>463</v>
      </c>
      <c r="K881" s="31"/>
      <c r="L881" s="32"/>
      <c r="M881" s="44"/>
      <c r="N881" s="16"/>
      <c r="O881" s="16"/>
      <c r="P881" s="16"/>
      <c r="Q881" s="16"/>
      <c r="R881" s="16"/>
      <c r="S881" s="16"/>
      <c r="T881" s="16"/>
      <c r="U881" s="16"/>
      <c r="V881" s="16"/>
      <c r="W881" s="16"/>
      <c r="X881" s="16"/>
      <c r="Y881" s="16"/>
      <c r="Z881" s="16"/>
      <c r="AA881" s="16">
        <v>2</v>
      </c>
      <c r="AB881" s="16"/>
      <c r="AC881" s="16"/>
      <c r="AD881" s="16">
        <v>1.5</v>
      </c>
      <c r="AE881" s="16"/>
      <c r="AF881" s="16"/>
      <c r="AG881" s="16"/>
      <c r="AH881" s="16"/>
      <c r="AI881" s="16"/>
      <c r="AJ881" s="16"/>
      <c r="AK881" s="16"/>
      <c r="AL881" s="55">
        <v>0.25</v>
      </c>
      <c r="AM881" s="16"/>
      <c r="AN881" s="16"/>
      <c r="AO881" s="16"/>
      <c r="AP881" s="16"/>
      <c r="AQ881" s="15"/>
      <c r="AR881" s="16" t="s">
        <v>60</v>
      </c>
    </row>
    <row r="882" spans="1:44" s="5" customFormat="1" hidden="1" x14ac:dyDescent="0.25">
      <c r="A882" s="33" t="s">
        <v>1718</v>
      </c>
      <c r="B882" s="33" t="str">
        <f>IFERROR(LEFT(BasedeDados[[#This Row],[GTE TI]],SEARCH(" ",BasedeDados[[#This Row],[GTE TI]],1)),BasedeDados[[#This Row],[GTE TI]])</f>
        <v xml:space="preserve">ADVOGADO </v>
      </c>
      <c r="C882" s="79" t="s">
        <v>906</v>
      </c>
      <c r="D882" s="79" t="s">
        <v>912</v>
      </c>
      <c r="E882" s="16" t="str" cm="1">
        <f t="array" ref="E88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82" s="16">
        <f t="shared" si="26"/>
        <v>0.5</v>
      </c>
      <c r="G882" s="16">
        <f t="shared" si="27"/>
        <v>2</v>
      </c>
      <c r="H882" s="16" t="s">
        <v>64</v>
      </c>
      <c r="I882" s="16"/>
      <c r="J882" s="16"/>
      <c r="K882" s="31">
        <v>0.25</v>
      </c>
      <c r="L882" s="32"/>
      <c r="M882" s="44"/>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v>0.25</v>
      </c>
      <c r="AN882" s="16"/>
      <c r="AO882" s="16"/>
      <c r="AP882" s="16"/>
      <c r="AQ882" s="15"/>
      <c r="AR882" s="16" t="s">
        <v>60</v>
      </c>
    </row>
    <row r="883" spans="1:44" s="5" customFormat="1" hidden="1" x14ac:dyDescent="0.25">
      <c r="A883" s="33" t="s">
        <v>1720</v>
      </c>
      <c r="B883" s="33" t="str">
        <f>IFERROR(LEFT(BasedeDados[[#This Row],[GTE TI]],SEARCH(" ",BasedeDados[[#This Row],[GTE TI]],1)),BasedeDados[[#This Row],[GTE TI]])</f>
        <v xml:space="preserve">ANL </v>
      </c>
      <c r="C883" s="80" t="s">
        <v>1429</v>
      </c>
      <c r="D883" s="80" t="s">
        <v>1847</v>
      </c>
      <c r="E883" s="16" t="str" cm="1">
        <f t="array" ref="E88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83" s="16">
        <f t="shared" si="26"/>
        <v>0.25</v>
      </c>
      <c r="G883" s="16">
        <f t="shared" si="27"/>
        <v>1</v>
      </c>
      <c r="H883" s="16" t="s">
        <v>64</v>
      </c>
      <c r="I883" s="16"/>
      <c r="J883" s="16"/>
      <c r="K883" s="31">
        <v>0.25</v>
      </c>
      <c r="L883" s="32"/>
      <c r="M883" s="44"/>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5"/>
      <c r="AR883" s="16" t="s">
        <v>60</v>
      </c>
    </row>
    <row r="884" spans="1:44" s="5" customFormat="1" hidden="1" x14ac:dyDescent="0.25">
      <c r="A884" s="33" t="s">
        <v>1721</v>
      </c>
      <c r="B884" s="33" t="str">
        <f>IFERROR(LEFT(BasedeDados[[#This Row],[GTE TI]],SEARCH(" ",BasedeDados[[#This Row],[GTE TI]],1)),BasedeDados[[#This Row],[GTE TI]])</f>
        <v>N/A</v>
      </c>
      <c r="C884" s="79" t="s">
        <v>2075</v>
      </c>
      <c r="D884" s="79" t="s">
        <v>2075</v>
      </c>
      <c r="E884" s="16" t="str" cm="1">
        <f t="array" ref="E88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84" s="16">
        <f t="shared" si="26"/>
        <v>0.25</v>
      </c>
      <c r="G884" s="16">
        <f t="shared" si="27"/>
        <v>1</v>
      </c>
      <c r="H884" s="16" t="s">
        <v>64</v>
      </c>
      <c r="I884" s="16"/>
      <c r="J884" s="16"/>
      <c r="K884" s="31">
        <v>0.25</v>
      </c>
      <c r="L884" s="32"/>
      <c r="M884" s="44"/>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5"/>
      <c r="AR884" s="16" t="s">
        <v>60</v>
      </c>
    </row>
    <row r="885" spans="1:44" s="5" customFormat="1" x14ac:dyDescent="0.25">
      <c r="A885" s="33" t="s">
        <v>1723</v>
      </c>
      <c r="B885" s="33" t="str">
        <f>IFERROR(LEFT(BasedeDados[[#This Row],[GTE TI]],SEARCH(" ",BasedeDados[[#This Row],[GTE TI]],1)),BasedeDados[[#This Row],[GTE TI]])</f>
        <v xml:space="preserve">COORD </v>
      </c>
      <c r="C885" s="80" t="s">
        <v>347</v>
      </c>
      <c r="D885" s="80" t="s">
        <v>1544</v>
      </c>
      <c r="E885" s="16" t="str" cm="1">
        <f t="array" ref="E88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885" s="16">
        <f t="shared" si="26"/>
        <v>0</v>
      </c>
      <c r="G885" s="16">
        <f t="shared" si="27"/>
        <v>0</v>
      </c>
      <c r="H885" s="16" t="s">
        <v>114</v>
      </c>
      <c r="I885" s="16"/>
      <c r="J885" s="16"/>
      <c r="K885" s="31"/>
      <c r="L885" s="32"/>
      <c r="M885" s="44"/>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5"/>
      <c r="AR885" s="16"/>
    </row>
    <row r="886" spans="1:44" s="5" customFormat="1" hidden="1" x14ac:dyDescent="0.25">
      <c r="A886" s="33" t="s">
        <v>1724</v>
      </c>
      <c r="B886" s="33" t="str">
        <f>IFERROR(LEFT(BasedeDados[[#This Row],[GTE TI]],SEARCH(" ",BasedeDados[[#This Row],[GTE TI]],1)),BasedeDados[[#This Row],[GTE TI]])</f>
        <v xml:space="preserve">GTE </v>
      </c>
      <c r="C886" s="79" t="s">
        <v>1002</v>
      </c>
      <c r="D886" s="79" t="s">
        <v>1286</v>
      </c>
      <c r="E886" s="16" t="str" cm="1">
        <f t="array" ref="E88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86" s="16">
        <f t="shared" si="26"/>
        <v>0.5</v>
      </c>
      <c r="G886" s="16">
        <f t="shared" si="27"/>
        <v>2</v>
      </c>
      <c r="H886" s="16" t="s">
        <v>64</v>
      </c>
      <c r="I886" s="16"/>
      <c r="J886" s="16"/>
      <c r="K886" s="31">
        <v>0.25</v>
      </c>
      <c r="L886" s="32"/>
      <c r="M886" s="44"/>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v>0.25</v>
      </c>
      <c r="AN886" s="16"/>
      <c r="AO886" s="16"/>
      <c r="AP886" s="16"/>
      <c r="AQ886" s="15"/>
      <c r="AR886" s="16" t="s">
        <v>60</v>
      </c>
    </row>
    <row r="887" spans="1:44" s="5" customFormat="1" hidden="1" x14ac:dyDescent="0.25">
      <c r="A887" s="33" t="s">
        <v>1726</v>
      </c>
      <c r="B887" s="33" t="str">
        <f>IFERROR(LEFT(BasedeDados[[#This Row],[GTE TI]],SEARCH(" ",BasedeDados[[#This Row],[GTE TI]],1)),BasedeDados[[#This Row],[GTE TI]])</f>
        <v xml:space="preserve">ANL </v>
      </c>
      <c r="C887" s="80" t="s">
        <v>497</v>
      </c>
      <c r="D887" s="80" t="s">
        <v>543</v>
      </c>
      <c r="E887" s="16" t="str" cm="1">
        <f t="array" ref="E88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87" s="16">
        <f t="shared" si="26"/>
        <v>0.25</v>
      </c>
      <c r="G887" s="16">
        <f t="shared" si="27"/>
        <v>1</v>
      </c>
      <c r="H887" s="16" t="s">
        <v>64</v>
      </c>
      <c r="I887" s="16"/>
      <c r="J887" s="16"/>
      <c r="K887" s="31">
        <v>0.25</v>
      </c>
      <c r="L887" s="32"/>
      <c r="M887" s="44"/>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5"/>
      <c r="AR887" s="16" t="s">
        <v>60</v>
      </c>
    </row>
    <row r="888" spans="1:44" s="5" customFormat="1" hidden="1" x14ac:dyDescent="0.25">
      <c r="A888" s="33" t="s">
        <v>1728</v>
      </c>
      <c r="B888" s="33" t="str">
        <f>IFERROR(LEFT(BasedeDados[[#This Row],[GTE TI]],SEARCH(" ",BasedeDados[[#This Row],[GTE TI]],1)),BasedeDados[[#This Row],[GTE TI]])</f>
        <v xml:space="preserve">DIR </v>
      </c>
      <c r="C888" s="79" t="s">
        <v>173</v>
      </c>
      <c r="D888" s="79" t="s">
        <v>174</v>
      </c>
      <c r="E888" s="16" t="str" cm="1">
        <f t="array" ref="E88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88" s="16">
        <f t="shared" si="26"/>
        <v>0.25</v>
      </c>
      <c r="G888" s="16">
        <f t="shared" si="27"/>
        <v>1</v>
      </c>
      <c r="H888" s="16" t="s">
        <v>64</v>
      </c>
      <c r="I888" s="55"/>
      <c r="J888" s="55"/>
      <c r="K888" s="58"/>
      <c r="L888" s="56"/>
      <c r="M888" s="57"/>
      <c r="N888" s="55"/>
      <c r="O888" s="55"/>
      <c r="P888" s="55"/>
      <c r="Q888" s="55"/>
      <c r="R888" s="55"/>
      <c r="S888" s="55"/>
      <c r="T888" s="55"/>
      <c r="U888" s="55"/>
      <c r="V888" s="55"/>
      <c r="W888" s="55"/>
      <c r="X888" s="55"/>
      <c r="Y888" s="55"/>
      <c r="Z888" s="55"/>
      <c r="AA888" s="55"/>
      <c r="AB888" s="58"/>
      <c r="AC888" s="55"/>
      <c r="AD888" s="58"/>
      <c r="AE888" s="55"/>
      <c r="AF888" s="55"/>
      <c r="AG888" s="55"/>
      <c r="AH888" s="55"/>
      <c r="AI888" s="55"/>
      <c r="AJ888" s="55"/>
      <c r="AK888" s="55"/>
      <c r="AL888" s="55"/>
      <c r="AM888" s="58">
        <v>0.25</v>
      </c>
      <c r="AN888" s="55"/>
      <c r="AO888" s="55"/>
      <c r="AP888" s="55"/>
      <c r="AQ888" s="53"/>
      <c r="AR888" s="16"/>
    </row>
    <row r="889" spans="1:44" s="5" customFormat="1" hidden="1" x14ac:dyDescent="0.25">
      <c r="A889" s="33" t="s">
        <v>1729</v>
      </c>
      <c r="B889" s="33" t="str">
        <f>IFERROR(LEFT(BasedeDados[[#This Row],[GTE TI]],SEARCH(" ",BasedeDados[[#This Row],[GTE TI]],1)),BasedeDados[[#This Row],[GTE TI]])</f>
        <v xml:space="preserve">ANL </v>
      </c>
      <c r="C889" s="80" t="s">
        <v>249</v>
      </c>
      <c r="D889" s="80" t="s">
        <v>282</v>
      </c>
      <c r="E889" s="16" t="s">
        <v>18</v>
      </c>
      <c r="F889" s="16">
        <f t="shared" si="26"/>
        <v>14.75</v>
      </c>
      <c r="G889" s="16">
        <f t="shared" si="27"/>
        <v>5</v>
      </c>
      <c r="H889" s="16" t="s">
        <v>187</v>
      </c>
      <c r="I889" s="16">
        <v>9</v>
      </c>
      <c r="J889" s="16" t="s">
        <v>188</v>
      </c>
      <c r="K889" s="31">
        <v>0.25</v>
      </c>
      <c r="L889" s="32">
        <v>0.5</v>
      </c>
      <c r="M889" s="32">
        <v>2</v>
      </c>
      <c r="N889" s="16"/>
      <c r="O889" s="16"/>
      <c r="P889" s="16"/>
      <c r="Q889" s="16">
        <v>3</v>
      </c>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t="s">
        <v>86</v>
      </c>
      <c r="AQ889" s="15"/>
      <c r="AR889" s="16" t="s">
        <v>60</v>
      </c>
    </row>
    <row r="890" spans="1:44" s="5" customFormat="1" hidden="1" x14ac:dyDescent="0.25">
      <c r="A890" s="33" t="s">
        <v>1731</v>
      </c>
      <c r="B890" s="33" t="str">
        <f>IFERROR(LEFT(BasedeDados[[#This Row],[GTE TI]],SEARCH(" ",BasedeDados[[#This Row],[GTE TI]],1)),BasedeDados[[#This Row],[GTE TI]])</f>
        <v xml:space="preserve">ANL </v>
      </c>
      <c r="C890" s="79" t="s">
        <v>1380</v>
      </c>
      <c r="D890" s="79" t="s">
        <v>1381</v>
      </c>
      <c r="E890" s="16" t="str" cm="1">
        <f t="array" ref="E89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90" s="16">
        <f t="shared" si="26"/>
        <v>0.25</v>
      </c>
      <c r="G890" s="16">
        <f t="shared" si="27"/>
        <v>1</v>
      </c>
      <c r="H890" s="16" t="s">
        <v>64</v>
      </c>
      <c r="I890" s="16"/>
      <c r="J890" s="16"/>
      <c r="K890" s="31">
        <v>0.25</v>
      </c>
      <c r="L890" s="32"/>
      <c r="M890" s="44"/>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5"/>
      <c r="AR890" s="16" t="s">
        <v>60</v>
      </c>
    </row>
    <row r="891" spans="1:44" s="5" customFormat="1" hidden="1" x14ac:dyDescent="0.25">
      <c r="A891" s="33" t="s">
        <v>1733</v>
      </c>
      <c r="B891" s="33" t="str">
        <f>IFERROR(LEFT(BasedeDados[[#This Row],[GTE TI]],SEARCH(" ",BasedeDados[[#This Row],[GTE TI]],1)),BasedeDados[[#This Row],[GTE TI]])</f>
        <v xml:space="preserve">ANL </v>
      </c>
      <c r="C891" s="80" t="s">
        <v>1011</v>
      </c>
      <c r="D891" s="80" t="s">
        <v>1006</v>
      </c>
      <c r="E891" s="16" t="str" cm="1">
        <f t="array" ref="E89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91" s="16">
        <f t="shared" si="26"/>
        <v>0.25</v>
      </c>
      <c r="G891" s="16">
        <f t="shared" si="27"/>
        <v>1</v>
      </c>
      <c r="H891" s="16" t="s">
        <v>64</v>
      </c>
      <c r="I891" s="16"/>
      <c r="J891" s="16"/>
      <c r="K891" s="31">
        <v>0.25</v>
      </c>
      <c r="L891" s="32"/>
      <c r="M891" s="44"/>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5"/>
      <c r="AR891" s="16" t="s">
        <v>60</v>
      </c>
    </row>
    <row r="892" spans="1:44" s="5" customFormat="1" hidden="1" x14ac:dyDescent="0.25">
      <c r="A892" s="33" t="s">
        <v>1734</v>
      </c>
      <c r="B892" s="33" t="str">
        <f>IFERROR(LEFT(BasedeDados[[#This Row],[GTE TI]],SEARCH(" ",BasedeDados[[#This Row],[GTE TI]],1)),BasedeDados[[#This Row],[GTE TI]])</f>
        <v xml:space="preserve">ANL </v>
      </c>
      <c r="C892" s="79" t="s">
        <v>326</v>
      </c>
      <c r="D892" s="79" t="s">
        <v>2049</v>
      </c>
      <c r="E892" s="16" t="str" cm="1">
        <f t="array" ref="E89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92" s="16">
        <f t="shared" si="26"/>
        <v>0.75</v>
      </c>
      <c r="G892" s="16">
        <f t="shared" si="27"/>
        <v>3</v>
      </c>
      <c r="H892" s="16" t="s">
        <v>64</v>
      </c>
      <c r="I892" s="16"/>
      <c r="J892" s="16"/>
      <c r="K892" s="31">
        <v>0.25</v>
      </c>
      <c r="L892" s="32"/>
      <c r="M892" s="44"/>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55">
        <v>0.25</v>
      </c>
      <c r="AM892" s="16">
        <v>0.25</v>
      </c>
      <c r="AN892" s="16"/>
      <c r="AO892" s="16"/>
      <c r="AP892" s="16"/>
      <c r="AQ892" s="15"/>
      <c r="AR892" s="16" t="s">
        <v>60</v>
      </c>
    </row>
    <row r="893" spans="1:44" s="5" customFormat="1" hidden="1" x14ac:dyDescent="0.25">
      <c r="A893" s="33" t="s">
        <v>1736</v>
      </c>
      <c r="B893" s="33" t="str">
        <f>IFERROR(LEFT(BasedeDados[[#This Row],[GTE TI]],SEARCH(" ",BasedeDados[[#This Row],[GTE TI]],1)),BasedeDados[[#This Row],[GTE TI]])</f>
        <v xml:space="preserve">ANL </v>
      </c>
      <c r="C893" s="80" t="s">
        <v>782</v>
      </c>
      <c r="D893" s="80" t="s">
        <v>783</v>
      </c>
      <c r="E893" s="16" t="str" cm="1">
        <f t="array" ref="E89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893" s="16">
        <f t="shared" si="26"/>
        <v>1.25</v>
      </c>
      <c r="G893" s="16">
        <f t="shared" si="27"/>
        <v>2</v>
      </c>
      <c r="H893" s="16" t="s">
        <v>58</v>
      </c>
      <c r="I893" s="16"/>
      <c r="J893" s="16"/>
      <c r="K893" s="31"/>
      <c r="L893" s="32"/>
      <c r="M893" s="44">
        <v>1</v>
      </c>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v>0.25</v>
      </c>
      <c r="AN893" s="16"/>
      <c r="AO893" s="16"/>
      <c r="AP893" s="16"/>
      <c r="AQ893" s="15"/>
      <c r="AR893" s="16"/>
    </row>
    <row r="894" spans="1:44" s="5" customFormat="1" hidden="1" x14ac:dyDescent="0.25">
      <c r="A894" s="33" t="s">
        <v>1738</v>
      </c>
      <c r="B894" s="33" t="str">
        <f>IFERROR(LEFT(BasedeDados[[#This Row],[GTE TI]],SEARCH(" ",BasedeDados[[#This Row],[GTE TI]],1)),BasedeDados[[#This Row],[GTE TI]])</f>
        <v xml:space="preserve">ANL </v>
      </c>
      <c r="C894" s="79" t="s">
        <v>145</v>
      </c>
      <c r="D894" s="79" t="s">
        <v>152</v>
      </c>
      <c r="E894" s="16" t="str" cm="1">
        <f t="array" ref="E89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94" s="16">
        <f t="shared" si="26"/>
        <v>0.5</v>
      </c>
      <c r="G894" s="16">
        <f t="shared" si="27"/>
        <v>2</v>
      </c>
      <c r="H894" s="16" t="s">
        <v>64</v>
      </c>
      <c r="I894" s="16"/>
      <c r="J894" s="16"/>
      <c r="K894" s="31">
        <v>0.25</v>
      </c>
      <c r="L894" s="32"/>
      <c r="M894" s="44"/>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55">
        <v>0.25</v>
      </c>
      <c r="AM894" s="16"/>
      <c r="AN894" s="16"/>
      <c r="AO894" s="16"/>
      <c r="AP894" s="16"/>
      <c r="AQ894" s="15"/>
      <c r="AR894" s="16" t="s">
        <v>60</v>
      </c>
    </row>
    <row r="895" spans="1:44" s="5" customFormat="1" hidden="1" x14ac:dyDescent="0.25">
      <c r="A895" s="33" t="s">
        <v>1739</v>
      </c>
      <c r="B895" s="33" t="str">
        <f>IFERROR(LEFT(BasedeDados[[#This Row],[GTE TI]],SEARCH(" ",BasedeDados[[#This Row],[GTE TI]],1)),BasedeDados[[#This Row],[GTE TI]])</f>
        <v xml:space="preserve">ANL </v>
      </c>
      <c r="C895" s="80" t="s">
        <v>326</v>
      </c>
      <c r="D895" s="80" t="s">
        <v>1208</v>
      </c>
      <c r="E895" s="16" t="str" cm="1">
        <f t="array" ref="E89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95" s="16">
        <f t="shared" si="26"/>
        <v>0.25</v>
      </c>
      <c r="G895" s="16">
        <f t="shared" si="27"/>
        <v>1</v>
      </c>
      <c r="H895" s="16" t="s">
        <v>64</v>
      </c>
      <c r="I895" s="16"/>
      <c r="J895" s="16"/>
      <c r="K895" s="31">
        <v>0.25</v>
      </c>
      <c r="L895" s="32"/>
      <c r="M895" s="44"/>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5"/>
      <c r="AR895" s="16" t="s">
        <v>60</v>
      </c>
    </row>
    <row r="896" spans="1:44" s="5" customFormat="1" hidden="1" x14ac:dyDescent="0.25">
      <c r="A896" s="33" t="s">
        <v>1740</v>
      </c>
      <c r="B896" s="33" t="str">
        <f>IFERROR(LEFT(BasedeDados[[#This Row],[GTE TI]],SEARCH(" ",BasedeDados[[#This Row],[GTE TI]],1)),BasedeDados[[#This Row],[GTE TI]])</f>
        <v xml:space="preserve">ANL </v>
      </c>
      <c r="C896" s="79" t="s">
        <v>1118</v>
      </c>
      <c r="D896" s="79" t="s">
        <v>1820</v>
      </c>
      <c r="E896" s="16" t="str" cm="1">
        <f t="array" ref="E89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896" s="16">
        <f t="shared" si="26"/>
        <v>2.25</v>
      </c>
      <c r="G896" s="16">
        <f t="shared" si="27"/>
        <v>2</v>
      </c>
      <c r="H896" s="16" t="s">
        <v>58</v>
      </c>
      <c r="I896" s="16"/>
      <c r="J896" s="16"/>
      <c r="K896" s="31">
        <v>0.25</v>
      </c>
      <c r="L896" s="32"/>
      <c r="M896" s="44"/>
      <c r="N896" s="16"/>
      <c r="O896" s="16"/>
      <c r="P896" s="16"/>
      <c r="Q896" s="16"/>
      <c r="R896" s="16"/>
      <c r="S896" s="16"/>
      <c r="T896" s="16"/>
      <c r="U896" s="16"/>
      <c r="V896" s="16"/>
      <c r="W896" s="16"/>
      <c r="X896" s="16"/>
      <c r="Y896" s="16"/>
      <c r="Z896" s="16"/>
      <c r="AA896" s="16">
        <v>2</v>
      </c>
      <c r="AB896" s="16"/>
      <c r="AC896" s="16"/>
      <c r="AD896" s="16"/>
      <c r="AE896" s="16"/>
      <c r="AF896" s="16"/>
      <c r="AG896" s="16"/>
      <c r="AH896" s="16"/>
      <c r="AI896" s="16"/>
      <c r="AJ896" s="16"/>
      <c r="AK896" s="16"/>
      <c r="AL896" s="16"/>
      <c r="AM896" s="16"/>
      <c r="AN896" s="16"/>
      <c r="AO896" s="16"/>
      <c r="AP896" s="16"/>
      <c r="AQ896" s="15"/>
      <c r="AR896" s="16" t="s">
        <v>60</v>
      </c>
    </row>
    <row r="897" spans="1:44" s="5" customFormat="1" hidden="1" x14ac:dyDescent="0.25">
      <c r="A897" s="33" t="s">
        <v>1742</v>
      </c>
      <c r="B897" s="33" t="str">
        <f>IFERROR(LEFT(BasedeDados[[#This Row],[GTE TI]],SEARCH(" ",BasedeDados[[#This Row],[GTE TI]],1)),BasedeDados[[#This Row],[GTE TI]])</f>
        <v xml:space="preserve">GTE </v>
      </c>
      <c r="C897" s="80" t="s">
        <v>604</v>
      </c>
      <c r="D897" s="80" t="s">
        <v>605</v>
      </c>
      <c r="E897" s="16" t="str" cm="1">
        <f t="array" ref="E89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97" s="16">
        <f t="shared" si="26"/>
        <v>0.5</v>
      </c>
      <c r="G897" s="16">
        <f t="shared" si="27"/>
        <v>2</v>
      </c>
      <c r="H897" s="16" t="s">
        <v>64</v>
      </c>
      <c r="I897" s="16"/>
      <c r="J897" s="16"/>
      <c r="K897" s="31">
        <v>0.25</v>
      </c>
      <c r="L897" s="32"/>
      <c r="M897" s="44"/>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55">
        <v>0.25</v>
      </c>
      <c r="AM897" s="16"/>
      <c r="AN897" s="16"/>
      <c r="AO897" s="16"/>
      <c r="AP897" s="16"/>
      <c r="AQ897" s="15"/>
      <c r="AR897" s="16" t="s">
        <v>60</v>
      </c>
    </row>
    <row r="898" spans="1:44" s="5" customFormat="1" hidden="1" x14ac:dyDescent="0.25">
      <c r="A898" s="33" t="s">
        <v>1744</v>
      </c>
      <c r="B898" s="33" t="str">
        <f>IFERROR(LEFT(BasedeDados[[#This Row],[GTE TI]],SEARCH(" ",BasedeDados[[#This Row],[GTE TI]],1)),BasedeDados[[#This Row],[GTE TI]])</f>
        <v xml:space="preserve">COORD </v>
      </c>
      <c r="C898" s="79" t="s">
        <v>1546</v>
      </c>
      <c r="D898" s="79" t="s">
        <v>1554</v>
      </c>
      <c r="E898" s="16" t="str" cm="1">
        <f t="array" ref="E89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98" s="16">
        <f t="shared" si="26"/>
        <v>0.25</v>
      </c>
      <c r="G898" s="16">
        <f t="shared" si="27"/>
        <v>1</v>
      </c>
      <c r="H898" s="16" t="s">
        <v>64</v>
      </c>
      <c r="I898" s="16"/>
      <c r="J898" s="16"/>
      <c r="K898" s="31">
        <v>0.25</v>
      </c>
      <c r="L898" s="32"/>
      <c r="M898" s="44"/>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5"/>
      <c r="AR898" s="16" t="s">
        <v>60</v>
      </c>
    </row>
    <row r="899" spans="1:44" s="5" customFormat="1" hidden="1" x14ac:dyDescent="0.25">
      <c r="A899" s="33" t="s">
        <v>1745</v>
      </c>
      <c r="B899" s="33" t="str">
        <f>IFERROR(LEFT(BasedeDados[[#This Row],[GTE TI]],SEARCH(" ",BasedeDados[[#This Row],[GTE TI]],1)),BasedeDados[[#This Row],[GTE TI]])</f>
        <v xml:space="preserve">ANL </v>
      </c>
      <c r="C899" s="80" t="s">
        <v>395</v>
      </c>
      <c r="D899" s="80" t="s">
        <v>407</v>
      </c>
      <c r="E899" s="16" t="str" cm="1">
        <f t="array" ref="E89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899" s="16">
        <f t="shared" ref="F899:F962" si="28">SUM(I899:AQ899)</f>
        <v>0.25</v>
      </c>
      <c r="G899" s="16">
        <f t="shared" ref="G899:G962" si="29">COUNT(I899,K899:AM899,AN899)</f>
        <v>1</v>
      </c>
      <c r="H899" s="16" t="s">
        <v>64</v>
      </c>
      <c r="I899" s="16"/>
      <c r="J899" s="16"/>
      <c r="K899" s="31">
        <v>0.25</v>
      </c>
      <c r="L899" s="32"/>
      <c r="M899" s="44"/>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5"/>
      <c r="AR899" s="16" t="s">
        <v>60</v>
      </c>
    </row>
    <row r="900" spans="1:44" s="5" customFormat="1" hidden="1" x14ac:dyDescent="0.25">
      <c r="A900" s="33" t="s">
        <v>1746</v>
      </c>
      <c r="B900" s="33" t="str">
        <f>IFERROR(LEFT(BasedeDados[[#This Row],[GTE TI]],SEARCH(" ",BasedeDados[[#This Row],[GTE TI]],1)),BasedeDados[[#This Row],[GTE TI]])</f>
        <v>N/A</v>
      </c>
      <c r="C900" s="79" t="s">
        <v>2075</v>
      </c>
      <c r="D900" s="79" t="s">
        <v>2075</v>
      </c>
      <c r="E900" s="16" t="s">
        <v>84</v>
      </c>
      <c r="F900" s="16">
        <f t="shared" si="28"/>
        <v>16.75</v>
      </c>
      <c r="G900" s="16">
        <f t="shared" si="29"/>
        <v>3</v>
      </c>
      <c r="H900" s="16" t="s">
        <v>85</v>
      </c>
      <c r="I900" s="16"/>
      <c r="J900" s="16"/>
      <c r="K900" s="31">
        <v>0.25</v>
      </c>
      <c r="L900" s="32">
        <v>0.5</v>
      </c>
      <c r="M900" s="44"/>
      <c r="N900" s="16"/>
      <c r="O900" s="16"/>
      <c r="P900" s="16">
        <v>16</v>
      </c>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5"/>
      <c r="AR900" s="16" t="s">
        <v>60</v>
      </c>
    </row>
    <row r="901" spans="1:44" s="5" customFormat="1" hidden="1" x14ac:dyDescent="0.25">
      <c r="A901" s="33" t="s">
        <v>1749</v>
      </c>
      <c r="B901" s="33" t="str">
        <f>IFERROR(LEFT(BasedeDados[[#This Row],[GTE TI]],SEARCH(" ",BasedeDados[[#This Row],[GTE TI]],1)),BasedeDados[[#This Row],[GTE TI]])</f>
        <v xml:space="preserve">CONS </v>
      </c>
      <c r="C901" s="80" t="s">
        <v>323</v>
      </c>
      <c r="D901" s="80" t="s">
        <v>334</v>
      </c>
      <c r="E901" s="16" t="s">
        <v>18</v>
      </c>
      <c r="F901" s="16">
        <f t="shared" si="28"/>
        <v>30</v>
      </c>
      <c r="G901" s="16">
        <f t="shared" si="29"/>
        <v>7</v>
      </c>
      <c r="H901" s="16" t="s">
        <v>187</v>
      </c>
      <c r="I901" s="16">
        <v>1</v>
      </c>
      <c r="J901" s="16" t="s">
        <v>463</v>
      </c>
      <c r="K901" s="31">
        <v>0.25</v>
      </c>
      <c r="L901" s="32">
        <v>0.5</v>
      </c>
      <c r="M901" s="44"/>
      <c r="N901" s="16"/>
      <c r="O901" s="16"/>
      <c r="P901" s="16">
        <v>16</v>
      </c>
      <c r="Q901" s="16"/>
      <c r="R901" s="16"/>
      <c r="S901" s="16"/>
      <c r="T901" s="16"/>
      <c r="U901" s="16"/>
      <c r="V901" s="16"/>
      <c r="W901" s="16"/>
      <c r="X901" s="16"/>
      <c r="Y901" s="16"/>
      <c r="Z901" s="16"/>
      <c r="AA901" s="16">
        <v>2</v>
      </c>
      <c r="AB901" s="16"/>
      <c r="AC901" s="16"/>
      <c r="AD901" s="16"/>
      <c r="AE901" s="16"/>
      <c r="AF901" s="16"/>
      <c r="AG901" s="16"/>
      <c r="AH901" s="16"/>
      <c r="AI901" s="16">
        <v>10</v>
      </c>
      <c r="AJ901" s="16"/>
      <c r="AK901" s="16"/>
      <c r="AL901" s="55">
        <v>0.25</v>
      </c>
      <c r="AM901" s="16"/>
      <c r="AN901" s="16"/>
      <c r="AO901" s="16"/>
      <c r="AP901" s="16" t="s">
        <v>86</v>
      </c>
      <c r="AQ901" s="15"/>
      <c r="AR901" s="16" t="s">
        <v>60</v>
      </c>
    </row>
    <row r="902" spans="1:44" s="5" customFormat="1" hidden="1" x14ac:dyDescent="0.25">
      <c r="A902" s="33" t="s">
        <v>1752</v>
      </c>
      <c r="B902" s="33" t="str">
        <f>IFERROR(LEFT(BasedeDados[[#This Row],[GTE TI]],SEARCH(" ",BasedeDados[[#This Row],[GTE TI]],1)),BasedeDados[[#This Row],[GTE TI]])</f>
        <v xml:space="preserve">ESP </v>
      </c>
      <c r="C902" s="79" t="s">
        <v>1481</v>
      </c>
      <c r="D902" s="79" t="s">
        <v>1478</v>
      </c>
      <c r="E902" s="16" t="str" cm="1">
        <f t="array" ref="E90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902" s="16">
        <f t="shared" si="28"/>
        <v>2.5</v>
      </c>
      <c r="G902" s="16">
        <f t="shared" si="29"/>
        <v>2</v>
      </c>
      <c r="H902" s="16" t="s">
        <v>58</v>
      </c>
      <c r="I902" s="16"/>
      <c r="J902" s="16"/>
      <c r="K902" s="31"/>
      <c r="L902" s="32">
        <v>0.5</v>
      </c>
      <c r="M902" s="44"/>
      <c r="N902" s="16"/>
      <c r="O902" s="16"/>
      <c r="P902" s="16"/>
      <c r="Q902" s="16"/>
      <c r="R902" s="16"/>
      <c r="S902" s="16"/>
      <c r="T902" s="16"/>
      <c r="U902" s="16"/>
      <c r="V902" s="16"/>
      <c r="W902" s="16"/>
      <c r="X902" s="16"/>
      <c r="Y902" s="16"/>
      <c r="Z902" s="16"/>
      <c r="AA902" s="16">
        <v>2</v>
      </c>
      <c r="AB902" s="16"/>
      <c r="AC902" s="16"/>
      <c r="AD902" s="16"/>
      <c r="AE902" s="16"/>
      <c r="AF902" s="16"/>
      <c r="AG902" s="16"/>
      <c r="AH902" s="16"/>
      <c r="AI902" s="16"/>
      <c r="AJ902" s="16"/>
      <c r="AK902" s="16"/>
      <c r="AL902" s="16"/>
      <c r="AM902" s="16"/>
      <c r="AN902" s="16"/>
      <c r="AO902" s="16"/>
      <c r="AP902" s="16"/>
      <c r="AQ902" s="15"/>
      <c r="AR902" s="16" t="s">
        <v>60</v>
      </c>
    </row>
    <row r="903" spans="1:44" s="5" customFormat="1" hidden="1" x14ac:dyDescent="0.25">
      <c r="A903" s="33" t="s">
        <v>1753</v>
      </c>
      <c r="B903" s="33" t="str">
        <f>IFERROR(LEFT(BasedeDados[[#This Row],[GTE TI]],SEARCH(" ",BasedeDados[[#This Row],[GTE TI]],1)),BasedeDados[[#This Row],[GTE TI]])</f>
        <v xml:space="preserve">ANL </v>
      </c>
      <c r="C903" s="80" t="s">
        <v>326</v>
      </c>
      <c r="D903" s="80" t="s">
        <v>386</v>
      </c>
      <c r="E903" s="16" t="s">
        <v>57</v>
      </c>
      <c r="F903" s="16">
        <f t="shared" si="28"/>
        <v>0.75</v>
      </c>
      <c r="G903" s="16">
        <f t="shared" si="29"/>
        <v>2</v>
      </c>
      <c r="H903" s="16" t="s">
        <v>58</v>
      </c>
      <c r="I903" s="16"/>
      <c r="J903" s="16"/>
      <c r="K903" s="31">
        <v>0.25</v>
      </c>
      <c r="L903" s="32">
        <v>0.5</v>
      </c>
      <c r="M903" s="44"/>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t="s">
        <v>59</v>
      </c>
      <c r="AQ903" s="15"/>
      <c r="AR903" s="16" t="s">
        <v>60</v>
      </c>
    </row>
    <row r="904" spans="1:44" s="5" customFormat="1" hidden="1" x14ac:dyDescent="0.25">
      <c r="A904" s="33" t="s">
        <v>1754</v>
      </c>
      <c r="B904" s="33" t="str">
        <f>IFERROR(LEFT(BasedeDados[[#This Row],[GTE TI]],SEARCH(" ",BasedeDados[[#This Row],[GTE TI]],1)),BasedeDados[[#This Row],[GTE TI]])</f>
        <v xml:space="preserve">GTE </v>
      </c>
      <c r="C904" s="79" t="s">
        <v>331</v>
      </c>
      <c r="D904" s="79" t="s">
        <v>1206</v>
      </c>
      <c r="E904" s="16" t="s">
        <v>57</v>
      </c>
      <c r="F904" s="16">
        <f t="shared" si="28"/>
        <v>0.75</v>
      </c>
      <c r="G904" s="16">
        <f t="shared" si="29"/>
        <v>2</v>
      </c>
      <c r="H904" s="16" t="s">
        <v>58</v>
      </c>
      <c r="I904" s="16"/>
      <c r="J904" s="16"/>
      <c r="K904" s="31">
        <v>0.25</v>
      </c>
      <c r="L904" s="32">
        <v>0.5</v>
      </c>
      <c r="M904" s="44"/>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t="s">
        <v>59</v>
      </c>
      <c r="AQ904" s="15"/>
      <c r="AR904" s="16" t="s">
        <v>60</v>
      </c>
    </row>
    <row r="905" spans="1:44" s="5" customFormat="1" hidden="1" x14ac:dyDescent="0.25">
      <c r="A905" s="33" t="s">
        <v>1756</v>
      </c>
      <c r="B905" s="33" t="str">
        <f>IFERROR(LEFT(BasedeDados[[#This Row],[GTE TI]],SEARCH(" ",BasedeDados[[#This Row],[GTE TI]],1)),BasedeDados[[#This Row],[GTE TI]])</f>
        <v xml:space="preserve">AST </v>
      </c>
      <c r="C905" s="80" t="s">
        <v>1764</v>
      </c>
      <c r="D905" s="80" t="s">
        <v>1751</v>
      </c>
      <c r="E905" s="16" t="s">
        <v>57</v>
      </c>
      <c r="F905" s="16">
        <f t="shared" si="28"/>
        <v>0.75</v>
      </c>
      <c r="G905" s="16">
        <f t="shared" si="29"/>
        <v>2</v>
      </c>
      <c r="H905" s="16" t="s">
        <v>58</v>
      </c>
      <c r="I905" s="16"/>
      <c r="J905" s="16"/>
      <c r="K905" s="31">
        <v>0.25</v>
      </c>
      <c r="L905" s="32">
        <v>0.5</v>
      </c>
      <c r="M905" s="44"/>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t="s">
        <v>59</v>
      </c>
      <c r="AQ905" s="15"/>
      <c r="AR905" s="16" t="s">
        <v>60</v>
      </c>
    </row>
    <row r="906" spans="1:44" s="5" customFormat="1" hidden="1" x14ac:dyDescent="0.25">
      <c r="A906" s="33" t="s">
        <v>1757</v>
      </c>
      <c r="B906" s="33" t="str">
        <f>IFERROR(LEFT(BasedeDados[[#This Row],[GTE TI]],SEARCH(" ",BasedeDados[[#This Row],[GTE TI]],1)),BasedeDados[[#This Row],[GTE TI]])</f>
        <v xml:space="preserve">CONS </v>
      </c>
      <c r="C906" s="79" t="s">
        <v>487</v>
      </c>
      <c r="D906" s="79" t="s">
        <v>483</v>
      </c>
      <c r="E906" s="16" t="s">
        <v>57</v>
      </c>
      <c r="F906" s="16">
        <f t="shared" si="28"/>
        <v>0.75</v>
      </c>
      <c r="G906" s="16">
        <f t="shared" si="29"/>
        <v>2</v>
      </c>
      <c r="H906" s="16" t="s">
        <v>58</v>
      </c>
      <c r="I906" s="16"/>
      <c r="J906" s="16"/>
      <c r="K906" s="31">
        <v>0.25</v>
      </c>
      <c r="L906" s="32">
        <v>0.5</v>
      </c>
      <c r="M906" s="44"/>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t="s">
        <v>59</v>
      </c>
      <c r="AQ906" s="15"/>
      <c r="AR906" s="16" t="s">
        <v>60</v>
      </c>
    </row>
    <row r="907" spans="1:44" s="5" customFormat="1" hidden="1" x14ac:dyDescent="0.25">
      <c r="A907" s="33" t="s">
        <v>1758</v>
      </c>
      <c r="B907" s="33" t="str">
        <f>IFERROR(LEFT(BasedeDados[[#This Row],[GTE TI]],SEARCH(" ",BasedeDados[[#This Row],[GTE TI]],1)),BasedeDados[[#This Row],[GTE TI]])</f>
        <v xml:space="preserve">GTE </v>
      </c>
      <c r="C907" s="80" t="s">
        <v>207</v>
      </c>
      <c r="D907" s="80" t="s">
        <v>216</v>
      </c>
      <c r="E907" s="16" t="s">
        <v>57</v>
      </c>
      <c r="F907" s="16">
        <f t="shared" si="28"/>
        <v>0.75</v>
      </c>
      <c r="G907" s="16">
        <f t="shared" si="29"/>
        <v>2</v>
      </c>
      <c r="H907" s="16" t="s">
        <v>58</v>
      </c>
      <c r="I907" s="16"/>
      <c r="J907" s="16"/>
      <c r="K907" s="31">
        <v>0.25</v>
      </c>
      <c r="L907" s="32">
        <v>0.5</v>
      </c>
      <c r="M907" s="44"/>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t="s">
        <v>59</v>
      </c>
      <c r="AQ907" s="15"/>
      <c r="AR907" s="16" t="s">
        <v>60</v>
      </c>
    </row>
    <row r="908" spans="1:44" s="5" customFormat="1" hidden="1" x14ac:dyDescent="0.25">
      <c r="A908" s="33" t="s">
        <v>1759</v>
      </c>
      <c r="B908" s="33" t="str">
        <f>IFERROR(LEFT(BasedeDados[[#This Row],[GTE TI]],SEARCH(" ",BasedeDados[[#This Row],[GTE TI]],1)),BasedeDados[[#This Row],[GTE TI]])</f>
        <v xml:space="preserve">ANL </v>
      </c>
      <c r="C908" s="79" t="s">
        <v>190</v>
      </c>
      <c r="D908" s="79" t="s">
        <v>1949</v>
      </c>
      <c r="E908" s="16" t="s">
        <v>57</v>
      </c>
      <c r="F908" s="16">
        <f t="shared" si="28"/>
        <v>0.5</v>
      </c>
      <c r="G908" s="16">
        <f t="shared" si="29"/>
        <v>1</v>
      </c>
      <c r="H908" s="16" t="s">
        <v>58</v>
      </c>
      <c r="I908" s="16"/>
      <c r="J908" s="16"/>
      <c r="K908" s="31"/>
      <c r="L908" s="32">
        <v>0.5</v>
      </c>
      <c r="M908" s="44"/>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t="s">
        <v>59</v>
      </c>
      <c r="AQ908" s="15"/>
      <c r="AR908" s="16" t="s">
        <v>60</v>
      </c>
    </row>
    <row r="909" spans="1:44" s="5" customFormat="1" hidden="1" x14ac:dyDescent="0.25">
      <c r="A909" s="33" t="s">
        <v>1760</v>
      </c>
      <c r="B909" s="33" t="str">
        <f>IFERROR(LEFT(BasedeDados[[#This Row],[GTE TI]],SEARCH(" ",BasedeDados[[#This Row],[GTE TI]],1)),BasedeDados[[#This Row],[GTE TI]])</f>
        <v xml:space="preserve">CONS </v>
      </c>
      <c r="C909" s="80" t="s">
        <v>323</v>
      </c>
      <c r="D909" s="80" t="s">
        <v>372</v>
      </c>
      <c r="E909" s="16" t="str" cm="1">
        <f t="array" ref="E90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09" s="16">
        <f t="shared" si="28"/>
        <v>0.5</v>
      </c>
      <c r="G909" s="16">
        <f t="shared" si="29"/>
        <v>2</v>
      </c>
      <c r="H909" s="16" t="s">
        <v>64</v>
      </c>
      <c r="I909" s="16"/>
      <c r="J909" s="16"/>
      <c r="K909" s="31">
        <v>0.25</v>
      </c>
      <c r="L909" s="32"/>
      <c r="M909" s="44"/>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55">
        <v>0.25</v>
      </c>
      <c r="AM909" s="16"/>
      <c r="AN909" s="16"/>
      <c r="AO909" s="16"/>
      <c r="AP909" s="16"/>
      <c r="AQ909" s="15"/>
      <c r="AR909" s="16" t="s">
        <v>60</v>
      </c>
    </row>
    <row r="910" spans="1:44" s="5" customFormat="1" hidden="1" x14ac:dyDescent="0.25">
      <c r="A910" s="33" t="s">
        <v>1761</v>
      </c>
      <c r="B910" s="33" t="str">
        <f>IFERROR(LEFT(BasedeDados[[#This Row],[GTE TI]],SEARCH(" ",BasedeDados[[#This Row],[GTE TI]],1)),BasedeDados[[#This Row],[GTE TI]])</f>
        <v xml:space="preserve">ANL </v>
      </c>
      <c r="C910" s="79" t="s">
        <v>134</v>
      </c>
      <c r="D910" s="79" t="s">
        <v>1075</v>
      </c>
      <c r="E910" s="16" t="str" cm="1">
        <f t="array" ref="E91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10" s="16">
        <f t="shared" si="28"/>
        <v>0.25</v>
      </c>
      <c r="G910" s="16">
        <f t="shared" si="29"/>
        <v>1</v>
      </c>
      <c r="H910" s="16" t="s">
        <v>64</v>
      </c>
      <c r="I910" s="16"/>
      <c r="J910" s="16"/>
      <c r="K910" s="31">
        <v>0.25</v>
      </c>
      <c r="L910" s="32"/>
      <c r="M910" s="44"/>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5"/>
      <c r="AR910" s="16" t="s">
        <v>60</v>
      </c>
    </row>
    <row r="911" spans="1:44" s="5" customFormat="1" hidden="1" x14ac:dyDescent="0.25">
      <c r="A911" s="33" t="s">
        <v>1762</v>
      </c>
      <c r="B911" s="33" t="str">
        <f>IFERROR(LEFT(BasedeDados[[#This Row],[GTE TI]],SEARCH(" ",BasedeDados[[#This Row],[GTE TI]],1)),BasedeDados[[#This Row],[GTE TI]])</f>
        <v>N/A</v>
      </c>
      <c r="C911" s="80" t="s">
        <v>2075</v>
      </c>
      <c r="D911" s="80" t="s">
        <v>2075</v>
      </c>
      <c r="E911" s="16" t="str" cm="1">
        <f t="array" ref="E91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11" s="16">
        <f t="shared" si="28"/>
        <v>0.25</v>
      </c>
      <c r="G911" s="16">
        <f t="shared" si="29"/>
        <v>1</v>
      </c>
      <c r="H911" s="16" t="s">
        <v>64</v>
      </c>
      <c r="I911" s="16"/>
      <c r="J911" s="16"/>
      <c r="K911" s="31">
        <v>0.25</v>
      </c>
      <c r="L911" s="32"/>
      <c r="M911" s="44"/>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5"/>
      <c r="AR911" s="16" t="s">
        <v>60</v>
      </c>
    </row>
    <row r="912" spans="1:44" s="5" customFormat="1" hidden="1" x14ac:dyDescent="0.25">
      <c r="A912" s="33" t="s">
        <v>1763</v>
      </c>
      <c r="B912" s="33" t="str">
        <f>IFERROR(LEFT(BasedeDados[[#This Row],[GTE TI]],SEARCH(" ",BasedeDados[[#This Row],[GTE TI]],1)),BasedeDados[[#This Row],[GTE TI]])</f>
        <v xml:space="preserve">ANL </v>
      </c>
      <c r="C912" s="79" t="s">
        <v>561</v>
      </c>
      <c r="D912" s="79" t="s">
        <v>562</v>
      </c>
      <c r="E912" s="16" t="str" cm="1">
        <f t="array" ref="E91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12" s="16">
        <f t="shared" si="28"/>
        <v>0.25</v>
      </c>
      <c r="G912" s="16">
        <f t="shared" si="29"/>
        <v>1</v>
      </c>
      <c r="H912" s="16" t="s">
        <v>64</v>
      </c>
      <c r="I912" s="16"/>
      <c r="J912" s="16"/>
      <c r="K912" s="31">
        <v>0.25</v>
      </c>
      <c r="L912" s="32"/>
      <c r="M912" s="44"/>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5"/>
      <c r="AR912" s="16" t="s">
        <v>60</v>
      </c>
    </row>
    <row r="913" spans="1:44" s="5" customFormat="1" hidden="1" x14ac:dyDescent="0.25">
      <c r="A913" s="33" t="s">
        <v>1765</v>
      </c>
      <c r="B913" s="33" t="str">
        <f>IFERROR(LEFT(BasedeDados[[#This Row],[GTE TI]],SEARCH(" ",BasedeDados[[#This Row],[GTE TI]],1)),BasedeDados[[#This Row],[GTE TI]])</f>
        <v xml:space="preserve">GTE </v>
      </c>
      <c r="C913" s="80" t="s">
        <v>1138</v>
      </c>
      <c r="D913" s="80" t="s">
        <v>1814</v>
      </c>
      <c r="E913" s="16" t="str" cm="1">
        <f t="array" ref="E91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13" s="16">
        <f t="shared" si="28"/>
        <v>0.25</v>
      </c>
      <c r="G913" s="16">
        <f t="shared" si="29"/>
        <v>1</v>
      </c>
      <c r="H913" s="16" t="s">
        <v>64</v>
      </c>
      <c r="I913" s="16"/>
      <c r="J913" s="16"/>
      <c r="K913" s="31">
        <v>0.25</v>
      </c>
      <c r="L913" s="32"/>
      <c r="M913" s="44"/>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5"/>
      <c r="AR913" s="16" t="s">
        <v>60</v>
      </c>
    </row>
    <row r="914" spans="1:44" s="5" customFormat="1" hidden="1" x14ac:dyDescent="0.25">
      <c r="A914" s="33" t="s">
        <v>1766</v>
      </c>
      <c r="B914" s="33" t="str">
        <f>IFERROR(LEFT(BasedeDados[[#This Row],[GTE TI]],SEARCH(" ",BasedeDados[[#This Row],[GTE TI]],1)),BasedeDados[[#This Row],[GTE TI]])</f>
        <v xml:space="preserve">ANL </v>
      </c>
      <c r="C914" s="79" t="s">
        <v>760</v>
      </c>
      <c r="D914" s="79" t="s">
        <v>758</v>
      </c>
      <c r="E914" s="16" t="str" cm="1">
        <f t="array" ref="E91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14" s="16">
        <f t="shared" si="28"/>
        <v>0.25</v>
      </c>
      <c r="G914" s="16">
        <f t="shared" si="29"/>
        <v>1</v>
      </c>
      <c r="H914" s="16" t="s">
        <v>64</v>
      </c>
      <c r="I914" s="16"/>
      <c r="J914" s="16"/>
      <c r="K914" s="31">
        <v>0.25</v>
      </c>
      <c r="L914" s="32"/>
      <c r="M914" s="44"/>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5"/>
      <c r="AR914" s="16" t="s">
        <v>60</v>
      </c>
    </row>
    <row r="915" spans="1:44" s="5" customFormat="1" hidden="1" x14ac:dyDescent="0.25">
      <c r="A915" s="33" t="s">
        <v>1767</v>
      </c>
      <c r="B915" s="33" t="str">
        <f>IFERROR(LEFT(BasedeDados[[#This Row],[GTE TI]],SEARCH(" ",BasedeDados[[#This Row],[GTE TI]],1)),BasedeDados[[#This Row],[GTE TI]])</f>
        <v xml:space="preserve">ANL </v>
      </c>
      <c r="C915" s="80" t="s">
        <v>326</v>
      </c>
      <c r="D915" s="80" t="s">
        <v>432</v>
      </c>
      <c r="E915" s="16" t="str" cm="1">
        <f t="array" ref="E91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15" s="16">
        <f t="shared" si="28"/>
        <v>0.25</v>
      </c>
      <c r="G915" s="16">
        <f t="shared" si="29"/>
        <v>1</v>
      </c>
      <c r="H915" s="16" t="s">
        <v>64</v>
      </c>
      <c r="I915" s="16"/>
      <c r="J915" s="16"/>
      <c r="K915" s="31">
        <v>0.25</v>
      </c>
      <c r="L915" s="32"/>
      <c r="M915" s="44"/>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5"/>
      <c r="AR915" s="16" t="s">
        <v>60</v>
      </c>
    </row>
    <row r="916" spans="1:44" s="5" customFormat="1" hidden="1" x14ac:dyDescent="0.25">
      <c r="A916" s="33" t="s">
        <v>1768</v>
      </c>
      <c r="B916" s="33" t="str">
        <f>IFERROR(LEFT(BasedeDados[[#This Row],[GTE TI]],SEARCH(" ",BasedeDados[[#This Row],[GTE TI]],1)),BasedeDados[[#This Row],[GTE TI]])</f>
        <v xml:space="preserve">ANL </v>
      </c>
      <c r="C916" s="79" t="s">
        <v>497</v>
      </c>
      <c r="D916" s="79" t="s">
        <v>498</v>
      </c>
      <c r="E916" s="16" t="str" cm="1">
        <f t="array" ref="E91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16" s="16">
        <f t="shared" si="28"/>
        <v>0.25</v>
      </c>
      <c r="G916" s="16">
        <f t="shared" si="29"/>
        <v>1</v>
      </c>
      <c r="H916" s="16" t="s">
        <v>64</v>
      </c>
      <c r="I916" s="16"/>
      <c r="J916" s="16"/>
      <c r="K916" s="31">
        <v>0.25</v>
      </c>
      <c r="L916" s="32"/>
      <c r="M916" s="44"/>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5"/>
      <c r="AR916" s="16" t="s">
        <v>60</v>
      </c>
    </row>
    <row r="917" spans="1:44" s="5" customFormat="1" hidden="1" x14ac:dyDescent="0.25">
      <c r="A917" s="33" t="s">
        <v>1769</v>
      </c>
      <c r="B917" s="33" t="str">
        <f>IFERROR(LEFT(BasedeDados[[#This Row],[GTE TI]],SEARCH(" ",BasedeDados[[#This Row],[GTE TI]],1)),BasedeDados[[#This Row],[GTE TI]])</f>
        <v xml:space="preserve">DIR </v>
      </c>
      <c r="C917" s="80" t="s">
        <v>1231</v>
      </c>
      <c r="D917" s="80" t="s">
        <v>1232</v>
      </c>
      <c r="E917" s="16" t="str" cm="1">
        <f t="array" ref="E91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17" s="16">
        <f t="shared" si="28"/>
        <v>0.5</v>
      </c>
      <c r="G917" s="16">
        <f t="shared" si="29"/>
        <v>2</v>
      </c>
      <c r="H917" s="16" t="s">
        <v>64</v>
      </c>
      <c r="I917" s="16"/>
      <c r="J917" s="16"/>
      <c r="K917" s="31">
        <v>0.25</v>
      </c>
      <c r="L917" s="32"/>
      <c r="M917" s="44"/>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55">
        <v>0.25</v>
      </c>
      <c r="AM917" s="16"/>
      <c r="AN917" s="16"/>
      <c r="AO917" s="16"/>
      <c r="AP917" s="16"/>
      <c r="AQ917" s="15"/>
      <c r="AR917" s="16" t="s">
        <v>60</v>
      </c>
    </row>
    <row r="918" spans="1:44" s="5" customFormat="1" hidden="1" x14ac:dyDescent="0.25">
      <c r="A918" s="33" t="s">
        <v>1772</v>
      </c>
      <c r="B918" s="33" t="str">
        <f>IFERROR(LEFT(BasedeDados[[#This Row],[GTE TI]],SEARCH(" ",BasedeDados[[#This Row],[GTE TI]],1)),BasedeDados[[#This Row],[GTE TI]])</f>
        <v xml:space="preserve">ANL </v>
      </c>
      <c r="C918" s="79" t="s">
        <v>660</v>
      </c>
      <c r="D918" s="79" t="s">
        <v>658</v>
      </c>
      <c r="E918" s="16" t="str" cm="1">
        <f t="array" ref="E91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18" s="16">
        <f t="shared" si="28"/>
        <v>0.25</v>
      </c>
      <c r="G918" s="16">
        <f t="shared" si="29"/>
        <v>1</v>
      </c>
      <c r="H918" s="16" t="s">
        <v>64</v>
      </c>
      <c r="I918" s="16"/>
      <c r="J918" s="16"/>
      <c r="K918" s="31">
        <v>0.25</v>
      </c>
      <c r="L918" s="32"/>
      <c r="M918" s="44"/>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5"/>
      <c r="AR918" s="16" t="s">
        <v>60</v>
      </c>
    </row>
    <row r="919" spans="1:44" s="5" customFormat="1" hidden="1" x14ac:dyDescent="0.25">
      <c r="A919" s="33" t="s">
        <v>1774</v>
      </c>
      <c r="B919" s="33" t="str">
        <f>IFERROR(LEFT(BasedeDados[[#This Row],[GTE TI]],SEARCH(" ",BasedeDados[[#This Row],[GTE TI]],1)),BasedeDados[[#This Row],[GTE TI]])</f>
        <v>N/A</v>
      </c>
      <c r="C919" s="80" t="s">
        <v>2075</v>
      </c>
      <c r="D919" s="80" t="s">
        <v>2075</v>
      </c>
      <c r="E919" s="16" t="str" cm="1">
        <f t="array" ref="E91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919" s="16">
        <f t="shared" si="28"/>
        <v>8</v>
      </c>
      <c r="G919" s="16">
        <f t="shared" si="29"/>
        <v>1</v>
      </c>
      <c r="H919" s="16" t="s">
        <v>58</v>
      </c>
      <c r="I919" s="55"/>
      <c r="J919" s="55"/>
      <c r="K919" s="58"/>
      <c r="L919" s="56"/>
      <c r="M919" s="57"/>
      <c r="N919" s="55"/>
      <c r="O919" s="55"/>
      <c r="P919" s="55"/>
      <c r="Q919" s="55"/>
      <c r="R919" s="55"/>
      <c r="S919" s="55"/>
      <c r="T919" s="55"/>
      <c r="U919" s="55"/>
      <c r="V919" s="55"/>
      <c r="W919" s="55"/>
      <c r="X919" s="55"/>
      <c r="Y919" s="55"/>
      <c r="Z919" s="55"/>
      <c r="AA919" s="55"/>
      <c r="AB919" s="16">
        <v>8</v>
      </c>
      <c r="AC919" s="55"/>
      <c r="AD919" s="58"/>
      <c r="AE919" s="55"/>
      <c r="AF919" s="55"/>
      <c r="AG919" s="55"/>
      <c r="AH919" s="55"/>
      <c r="AI919" s="55"/>
      <c r="AJ919" s="55"/>
      <c r="AK919" s="55"/>
      <c r="AL919" s="16"/>
      <c r="AM919" s="16"/>
      <c r="AN919" s="55"/>
      <c r="AO919" s="55"/>
      <c r="AP919" s="55"/>
      <c r="AQ919" s="53"/>
      <c r="AR919" s="16" t="s">
        <v>60</v>
      </c>
    </row>
    <row r="920" spans="1:44" s="5" customFormat="1" hidden="1" x14ac:dyDescent="0.25">
      <c r="A920" s="33" t="s">
        <v>1776</v>
      </c>
      <c r="B920" s="33" t="str">
        <f>IFERROR(LEFT(BasedeDados[[#This Row],[GTE TI]],SEARCH(" ",BasedeDados[[#This Row],[GTE TI]],1)),BasedeDados[[#This Row],[GTE TI]])</f>
        <v xml:space="preserve">ANL </v>
      </c>
      <c r="C920" s="79" t="s">
        <v>437</v>
      </c>
      <c r="D920" s="79" t="s">
        <v>1662</v>
      </c>
      <c r="E920" s="16" t="str" cm="1">
        <f t="array" ref="E92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920" s="16">
        <f t="shared" si="28"/>
        <v>8</v>
      </c>
      <c r="G920" s="16">
        <f t="shared" si="29"/>
        <v>1</v>
      </c>
      <c r="H920" s="16" t="s">
        <v>58</v>
      </c>
      <c r="I920" s="16"/>
      <c r="J920" s="16"/>
      <c r="K920" s="31"/>
      <c r="L920" s="32"/>
      <c r="M920" s="44"/>
      <c r="N920" s="16"/>
      <c r="O920" s="16"/>
      <c r="P920" s="16"/>
      <c r="Q920" s="16"/>
      <c r="R920" s="16"/>
      <c r="S920" s="16"/>
      <c r="T920" s="16"/>
      <c r="U920" s="16"/>
      <c r="V920" s="16"/>
      <c r="W920" s="16"/>
      <c r="X920" s="16"/>
      <c r="Y920" s="16"/>
      <c r="Z920" s="16"/>
      <c r="AA920" s="16"/>
      <c r="AB920" s="16">
        <v>8</v>
      </c>
      <c r="AC920" s="16"/>
      <c r="AD920" s="31"/>
      <c r="AE920" s="16"/>
      <c r="AF920" s="16"/>
      <c r="AG920" s="16"/>
      <c r="AH920" s="16"/>
      <c r="AI920" s="16"/>
      <c r="AJ920" s="16"/>
      <c r="AK920" s="16"/>
      <c r="AL920" s="16"/>
      <c r="AM920" s="16"/>
      <c r="AN920" s="16"/>
      <c r="AO920" s="16"/>
      <c r="AP920" s="16"/>
      <c r="AQ920" s="15"/>
      <c r="AR920" s="16" t="s">
        <v>60</v>
      </c>
    </row>
    <row r="921" spans="1:44" s="5" customFormat="1" hidden="1" x14ac:dyDescent="0.25">
      <c r="A921" s="33" t="s">
        <v>1778</v>
      </c>
      <c r="B921" s="33" t="str">
        <f>IFERROR(LEFT(BasedeDados[[#This Row],[GTE TI]],SEARCH(" ",BasedeDados[[#This Row],[GTE TI]],1)),BasedeDados[[#This Row],[GTE TI]])</f>
        <v xml:space="preserve">CONS </v>
      </c>
      <c r="C921" s="80" t="s">
        <v>1083</v>
      </c>
      <c r="D921" s="80" t="s">
        <v>1080</v>
      </c>
      <c r="E921" s="16" t="s">
        <v>57</v>
      </c>
      <c r="F921" s="16">
        <f t="shared" si="28"/>
        <v>0.5</v>
      </c>
      <c r="G921" s="16">
        <f t="shared" si="29"/>
        <v>1</v>
      </c>
      <c r="H921" s="16" t="s">
        <v>58</v>
      </c>
      <c r="I921" s="16"/>
      <c r="J921" s="16"/>
      <c r="K921" s="31"/>
      <c r="L921" s="32">
        <v>0.5</v>
      </c>
      <c r="M921" s="44"/>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t="s">
        <v>59</v>
      </c>
      <c r="AQ921" s="15"/>
      <c r="AR921" s="16" t="s">
        <v>60</v>
      </c>
    </row>
    <row r="922" spans="1:44" s="5" customFormat="1" hidden="1" x14ac:dyDescent="0.25">
      <c r="A922" s="33" t="s">
        <v>1780</v>
      </c>
      <c r="B922" s="33" t="str">
        <f>IFERROR(LEFT(BasedeDados[[#This Row],[GTE TI]],SEARCH(" ",BasedeDados[[#This Row],[GTE TI]],1)),BasedeDados[[#This Row],[GTE TI]])</f>
        <v xml:space="preserve">SUPTE </v>
      </c>
      <c r="C922" s="79" t="s">
        <v>131</v>
      </c>
      <c r="D922" s="79" t="s">
        <v>1509</v>
      </c>
      <c r="E922" s="16" t="str" cm="1">
        <f t="array" ref="E92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922" s="16">
        <f t="shared" si="28"/>
        <v>1.25</v>
      </c>
      <c r="G922" s="16">
        <f t="shared" si="29"/>
        <v>3</v>
      </c>
      <c r="H922" s="16" t="s">
        <v>58</v>
      </c>
      <c r="I922" s="16"/>
      <c r="J922" s="16"/>
      <c r="K922" s="31">
        <v>0.25</v>
      </c>
      <c r="L922" s="32">
        <v>0.5</v>
      </c>
      <c r="M922" s="44"/>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v>0.25</v>
      </c>
      <c r="AN922" s="16"/>
      <c r="AO922" s="16">
        <v>0.25</v>
      </c>
      <c r="AP922" s="16" t="s">
        <v>59</v>
      </c>
      <c r="AQ922" s="15"/>
      <c r="AR922" s="16" t="s">
        <v>60</v>
      </c>
    </row>
    <row r="923" spans="1:44" s="5" customFormat="1" hidden="1" x14ac:dyDescent="0.25">
      <c r="A923" s="33" t="s">
        <v>1782</v>
      </c>
      <c r="B923" s="33" t="str">
        <f>IFERROR(LEFT(BasedeDados[[#This Row],[GTE TI]],SEARCH(" ",BasedeDados[[#This Row],[GTE TI]],1)),BasedeDados[[#This Row],[GTE TI]])</f>
        <v xml:space="preserve">ANL </v>
      </c>
      <c r="C923" s="80" t="s">
        <v>1118</v>
      </c>
      <c r="D923" s="80" t="s">
        <v>2061</v>
      </c>
      <c r="E923" s="16" t="str" cm="1">
        <f t="array" ref="E92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23" s="16">
        <f t="shared" si="28"/>
        <v>0.25</v>
      </c>
      <c r="G923" s="16">
        <f t="shared" si="29"/>
        <v>1</v>
      </c>
      <c r="H923" s="16" t="s">
        <v>64</v>
      </c>
      <c r="I923" s="16"/>
      <c r="J923" s="16"/>
      <c r="K923" s="31">
        <v>0.25</v>
      </c>
      <c r="L923" s="32"/>
      <c r="M923" s="44"/>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5"/>
      <c r="AR923" s="16" t="s">
        <v>60</v>
      </c>
    </row>
    <row r="924" spans="1:44" s="5" customFormat="1" hidden="1" x14ac:dyDescent="0.25">
      <c r="A924" s="33" t="s">
        <v>1783</v>
      </c>
      <c r="B924" s="33" t="str">
        <f>IFERROR(LEFT(BasedeDados[[#This Row],[GTE TI]],SEARCH(" ",BasedeDados[[#This Row],[GTE TI]],1)),BasedeDados[[#This Row],[GTE TI]])</f>
        <v xml:space="preserve">ANL </v>
      </c>
      <c r="C924" s="79" t="s">
        <v>72</v>
      </c>
      <c r="D924" s="79" t="s">
        <v>73</v>
      </c>
      <c r="E924" s="16" t="str" cm="1">
        <f t="array" ref="E92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24" s="16">
        <f t="shared" si="28"/>
        <v>0.25</v>
      </c>
      <c r="G924" s="16">
        <f t="shared" si="29"/>
        <v>1</v>
      </c>
      <c r="H924" s="16" t="s">
        <v>64</v>
      </c>
      <c r="I924" s="16"/>
      <c r="J924" s="16"/>
      <c r="K924" s="31">
        <v>0.25</v>
      </c>
      <c r="L924" s="32"/>
      <c r="M924" s="44"/>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5"/>
      <c r="AR924" s="16" t="s">
        <v>60</v>
      </c>
    </row>
    <row r="925" spans="1:44" s="5" customFormat="1" hidden="1" x14ac:dyDescent="0.25">
      <c r="A925" s="33" t="s">
        <v>1784</v>
      </c>
      <c r="B925" s="33" t="str">
        <f>IFERROR(LEFT(BasedeDados[[#This Row],[GTE TI]],SEARCH(" ",BasedeDados[[#This Row],[GTE TI]],1)),BasedeDados[[#This Row],[GTE TI]])</f>
        <v xml:space="preserve">GTE </v>
      </c>
      <c r="C925" s="80" t="s">
        <v>1138</v>
      </c>
      <c r="D925" s="80" t="s">
        <v>1447</v>
      </c>
      <c r="E925" s="16" t="str" cm="1">
        <f t="array" ref="E92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25" s="16">
        <f t="shared" si="28"/>
        <v>0.25</v>
      </c>
      <c r="G925" s="16">
        <f t="shared" si="29"/>
        <v>1</v>
      </c>
      <c r="H925" s="16" t="s">
        <v>64</v>
      </c>
      <c r="I925" s="16"/>
      <c r="J925" s="16"/>
      <c r="K925" s="31">
        <v>0.25</v>
      </c>
      <c r="L925" s="32"/>
      <c r="M925" s="44"/>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5"/>
      <c r="AR925" s="16" t="s">
        <v>60</v>
      </c>
    </row>
    <row r="926" spans="1:44" s="5" customFormat="1" hidden="1" x14ac:dyDescent="0.25">
      <c r="A926" s="33" t="s">
        <v>1785</v>
      </c>
      <c r="B926" s="33" t="str">
        <f>IFERROR(LEFT(BasedeDados[[#This Row],[GTE TI]],SEARCH(" ",BasedeDados[[#This Row],[GTE TI]],1)),BasedeDados[[#This Row],[GTE TI]])</f>
        <v xml:space="preserve">ANL </v>
      </c>
      <c r="C926" s="79" t="s">
        <v>134</v>
      </c>
      <c r="D926" s="79" t="s">
        <v>142</v>
      </c>
      <c r="E926" s="16" t="s">
        <v>57</v>
      </c>
      <c r="F926" s="16">
        <f t="shared" si="28"/>
        <v>0.5</v>
      </c>
      <c r="G926" s="16">
        <f t="shared" si="29"/>
        <v>1</v>
      </c>
      <c r="H926" s="16" t="s">
        <v>58</v>
      </c>
      <c r="I926" s="16"/>
      <c r="J926" s="16"/>
      <c r="K926" s="31"/>
      <c r="L926" s="32">
        <v>0.5</v>
      </c>
      <c r="M926" s="44"/>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t="s">
        <v>59</v>
      </c>
      <c r="AQ926" s="15"/>
      <c r="AR926" s="16" t="s">
        <v>60</v>
      </c>
    </row>
    <row r="927" spans="1:44" s="5" customFormat="1" hidden="1" x14ac:dyDescent="0.25">
      <c r="A927" s="33" t="s">
        <v>1787</v>
      </c>
      <c r="B927" s="33" t="str">
        <f>IFERROR(LEFT(BasedeDados[[#This Row],[GTE TI]],SEARCH(" ",BasedeDados[[#This Row],[GTE TI]],1)),BasedeDados[[#This Row],[GTE TI]])</f>
        <v xml:space="preserve">ANL </v>
      </c>
      <c r="C927" s="80" t="s">
        <v>673</v>
      </c>
      <c r="D927" s="80" t="s">
        <v>669</v>
      </c>
      <c r="E927" s="16" t="str" cm="1">
        <f t="array" ref="E92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27" s="16">
        <f t="shared" si="28"/>
        <v>0.25</v>
      </c>
      <c r="G927" s="16">
        <f t="shared" si="29"/>
        <v>1</v>
      </c>
      <c r="H927" s="16" t="s">
        <v>64</v>
      </c>
      <c r="I927" s="16"/>
      <c r="J927" s="16"/>
      <c r="K927" s="31">
        <v>0.25</v>
      </c>
      <c r="L927" s="32"/>
      <c r="M927" s="44"/>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5"/>
      <c r="AR927" s="16" t="s">
        <v>60</v>
      </c>
    </row>
    <row r="928" spans="1:44" s="5" customFormat="1" hidden="1" x14ac:dyDescent="0.25">
      <c r="A928" s="33" t="s">
        <v>1789</v>
      </c>
      <c r="B928" s="33" t="str">
        <f>IFERROR(LEFT(BasedeDados[[#This Row],[GTE TI]],SEARCH(" ",BasedeDados[[#This Row],[GTE TI]],1)),BasedeDados[[#This Row],[GTE TI]])</f>
        <v xml:space="preserve">GTE </v>
      </c>
      <c r="C928" s="79" t="s">
        <v>856</v>
      </c>
      <c r="D928" s="79" t="s">
        <v>904</v>
      </c>
      <c r="E928" s="16" t="str" cm="1">
        <f t="array" ref="E92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28" s="16">
        <f t="shared" si="28"/>
        <v>0.75</v>
      </c>
      <c r="G928" s="16">
        <f t="shared" si="29"/>
        <v>3</v>
      </c>
      <c r="H928" s="16" t="s">
        <v>64</v>
      </c>
      <c r="I928" s="16"/>
      <c r="J928" s="16"/>
      <c r="K928" s="31">
        <v>0.25</v>
      </c>
      <c r="L928" s="32"/>
      <c r="M928" s="44"/>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55">
        <v>0.25</v>
      </c>
      <c r="AM928" s="16">
        <v>0.25</v>
      </c>
      <c r="AN928" s="16"/>
      <c r="AO928" s="16"/>
      <c r="AP928" s="16"/>
      <c r="AQ928" s="15"/>
      <c r="AR928" s="16" t="s">
        <v>60</v>
      </c>
    </row>
    <row r="929" spans="1:44" s="5" customFormat="1" hidden="1" x14ac:dyDescent="0.25">
      <c r="A929" s="33" t="s">
        <v>1791</v>
      </c>
      <c r="B929" s="33" t="str">
        <f>IFERROR(LEFT(BasedeDados[[#This Row],[GTE TI]],SEARCH(" ",BasedeDados[[#This Row],[GTE TI]],1)),BasedeDados[[#This Row],[GTE TI]])</f>
        <v xml:space="preserve">ANL </v>
      </c>
      <c r="C929" s="80" t="s">
        <v>141</v>
      </c>
      <c r="D929" s="80" t="s">
        <v>294</v>
      </c>
      <c r="E929" s="16" t="s">
        <v>57</v>
      </c>
      <c r="F929" s="16">
        <f t="shared" si="28"/>
        <v>0.75</v>
      </c>
      <c r="G929" s="16">
        <f t="shared" si="29"/>
        <v>2</v>
      </c>
      <c r="H929" s="16" t="s">
        <v>58</v>
      </c>
      <c r="I929" s="16"/>
      <c r="J929" s="16"/>
      <c r="K929" s="31"/>
      <c r="L929" s="32">
        <v>0.5</v>
      </c>
      <c r="M929" s="44"/>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v>0.25</v>
      </c>
      <c r="AN929" s="16"/>
      <c r="AO929" s="16"/>
      <c r="AP929" s="16" t="s">
        <v>59</v>
      </c>
      <c r="AQ929" s="15"/>
      <c r="AR929" s="16" t="s">
        <v>60</v>
      </c>
    </row>
    <row r="930" spans="1:44" s="5" customFormat="1" hidden="1" x14ac:dyDescent="0.25">
      <c r="A930" s="33" t="s">
        <v>1793</v>
      </c>
      <c r="B930" s="33" t="str">
        <f>IFERROR(LEFT(BasedeDados[[#This Row],[GTE TI]],SEARCH(" ",BasedeDados[[#This Row],[GTE TI]],1)),BasedeDados[[#This Row],[GTE TI]])</f>
        <v xml:space="preserve">CONS </v>
      </c>
      <c r="C930" s="79" t="s">
        <v>1350</v>
      </c>
      <c r="D930" s="79" t="s">
        <v>1348</v>
      </c>
      <c r="E930" s="16" t="str" cm="1">
        <f t="array" ref="E93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30" s="16">
        <f t="shared" si="28"/>
        <v>0.5</v>
      </c>
      <c r="G930" s="16">
        <f t="shared" si="29"/>
        <v>2</v>
      </c>
      <c r="H930" s="16" t="s">
        <v>64</v>
      </c>
      <c r="I930" s="16"/>
      <c r="J930" s="16"/>
      <c r="K930" s="31">
        <v>0.25</v>
      </c>
      <c r="L930" s="32"/>
      <c r="M930" s="44"/>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55">
        <v>0.25</v>
      </c>
      <c r="AM930" s="16"/>
      <c r="AN930" s="16"/>
      <c r="AO930" s="16"/>
      <c r="AP930" s="16"/>
      <c r="AQ930" s="15"/>
      <c r="AR930" s="16" t="s">
        <v>60</v>
      </c>
    </row>
    <row r="931" spans="1:44" s="5" customFormat="1" hidden="1" x14ac:dyDescent="0.25">
      <c r="A931" s="33" t="s">
        <v>1794</v>
      </c>
      <c r="B931" s="33" t="str">
        <f>IFERROR(LEFT(BasedeDados[[#This Row],[GTE TI]],SEARCH(" ",BasedeDados[[#This Row],[GTE TI]],1)),BasedeDados[[#This Row],[GTE TI]])</f>
        <v xml:space="preserve">SUPTE </v>
      </c>
      <c r="C931" s="80" t="s">
        <v>662</v>
      </c>
      <c r="D931" s="80" t="s">
        <v>663</v>
      </c>
      <c r="E931" s="16" t="str" cm="1">
        <f t="array" ref="E93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31" s="16">
        <f t="shared" si="28"/>
        <v>0.25</v>
      </c>
      <c r="G931" s="16">
        <f t="shared" si="29"/>
        <v>1</v>
      </c>
      <c r="H931" s="16" t="s">
        <v>64</v>
      </c>
      <c r="I931" s="55"/>
      <c r="J931" s="55"/>
      <c r="K931" s="58"/>
      <c r="L931" s="56"/>
      <c r="M931" s="57"/>
      <c r="N931" s="55"/>
      <c r="O931" s="55"/>
      <c r="P931" s="55"/>
      <c r="Q931" s="55"/>
      <c r="R931" s="55"/>
      <c r="S931" s="55"/>
      <c r="T931" s="55"/>
      <c r="U931" s="55"/>
      <c r="V931" s="55"/>
      <c r="W931" s="55"/>
      <c r="X931" s="55"/>
      <c r="Y931" s="55"/>
      <c r="Z931" s="55"/>
      <c r="AA931" s="55"/>
      <c r="AB931" s="58"/>
      <c r="AC931" s="55"/>
      <c r="AD931" s="58"/>
      <c r="AE931" s="55"/>
      <c r="AF931" s="55"/>
      <c r="AG931" s="55"/>
      <c r="AH931" s="55"/>
      <c r="AI931" s="55"/>
      <c r="AJ931" s="55"/>
      <c r="AK931" s="55"/>
      <c r="AL931" s="55"/>
      <c r="AM931" s="58">
        <v>0.25</v>
      </c>
      <c r="AN931" s="55"/>
      <c r="AO931" s="55"/>
      <c r="AP931" s="55"/>
      <c r="AQ931" s="53"/>
      <c r="AR931" s="16"/>
    </row>
    <row r="932" spans="1:44" s="5" customFormat="1" hidden="1" x14ac:dyDescent="0.25">
      <c r="A932" s="33" t="s">
        <v>1795</v>
      </c>
      <c r="B932" s="33" t="str">
        <f>IFERROR(LEFT(BasedeDados[[#This Row],[GTE TI]],SEARCH(" ",BasedeDados[[#This Row],[GTE TI]],1)),BasedeDados[[#This Row],[GTE TI]])</f>
        <v>N/A</v>
      </c>
      <c r="C932" s="79" t="s">
        <v>2075</v>
      </c>
      <c r="D932" s="79" t="s">
        <v>2075</v>
      </c>
      <c r="E932" s="16" t="str" cm="1">
        <f t="array" ref="E93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932" s="16">
        <f t="shared" si="28"/>
        <v>1</v>
      </c>
      <c r="G932" s="16">
        <f t="shared" si="29"/>
        <v>3</v>
      </c>
      <c r="H932" s="16" t="s">
        <v>58</v>
      </c>
      <c r="I932" s="16"/>
      <c r="J932" s="16"/>
      <c r="K932" s="31">
        <v>0.25</v>
      </c>
      <c r="L932" s="32">
        <v>0.5</v>
      </c>
      <c r="M932" s="44"/>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55">
        <v>0.25</v>
      </c>
      <c r="AM932" s="16"/>
      <c r="AN932" s="16"/>
      <c r="AO932" s="16"/>
      <c r="AP932" s="16" t="s">
        <v>59</v>
      </c>
      <c r="AQ932" s="15"/>
      <c r="AR932" s="16" t="s">
        <v>60</v>
      </c>
    </row>
    <row r="933" spans="1:44" s="5" customFormat="1" hidden="1" x14ac:dyDescent="0.25">
      <c r="A933" s="33" t="s">
        <v>1797</v>
      </c>
      <c r="B933" s="33" t="str">
        <f>IFERROR(LEFT(BasedeDados[[#This Row],[GTE TI]],SEARCH(" ",BasedeDados[[#This Row],[GTE TI]],1)),BasedeDados[[#This Row],[GTE TI]])</f>
        <v xml:space="preserve">ANL </v>
      </c>
      <c r="C933" s="80" t="s">
        <v>1810</v>
      </c>
      <c r="D933" s="80" t="s">
        <v>1808</v>
      </c>
      <c r="E933" s="16" t="str" cm="1">
        <f t="array" ref="E93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33" s="16">
        <f t="shared" si="28"/>
        <v>0.75</v>
      </c>
      <c r="G933" s="16">
        <f t="shared" si="29"/>
        <v>3</v>
      </c>
      <c r="H933" s="16" t="s">
        <v>64</v>
      </c>
      <c r="I933" s="16"/>
      <c r="J933" s="16"/>
      <c r="K933" s="31">
        <v>0.25</v>
      </c>
      <c r="L933" s="32"/>
      <c r="M933" s="44"/>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55">
        <v>0.25</v>
      </c>
      <c r="AM933" s="16">
        <v>0.25</v>
      </c>
      <c r="AN933" s="16"/>
      <c r="AO933" s="16"/>
      <c r="AP933" s="16"/>
      <c r="AQ933" s="15"/>
      <c r="AR933" s="16" t="s">
        <v>60</v>
      </c>
    </row>
    <row r="934" spans="1:44" s="5" customFormat="1" hidden="1" x14ac:dyDescent="0.25">
      <c r="A934" s="33" t="s">
        <v>1798</v>
      </c>
      <c r="B934" s="33" t="str">
        <f>IFERROR(LEFT(BasedeDados[[#This Row],[GTE TI]],SEARCH(" ",BasedeDados[[#This Row],[GTE TI]],1)),BasedeDados[[#This Row],[GTE TI]])</f>
        <v xml:space="preserve">ANL </v>
      </c>
      <c r="C934" s="79" t="s">
        <v>877</v>
      </c>
      <c r="D934" s="79" t="s">
        <v>873</v>
      </c>
      <c r="E934" s="16" t="str" cm="1">
        <f t="array" ref="E93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34" s="16">
        <f t="shared" si="28"/>
        <v>0.5</v>
      </c>
      <c r="G934" s="16">
        <f t="shared" si="29"/>
        <v>2</v>
      </c>
      <c r="H934" s="16" t="s">
        <v>64</v>
      </c>
      <c r="I934" s="16"/>
      <c r="J934" s="16"/>
      <c r="K934" s="31">
        <v>0.25</v>
      </c>
      <c r="L934" s="32"/>
      <c r="M934" s="44"/>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v>0.25</v>
      </c>
      <c r="AN934" s="16"/>
      <c r="AO934" s="16"/>
      <c r="AP934" s="16"/>
      <c r="AQ934" s="15"/>
      <c r="AR934" s="16" t="s">
        <v>60</v>
      </c>
    </row>
    <row r="935" spans="1:44" s="5" customFormat="1" hidden="1" x14ac:dyDescent="0.25">
      <c r="A935" s="33" t="s">
        <v>1799</v>
      </c>
      <c r="B935" s="33" t="str">
        <f>IFERROR(LEFT(BasedeDados[[#This Row],[GTE TI]],SEARCH(" ",BasedeDados[[#This Row],[GTE TI]],1)),BasedeDados[[#This Row],[GTE TI]])</f>
        <v xml:space="preserve">ANL </v>
      </c>
      <c r="C935" s="80" t="s">
        <v>1633</v>
      </c>
      <c r="D935" s="80" t="s">
        <v>1895</v>
      </c>
      <c r="E935" s="16" t="str" cm="1">
        <f t="array" ref="E93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35" s="16">
        <f t="shared" si="28"/>
        <v>0.25</v>
      </c>
      <c r="G935" s="16">
        <f t="shared" si="29"/>
        <v>1</v>
      </c>
      <c r="H935" s="16" t="s">
        <v>64</v>
      </c>
      <c r="I935" s="16"/>
      <c r="J935" s="16"/>
      <c r="K935" s="31">
        <v>0.25</v>
      </c>
      <c r="L935" s="32"/>
      <c r="M935" s="44"/>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5"/>
      <c r="AR935" s="16" t="s">
        <v>60</v>
      </c>
    </row>
    <row r="936" spans="1:44" s="5" customFormat="1" hidden="1" x14ac:dyDescent="0.25">
      <c r="A936" s="33" t="s">
        <v>1800</v>
      </c>
      <c r="B936" s="33" t="str">
        <f>IFERROR(LEFT(BasedeDados[[#This Row],[GTE TI]],SEARCH(" ",BasedeDados[[#This Row],[GTE TI]],1)),BasedeDados[[#This Row],[GTE TI]])</f>
        <v xml:space="preserve">GTE </v>
      </c>
      <c r="C936" s="79" t="s">
        <v>252</v>
      </c>
      <c r="D936" s="79" t="s">
        <v>253</v>
      </c>
      <c r="E936" s="16" t="s">
        <v>84</v>
      </c>
      <c r="F936" s="16">
        <f t="shared" si="28"/>
        <v>16.75</v>
      </c>
      <c r="G936" s="16">
        <f t="shared" si="29"/>
        <v>6</v>
      </c>
      <c r="H936" s="16" t="s">
        <v>85</v>
      </c>
      <c r="I936" s="16"/>
      <c r="J936" s="16"/>
      <c r="K936" s="31">
        <v>0.25</v>
      </c>
      <c r="L936" s="32"/>
      <c r="M936" s="32"/>
      <c r="N936" s="16"/>
      <c r="O936" s="16"/>
      <c r="P936" s="16"/>
      <c r="Q936" s="16"/>
      <c r="R936" s="16"/>
      <c r="S936" s="16"/>
      <c r="T936" s="16"/>
      <c r="U936" s="16">
        <v>4</v>
      </c>
      <c r="V936" s="16"/>
      <c r="W936" s="16"/>
      <c r="X936" s="16"/>
      <c r="Y936" s="16"/>
      <c r="Z936" s="16"/>
      <c r="AA936" s="16">
        <v>2</v>
      </c>
      <c r="AB936" s="16"/>
      <c r="AC936" s="16"/>
      <c r="AD936" s="16"/>
      <c r="AE936" s="16"/>
      <c r="AF936" s="16"/>
      <c r="AG936" s="16"/>
      <c r="AH936" s="16"/>
      <c r="AI936" s="16">
        <v>10</v>
      </c>
      <c r="AJ936" s="16"/>
      <c r="AK936" s="16"/>
      <c r="AL936" s="55">
        <v>0.25</v>
      </c>
      <c r="AM936" s="16">
        <v>0.25</v>
      </c>
      <c r="AN936" s="16"/>
      <c r="AO936" s="16"/>
      <c r="AP936" s="16"/>
      <c r="AQ936" s="15"/>
      <c r="AR936" s="16" t="s">
        <v>60</v>
      </c>
    </row>
    <row r="937" spans="1:44" s="5" customFormat="1" hidden="1" x14ac:dyDescent="0.25">
      <c r="A937" s="33" t="s">
        <v>1803</v>
      </c>
      <c r="B937" s="33" t="str">
        <f>IFERROR(LEFT(BasedeDados[[#This Row],[GTE TI]],SEARCH(" ",BasedeDados[[#This Row],[GTE TI]],1)),BasedeDados[[#This Row],[GTE TI]])</f>
        <v xml:space="preserve">GTE </v>
      </c>
      <c r="C937" s="80" t="s">
        <v>1138</v>
      </c>
      <c r="D937" s="80" t="s">
        <v>1838</v>
      </c>
      <c r="E937" s="16" t="str" cm="1">
        <f t="array" ref="E93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37" s="16">
        <f t="shared" si="28"/>
        <v>0.25</v>
      </c>
      <c r="G937" s="16">
        <f t="shared" si="29"/>
        <v>1</v>
      </c>
      <c r="H937" s="16" t="s">
        <v>64</v>
      </c>
      <c r="I937" s="16"/>
      <c r="J937" s="16"/>
      <c r="K937" s="31">
        <v>0.25</v>
      </c>
      <c r="L937" s="32"/>
      <c r="M937" s="44"/>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5"/>
      <c r="AR937" s="16" t="s">
        <v>60</v>
      </c>
    </row>
    <row r="938" spans="1:44" s="5" customFormat="1" hidden="1" x14ac:dyDescent="0.25">
      <c r="A938" s="33" t="s">
        <v>1805</v>
      </c>
      <c r="B938" s="33" t="str">
        <f>IFERROR(LEFT(BasedeDados[[#This Row],[GTE TI]],SEARCH(" ",BasedeDados[[#This Row],[GTE TI]],1)),BasedeDados[[#This Row],[GTE TI]])</f>
        <v xml:space="preserve">ANL </v>
      </c>
      <c r="C938" s="79" t="s">
        <v>1976</v>
      </c>
      <c r="D938" s="79" t="s">
        <v>1974</v>
      </c>
      <c r="E938" s="16" t="str" cm="1">
        <f t="array" ref="E93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38" s="16">
        <f t="shared" si="28"/>
        <v>0.25</v>
      </c>
      <c r="G938" s="16">
        <f t="shared" si="29"/>
        <v>1</v>
      </c>
      <c r="H938" s="16" t="s">
        <v>64</v>
      </c>
      <c r="I938" s="16"/>
      <c r="J938" s="16"/>
      <c r="K938" s="31">
        <v>0.25</v>
      </c>
      <c r="L938" s="32"/>
      <c r="M938" s="44"/>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5"/>
      <c r="AR938" s="16" t="s">
        <v>60</v>
      </c>
    </row>
    <row r="939" spans="1:44" s="5" customFormat="1" hidden="1" x14ac:dyDescent="0.25">
      <c r="A939" s="33" t="s">
        <v>1807</v>
      </c>
      <c r="B939" s="33" t="str">
        <f>IFERROR(LEFT(BasedeDados[[#This Row],[GTE TI]],SEARCH(" ",BasedeDados[[#This Row],[GTE TI]],1)),BasedeDados[[#This Row],[GTE TI]])</f>
        <v xml:space="preserve">AST </v>
      </c>
      <c r="C939" s="80" t="s">
        <v>1750</v>
      </c>
      <c r="D939" s="80" t="s">
        <v>1751</v>
      </c>
      <c r="E939" s="16" t="s">
        <v>84</v>
      </c>
      <c r="F939" s="16">
        <f t="shared" si="28"/>
        <v>16</v>
      </c>
      <c r="G939" s="16">
        <f t="shared" si="29"/>
        <v>1</v>
      </c>
      <c r="H939" s="16" t="s">
        <v>85</v>
      </c>
      <c r="I939" s="16"/>
      <c r="J939" s="16"/>
      <c r="K939" s="31"/>
      <c r="L939" s="32"/>
      <c r="M939" s="32"/>
      <c r="N939" s="16">
        <v>16</v>
      </c>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5"/>
      <c r="AR939" s="16"/>
    </row>
    <row r="940" spans="1:44" s="5" customFormat="1" hidden="1" x14ac:dyDescent="0.25">
      <c r="A940" s="33" t="s">
        <v>1809</v>
      </c>
      <c r="B940" s="33" t="str">
        <f>IFERROR(LEFT(BasedeDados[[#This Row],[GTE TI]],SEARCH(" ",BasedeDados[[#This Row],[GTE TI]],1)),BasedeDados[[#This Row],[GTE TI]])</f>
        <v xml:space="preserve">ANL </v>
      </c>
      <c r="C940" s="79" t="s">
        <v>838</v>
      </c>
      <c r="D940" s="79" t="s">
        <v>832</v>
      </c>
      <c r="E940" s="16" t="str" cm="1">
        <f t="array" ref="E94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40" s="16">
        <f t="shared" si="28"/>
        <v>0.25</v>
      </c>
      <c r="G940" s="16">
        <f t="shared" si="29"/>
        <v>1</v>
      </c>
      <c r="H940" s="16" t="s">
        <v>64</v>
      </c>
      <c r="I940" s="16"/>
      <c r="J940" s="16"/>
      <c r="K940" s="31">
        <v>0.25</v>
      </c>
      <c r="L940" s="32"/>
      <c r="M940" s="44"/>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5"/>
      <c r="AR940" s="16" t="s">
        <v>60</v>
      </c>
    </row>
    <row r="941" spans="1:44" s="5" customFormat="1" hidden="1" x14ac:dyDescent="0.25">
      <c r="A941" s="33" t="s">
        <v>1811</v>
      </c>
      <c r="B941" s="33" t="str">
        <f>IFERROR(LEFT(BasedeDados[[#This Row],[GTE TI]],SEARCH(" ",BasedeDados[[#This Row],[GTE TI]],1)),BasedeDados[[#This Row],[GTE TI]])</f>
        <v xml:space="preserve">ANL </v>
      </c>
      <c r="C941" s="80" t="s">
        <v>503</v>
      </c>
      <c r="D941" s="80" t="s">
        <v>543</v>
      </c>
      <c r="E941" s="16" t="str" cm="1">
        <f t="array" ref="E94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41" s="16">
        <f t="shared" si="28"/>
        <v>0.5</v>
      </c>
      <c r="G941" s="16">
        <f t="shared" si="29"/>
        <v>2</v>
      </c>
      <c r="H941" s="16" t="s">
        <v>64</v>
      </c>
      <c r="I941" s="16"/>
      <c r="J941" s="16"/>
      <c r="K941" s="31">
        <v>0.25</v>
      </c>
      <c r="L941" s="32"/>
      <c r="M941" s="44"/>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55">
        <v>0.25</v>
      </c>
      <c r="AM941" s="16"/>
      <c r="AN941" s="16"/>
      <c r="AO941" s="16"/>
      <c r="AP941" s="16"/>
      <c r="AQ941" s="15"/>
      <c r="AR941" s="16" t="s">
        <v>60</v>
      </c>
    </row>
    <row r="942" spans="1:44" s="5" customFormat="1" hidden="1" x14ac:dyDescent="0.25">
      <c r="A942" s="33" t="s">
        <v>1813</v>
      </c>
      <c r="B942" s="33" t="str">
        <f>IFERROR(LEFT(BasedeDados[[#This Row],[GTE TI]],SEARCH(" ",BasedeDados[[#This Row],[GTE TI]],1)),BasedeDados[[#This Row],[GTE TI]])</f>
        <v xml:space="preserve">ANL </v>
      </c>
      <c r="C942" s="79" t="s">
        <v>134</v>
      </c>
      <c r="D942" s="79" t="s">
        <v>167</v>
      </c>
      <c r="E942" s="16" t="str" cm="1">
        <f t="array" ref="E94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42" s="16">
        <f t="shared" si="28"/>
        <v>0.25</v>
      </c>
      <c r="G942" s="16">
        <f t="shared" si="29"/>
        <v>1</v>
      </c>
      <c r="H942" s="16" t="s">
        <v>64</v>
      </c>
      <c r="I942" s="16"/>
      <c r="J942" s="16"/>
      <c r="K942" s="31">
        <v>0.25</v>
      </c>
      <c r="L942" s="32"/>
      <c r="M942" s="44"/>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5"/>
      <c r="AR942" s="16" t="s">
        <v>60</v>
      </c>
    </row>
    <row r="943" spans="1:44" s="5" customFormat="1" hidden="1" x14ac:dyDescent="0.25">
      <c r="A943" s="33" t="s">
        <v>1815</v>
      </c>
      <c r="B943" s="33" t="str">
        <f>IFERROR(LEFT(BasedeDados[[#This Row],[GTE TI]],SEARCH(" ",BasedeDados[[#This Row],[GTE TI]],1)),BasedeDados[[#This Row],[GTE TI]])</f>
        <v xml:space="preserve">ANL </v>
      </c>
      <c r="C943" s="80" t="s">
        <v>145</v>
      </c>
      <c r="D943" s="80" t="s">
        <v>142</v>
      </c>
      <c r="E943" s="16" t="s">
        <v>84</v>
      </c>
      <c r="F943" s="16">
        <f t="shared" si="28"/>
        <v>16.5</v>
      </c>
      <c r="G943" s="16">
        <f t="shared" si="29"/>
        <v>3</v>
      </c>
      <c r="H943" s="16" t="s">
        <v>85</v>
      </c>
      <c r="I943" s="16"/>
      <c r="J943" s="16"/>
      <c r="K943" s="31">
        <v>0.25</v>
      </c>
      <c r="L943" s="32"/>
      <c r="M943" s="44"/>
      <c r="N943" s="16"/>
      <c r="O943" s="16">
        <v>16</v>
      </c>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55">
        <v>0.25</v>
      </c>
      <c r="AM943" s="16"/>
      <c r="AN943" s="16"/>
      <c r="AO943" s="16"/>
      <c r="AP943" s="16" t="s">
        <v>86</v>
      </c>
      <c r="AQ943" s="15"/>
      <c r="AR943" s="16" t="s">
        <v>60</v>
      </c>
    </row>
    <row r="944" spans="1:44" s="5" customFormat="1" hidden="1" x14ac:dyDescent="0.25">
      <c r="A944" s="33" t="s">
        <v>1817</v>
      </c>
      <c r="B944" s="33" t="str">
        <f>IFERROR(LEFT(BasedeDados[[#This Row],[GTE TI]],SEARCH(" ",BasedeDados[[#This Row],[GTE TI]],1)),BasedeDados[[#This Row],[GTE TI]])</f>
        <v xml:space="preserve">ANL </v>
      </c>
      <c r="C944" s="79" t="s">
        <v>258</v>
      </c>
      <c r="D944" s="79" t="s">
        <v>259</v>
      </c>
      <c r="E944" s="16" t="str" cm="1">
        <f t="array" ref="E94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44" s="16">
        <f t="shared" si="28"/>
        <v>0.5</v>
      </c>
      <c r="G944" s="16">
        <f t="shared" si="29"/>
        <v>2</v>
      </c>
      <c r="H944" s="16" t="s">
        <v>64</v>
      </c>
      <c r="I944" s="55"/>
      <c r="J944" s="55"/>
      <c r="L944" s="56"/>
      <c r="M944" s="57"/>
      <c r="N944" s="55"/>
      <c r="O944" s="55"/>
      <c r="P944" s="55"/>
      <c r="Q944" s="55"/>
      <c r="R944" s="55"/>
      <c r="S944" s="55"/>
      <c r="T944" s="55"/>
      <c r="U944" s="55"/>
      <c r="V944" s="55"/>
      <c r="W944" s="55"/>
      <c r="X944" s="55"/>
      <c r="Y944" s="55"/>
      <c r="Z944" s="55"/>
      <c r="AA944" s="55"/>
      <c r="AC944" s="55"/>
      <c r="AE944" s="55"/>
      <c r="AF944" s="55"/>
      <c r="AG944" s="55"/>
      <c r="AH944" s="55"/>
      <c r="AI944" s="55"/>
      <c r="AJ944" s="55"/>
      <c r="AK944" s="55"/>
      <c r="AL944" s="55">
        <v>0.25</v>
      </c>
      <c r="AM944" s="16">
        <v>0.25</v>
      </c>
      <c r="AN944" s="55"/>
      <c r="AO944" s="55"/>
      <c r="AP944" s="55"/>
      <c r="AQ944" s="53"/>
      <c r="AR944" s="16" t="s">
        <v>60</v>
      </c>
    </row>
    <row r="945" spans="1:44" s="5" customFormat="1" hidden="1" x14ac:dyDescent="0.25">
      <c r="A945" s="33" t="s">
        <v>1818</v>
      </c>
      <c r="B945" s="33" t="str">
        <f>IFERROR(LEFT(BasedeDados[[#This Row],[GTE TI]],SEARCH(" ",BasedeDados[[#This Row],[GTE TI]],1)),BasedeDados[[#This Row],[GTE TI]])</f>
        <v>N/A</v>
      </c>
      <c r="C945" s="80" t="s">
        <v>2075</v>
      </c>
      <c r="D945" s="80" t="s">
        <v>2075</v>
      </c>
      <c r="E945" s="16" t="str" cm="1">
        <f t="array" ref="E94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45" s="16">
        <f t="shared" si="28"/>
        <v>0.25</v>
      </c>
      <c r="G945" s="16">
        <f t="shared" si="29"/>
        <v>1</v>
      </c>
      <c r="H945" s="16" t="s">
        <v>64</v>
      </c>
      <c r="I945" s="16"/>
      <c r="J945" s="16"/>
      <c r="K945" s="31">
        <v>0.25</v>
      </c>
      <c r="L945" s="32"/>
      <c r="M945" s="44"/>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5"/>
      <c r="AR945" s="16" t="s">
        <v>60</v>
      </c>
    </row>
    <row r="946" spans="1:44" s="5" customFormat="1" hidden="1" x14ac:dyDescent="0.25">
      <c r="A946" s="33" t="s">
        <v>1819</v>
      </c>
      <c r="B946" s="33" t="str">
        <f>IFERROR(LEFT(BasedeDados[[#This Row],[GTE TI]],SEARCH(" ",BasedeDados[[#This Row],[GTE TI]],1)),BasedeDados[[#This Row],[GTE TI]])</f>
        <v xml:space="preserve">ANL </v>
      </c>
      <c r="C946" s="79" t="s">
        <v>326</v>
      </c>
      <c r="D946" s="79" t="s">
        <v>457</v>
      </c>
      <c r="E946" s="16" t="str" cm="1">
        <f t="array" ref="E94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46" s="16">
        <f t="shared" si="28"/>
        <v>0.25</v>
      </c>
      <c r="G946" s="16">
        <f t="shared" si="29"/>
        <v>1</v>
      </c>
      <c r="H946" s="16" t="s">
        <v>64</v>
      </c>
      <c r="I946" s="16"/>
      <c r="J946" s="16"/>
      <c r="K946" s="31"/>
      <c r="L946" s="32"/>
      <c r="M946" s="44"/>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55">
        <v>0.25</v>
      </c>
      <c r="AM946" s="16"/>
      <c r="AN946" s="16"/>
      <c r="AO946" s="16"/>
      <c r="AP946" s="16"/>
      <c r="AQ946" s="15"/>
      <c r="AR946" s="16"/>
    </row>
    <row r="947" spans="1:44" s="5" customFormat="1" hidden="1" x14ac:dyDescent="0.25">
      <c r="A947" s="33" t="s">
        <v>1821</v>
      </c>
      <c r="B947" s="33" t="str">
        <f>IFERROR(LEFT(BasedeDados[[#This Row],[GTE TI]],SEARCH(" ",BasedeDados[[#This Row],[GTE TI]],1)),BasedeDados[[#This Row],[GTE TI]])</f>
        <v>N/A</v>
      </c>
      <c r="C947" s="80" t="s">
        <v>2075</v>
      </c>
      <c r="D947" s="80" t="s">
        <v>2075</v>
      </c>
      <c r="E947" s="16" t="str" cm="1">
        <f t="array" ref="E94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47" s="16">
        <f t="shared" si="28"/>
        <v>0.25</v>
      </c>
      <c r="G947" s="16">
        <f t="shared" si="29"/>
        <v>1</v>
      </c>
      <c r="H947" s="16" t="s">
        <v>64</v>
      </c>
      <c r="I947" s="16"/>
      <c r="J947" s="16"/>
      <c r="K947" s="31">
        <v>0.25</v>
      </c>
      <c r="L947" s="32"/>
      <c r="M947" s="44"/>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5"/>
      <c r="AR947" s="16" t="s">
        <v>60</v>
      </c>
    </row>
    <row r="948" spans="1:44" s="5" customFormat="1" hidden="1" x14ac:dyDescent="0.25">
      <c r="A948" s="33" t="s">
        <v>1822</v>
      </c>
      <c r="B948" s="33" t="str">
        <f>IFERROR(LEFT(BasedeDados[[#This Row],[GTE TI]],SEARCH(" ",BasedeDados[[#This Row],[GTE TI]],1)),BasedeDados[[#This Row],[GTE TI]])</f>
        <v>N/A</v>
      </c>
      <c r="C948" s="79" t="s">
        <v>2075</v>
      </c>
      <c r="D948" s="79" t="s">
        <v>2075</v>
      </c>
      <c r="E948" s="16" t="str" cm="1">
        <f t="array" ref="E94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48" s="16">
        <f t="shared" si="28"/>
        <v>0.25</v>
      </c>
      <c r="G948" s="16">
        <f t="shared" si="29"/>
        <v>1</v>
      </c>
      <c r="H948" s="16" t="s">
        <v>64</v>
      </c>
      <c r="I948" s="16"/>
      <c r="J948" s="16"/>
      <c r="K948" s="31">
        <v>0.25</v>
      </c>
      <c r="L948" s="32"/>
      <c r="M948" s="44"/>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5"/>
      <c r="AR948" s="16" t="s">
        <v>60</v>
      </c>
    </row>
    <row r="949" spans="1:44" s="5" customFormat="1" hidden="1" x14ac:dyDescent="0.25">
      <c r="A949" s="33" t="s">
        <v>1823</v>
      </c>
      <c r="B949" s="33" t="str">
        <f>IFERROR(LEFT(BasedeDados[[#This Row],[GTE TI]],SEARCH(" ",BasedeDados[[#This Row],[GTE TI]],1)),BasedeDados[[#This Row],[GTE TI]])</f>
        <v xml:space="preserve">ANL </v>
      </c>
      <c r="C949" s="80" t="s">
        <v>356</v>
      </c>
      <c r="D949" s="80" t="s">
        <v>415</v>
      </c>
      <c r="E949" s="16" t="str" cm="1">
        <f t="array" ref="E94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949" s="16">
        <f t="shared" si="28"/>
        <v>1</v>
      </c>
      <c r="G949" s="16">
        <f t="shared" si="29"/>
        <v>1</v>
      </c>
      <c r="H949" s="16" t="s">
        <v>58</v>
      </c>
      <c r="I949" s="16"/>
      <c r="J949" s="16"/>
      <c r="K949" s="31"/>
      <c r="L949" s="32"/>
      <c r="M949" s="44">
        <v>1</v>
      </c>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5"/>
      <c r="AR949" s="16"/>
    </row>
    <row r="950" spans="1:44" s="5" customFormat="1" hidden="1" x14ac:dyDescent="0.25">
      <c r="A950" s="33" t="s">
        <v>1825</v>
      </c>
      <c r="B950" s="33" t="str">
        <f>IFERROR(LEFT(BasedeDados[[#This Row],[GTE TI]],SEARCH(" ",BasedeDados[[#This Row],[GTE TI]],1)),BasedeDados[[#This Row],[GTE TI]])</f>
        <v xml:space="preserve">CONS </v>
      </c>
      <c r="C950" s="79" t="s">
        <v>392</v>
      </c>
      <c r="D950" s="79" t="s">
        <v>393</v>
      </c>
      <c r="E950" s="16" t="str" cm="1">
        <f t="array" ref="E95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50" s="16">
        <f t="shared" si="28"/>
        <v>0.5</v>
      </c>
      <c r="G950" s="16">
        <f t="shared" si="29"/>
        <v>2</v>
      </c>
      <c r="H950" s="16" t="s">
        <v>64</v>
      </c>
      <c r="I950" s="16"/>
      <c r="J950" s="16"/>
      <c r="K950" s="31">
        <v>0.25</v>
      </c>
      <c r="L950" s="32"/>
      <c r="M950" s="44"/>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55">
        <v>0.25</v>
      </c>
      <c r="AM950" s="16"/>
      <c r="AN950" s="16"/>
      <c r="AO950" s="16"/>
      <c r="AP950" s="16"/>
      <c r="AQ950" s="15"/>
      <c r="AR950" s="16" t="s">
        <v>60</v>
      </c>
    </row>
    <row r="951" spans="1:44" s="5" customFormat="1" hidden="1" x14ac:dyDescent="0.25">
      <c r="A951" s="33" t="s">
        <v>1827</v>
      </c>
      <c r="B951" s="33" t="str">
        <f>IFERROR(LEFT(BasedeDados[[#This Row],[GTE TI]],SEARCH(" ",BasedeDados[[#This Row],[GTE TI]],1)),BasedeDados[[#This Row],[GTE TI]])</f>
        <v xml:space="preserve">GTE </v>
      </c>
      <c r="C951" s="80" t="s">
        <v>571</v>
      </c>
      <c r="D951" s="80" t="s">
        <v>572</v>
      </c>
      <c r="E951" s="16" t="str" cm="1">
        <f t="array" ref="E95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51" s="16">
        <f t="shared" si="28"/>
        <v>0.25</v>
      </c>
      <c r="G951" s="16">
        <f t="shared" si="29"/>
        <v>1</v>
      </c>
      <c r="H951" s="16" t="s">
        <v>64</v>
      </c>
      <c r="I951" s="16"/>
      <c r="J951" s="16"/>
      <c r="K951" s="31">
        <v>0.25</v>
      </c>
      <c r="L951" s="32"/>
      <c r="M951" s="44"/>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5"/>
      <c r="AR951" s="16" t="s">
        <v>60</v>
      </c>
    </row>
    <row r="952" spans="1:44" s="5" customFormat="1" hidden="1" x14ac:dyDescent="0.25">
      <c r="A952" s="33" t="s">
        <v>1829</v>
      </c>
      <c r="B952" s="33" t="str">
        <f>IFERROR(LEFT(BasedeDados[[#This Row],[GTE TI]],SEARCH(" ",BasedeDados[[#This Row],[GTE TI]],1)),BasedeDados[[#This Row],[GTE TI]])</f>
        <v xml:space="preserve">ANL </v>
      </c>
      <c r="C952" s="79" t="s">
        <v>356</v>
      </c>
      <c r="D952" s="79" t="s">
        <v>1652</v>
      </c>
      <c r="E952" s="16" t="str" cm="1">
        <f t="array" ref="E95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52" s="16">
        <f t="shared" si="28"/>
        <v>0.25</v>
      </c>
      <c r="G952" s="16">
        <f t="shared" si="29"/>
        <v>1</v>
      </c>
      <c r="H952" s="16" t="s">
        <v>64</v>
      </c>
      <c r="I952" s="16"/>
      <c r="J952" s="16"/>
      <c r="K952" s="31">
        <v>0.25</v>
      </c>
      <c r="L952" s="32"/>
      <c r="M952" s="44"/>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5"/>
      <c r="AR952" s="16" t="s">
        <v>60</v>
      </c>
    </row>
    <row r="953" spans="1:44" s="5" customFormat="1" hidden="1" x14ac:dyDescent="0.25">
      <c r="A953" s="33" t="s">
        <v>1831</v>
      </c>
      <c r="B953" s="33" t="str">
        <f>IFERROR(LEFT(BasedeDados[[#This Row],[GTE TI]],SEARCH(" ",BasedeDados[[#This Row],[GTE TI]],1)),BasedeDados[[#This Row],[GTE TI]])</f>
        <v xml:space="preserve">ANL </v>
      </c>
      <c r="C953" s="80" t="s">
        <v>1177</v>
      </c>
      <c r="D953" s="80" t="s">
        <v>1173</v>
      </c>
      <c r="E953" s="16" t="s">
        <v>18</v>
      </c>
      <c r="F953" s="16">
        <f t="shared" si="28"/>
        <v>31.75</v>
      </c>
      <c r="G953" s="16">
        <f t="shared" si="29"/>
        <v>6</v>
      </c>
      <c r="H953" s="16" t="s">
        <v>187</v>
      </c>
      <c r="I953" s="16">
        <v>10</v>
      </c>
      <c r="J953" s="16" t="s">
        <v>188</v>
      </c>
      <c r="K953" s="31"/>
      <c r="L953" s="32">
        <v>0.5</v>
      </c>
      <c r="M953" s="44">
        <v>1</v>
      </c>
      <c r="N953" s="16"/>
      <c r="O953" s="16">
        <v>16</v>
      </c>
      <c r="P953" s="16"/>
      <c r="Q953" s="16"/>
      <c r="R953" s="16"/>
      <c r="S953" s="16"/>
      <c r="T953" s="16"/>
      <c r="U953" s="16"/>
      <c r="V953" s="16">
        <v>4</v>
      </c>
      <c r="W953" s="16"/>
      <c r="X953" s="16"/>
      <c r="Y953" s="16"/>
      <c r="Z953" s="16"/>
      <c r="AA953" s="16"/>
      <c r="AB953" s="16"/>
      <c r="AC953" s="16"/>
      <c r="AD953" s="16"/>
      <c r="AE953" s="16"/>
      <c r="AF953" s="16"/>
      <c r="AG953" s="16"/>
      <c r="AH953" s="16"/>
      <c r="AI953" s="16"/>
      <c r="AJ953" s="16"/>
      <c r="AK953" s="16"/>
      <c r="AL953" s="55">
        <v>0.25</v>
      </c>
      <c r="AM953" s="16"/>
      <c r="AN953" s="16"/>
      <c r="AO953" s="16"/>
      <c r="AP953" s="16"/>
      <c r="AQ953" s="15"/>
      <c r="AR953" s="16" t="s">
        <v>60</v>
      </c>
    </row>
    <row r="954" spans="1:44" s="5" customFormat="1" hidden="1" x14ac:dyDescent="0.25">
      <c r="A954" s="33" t="s">
        <v>1833</v>
      </c>
      <c r="B954" s="33" t="str">
        <f>IFERROR(LEFT(BasedeDados[[#This Row],[GTE TI]],SEARCH(" ",BasedeDados[[#This Row],[GTE TI]],1)),BasedeDados[[#This Row],[GTE TI]])</f>
        <v xml:space="preserve">ANL </v>
      </c>
      <c r="C954" s="79" t="s">
        <v>752</v>
      </c>
      <c r="D954" s="79" t="s">
        <v>749</v>
      </c>
      <c r="E954" s="16" t="str" cm="1">
        <f t="array" ref="E95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54" s="16">
        <f t="shared" si="28"/>
        <v>0.25</v>
      </c>
      <c r="G954" s="16">
        <f t="shared" si="29"/>
        <v>1</v>
      </c>
      <c r="H954" s="16" t="s">
        <v>64</v>
      </c>
      <c r="I954" s="55"/>
      <c r="J954" s="55"/>
      <c r="L954" s="56"/>
      <c r="M954" s="57"/>
      <c r="N954" s="55"/>
      <c r="O954" s="55"/>
      <c r="P954" s="55"/>
      <c r="Q954" s="55"/>
      <c r="R954" s="55"/>
      <c r="S954" s="55"/>
      <c r="T954" s="55"/>
      <c r="U954" s="55"/>
      <c r="V954" s="55"/>
      <c r="W954" s="55"/>
      <c r="X954" s="55"/>
      <c r="Y954" s="55"/>
      <c r="Z954" s="55"/>
      <c r="AA954" s="55"/>
      <c r="AC954" s="55"/>
      <c r="AE954" s="55"/>
      <c r="AF954" s="55"/>
      <c r="AG954" s="55"/>
      <c r="AH954" s="55"/>
      <c r="AI954" s="55"/>
      <c r="AJ954" s="55"/>
      <c r="AK954" s="55"/>
      <c r="AL954" s="55">
        <v>0.25</v>
      </c>
      <c r="AM954" s="16"/>
      <c r="AN954" s="55"/>
      <c r="AO954" s="55"/>
      <c r="AP954" s="55"/>
      <c r="AQ954" s="53"/>
      <c r="AR954" s="16"/>
    </row>
    <row r="955" spans="1:44" s="5" customFormat="1" hidden="1" x14ac:dyDescent="0.25">
      <c r="A955" s="33" t="s">
        <v>1834</v>
      </c>
      <c r="B955" s="33" t="str">
        <f>IFERROR(LEFT(BasedeDados[[#This Row],[GTE TI]],SEARCH(" ",BasedeDados[[#This Row],[GTE TI]],1)),BasedeDados[[#This Row],[GTE TI]])</f>
        <v xml:space="preserve">ANL </v>
      </c>
      <c r="C955" s="80" t="s">
        <v>890</v>
      </c>
      <c r="D955" s="80" t="s">
        <v>887</v>
      </c>
      <c r="E955" s="16" t="str" cm="1">
        <f t="array" ref="E95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55" s="16">
        <f t="shared" si="28"/>
        <v>0.25</v>
      </c>
      <c r="G955" s="16">
        <f t="shared" si="29"/>
        <v>1</v>
      </c>
      <c r="H955" s="16" t="s">
        <v>64</v>
      </c>
      <c r="I955" s="16"/>
      <c r="J955" s="16"/>
      <c r="K955" s="31">
        <v>0.25</v>
      </c>
      <c r="L955" s="32"/>
      <c r="M955" s="44"/>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5"/>
      <c r="AR955" s="16" t="s">
        <v>60</v>
      </c>
    </row>
    <row r="956" spans="1:44" s="5" customFormat="1" hidden="1" x14ac:dyDescent="0.25">
      <c r="A956" s="33" t="s">
        <v>1835</v>
      </c>
      <c r="B956" s="33" t="str">
        <f>IFERROR(LEFT(BasedeDados[[#This Row],[GTE TI]],SEARCH(" ",BasedeDados[[#This Row],[GTE TI]],1)),BasedeDados[[#This Row],[GTE TI]])</f>
        <v xml:space="preserve">ANL </v>
      </c>
      <c r="C956" s="79" t="s">
        <v>145</v>
      </c>
      <c r="D956" s="79" t="s">
        <v>301</v>
      </c>
      <c r="E956" s="16" t="str" cm="1">
        <f t="array" ref="E95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56" s="16">
        <f t="shared" si="28"/>
        <v>0.25</v>
      </c>
      <c r="G956" s="16">
        <f t="shared" si="29"/>
        <v>1</v>
      </c>
      <c r="H956" s="16" t="s">
        <v>64</v>
      </c>
      <c r="I956" s="16"/>
      <c r="J956" s="16"/>
      <c r="K956" s="31">
        <v>0.25</v>
      </c>
      <c r="L956" s="32"/>
      <c r="M956" s="44"/>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5"/>
      <c r="AR956" s="16" t="s">
        <v>60</v>
      </c>
    </row>
    <row r="957" spans="1:44" s="5" customFormat="1" hidden="1" x14ac:dyDescent="0.25">
      <c r="A957" s="33" t="s">
        <v>1837</v>
      </c>
      <c r="B957" s="33" t="str">
        <f>IFERROR(LEFT(BasedeDados[[#This Row],[GTE TI]],SEARCH(" ",BasedeDados[[#This Row],[GTE TI]],1)),BasedeDados[[#This Row],[GTE TI]])</f>
        <v xml:space="preserve">ANL </v>
      </c>
      <c r="C957" s="80" t="s">
        <v>326</v>
      </c>
      <c r="D957" s="80" t="s">
        <v>2056</v>
      </c>
      <c r="E957" s="16" t="str" cm="1">
        <f t="array" ref="E95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57" s="16">
        <f t="shared" si="28"/>
        <v>0.25</v>
      </c>
      <c r="G957" s="16">
        <f t="shared" si="29"/>
        <v>1</v>
      </c>
      <c r="H957" s="16" t="s">
        <v>64</v>
      </c>
      <c r="I957" s="16"/>
      <c r="J957" s="16"/>
      <c r="K957" s="31">
        <v>0.25</v>
      </c>
      <c r="L957" s="32"/>
      <c r="M957" s="44"/>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5"/>
      <c r="AR957" s="16" t="s">
        <v>60</v>
      </c>
    </row>
    <row r="958" spans="1:44" s="5" customFormat="1" hidden="1" x14ac:dyDescent="0.25">
      <c r="A958" s="33" t="s">
        <v>1839</v>
      </c>
      <c r="B958" s="33" t="str">
        <f>IFERROR(LEFT(BasedeDados[[#This Row],[GTE TI]],SEARCH(" ",BasedeDados[[#This Row],[GTE TI]],1)),BasedeDados[[#This Row],[GTE TI]])</f>
        <v xml:space="preserve">COORD </v>
      </c>
      <c r="C958" s="79" t="s">
        <v>1581</v>
      </c>
      <c r="D958" s="79" t="s">
        <v>1582</v>
      </c>
      <c r="E958" s="16" t="s">
        <v>84</v>
      </c>
      <c r="F958" s="16">
        <f t="shared" si="28"/>
        <v>12.25</v>
      </c>
      <c r="G958" s="16">
        <f t="shared" si="29"/>
        <v>3</v>
      </c>
      <c r="H958" s="16" t="s">
        <v>85</v>
      </c>
      <c r="I958" s="16"/>
      <c r="J958" s="16"/>
      <c r="K958" s="31">
        <v>0.25</v>
      </c>
      <c r="L958" s="32"/>
      <c r="M958" s="44"/>
      <c r="N958" s="16"/>
      <c r="O958" s="16"/>
      <c r="P958" s="16"/>
      <c r="Q958" s="16"/>
      <c r="R958" s="16"/>
      <c r="S958" s="16"/>
      <c r="T958" s="16"/>
      <c r="U958" s="16"/>
      <c r="V958" s="16"/>
      <c r="W958" s="16"/>
      <c r="X958" s="16"/>
      <c r="Y958" s="16"/>
      <c r="Z958" s="16"/>
      <c r="AA958" s="16">
        <v>2</v>
      </c>
      <c r="AB958" s="16"/>
      <c r="AC958" s="16"/>
      <c r="AD958" s="16"/>
      <c r="AE958" s="16"/>
      <c r="AF958" s="16"/>
      <c r="AG958" s="16"/>
      <c r="AH958" s="16"/>
      <c r="AI958" s="16">
        <v>10</v>
      </c>
      <c r="AJ958" s="16"/>
      <c r="AK958" s="16"/>
      <c r="AL958" s="16"/>
      <c r="AM958" s="16"/>
      <c r="AN958" s="16"/>
      <c r="AO958" s="16"/>
      <c r="AP958" s="16" t="s">
        <v>86</v>
      </c>
      <c r="AQ958" s="15"/>
      <c r="AR958" s="16" t="s">
        <v>60</v>
      </c>
    </row>
    <row r="959" spans="1:44" s="5" customFormat="1" hidden="1" x14ac:dyDescent="0.25">
      <c r="A959" s="33" t="s">
        <v>1841</v>
      </c>
      <c r="B959" s="33" t="str">
        <f>IFERROR(LEFT(BasedeDados[[#This Row],[GTE TI]],SEARCH(" ",BasedeDados[[#This Row],[GTE TI]],1)),BasedeDados[[#This Row],[GTE TI]])</f>
        <v xml:space="preserve">ANL </v>
      </c>
      <c r="C959" s="80" t="s">
        <v>497</v>
      </c>
      <c r="D959" s="80" t="s">
        <v>1166</v>
      </c>
      <c r="E959" s="16" t="str" cm="1">
        <f t="array" ref="E95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59" s="16">
        <f t="shared" si="28"/>
        <v>0.25</v>
      </c>
      <c r="G959" s="16">
        <f t="shared" si="29"/>
        <v>1</v>
      </c>
      <c r="H959" s="16" t="s">
        <v>64</v>
      </c>
      <c r="I959" s="16"/>
      <c r="J959" s="16"/>
      <c r="K959" s="31">
        <v>0.25</v>
      </c>
      <c r="L959" s="32"/>
      <c r="M959" s="44"/>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5"/>
      <c r="AR959" s="16" t="s">
        <v>60</v>
      </c>
    </row>
    <row r="960" spans="1:44" s="5" customFormat="1" hidden="1" x14ac:dyDescent="0.25">
      <c r="A960" s="33" t="s">
        <v>1842</v>
      </c>
      <c r="B960" s="33" t="str">
        <f>IFERROR(LEFT(BasedeDados[[#This Row],[GTE TI]],SEARCH(" ",BasedeDados[[#This Row],[GTE TI]],1)),BasedeDados[[#This Row],[GTE TI]])</f>
        <v xml:space="preserve">ESP </v>
      </c>
      <c r="C960" s="79" t="s">
        <v>1272</v>
      </c>
      <c r="D960" s="79" t="s">
        <v>1526</v>
      </c>
      <c r="E960" s="16" t="str" cm="1">
        <f t="array" ref="E96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60" s="16">
        <f t="shared" si="28"/>
        <v>0.25</v>
      </c>
      <c r="G960" s="16">
        <f t="shared" si="29"/>
        <v>1</v>
      </c>
      <c r="H960" s="16" t="s">
        <v>64</v>
      </c>
      <c r="I960" s="55"/>
      <c r="J960" s="55"/>
      <c r="K960" s="58"/>
      <c r="L960" s="56"/>
      <c r="M960" s="57"/>
      <c r="N960" s="55"/>
      <c r="O960" s="55"/>
      <c r="P960" s="55"/>
      <c r="Q960" s="55"/>
      <c r="R960" s="55"/>
      <c r="S960" s="55"/>
      <c r="T960" s="55"/>
      <c r="U960" s="55"/>
      <c r="V960" s="55"/>
      <c r="W960" s="55"/>
      <c r="X960" s="55"/>
      <c r="Y960" s="55"/>
      <c r="Z960" s="55"/>
      <c r="AA960" s="55"/>
      <c r="AB960" s="58"/>
      <c r="AC960" s="55"/>
      <c r="AD960" s="58"/>
      <c r="AE960" s="55"/>
      <c r="AF960" s="55"/>
      <c r="AG960" s="55"/>
      <c r="AH960" s="55"/>
      <c r="AI960" s="55"/>
      <c r="AJ960" s="55"/>
      <c r="AK960" s="55"/>
      <c r="AL960" s="55"/>
      <c r="AM960" s="58">
        <v>0.25</v>
      </c>
      <c r="AN960" s="55"/>
      <c r="AO960" s="55"/>
      <c r="AP960" s="55"/>
      <c r="AQ960" s="53"/>
      <c r="AR960" s="16"/>
    </row>
    <row r="961" spans="1:44" s="5" customFormat="1" hidden="1" x14ac:dyDescent="0.25">
      <c r="A961" s="33" t="s">
        <v>1844</v>
      </c>
      <c r="B961" s="33" t="str">
        <f>IFERROR(LEFT(BasedeDados[[#This Row],[GTE TI]],SEARCH(" ",BasedeDados[[#This Row],[GTE TI]],1)),BasedeDados[[#This Row],[GTE TI]])</f>
        <v xml:space="preserve">ANL </v>
      </c>
      <c r="C961" s="80" t="s">
        <v>577</v>
      </c>
      <c r="D961" s="80" t="s">
        <v>584</v>
      </c>
      <c r="E961" s="16" t="str" cm="1">
        <f t="array" ref="E96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61" s="16">
        <f t="shared" si="28"/>
        <v>0.5</v>
      </c>
      <c r="G961" s="16">
        <f t="shared" si="29"/>
        <v>2</v>
      </c>
      <c r="H961" s="16" t="s">
        <v>64</v>
      </c>
      <c r="I961" s="16"/>
      <c r="J961" s="16"/>
      <c r="K961" s="31">
        <v>0.25</v>
      </c>
      <c r="L961" s="32"/>
      <c r="M961" s="44"/>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v>0.25</v>
      </c>
      <c r="AN961" s="16"/>
      <c r="AO961" s="16"/>
      <c r="AP961" s="16"/>
      <c r="AQ961" s="15"/>
      <c r="AR961" s="16" t="s">
        <v>60</v>
      </c>
    </row>
    <row r="962" spans="1:44" s="5" customFormat="1" hidden="1" x14ac:dyDescent="0.25">
      <c r="A962" s="33" t="s">
        <v>1846</v>
      </c>
      <c r="B962" s="33" t="str">
        <f>IFERROR(LEFT(BasedeDados[[#This Row],[GTE TI]],SEARCH(" ",BasedeDados[[#This Row],[GTE TI]],1)),BasedeDados[[#This Row],[GTE TI]])</f>
        <v>N/A</v>
      </c>
      <c r="C962" s="79" t="s">
        <v>2075</v>
      </c>
      <c r="D962" s="79" t="s">
        <v>2075</v>
      </c>
      <c r="E962" s="16" t="str" cm="1">
        <f t="array" ref="E96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62" s="16">
        <f t="shared" si="28"/>
        <v>0.5</v>
      </c>
      <c r="G962" s="16">
        <f t="shared" si="29"/>
        <v>1</v>
      </c>
      <c r="H962" s="16" t="s">
        <v>64</v>
      </c>
      <c r="I962" s="16"/>
      <c r="J962" s="16"/>
      <c r="K962" s="31">
        <v>0.25</v>
      </c>
      <c r="L962" s="32"/>
      <c r="M962" s="44"/>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v>0.25</v>
      </c>
      <c r="AP962" s="16"/>
      <c r="AQ962" s="15"/>
      <c r="AR962" s="16" t="s">
        <v>60</v>
      </c>
    </row>
    <row r="963" spans="1:44" s="5" customFormat="1" hidden="1" x14ac:dyDescent="0.25">
      <c r="A963" s="33" t="s">
        <v>1848</v>
      </c>
      <c r="B963" s="33" t="str">
        <f>IFERROR(LEFT(BasedeDados[[#This Row],[GTE TI]],SEARCH(" ",BasedeDados[[#This Row],[GTE TI]],1)),BasedeDados[[#This Row],[GTE TI]])</f>
        <v xml:space="preserve">ANL </v>
      </c>
      <c r="C963" s="80" t="s">
        <v>1429</v>
      </c>
      <c r="D963" s="80" t="s">
        <v>1499</v>
      </c>
      <c r="E963" s="16" t="str" cm="1">
        <f t="array" ref="E96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63" s="16">
        <f t="shared" ref="F963:F1026" si="30">SUM(I963:AQ963)</f>
        <v>0.25</v>
      </c>
      <c r="G963" s="16">
        <f t="shared" ref="G963:G1026" si="31">COUNT(I963,K963:AM963,AN963)</f>
        <v>1</v>
      </c>
      <c r="H963" s="16" t="s">
        <v>64</v>
      </c>
      <c r="I963" s="16"/>
      <c r="J963" s="16"/>
      <c r="K963" s="31">
        <v>0.25</v>
      </c>
      <c r="L963" s="32"/>
      <c r="M963" s="44"/>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5"/>
      <c r="AR963" s="16" t="s">
        <v>60</v>
      </c>
    </row>
    <row r="964" spans="1:44" s="5" customFormat="1" hidden="1" x14ac:dyDescent="0.25">
      <c r="A964" s="33" t="s">
        <v>1849</v>
      </c>
      <c r="B964" s="33" t="str">
        <f>IFERROR(LEFT(BasedeDados[[#This Row],[GTE TI]],SEARCH(" ",BasedeDados[[#This Row],[GTE TI]],1)),BasedeDados[[#This Row],[GTE TI]])</f>
        <v xml:space="preserve">ANL </v>
      </c>
      <c r="C964" s="79" t="s">
        <v>356</v>
      </c>
      <c r="D964" s="79" t="s">
        <v>1196</v>
      </c>
      <c r="E964" s="16" t="str" cm="1">
        <f t="array" ref="E96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64" s="16">
        <f t="shared" si="30"/>
        <v>0.25</v>
      </c>
      <c r="G964" s="16">
        <f t="shared" si="31"/>
        <v>1</v>
      </c>
      <c r="H964" s="16" t="s">
        <v>64</v>
      </c>
      <c r="I964" s="16"/>
      <c r="J964" s="16"/>
      <c r="K964" s="31">
        <v>0.25</v>
      </c>
      <c r="L964" s="32"/>
      <c r="M964" s="44"/>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5"/>
      <c r="AR964" s="16" t="s">
        <v>60</v>
      </c>
    </row>
    <row r="965" spans="1:44" s="5" customFormat="1" hidden="1" x14ac:dyDescent="0.25">
      <c r="A965" s="33" t="s">
        <v>1850</v>
      </c>
      <c r="B965" s="33" t="str">
        <f>IFERROR(LEFT(BasedeDados[[#This Row],[GTE TI]],SEARCH(" ",BasedeDados[[#This Row],[GTE TI]],1)),BasedeDados[[#This Row],[GTE TI]])</f>
        <v xml:space="preserve">GTE </v>
      </c>
      <c r="C965" s="80" t="s">
        <v>654</v>
      </c>
      <c r="D965" s="80" t="s">
        <v>655</v>
      </c>
      <c r="E965" s="16" t="str" cm="1">
        <f t="array" ref="E96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65" s="16">
        <f t="shared" si="30"/>
        <v>0.25</v>
      </c>
      <c r="G965" s="16">
        <f t="shared" si="31"/>
        <v>1</v>
      </c>
      <c r="H965" s="16" t="s">
        <v>64</v>
      </c>
      <c r="I965" s="16"/>
      <c r="J965" s="16"/>
      <c r="K965" s="31">
        <v>0.25</v>
      </c>
      <c r="L965" s="32"/>
      <c r="M965" s="44"/>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5"/>
      <c r="AR965" s="16" t="s">
        <v>60</v>
      </c>
    </row>
    <row r="966" spans="1:44" s="5" customFormat="1" hidden="1" x14ac:dyDescent="0.25">
      <c r="A966" s="33" t="s">
        <v>1851</v>
      </c>
      <c r="B966" s="33" t="str">
        <f>IFERROR(LEFT(BasedeDados[[#This Row],[GTE TI]],SEARCH(" ",BasedeDados[[#This Row],[GTE TI]],1)),BasedeDados[[#This Row],[GTE TI]])</f>
        <v xml:space="preserve">SUPTE </v>
      </c>
      <c r="C966" s="79" t="s">
        <v>859</v>
      </c>
      <c r="D966" s="79" t="s">
        <v>1315</v>
      </c>
      <c r="E966" s="16" t="str" cm="1">
        <f t="array" ref="E96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66" s="16">
        <f t="shared" si="30"/>
        <v>0.5</v>
      </c>
      <c r="G966" s="16">
        <f t="shared" si="31"/>
        <v>2</v>
      </c>
      <c r="H966" s="16" t="s">
        <v>64</v>
      </c>
      <c r="I966" s="16"/>
      <c r="J966" s="16"/>
      <c r="K966" s="31">
        <v>0.25</v>
      </c>
      <c r="L966" s="32"/>
      <c r="M966" s="44"/>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55">
        <v>0.25</v>
      </c>
      <c r="AM966" s="16"/>
      <c r="AN966" s="16"/>
      <c r="AO966" s="16"/>
      <c r="AP966" s="16"/>
      <c r="AQ966" s="15"/>
      <c r="AR966" s="16" t="s">
        <v>60</v>
      </c>
    </row>
    <row r="967" spans="1:44" s="5" customFormat="1" hidden="1" x14ac:dyDescent="0.25">
      <c r="A967" s="33" t="s">
        <v>1853</v>
      </c>
      <c r="B967" s="33" t="str">
        <f>IFERROR(LEFT(BasedeDados[[#This Row],[GTE TI]],SEARCH(" ",BasedeDados[[#This Row],[GTE TI]],1)),BasedeDados[[#This Row],[GTE TI]])</f>
        <v xml:space="preserve">ADVOGADO </v>
      </c>
      <c r="C967" s="80" t="s">
        <v>902</v>
      </c>
      <c r="D967" s="80" t="s">
        <v>1507</v>
      </c>
      <c r="E967" s="16" t="str" cm="1">
        <f t="array" ref="E96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67" s="16">
        <f t="shared" si="30"/>
        <v>0.25</v>
      </c>
      <c r="G967" s="16">
        <f t="shared" si="31"/>
        <v>1</v>
      </c>
      <c r="H967" s="16" t="s">
        <v>64</v>
      </c>
      <c r="I967" s="16"/>
      <c r="J967" s="16"/>
      <c r="K967" s="31">
        <v>0.25</v>
      </c>
      <c r="L967" s="32"/>
      <c r="M967" s="44"/>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5"/>
      <c r="AR967" s="16" t="s">
        <v>60</v>
      </c>
    </row>
    <row r="968" spans="1:44" s="5" customFormat="1" hidden="1" x14ac:dyDescent="0.25">
      <c r="A968" s="33" t="s">
        <v>1854</v>
      </c>
      <c r="B968" s="33" t="str">
        <f>IFERROR(LEFT(BasedeDados[[#This Row],[GTE TI]],SEARCH(" ",BasedeDados[[#This Row],[GTE TI]],1)),BasedeDados[[#This Row],[GTE TI]])</f>
        <v xml:space="preserve">ANL </v>
      </c>
      <c r="C968" s="79" t="s">
        <v>141</v>
      </c>
      <c r="D968" s="79" t="s">
        <v>142</v>
      </c>
      <c r="E968" s="16" t="str" cm="1">
        <f t="array" ref="E96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68" s="16">
        <f t="shared" si="30"/>
        <v>0.25</v>
      </c>
      <c r="G968" s="16">
        <f t="shared" si="31"/>
        <v>1</v>
      </c>
      <c r="H968" s="16" t="s">
        <v>64</v>
      </c>
      <c r="I968" s="16"/>
      <c r="J968" s="16"/>
      <c r="K968" s="31">
        <v>0.25</v>
      </c>
      <c r="L968" s="32"/>
      <c r="M968" s="44"/>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5"/>
      <c r="AR968" s="16" t="s">
        <v>60</v>
      </c>
    </row>
    <row r="969" spans="1:44" s="5" customFormat="1" hidden="1" x14ac:dyDescent="0.25">
      <c r="A969" s="33" t="s">
        <v>1856</v>
      </c>
      <c r="B969" s="33" t="str">
        <f>IFERROR(LEFT(BasedeDados[[#This Row],[GTE TI]],SEARCH(" ",BasedeDados[[#This Row],[GTE TI]],1)),BasedeDados[[#This Row],[GTE TI]])</f>
        <v xml:space="preserve">GTE </v>
      </c>
      <c r="C969" s="80" t="s">
        <v>122</v>
      </c>
      <c r="D969" s="80" t="s">
        <v>1882</v>
      </c>
      <c r="E969" s="16" t="str" cm="1">
        <f t="array" ref="E96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69" s="16">
        <f t="shared" si="30"/>
        <v>0.5</v>
      </c>
      <c r="G969" s="16">
        <f t="shared" si="31"/>
        <v>2</v>
      </c>
      <c r="H969" s="16" t="s">
        <v>64</v>
      </c>
      <c r="I969" s="55"/>
      <c r="J969" s="55"/>
      <c r="K969" s="31">
        <v>0.25</v>
      </c>
      <c r="L969" s="56"/>
      <c r="M969" s="57"/>
      <c r="N969" s="55"/>
      <c r="O969" s="55"/>
      <c r="P969" s="55"/>
      <c r="Q969" s="55"/>
      <c r="R969" s="55"/>
      <c r="S969" s="55"/>
      <c r="T969" s="55"/>
      <c r="U969" s="55"/>
      <c r="V969" s="55"/>
      <c r="W969" s="55"/>
      <c r="X969" s="55"/>
      <c r="Y969" s="55"/>
      <c r="Z969" s="55"/>
      <c r="AA969" s="55"/>
      <c r="AB969" s="16"/>
      <c r="AC969" s="55"/>
      <c r="AD969" s="16"/>
      <c r="AE969" s="55"/>
      <c r="AF969" s="55"/>
      <c r="AG969" s="55"/>
      <c r="AH969" s="55"/>
      <c r="AI969" s="55"/>
      <c r="AJ969" s="55"/>
      <c r="AK969" s="55"/>
      <c r="AL969" s="16">
        <v>0.25</v>
      </c>
      <c r="AM969" s="16"/>
      <c r="AN969" s="55"/>
      <c r="AO969" s="55"/>
      <c r="AP969" s="55"/>
      <c r="AQ969" s="53"/>
      <c r="AR969" s="16" t="s">
        <v>60</v>
      </c>
    </row>
    <row r="970" spans="1:44" s="5" customFormat="1" hidden="1" x14ac:dyDescent="0.25">
      <c r="A970" s="33" t="s">
        <v>1858</v>
      </c>
      <c r="B970" s="33" t="str">
        <f>IFERROR(LEFT(BasedeDados[[#This Row],[GTE TI]],SEARCH(" ",BasedeDados[[#This Row],[GTE TI]],1)),BasedeDados[[#This Row],[GTE TI]])</f>
        <v xml:space="preserve">ANL </v>
      </c>
      <c r="C970" s="79" t="s">
        <v>145</v>
      </c>
      <c r="D970" s="79" t="s">
        <v>287</v>
      </c>
      <c r="E970" s="16" t="str" cm="1">
        <f t="array" ref="E97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70" s="16">
        <f t="shared" si="30"/>
        <v>0.5</v>
      </c>
      <c r="G970" s="16">
        <f t="shared" si="31"/>
        <v>2</v>
      </c>
      <c r="H970" s="16" t="s">
        <v>64</v>
      </c>
      <c r="I970" s="16"/>
      <c r="J970" s="16"/>
      <c r="K970" s="31">
        <v>0.25</v>
      </c>
      <c r="L970" s="32"/>
      <c r="M970" s="44"/>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55">
        <v>0.25</v>
      </c>
      <c r="AM970" s="16"/>
      <c r="AN970" s="16"/>
      <c r="AO970" s="16"/>
      <c r="AP970" s="16"/>
      <c r="AQ970" s="15"/>
      <c r="AR970" s="16" t="s">
        <v>60</v>
      </c>
    </row>
    <row r="971" spans="1:44" s="5" customFormat="1" hidden="1" x14ac:dyDescent="0.25">
      <c r="A971" s="33" t="s">
        <v>1860</v>
      </c>
      <c r="B971" s="33" t="str">
        <f>IFERROR(LEFT(BasedeDados[[#This Row],[GTE TI]],SEARCH(" ",BasedeDados[[#This Row],[GTE TI]],1)),BasedeDados[[#This Row],[GTE TI]])</f>
        <v xml:space="preserve">GTE </v>
      </c>
      <c r="C971" s="80" t="s">
        <v>1138</v>
      </c>
      <c r="D971" s="80" t="s">
        <v>1344</v>
      </c>
      <c r="E971" s="16" t="str" cm="1">
        <f t="array" ref="E97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71" s="16">
        <f t="shared" si="30"/>
        <v>0.25</v>
      </c>
      <c r="G971" s="16">
        <f t="shared" si="31"/>
        <v>1</v>
      </c>
      <c r="H971" s="16" t="s">
        <v>64</v>
      </c>
      <c r="I971" s="16"/>
      <c r="J971" s="16"/>
      <c r="K971" s="31">
        <v>0.25</v>
      </c>
      <c r="L971" s="32"/>
      <c r="M971" s="44"/>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5"/>
      <c r="AR971" s="16" t="s">
        <v>60</v>
      </c>
    </row>
    <row r="972" spans="1:44" s="5" customFormat="1" hidden="1" x14ac:dyDescent="0.25">
      <c r="A972" s="33" t="s">
        <v>1861</v>
      </c>
      <c r="B972" s="33" t="str">
        <f>IFERROR(LEFT(BasedeDados[[#This Row],[GTE TI]],SEARCH(" ",BasedeDados[[#This Row],[GTE TI]],1)),BasedeDados[[#This Row],[GTE TI]])</f>
        <v xml:space="preserve">GTE </v>
      </c>
      <c r="C972" s="79" t="s">
        <v>981</v>
      </c>
      <c r="D972" s="79" t="s">
        <v>982</v>
      </c>
      <c r="E972" s="16" t="str" cm="1">
        <f t="array" ref="E97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72" s="16">
        <f t="shared" si="30"/>
        <v>0.5</v>
      </c>
      <c r="G972" s="16">
        <f t="shared" si="31"/>
        <v>2</v>
      </c>
      <c r="H972" s="16" t="s">
        <v>64</v>
      </c>
      <c r="I972" s="16"/>
      <c r="J972" s="16"/>
      <c r="K972" s="31">
        <v>0.25</v>
      </c>
      <c r="L972" s="32"/>
      <c r="M972" s="44"/>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v>0.25</v>
      </c>
      <c r="AN972" s="16"/>
      <c r="AO972" s="16"/>
      <c r="AP972" s="16"/>
      <c r="AQ972" s="15"/>
      <c r="AR972" s="16" t="s">
        <v>60</v>
      </c>
    </row>
    <row r="973" spans="1:44" s="5" customFormat="1" hidden="1" x14ac:dyDescent="0.25">
      <c r="A973" s="33" t="s">
        <v>1863</v>
      </c>
      <c r="B973" s="33" t="str">
        <f>IFERROR(LEFT(BasedeDados[[#This Row],[GTE TI]],SEARCH(" ",BasedeDados[[#This Row],[GTE TI]],1)),BasedeDados[[#This Row],[GTE TI]])</f>
        <v xml:space="preserve">ADVOGADO </v>
      </c>
      <c r="C973" s="80" t="s">
        <v>851</v>
      </c>
      <c r="D973" s="80" t="s">
        <v>1330</v>
      </c>
      <c r="E973" s="16" t="s">
        <v>18</v>
      </c>
      <c r="F973" s="16">
        <f t="shared" si="30"/>
        <v>32</v>
      </c>
      <c r="G973" s="16">
        <f t="shared" si="31"/>
        <v>2</v>
      </c>
      <c r="H973" s="16" t="s">
        <v>187</v>
      </c>
      <c r="I973" s="16">
        <v>1</v>
      </c>
      <c r="J973" s="16" t="s">
        <v>188</v>
      </c>
      <c r="K973" s="31"/>
      <c r="L973" s="32"/>
      <c r="M973" s="44"/>
      <c r="N973" s="16">
        <v>31</v>
      </c>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t="s">
        <v>86</v>
      </c>
      <c r="AQ973" s="15"/>
      <c r="AR973" s="16"/>
    </row>
    <row r="974" spans="1:44" s="5" customFormat="1" hidden="1" x14ac:dyDescent="0.25">
      <c r="A974" s="33" t="s">
        <v>1865</v>
      </c>
      <c r="B974" s="33" t="str">
        <f>IFERROR(LEFT(BasedeDados[[#This Row],[GTE TI]],SEARCH(" ",BasedeDados[[#This Row],[GTE TI]],1)),BasedeDados[[#This Row],[GTE TI]])</f>
        <v xml:space="preserve">GTE </v>
      </c>
      <c r="C974" s="79" t="s">
        <v>237</v>
      </c>
      <c r="D974" s="79" t="s">
        <v>767</v>
      </c>
      <c r="E974" s="16" t="str" cm="1">
        <f t="array" ref="E97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74" s="16">
        <f t="shared" si="30"/>
        <v>0.5</v>
      </c>
      <c r="G974" s="16">
        <f t="shared" si="31"/>
        <v>2</v>
      </c>
      <c r="H974" s="16" t="s">
        <v>64</v>
      </c>
      <c r="I974" s="16"/>
      <c r="J974" s="16"/>
      <c r="K974" s="31">
        <v>0.25</v>
      </c>
      <c r="L974" s="32"/>
      <c r="M974" s="44"/>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v>0.25</v>
      </c>
      <c r="AN974" s="16"/>
      <c r="AO974" s="16"/>
      <c r="AP974" s="16"/>
      <c r="AQ974" s="15"/>
      <c r="AR974" s="16" t="s">
        <v>60</v>
      </c>
    </row>
    <row r="975" spans="1:44" s="5" customFormat="1" hidden="1" x14ac:dyDescent="0.25">
      <c r="A975" s="33" t="s">
        <v>1867</v>
      </c>
      <c r="B975" s="33" t="str">
        <f>IFERROR(LEFT(BasedeDados[[#This Row],[GTE TI]],SEARCH(" ",BasedeDados[[#This Row],[GTE TI]],1)),BasedeDados[[#This Row],[GTE TI]])</f>
        <v xml:space="preserve">CONS </v>
      </c>
      <c r="C975" s="80" t="s">
        <v>845</v>
      </c>
      <c r="D975" s="80" t="s">
        <v>1459</v>
      </c>
      <c r="E975" s="16" t="str" cm="1">
        <f t="array" ref="E97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75" s="16">
        <f t="shared" si="30"/>
        <v>0.25</v>
      </c>
      <c r="G975" s="16">
        <f t="shared" si="31"/>
        <v>1</v>
      </c>
      <c r="H975" s="16" t="s">
        <v>64</v>
      </c>
      <c r="I975" s="16"/>
      <c r="J975" s="16"/>
      <c r="K975" s="31">
        <v>0.25</v>
      </c>
      <c r="L975" s="32"/>
      <c r="M975" s="44"/>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5"/>
      <c r="AR975" s="16" t="s">
        <v>60</v>
      </c>
    </row>
    <row r="976" spans="1:44" s="5" customFormat="1" hidden="1" x14ac:dyDescent="0.25">
      <c r="A976" s="33" t="s">
        <v>1869</v>
      </c>
      <c r="B976" s="33" t="str">
        <f>IFERROR(LEFT(BasedeDados[[#This Row],[GTE TI]],SEARCH(" ",BasedeDados[[#This Row],[GTE TI]],1)),BasedeDados[[#This Row],[GTE TI]])</f>
        <v xml:space="preserve">COORD </v>
      </c>
      <c r="C976" s="79" t="s">
        <v>347</v>
      </c>
      <c r="D976" s="79" t="s">
        <v>1593</v>
      </c>
      <c r="E976" s="16" t="str" cm="1">
        <f t="array" ref="E97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76" s="16">
        <f t="shared" si="30"/>
        <v>0.5</v>
      </c>
      <c r="G976" s="16">
        <f t="shared" si="31"/>
        <v>1</v>
      </c>
      <c r="H976" s="16" t="s">
        <v>64</v>
      </c>
      <c r="I976" s="16"/>
      <c r="J976" s="16"/>
      <c r="K976" s="31">
        <v>0.25</v>
      </c>
      <c r="L976" s="32"/>
      <c r="M976" s="44"/>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v>0.25</v>
      </c>
      <c r="AP976" s="16"/>
      <c r="AQ976" s="15"/>
      <c r="AR976" s="16" t="s">
        <v>60</v>
      </c>
    </row>
    <row r="977" spans="1:44" s="5" customFormat="1" hidden="1" x14ac:dyDescent="0.25">
      <c r="A977" s="33" t="s">
        <v>1871</v>
      </c>
      <c r="B977" s="33" t="str">
        <f>IFERROR(LEFT(BasedeDados[[#This Row],[GTE TI]],SEARCH(" ",BasedeDados[[#This Row],[GTE TI]],1)),BasedeDados[[#This Row],[GTE TI]])</f>
        <v>N/A</v>
      </c>
      <c r="C977" s="80" t="s">
        <v>2075</v>
      </c>
      <c r="D977" s="80" t="s">
        <v>2075</v>
      </c>
      <c r="E977" s="16" t="str" cm="1">
        <f t="array" ref="E97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77" s="16">
        <f t="shared" si="30"/>
        <v>0.25</v>
      </c>
      <c r="G977" s="16">
        <f t="shared" si="31"/>
        <v>1</v>
      </c>
      <c r="H977" s="16" t="s">
        <v>64</v>
      </c>
      <c r="I977" s="16"/>
      <c r="J977" s="16"/>
      <c r="K977" s="31">
        <v>0.25</v>
      </c>
      <c r="L977" s="32"/>
      <c r="M977" s="44"/>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5"/>
      <c r="AR977" s="16" t="s">
        <v>60</v>
      </c>
    </row>
    <row r="978" spans="1:44" s="5" customFormat="1" hidden="1" x14ac:dyDescent="0.25">
      <c r="A978" s="33" t="s">
        <v>1873</v>
      </c>
      <c r="B978" s="33" t="str">
        <f>IFERROR(LEFT(BasedeDados[[#This Row],[GTE TI]],SEARCH(" ",BasedeDados[[#This Row],[GTE TI]],1)),BasedeDados[[#This Row],[GTE TI]])</f>
        <v xml:space="preserve">AST </v>
      </c>
      <c r="C978" s="79" t="s">
        <v>961</v>
      </c>
      <c r="D978" s="79" t="s">
        <v>1598</v>
      </c>
      <c r="E978" s="16" t="str" cm="1">
        <f t="array" ref="E97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78" s="16">
        <f t="shared" si="30"/>
        <v>0.25</v>
      </c>
      <c r="G978" s="16">
        <f t="shared" si="31"/>
        <v>1</v>
      </c>
      <c r="H978" s="16" t="s">
        <v>64</v>
      </c>
      <c r="I978" s="16"/>
      <c r="J978" s="16"/>
      <c r="K978" s="31">
        <v>0.25</v>
      </c>
      <c r="L978" s="32"/>
      <c r="M978" s="44"/>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5"/>
      <c r="AR978" s="16" t="s">
        <v>60</v>
      </c>
    </row>
    <row r="979" spans="1:44" s="5" customFormat="1" hidden="1" x14ac:dyDescent="0.25">
      <c r="A979" s="33" t="s">
        <v>1875</v>
      </c>
      <c r="B979" s="33" t="str">
        <f>IFERROR(LEFT(BasedeDados[[#This Row],[GTE TI]],SEARCH(" ",BasedeDados[[#This Row],[GTE TI]],1)),BasedeDados[[#This Row],[GTE TI]])</f>
        <v xml:space="preserve">ANL </v>
      </c>
      <c r="C979" s="80" t="s">
        <v>503</v>
      </c>
      <c r="D979" s="80" t="s">
        <v>498</v>
      </c>
      <c r="E979" s="16" t="str" cm="1">
        <f t="array" ref="E97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979" s="16">
        <f t="shared" si="30"/>
        <v>1.25</v>
      </c>
      <c r="G979" s="16">
        <f t="shared" si="31"/>
        <v>2</v>
      </c>
      <c r="H979" s="16" t="s">
        <v>58</v>
      </c>
      <c r="I979" s="16"/>
      <c r="J979" s="16"/>
      <c r="K979" s="31">
        <v>0.25</v>
      </c>
      <c r="L979" s="32"/>
      <c r="M979" s="44">
        <v>1</v>
      </c>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5"/>
      <c r="AR979" s="16" t="s">
        <v>60</v>
      </c>
    </row>
    <row r="980" spans="1:44" s="5" customFormat="1" hidden="1" x14ac:dyDescent="0.25">
      <c r="A980" s="33" t="s">
        <v>1877</v>
      </c>
      <c r="B980" s="33" t="str">
        <f>IFERROR(LEFT(BasedeDados[[#This Row],[GTE TI]],SEARCH(" ",BasedeDados[[#This Row],[GTE TI]],1)),BasedeDados[[#This Row],[GTE TI]])</f>
        <v xml:space="preserve">ANL </v>
      </c>
      <c r="C980" s="79" t="s">
        <v>75</v>
      </c>
      <c r="D980" s="79" t="s">
        <v>97</v>
      </c>
      <c r="E980" s="16" t="str" cm="1">
        <f t="array" ref="E98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80" s="16">
        <f t="shared" si="30"/>
        <v>0.25</v>
      </c>
      <c r="G980" s="16">
        <f t="shared" si="31"/>
        <v>1</v>
      </c>
      <c r="H980" s="16" t="s">
        <v>64</v>
      </c>
      <c r="I980" s="16"/>
      <c r="J980" s="16"/>
      <c r="K980" s="31">
        <v>0.25</v>
      </c>
      <c r="L980" s="32"/>
      <c r="M980" s="44"/>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5"/>
      <c r="AR980" s="16" t="s">
        <v>60</v>
      </c>
    </row>
    <row r="981" spans="1:44" s="5" customFormat="1" hidden="1" x14ac:dyDescent="0.25">
      <c r="A981" s="33" t="s">
        <v>1878</v>
      </c>
      <c r="B981" s="33" t="str">
        <f>IFERROR(LEFT(BasedeDados[[#This Row],[GTE TI]],SEARCH(" ",BasedeDados[[#This Row],[GTE TI]],1)),BasedeDados[[#This Row],[GTE TI]])</f>
        <v xml:space="preserve">GER </v>
      </c>
      <c r="C981" s="80" t="s">
        <v>79</v>
      </c>
      <c r="D981" s="80" t="s">
        <v>1078</v>
      </c>
      <c r="E981" s="16" t="str" cm="1">
        <f t="array" ref="E98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81" s="16">
        <f t="shared" si="30"/>
        <v>0.25</v>
      </c>
      <c r="G981" s="16">
        <f t="shared" si="31"/>
        <v>1</v>
      </c>
      <c r="H981" s="16" t="s">
        <v>64</v>
      </c>
      <c r="I981" s="16"/>
      <c r="J981" s="16"/>
      <c r="K981" s="31">
        <v>0.25</v>
      </c>
      <c r="L981" s="32"/>
      <c r="M981" s="44"/>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5"/>
      <c r="AR981" s="16" t="s">
        <v>60</v>
      </c>
    </row>
    <row r="982" spans="1:44" s="5" customFormat="1" hidden="1" x14ac:dyDescent="0.25">
      <c r="A982" s="33" t="s">
        <v>1879</v>
      </c>
      <c r="B982" s="33" t="str">
        <f>IFERROR(LEFT(BasedeDados[[#This Row],[GTE TI]],SEARCH(" ",BasedeDados[[#This Row],[GTE TI]],1)),BasedeDados[[#This Row],[GTE TI]])</f>
        <v xml:space="preserve">ANL </v>
      </c>
      <c r="C982" s="79" t="s">
        <v>978</v>
      </c>
      <c r="D982" s="79" t="s">
        <v>1671</v>
      </c>
      <c r="E982" s="16" t="str" cm="1">
        <f t="array" ref="E98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982" s="16">
        <f t="shared" si="30"/>
        <v>8</v>
      </c>
      <c r="G982" s="16">
        <f t="shared" si="31"/>
        <v>1</v>
      </c>
      <c r="H982" s="16" t="s">
        <v>58</v>
      </c>
      <c r="I982" s="55"/>
      <c r="J982" s="55"/>
      <c r="K982" s="58"/>
      <c r="L982" s="56"/>
      <c r="M982" s="57"/>
      <c r="N982" s="55"/>
      <c r="O982" s="55"/>
      <c r="P982" s="55"/>
      <c r="Q982" s="55"/>
      <c r="R982" s="55"/>
      <c r="S982" s="55"/>
      <c r="T982" s="55"/>
      <c r="U982" s="55"/>
      <c r="V982" s="55"/>
      <c r="W982" s="55"/>
      <c r="X982" s="55"/>
      <c r="Y982" s="55"/>
      <c r="Z982" s="55"/>
      <c r="AA982" s="55"/>
      <c r="AB982" s="16">
        <v>8</v>
      </c>
      <c r="AC982" s="55"/>
      <c r="AD982" s="58"/>
      <c r="AE982" s="55"/>
      <c r="AF982" s="55"/>
      <c r="AG982" s="55"/>
      <c r="AH982" s="55"/>
      <c r="AI982" s="55"/>
      <c r="AJ982" s="55"/>
      <c r="AK982" s="55"/>
      <c r="AL982" s="16"/>
      <c r="AM982" s="16"/>
      <c r="AN982" s="55"/>
      <c r="AO982" s="55"/>
      <c r="AP982" s="55"/>
      <c r="AQ982" s="53"/>
      <c r="AR982" s="16" t="s">
        <v>60</v>
      </c>
    </row>
    <row r="983" spans="1:44" s="5" customFormat="1" hidden="1" x14ac:dyDescent="0.25">
      <c r="A983" s="33" t="s">
        <v>1881</v>
      </c>
      <c r="B983" s="33" t="str">
        <f>IFERROR(LEFT(BasedeDados[[#This Row],[GTE TI]],SEARCH(" ",BasedeDados[[#This Row],[GTE TI]],1)),BasedeDados[[#This Row],[GTE TI]])</f>
        <v xml:space="preserve">GTE </v>
      </c>
      <c r="C983" s="80" t="s">
        <v>1138</v>
      </c>
      <c r="D983" s="80" t="s">
        <v>1352</v>
      </c>
      <c r="E983" s="16" t="str" cm="1">
        <f t="array" ref="E98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83" s="16">
        <f t="shared" si="30"/>
        <v>0.25</v>
      </c>
      <c r="G983" s="16">
        <f t="shared" si="31"/>
        <v>1</v>
      </c>
      <c r="H983" s="16" t="s">
        <v>64</v>
      </c>
      <c r="I983" s="16"/>
      <c r="J983" s="16"/>
      <c r="K983" s="31">
        <v>0.25</v>
      </c>
      <c r="L983" s="32"/>
      <c r="M983" s="44"/>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5"/>
      <c r="AR983" s="16" t="s">
        <v>60</v>
      </c>
    </row>
    <row r="984" spans="1:44" s="5" customFormat="1" x14ac:dyDescent="0.25">
      <c r="A984" s="33" t="s">
        <v>1883</v>
      </c>
      <c r="B984" s="33" t="str">
        <f>IFERROR(LEFT(BasedeDados[[#This Row],[GTE TI]],SEARCH(" ",BasedeDados[[#This Row],[GTE TI]],1)),BasedeDados[[#This Row],[GTE TI]])</f>
        <v xml:space="preserve">ANL </v>
      </c>
      <c r="C984" s="79" t="s">
        <v>973</v>
      </c>
      <c r="D984" s="79" t="s">
        <v>1094</v>
      </c>
      <c r="E984" s="16" t="str" cm="1">
        <f t="array" ref="E98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984" s="16">
        <f t="shared" si="30"/>
        <v>0</v>
      </c>
      <c r="G984" s="16">
        <f t="shared" si="31"/>
        <v>0</v>
      </c>
      <c r="H984" s="16" t="s">
        <v>114</v>
      </c>
      <c r="I984" s="16"/>
      <c r="J984" s="16"/>
      <c r="K984" s="31"/>
      <c r="L984" s="32"/>
      <c r="M984" s="44"/>
      <c r="N984" s="16"/>
      <c r="O984" s="16"/>
      <c r="P984" s="16"/>
      <c r="Q984" s="16"/>
      <c r="R984" s="16"/>
      <c r="S984" s="16"/>
      <c r="T984" s="16"/>
      <c r="U984" s="16"/>
      <c r="V984" s="16"/>
      <c r="W984" s="16"/>
      <c r="X984" s="16"/>
      <c r="Y984" s="16"/>
      <c r="Z984" s="16"/>
      <c r="AA984" s="16"/>
      <c r="AB984" s="31"/>
      <c r="AC984" s="16"/>
      <c r="AD984" s="31"/>
      <c r="AE984" s="16"/>
      <c r="AF984" s="16"/>
      <c r="AG984" s="16"/>
      <c r="AH984" s="16"/>
      <c r="AI984" s="16"/>
      <c r="AJ984" s="16"/>
      <c r="AK984" s="16"/>
      <c r="AL984" s="16"/>
      <c r="AM984" s="16"/>
      <c r="AN984" s="16"/>
      <c r="AO984" s="16"/>
      <c r="AP984" s="16"/>
      <c r="AQ984" s="15"/>
      <c r="AR984" s="16"/>
    </row>
    <row r="985" spans="1:44" s="5" customFormat="1" hidden="1" x14ac:dyDescent="0.25">
      <c r="A985" s="33" t="s">
        <v>1885</v>
      </c>
      <c r="B985" s="33" t="str">
        <f>IFERROR(LEFT(BasedeDados[[#This Row],[GTE TI]],SEARCH(" ",BasedeDados[[#This Row],[GTE TI]],1)),BasedeDados[[#This Row],[GTE TI]])</f>
        <v xml:space="preserve">ANL </v>
      </c>
      <c r="C985" s="80" t="s">
        <v>803</v>
      </c>
      <c r="D985" s="80" t="s">
        <v>808</v>
      </c>
      <c r="E985" s="16" t="str" cm="1">
        <f t="array" ref="E98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85" s="16">
        <f t="shared" si="30"/>
        <v>0.25</v>
      </c>
      <c r="G985" s="16">
        <f t="shared" si="31"/>
        <v>1</v>
      </c>
      <c r="H985" s="16" t="s">
        <v>64</v>
      </c>
      <c r="I985" s="16"/>
      <c r="J985" s="16"/>
      <c r="K985" s="31">
        <v>0.25</v>
      </c>
      <c r="L985" s="32"/>
      <c r="M985" s="44"/>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5"/>
      <c r="AR985" s="16" t="s">
        <v>60</v>
      </c>
    </row>
    <row r="986" spans="1:44" s="5" customFormat="1" hidden="1" x14ac:dyDescent="0.25">
      <c r="A986" s="33" t="s">
        <v>1887</v>
      </c>
      <c r="B986" s="33" t="str">
        <f>IFERROR(LEFT(BasedeDados[[#This Row],[GTE TI]],SEARCH(" ",BasedeDados[[#This Row],[GTE TI]],1)),BasedeDados[[#This Row],[GTE TI]])</f>
        <v xml:space="preserve">GTE </v>
      </c>
      <c r="C986" s="79" t="s">
        <v>252</v>
      </c>
      <c r="D986" s="79" t="s">
        <v>1069</v>
      </c>
      <c r="E986" s="16" t="s">
        <v>84</v>
      </c>
      <c r="F986" s="16">
        <f t="shared" si="30"/>
        <v>16</v>
      </c>
      <c r="G986" s="16">
        <f t="shared" si="31"/>
        <v>1</v>
      </c>
      <c r="H986" s="16" t="s">
        <v>85</v>
      </c>
      <c r="I986" s="16"/>
      <c r="J986" s="16"/>
      <c r="K986" s="31"/>
      <c r="L986" s="32"/>
      <c r="M986" s="44"/>
      <c r="N986" s="16"/>
      <c r="O986" s="16"/>
      <c r="P986" s="16"/>
      <c r="Q986" s="16"/>
      <c r="R986" s="16"/>
      <c r="S986" s="16"/>
      <c r="T986" s="16"/>
      <c r="U986" s="16"/>
      <c r="V986" s="16"/>
      <c r="W986" s="16"/>
      <c r="X986" s="16"/>
      <c r="Y986" s="16"/>
      <c r="Z986" s="16"/>
      <c r="AA986" s="16"/>
      <c r="AB986" s="31"/>
      <c r="AC986" s="16"/>
      <c r="AD986" s="31"/>
      <c r="AE986" s="16"/>
      <c r="AF986" s="16"/>
      <c r="AG986" s="16"/>
      <c r="AH986" s="31">
        <v>16</v>
      </c>
      <c r="AI986" s="31"/>
      <c r="AJ986" s="16"/>
      <c r="AK986" s="16"/>
      <c r="AL986" s="16"/>
      <c r="AM986" s="31"/>
      <c r="AN986" s="16"/>
      <c r="AO986" s="16"/>
      <c r="AP986" s="16"/>
      <c r="AQ986" s="15"/>
      <c r="AR986" s="16"/>
    </row>
    <row r="987" spans="1:44" s="5" customFormat="1" hidden="1" x14ac:dyDescent="0.25">
      <c r="A987" s="33" t="s">
        <v>1889</v>
      </c>
      <c r="B987" s="33" t="str">
        <f>IFERROR(LEFT(BasedeDados[[#This Row],[GTE TI]],SEARCH(" ",BasedeDados[[#This Row],[GTE TI]],1)),BasedeDados[[#This Row],[GTE TI]])</f>
        <v xml:space="preserve">GTE </v>
      </c>
      <c r="C987" s="80" t="s">
        <v>122</v>
      </c>
      <c r="D987" s="80" t="s">
        <v>915</v>
      </c>
      <c r="E987" s="16" t="s">
        <v>84</v>
      </c>
      <c r="F987" s="16">
        <f t="shared" si="30"/>
        <v>12</v>
      </c>
      <c r="G987" s="16">
        <f t="shared" si="31"/>
        <v>2</v>
      </c>
      <c r="H987" s="16" t="s">
        <v>85</v>
      </c>
      <c r="I987" s="16"/>
      <c r="J987" s="16"/>
      <c r="K987" s="31"/>
      <c r="L987" s="32"/>
      <c r="M987" s="44"/>
      <c r="N987" s="16"/>
      <c r="O987" s="16"/>
      <c r="P987" s="16"/>
      <c r="Q987" s="16"/>
      <c r="R987" s="16"/>
      <c r="S987" s="16"/>
      <c r="T987" s="16"/>
      <c r="U987" s="16"/>
      <c r="V987" s="16"/>
      <c r="W987" s="16"/>
      <c r="X987" s="16"/>
      <c r="Y987" s="16"/>
      <c r="Z987" s="16"/>
      <c r="AA987" s="16">
        <v>2</v>
      </c>
      <c r="AB987" s="16"/>
      <c r="AC987" s="16"/>
      <c r="AD987" s="16"/>
      <c r="AE987" s="16"/>
      <c r="AF987" s="16"/>
      <c r="AG987" s="16"/>
      <c r="AH987" s="16"/>
      <c r="AI987" s="16">
        <v>10</v>
      </c>
      <c r="AJ987" s="16"/>
      <c r="AK987" s="16"/>
      <c r="AL987" s="16"/>
      <c r="AM987" s="16"/>
      <c r="AN987" s="16"/>
      <c r="AO987" s="16"/>
      <c r="AP987" s="16" t="s">
        <v>86</v>
      </c>
      <c r="AQ987" s="15"/>
      <c r="AR987" s="16"/>
    </row>
    <row r="988" spans="1:44" s="5" customFormat="1" hidden="1" x14ac:dyDescent="0.25">
      <c r="A988" s="33" t="s">
        <v>1890</v>
      </c>
      <c r="B988" s="33" t="str">
        <f>IFERROR(LEFT(BasedeDados[[#This Row],[GTE TI]],SEARCH(" ",BasedeDados[[#This Row],[GTE TI]],1)),BasedeDados[[#This Row],[GTE TI]])</f>
        <v xml:space="preserve">ANL </v>
      </c>
      <c r="C988" s="79" t="s">
        <v>561</v>
      </c>
      <c r="D988" s="79" t="s">
        <v>562</v>
      </c>
      <c r="E988" s="16" t="str" cm="1">
        <f t="array" ref="E98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988" s="16">
        <f t="shared" si="30"/>
        <v>1.5</v>
      </c>
      <c r="G988" s="16">
        <f t="shared" si="31"/>
        <v>1</v>
      </c>
      <c r="H988" s="16" t="s">
        <v>58</v>
      </c>
      <c r="I988" s="16"/>
      <c r="J988" s="16"/>
      <c r="K988" s="31"/>
      <c r="L988" s="32"/>
      <c r="M988" s="44"/>
      <c r="N988" s="16"/>
      <c r="O988" s="16"/>
      <c r="P988" s="16"/>
      <c r="Q988" s="16"/>
      <c r="R988" s="16"/>
      <c r="S988" s="16"/>
      <c r="T988" s="16"/>
      <c r="U988" s="16"/>
      <c r="V988" s="16"/>
      <c r="W988" s="16"/>
      <c r="X988" s="16"/>
      <c r="Y988" s="16"/>
      <c r="Z988" s="16"/>
      <c r="AA988" s="16"/>
      <c r="AB988" s="16"/>
      <c r="AC988" s="16"/>
      <c r="AD988" s="31">
        <v>1.5</v>
      </c>
      <c r="AE988" s="16"/>
      <c r="AF988" s="16"/>
      <c r="AG988" s="16"/>
      <c r="AH988" s="16"/>
      <c r="AI988" s="16"/>
      <c r="AJ988" s="16"/>
      <c r="AK988" s="16"/>
      <c r="AL988" s="16"/>
      <c r="AM988" s="16"/>
      <c r="AN988" s="16"/>
      <c r="AO988" s="16"/>
      <c r="AP988" s="16"/>
      <c r="AQ988" s="15"/>
      <c r="AR988" s="16"/>
    </row>
    <row r="989" spans="1:44" s="5" customFormat="1" hidden="1" x14ac:dyDescent="0.25">
      <c r="A989" s="33" t="s">
        <v>1891</v>
      </c>
      <c r="B989" s="33" t="str">
        <f>IFERROR(LEFT(BasedeDados[[#This Row],[GTE TI]],SEARCH(" ",BasedeDados[[#This Row],[GTE TI]],1)),BasedeDados[[#This Row],[GTE TI]])</f>
        <v xml:space="preserve">ANL </v>
      </c>
      <c r="C989" s="80" t="s">
        <v>577</v>
      </c>
      <c r="D989" s="80" t="s">
        <v>584</v>
      </c>
      <c r="E989" s="16" t="str" cm="1">
        <f t="array" ref="E98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89" s="16">
        <f t="shared" si="30"/>
        <v>0.5</v>
      </c>
      <c r="G989" s="16">
        <f t="shared" si="31"/>
        <v>2</v>
      </c>
      <c r="H989" s="16" t="s">
        <v>64</v>
      </c>
      <c r="I989" s="16"/>
      <c r="J989" s="16"/>
      <c r="K989" s="31">
        <v>0.25</v>
      </c>
      <c r="L989" s="32"/>
      <c r="M989" s="44"/>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v>0.25</v>
      </c>
      <c r="AN989" s="16"/>
      <c r="AO989" s="16"/>
      <c r="AP989" s="16"/>
      <c r="AQ989" s="15"/>
      <c r="AR989" s="16" t="s">
        <v>60</v>
      </c>
    </row>
    <row r="990" spans="1:44" s="5" customFormat="1" hidden="1" x14ac:dyDescent="0.25">
      <c r="A990" s="33" t="s">
        <v>1892</v>
      </c>
      <c r="B990" s="33" t="str">
        <f>IFERROR(LEFT(BasedeDados[[#This Row],[GTE TI]],SEARCH(" ",BasedeDados[[#This Row],[GTE TI]],1)),BasedeDados[[#This Row],[GTE TI]])</f>
        <v xml:space="preserve">ANL </v>
      </c>
      <c r="C990" s="79" t="s">
        <v>683</v>
      </c>
      <c r="D990" s="79" t="s">
        <v>684</v>
      </c>
      <c r="E990" s="16" t="str" cm="1">
        <f t="array" ref="E99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90" s="16">
        <f t="shared" si="30"/>
        <v>0.5</v>
      </c>
      <c r="G990" s="16">
        <f t="shared" si="31"/>
        <v>2</v>
      </c>
      <c r="H990" s="16" t="s">
        <v>64</v>
      </c>
      <c r="I990" s="16"/>
      <c r="J990" s="16"/>
      <c r="K990" s="31">
        <v>0.25</v>
      </c>
      <c r="L990" s="32"/>
      <c r="M990" s="44"/>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55">
        <v>0.25</v>
      </c>
      <c r="AM990" s="16"/>
      <c r="AN990" s="16"/>
      <c r="AO990" s="16"/>
      <c r="AP990" s="16"/>
      <c r="AQ990" s="15"/>
      <c r="AR990" s="16" t="s">
        <v>60</v>
      </c>
    </row>
    <row r="991" spans="1:44" s="5" customFormat="1" hidden="1" x14ac:dyDescent="0.25">
      <c r="A991" s="33" t="s">
        <v>1893</v>
      </c>
      <c r="B991" s="33" t="str">
        <f>IFERROR(LEFT(BasedeDados[[#This Row],[GTE TI]],SEARCH(" ",BasedeDados[[#This Row],[GTE TI]],1)),BasedeDados[[#This Row],[GTE TI]])</f>
        <v xml:space="preserve">ADVOGADO </v>
      </c>
      <c r="C991" s="80" t="s">
        <v>902</v>
      </c>
      <c r="D991" s="80" t="s">
        <v>1326</v>
      </c>
      <c r="E991" s="16" t="str" cm="1">
        <f t="array" ref="E99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91" s="16">
        <f t="shared" si="30"/>
        <v>0.25</v>
      </c>
      <c r="G991" s="16">
        <f t="shared" si="31"/>
        <v>1</v>
      </c>
      <c r="H991" s="16" t="s">
        <v>64</v>
      </c>
      <c r="I991" s="16"/>
      <c r="J991" s="16"/>
      <c r="K991" s="31">
        <v>0.25</v>
      </c>
      <c r="L991" s="32"/>
      <c r="M991" s="44"/>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5"/>
      <c r="AR991" s="16" t="s">
        <v>60</v>
      </c>
    </row>
    <row r="992" spans="1:44" s="5" customFormat="1" hidden="1" x14ac:dyDescent="0.25">
      <c r="A992" s="33" t="s">
        <v>1894</v>
      </c>
      <c r="B992" s="33" t="str">
        <f>IFERROR(LEFT(BasedeDados[[#This Row],[GTE TI]],SEARCH(" ",BasedeDados[[#This Row],[GTE TI]],1)),BasedeDados[[#This Row],[GTE TI]])</f>
        <v xml:space="preserve">GTE </v>
      </c>
      <c r="C992" s="79" t="s">
        <v>892</v>
      </c>
      <c r="D992" s="79" t="s">
        <v>936</v>
      </c>
      <c r="E992" s="16" t="s">
        <v>84</v>
      </c>
      <c r="F992" s="16">
        <f t="shared" si="30"/>
        <v>22.5</v>
      </c>
      <c r="G992" s="16">
        <f t="shared" si="31"/>
        <v>4</v>
      </c>
      <c r="H992" s="16" t="s">
        <v>85</v>
      </c>
      <c r="I992" s="16"/>
      <c r="J992" s="16" t="s">
        <v>463</v>
      </c>
      <c r="K992" s="31"/>
      <c r="L992" s="32">
        <v>0.5</v>
      </c>
      <c r="M992" s="44"/>
      <c r="N992" s="16"/>
      <c r="O992" s="16"/>
      <c r="P992" s="16">
        <v>16</v>
      </c>
      <c r="Q992" s="16"/>
      <c r="R992" s="16"/>
      <c r="S992" s="16"/>
      <c r="T992" s="16"/>
      <c r="U992" s="16"/>
      <c r="V992" s="16">
        <v>4</v>
      </c>
      <c r="W992" s="16"/>
      <c r="X992" s="16"/>
      <c r="Y992" s="16"/>
      <c r="Z992" s="16"/>
      <c r="AA992" s="16"/>
      <c r="AB992" s="16"/>
      <c r="AC992" s="16"/>
      <c r="AD992" s="16"/>
      <c r="AE992" s="16"/>
      <c r="AF992" s="16"/>
      <c r="AG992" s="16">
        <v>2</v>
      </c>
      <c r="AH992" s="16"/>
      <c r="AI992" s="16"/>
      <c r="AJ992" s="16"/>
      <c r="AK992" s="16"/>
      <c r="AL992" s="16"/>
      <c r="AM992" s="16"/>
      <c r="AN992" s="16"/>
      <c r="AO992" s="16"/>
      <c r="AP992" s="16"/>
      <c r="AQ992" s="15"/>
      <c r="AR992" s="16" t="s">
        <v>60</v>
      </c>
    </row>
    <row r="993" spans="1:44" s="5" customFormat="1" hidden="1" x14ac:dyDescent="0.25">
      <c r="A993" s="33" t="s">
        <v>1896</v>
      </c>
      <c r="B993" s="33" t="str">
        <f>IFERROR(LEFT(BasedeDados[[#This Row],[GTE TI]],SEARCH(" ",BasedeDados[[#This Row],[GTE TI]],1)),BasedeDados[[#This Row],[GTE TI]])</f>
        <v xml:space="preserve">GTE </v>
      </c>
      <c r="C993" s="80" t="s">
        <v>122</v>
      </c>
      <c r="D993" s="80" t="s">
        <v>1239</v>
      </c>
      <c r="E993" s="16" t="str" cm="1">
        <f t="array" ref="E99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93" s="16">
        <f t="shared" si="30"/>
        <v>0.5</v>
      </c>
      <c r="G993" s="16">
        <f t="shared" si="31"/>
        <v>2</v>
      </c>
      <c r="H993" s="16" t="s">
        <v>64</v>
      </c>
      <c r="I993" s="16"/>
      <c r="J993" s="16"/>
      <c r="K993" s="31">
        <v>0.25</v>
      </c>
      <c r="L993" s="32"/>
      <c r="M993" s="44"/>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55">
        <v>0.25</v>
      </c>
      <c r="AM993" s="16"/>
      <c r="AN993" s="16"/>
      <c r="AO993" s="16"/>
      <c r="AP993" s="16"/>
      <c r="AQ993" s="15"/>
      <c r="AR993" s="16" t="s">
        <v>60</v>
      </c>
    </row>
    <row r="994" spans="1:44" s="5" customFormat="1" hidden="1" x14ac:dyDescent="0.25">
      <c r="A994" s="33" t="s">
        <v>1897</v>
      </c>
      <c r="B994" s="33" t="str">
        <f>IFERROR(LEFT(BasedeDados[[#This Row],[GTE TI]],SEARCH(" ",BasedeDados[[#This Row],[GTE TI]],1)),BasedeDados[[#This Row],[GTE TI]])</f>
        <v xml:space="preserve">ESP </v>
      </c>
      <c r="C994" s="79" t="s">
        <v>342</v>
      </c>
      <c r="D994" s="79" t="s">
        <v>1208</v>
      </c>
      <c r="E994" s="16" t="str" cm="1">
        <f t="array" ref="E99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94" s="16">
        <f t="shared" si="30"/>
        <v>0.25</v>
      </c>
      <c r="G994" s="16">
        <f t="shared" si="31"/>
        <v>1</v>
      </c>
      <c r="H994" s="16" t="s">
        <v>64</v>
      </c>
      <c r="I994" s="16"/>
      <c r="J994" s="16"/>
      <c r="K994" s="31">
        <v>0.25</v>
      </c>
      <c r="L994" s="32"/>
      <c r="M994" s="44"/>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5"/>
      <c r="AR994" s="16" t="s">
        <v>60</v>
      </c>
    </row>
    <row r="995" spans="1:44" s="5" customFormat="1" hidden="1" x14ac:dyDescent="0.25">
      <c r="A995" s="33" t="s">
        <v>1898</v>
      </c>
      <c r="B995" s="33" t="str">
        <f>IFERROR(LEFT(BasedeDados[[#This Row],[GTE TI]],SEARCH(" ",BasedeDados[[#This Row],[GTE TI]],1)),BasedeDados[[#This Row],[GTE TI]])</f>
        <v>N/A</v>
      </c>
      <c r="C995" s="80" t="s">
        <v>2075</v>
      </c>
      <c r="D995" s="80" t="s">
        <v>2075</v>
      </c>
      <c r="E995" s="16" t="str" cm="1">
        <f t="array" ref="E99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95" s="16">
        <f t="shared" si="30"/>
        <v>0.25</v>
      </c>
      <c r="G995" s="16">
        <f t="shared" si="31"/>
        <v>1</v>
      </c>
      <c r="H995" s="16" t="s">
        <v>64</v>
      </c>
      <c r="I995" s="16"/>
      <c r="J995" s="16"/>
      <c r="K995" s="31">
        <v>0.25</v>
      </c>
      <c r="L995" s="32"/>
      <c r="M995" s="44"/>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5"/>
      <c r="AR995" s="16" t="s">
        <v>60</v>
      </c>
    </row>
    <row r="996" spans="1:44" s="5" customFormat="1" hidden="1" x14ac:dyDescent="0.25">
      <c r="A996" s="33" t="s">
        <v>1899</v>
      </c>
      <c r="B996" s="33" t="str">
        <f>IFERROR(LEFT(BasedeDados[[#This Row],[GTE TI]],SEARCH(" ",BasedeDados[[#This Row],[GTE TI]],1)),BasedeDados[[#This Row],[GTE TI]])</f>
        <v xml:space="preserve">ANL </v>
      </c>
      <c r="C996" s="79" t="s">
        <v>497</v>
      </c>
      <c r="D996" s="79" t="s">
        <v>1911</v>
      </c>
      <c r="E996" s="16" t="str" cm="1">
        <f t="array" ref="E99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96" s="16">
        <f t="shared" si="30"/>
        <v>0.25</v>
      </c>
      <c r="G996" s="16">
        <f t="shared" si="31"/>
        <v>1</v>
      </c>
      <c r="H996" s="16" t="s">
        <v>64</v>
      </c>
      <c r="I996" s="16"/>
      <c r="J996" s="16"/>
      <c r="K996" s="31">
        <v>0.25</v>
      </c>
      <c r="L996" s="32"/>
      <c r="M996" s="44"/>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5"/>
      <c r="AR996" s="16" t="s">
        <v>60</v>
      </c>
    </row>
    <row r="997" spans="1:44" s="5" customFormat="1" hidden="1" x14ac:dyDescent="0.25">
      <c r="A997" s="33" t="s">
        <v>1900</v>
      </c>
      <c r="B997" s="33" t="str">
        <f>IFERROR(LEFT(BasedeDados[[#This Row],[GTE TI]],SEARCH(" ",BasedeDados[[#This Row],[GTE TI]],1)),BasedeDados[[#This Row],[GTE TI]])</f>
        <v xml:space="preserve">ANL </v>
      </c>
      <c r="C997" s="80" t="s">
        <v>326</v>
      </c>
      <c r="D997" s="80" t="s">
        <v>1859</v>
      </c>
      <c r="E997" s="16" t="str" cm="1">
        <f t="array" ref="E99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97" s="16">
        <f t="shared" si="30"/>
        <v>0.5</v>
      </c>
      <c r="G997" s="16">
        <f t="shared" si="31"/>
        <v>2</v>
      </c>
      <c r="H997" s="16" t="s">
        <v>64</v>
      </c>
      <c r="I997" s="16"/>
      <c r="J997" s="16"/>
      <c r="K997" s="31">
        <v>0.25</v>
      </c>
      <c r="L997" s="32"/>
      <c r="M997" s="44"/>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55">
        <v>0.25</v>
      </c>
      <c r="AM997" s="16"/>
      <c r="AN997" s="16"/>
      <c r="AO997" s="16"/>
      <c r="AP997" s="16"/>
      <c r="AQ997" s="15"/>
      <c r="AR997" s="16" t="s">
        <v>60</v>
      </c>
    </row>
    <row r="998" spans="1:44" s="5" customFormat="1" hidden="1" x14ac:dyDescent="0.25">
      <c r="A998" s="33" t="s">
        <v>1902</v>
      </c>
      <c r="B998" s="33" t="str">
        <f>IFERROR(LEFT(BasedeDados[[#This Row],[GTE TI]],SEARCH(" ",BasedeDados[[#This Row],[GTE TI]],1)),BasedeDados[[#This Row],[GTE TI]])</f>
        <v xml:space="preserve">DIR </v>
      </c>
      <c r="C998" s="79" t="s">
        <v>383</v>
      </c>
      <c r="D998" s="79" t="s">
        <v>426</v>
      </c>
      <c r="E998" s="16" t="s">
        <v>57</v>
      </c>
      <c r="F998" s="16">
        <f t="shared" si="30"/>
        <v>0.5</v>
      </c>
      <c r="G998" s="16">
        <f t="shared" si="31"/>
        <v>1</v>
      </c>
      <c r="H998" s="16" t="s">
        <v>58</v>
      </c>
      <c r="I998" s="16"/>
      <c r="J998" s="16"/>
      <c r="K998" s="31"/>
      <c r="L998" s="32">
        <v>0.5</v>
      </c>
      <c r="M998" s="44"/>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t="s">
        <v>59</v>
      </c>
      <c r="AQ998" s="15"/>
      <c r="AR998" s="16" t="s">
        <v>60</v>
      </c>
    </row>
    <row r="999" spans="1:44" s="5" customFormat="1" hidden="1" x14ac:dyDescent="0.25">
      <c r="A999" s="33" t="s">
        <v>1903</v>
      </c>
      <c r="B999" s="33" t="str">
        <f>IFERROR(LEFT(BasedeDados[[#This Row],[GTE TI]],SEARCH(" ",BasedeDados[[#This Row],[GTE TI]],1)),BasedeDados[[#This Row],[GTE TI]])</f>
        <v xml:space="preserve">ANL </v>
      </c>
      <c r="C999" s="80" t="s">
        <v>134</v>
      </c>
      <c r="D999" s="80" t="s">
        <v>301</v>
      </c>
      <c r="E999" s="16" t="str" cm="1">
        <f t="array" ref="E99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999" s="16">
        <f t="shared" si="30"/>
        <v>0.25</v>
      </c>
      <c r="G999" s="16">
        <f t="shared" si="31"/>
        <v>1</v>
      </c>
      <c r="H999" s="16" t="s">
        <v>64</v>
      </c>
      <c r="I999" s="16"/>
      <c r="J999" s="16"/>
      <c r="K999" s="31">
        <v>0.25</v>
      </c>
      <c r="L999" s="32"/>
      <c r="M999" s="44"/>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5"/>
      <c r="AR999" s="16" t="s">
        <v>60</v>
      </c>
    </row>
    <row r="1000" spans="1:44" s="5" customFormat="1" hidden="1" x14ac:dyDescent="0.25">
      <c r="A1000" s="33" t="s">
        <v>1904</v>
      </c>
      <c r="B1000" s="33" t="str">
        <f>IFERROR(LEFT(BasedeDados[[#This Row],[GTE TI]],SEARCH(" ",BasedeDados[[#This Row],[GTE TI]],1)),BasedeDados[[#This Row],[GTE TI]])</f>
        <v xml:space="preserve">ANL </v>
      </c>
      <c r="C1000" s="79" t="s">
        <v>1118</v>
      </c>
      <c r="D1000" s="79" t="s">
        <v>2045</v>
      </c>
      <c r="E1000" s="16" t="str" cm="1">
        <f t="array" ref="E100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00" s="16">
        <f t="shared" si="30"/>
        <v>0.25</v>
      </c>
      <c r="G1000" s="16">
        <f t="shared" si="31"/>
        <v>1</v>
      </c>
      <c r="H1000" s="16" t="s">
        <v>64</v>
      </c>
      <c r="I1000" s="16"/>
      <c r="J1000" s="16"/>
      <c r="K1000" s="31">
        <v>0.25</v>
      </c>
      <c r="L1000" s="32"/>
      <c r="M1000" s="44"/>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5"/>
      <c r="AR1000" s="16" t="s">
        <v>60</v>
      </c>
    </row>
    <row r="1001" spans="1:44" s="5" customFormat="1" hidden="1" x14ac:dyDescent="0.25">
      <c r="A1001" s="33" t="s">
        <v>1906</v>
      </c>
      <c r="B1001" s="33" t="str">
        <f>IFERROR(LEFT(BasedeDados[[#This Row],[GTE TI]],SEARCH(" ",BasedeDados[[#This Row],[GTE TI]],1)),BasedeDados[[#This Row],[GTE TI]])</f>
        <v xml:space="preserve">ANL </v>
      </c>
      <c r="C1001" s="80" t="s">
        <v>988</v>
      </c>
      <c r="D1001" s="80" t="s">
        <v>985</v>
      </c>
      <c r="E1001" s="16" t="str" cm="1">
        <f t="array" ref="E100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01" s="16">
        <f t="shared" si="30"/>
        <v>0.25</v>
      </c>
      <c r="G1001" s="16">
        <f t="shared" si="31"/>
        <v>1</v>
      </c>
      <c r="H1001" s="16" t="s">
        <v>64</v>
      </c>
      <c r="I1001" s="16"/>
      <c r="J1001" s="16"/>
      <c r="K1001" s="31">
        <v>0.25</v>
      </c>
      <c r="L1001" s="32"/>
      <c r="M1001" s="44"/>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c r="AK1001" s="16"/>
      <c r="AL1001" s="16"/>
      <c r="AM1001" s="16"/>
      <c r="AN1001" s="16"/>
      <c r="AO1001" s="16"/>
      <c r="AP1001" s="16"/>
      <c r="AQ1001" s="15"/>
      <c r="AR1001" s="16" t="s">
        <v>60</v>
      </c>
    </row>
    <row r="1002" spans="1:44" s="5" customFormat="1" hidden="1" x14ac:dyDescent="0.25">
      <c r="A1002" s="33" t="s">
        <v>1908</v>
      </c>
      <c r="B1002" s="33" t="str">
        <f>IFERROR(LEFT(BasedeDados[[#This Row],[GTE TI]],SEARCH(" ",BasedeDados[[#This Row],[GTE TI]],1)),BasedeDados[[#This Row],[GTE TI]])</f>
        <v>N/A</v>
      </c>
      <c r="C1002" s="79" t="s">
        <v>2075</v>
      </c>
      <c r="D1002" s="79" t="s">
        <v>2075</v>
      </c>
      <c r="E1002" s="16" t="str" cm="1">
        <f t="array" ref="E100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02" s="16">
        <f t="shared" si="30"/>
        <v>0.25</v>
      </c>
      <c r="G1002" s="16">
        <f t="shared" si="31"/>
        <v>1</v>
      </c>
      <c r="H1002" s="16" t="s">
        <v>64</v>
      </c>
      <c r="I1002" s="16"/>
      <c r="J1002" s="16"/>
      <c r="K1002" s="31">
        <v>0.25</v>
      </c>
      <c r="L1002" s="32"/>
      <c r="M1002" s="44"/>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c r="AI1002" s="16"/>
      <c r="AJ1002" s="16"/>
      <c r="AK1002" s="16"/>
      <c r="AL1002" s="16"/>
      <c r="AM1002" s="16"/>
      <c r="AN1002" s="16"/>
      <c r="AO1002" s="16"/>
      <c r="AP1002" s="16"/>
      <c r="AQ1002" s="15"/>
      <c r="AR1002" s="16" t="s">
        <v>60</v>
      </c>
    </row>
    <row r="1003" spans="1:44" s="5" customFormat="1" hidden="1" x14ac:dyDescent="0.25">
      <c r="A1003" s="33" t="s">
        <v>1910</v>
      </c>
      <c r="B1003" s="33" t="str">
        <f>IFERROR(LEFT(BasedeDados[[#This Row],[GTE TI]],SEARCH(" ",BasedeDados[[#This Row],[GTE TI]],1)),BasedeDados[[#This Row],[GTE TI]])</f>
        <v xml:space="preserve">GTE </v>
      </c>
      <c r="C1003" s="80" t="s">
        <v>331</v>
      </c>
      <c r="D1003" s="80" t="s">
        <v>376</v>
      </c>
      <c r="E1003" s="16" t="str" cm="1">
        <f t="array" ref="E100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03" s="16">
        <f t="shared" si="30"/>
        <v>0.25</v>
      </c>
      <c r="G1003" s="16">
        <f t="shared" si="31"/>
        <v>1</v>
      </c>
      <c r="H1003" s="16" t="s">
        <v>64</v>
      </c>
      <c r="I1003" s="16"/>
      <c r="J1003" s="16"/>
      <c r="K1003" s="31">
        <v>0.25</v>
      </c>
      <c r="L1003" s="32"/>
      <c r="M1003" s="44"/>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c r="AK1003" s="16"/>
      <c r="AL1003" s="16"/>
      <c r="AM1003" s="16"/>
      <c r="AN1003" s="16"/>
      <c r="AO1003" s="16"/>
      <c r="AP1003" s="16"/>
      <c r="AQ1003" s="15"/>
      <c r="AR1003" s="16" t="s">
        <v>60</v>
      </c>
    </row>
    <row r="1004" spans="1:44" s="5" customFormat="1" hidden="1" x14ac:dyDescent="0.25">
      <c r="A1004" s="33" t="s">
        <v>1912</v>
      </c>
      <c r="B1004" s="33" t="str">
        <f>IFERROR(LEFT(BasedeDados[[#This Row],[GTE TI]],SEARCH(" ",BasedeDados[[#This Row],[GTE TI]],1)),BasedeDados[[#This Row],[GTE TI]])</f>
        <v>N/A</v>
      </c>
      <c r="C1004" s="79" t="s">
        <v>2075</v>
      </c>
      <c r="D1004" s="79" t="s">
        <v>2075</v>
      </c>
      <c r="E1004" s="16" t="str" cm="1">
        <f t="array" ref="E100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04" s="16">
        <f t="shared" si="30"/>
        <v>0.25</v>
      </c>
      <c r="G1004" s="16">
        <f t="shared" si="31"/>
        <v>1</v>
      </c>
      <c r="H1004" s="16" t="s">
        <v>64</v>
      </c>
      <c r="I1004" s="16"/>
      <c r="J1004" s="16"/>
      <c r="K1004" s="31">
        <v>0.25</v>
      </c>
      <c r="L1004" s="32"/>
      <c r="M1004" s="44"/>
      <c r="N1004" s="16"/>
      <c r="O1004" s="16"/>
      <c r="P1004" s="16"/>
      <c r="Q1004" s="16"/>
      <c r="R1004" s="16"/>
      <c r="S1004" s="16"/>
      <c r="T1004" s="16"/>
      <c r="U1004" s="16"/>
      <c r="V1004" s="16"/>
      <c r="W1004" s="16"/>
      <c r="X1004" s="16"/>
      <c r="Y1004" s="16"/>
      <c r="Z1004" s="16"/>
      <c r="AA1004" s="16"/>
      <c r="AB1004" s="16"/>
      <c r="AC1004" s="16"/>
      <c r="AD1004" s="16"/>
      <c r="AE1004" s="16"/>
      <c r="AF1004" s="16"/>
      <c r="AG1004" s="16"/>
      <c r="AH1004" s="16"/>
      <c r="AI1004" s="16"/>
      <c r="AJ1004" s="16"/>
      <c r="AK1004" s="16"/>
      <c r="AL1004" s="16"/>
      <c r="AM1004" s="16"/>
      <c r="AN1004" s="16"/>
      <c r="AO1004" s="16"/>
      <c r="AP1004" s="16"/>
      <c r="AQ1004" s="15"/>
      <c r="AR1004" s="16" t="s">
        <v>60</v>
      </c>
    </row>
    <row r="1005" spans="1:44" s="5" customFormat="1" hidden="1" x14ac:dyDescent="0.25">
      <c r="A1005" s="33" t="s">
        <v>1913</v>
      </c>
      <c r="B1005" s="33" t="str">
        <f>IFERROR(LEFT(BasedeDados[[#This Row],[GTE TI]],SEARCH(" ",BasedeDados[[#This Row],[GTE TI]],1)),BasedeDados[[#This Row],[GTE TI]])</f>
        <v xml:space="preserve">SUPTE </v>
      </c>
      <c r="C1005" s="80" t="s">
        <v>240</v>
      </c>
      <c r="D1005" s="80" t="s">
        <v>1936</v>
      </c>
      <c r="E1005" s="16" t="str" cm="1">
        <f t="array" ref="E100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005" s="16">
        <f t="shared" si="30"/>
        <v>12.5</v>
      </c>
      <c r="G1005" s="16">
        <f t="shared" si="31"/>
        <v>4</v>
      </c>
      <c r="H1005" s="16" t="s">
        <v>58</v>
      </c>
      <c r="I1005" s="16"/>
      <c r="J1005" s="16"/>
      <c r="K1005" s="31">
        <v>0.25</v>
      </c>
      <c r="L1005" s="32"/>
      <c r="M1005" s="44"/>
      <c r="N1005" s="16"/>
      <c r="O1005" s="16"/>
      <c r="P1005" s="16"/>
      <c r="Q1005" s="16"/>
      <c r="R1005" s="16"/>
      <c r="S1005" s="16"/>
      <c r="T1005" s="16"/>
      <c r="U1005" s="16"/>
      <c r="V1005" s="16"/>
      <c r="W1005" s="16">
        <v>4</v>
      </c>
      <c r="X1005" s="16"/>
      <c r="Y1005" s="16"/>
      <c r="Z1005" s="16"/>
      <c r="AA1005" s="16"/>
      <c r="AB1005" s="16">
        <v>8</v>
      </c>
      <c r="AC1005" s="16"/>
      <c r="AD1005" s="16"/>
      <c r="AE1005" s="16"/>
      <c r="AF1005" s="16"/>
      <c r="AG1005" s="16"/>
      <c r="AH1005" s="16"/>
      <c r="AI1005" s="16"/>
      <c r="AJ1005" s="16"/>
      <c r="AK1005" s="16"/>
      <c r="AL1005" s="55">
        <v>0.25</v>
      </c>
      <c r="AM1005" s="16"/>
      <c r="AN1005" s="16"/>
      <c r="AO1005" s="16"/>
      <c r="AP1005" s="16"/>
      <c r="AQ1005" s="15"/>
      <c r="AR1005" s="16" t="s">
        <v>60</v>
      </c>
    </row>
    <row r="1006" spans="1:44" s="5" customFormat="1" hidden="1" x14ac:dyDescent="0.25">
      <c r="A1006" s="33" t="s">
        <v>1916</v>
      </c>
      <c r="B1006" s="33" t="str">
        <f>IFERROR(LEFT(BasedeDados[[#This Row],[GTE TI]],SEARCH(" ",BasedeDados[[#This Row],[GTE TI]],1)),BasedeDados[[#This Row],[GTE TI]])</f>
        <v xml:space="preserve">AUDITOR </v>
      </c>
      <c r="C1006" s="79" t="s">
        <v>716</v>
      </c>
      <c r="D1006" s="79" t="s">
        <v>1943</v>
      </c>
      <c r="E1006" s="16" t="str" cm="1">
        <f t="array" ref="E100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06" s="16">
        <f t="shared" si="30"/>
        <v>0.75</v>
      </c>
      <c r="G1006" s="16">
        <f t="shared" si="31"/>
        <v>3</v>
      </c>
      <c r="H1006" s="16" t="s">
        <v>64</v>
      </c>
      <c r="I1006" s="16"/>
      <c r="J1006" s="16"/>
      <c r="K1006" s="31">
        <v>0.25</v>
      </c>
      <c r="L1006" s="32"/>
      <c r="M1006" s="44"/>
      <c r="N1006" s="16"/>
      <c r="O1006" s="16"/>
      <c r="P1006" s="16"/>
      <c r="Q1006" s="16"/>
      <c r="R1006" s="16"/>
      <c r="S1006" s="16"/>
      <c r="T1006" s="16"/>
      <c r="U1006" s="16"/>
      <c r="V1006" s="16"/>
      <c r="W1006" s="16"/>
      <c r="X1006" s="16"/>
      <c r="Y1006" s="16"/>
      <c r="Z1006" s="16"/>
      <c r="AA1006" s="16"/>
      <c r="AB1006" s="16"/>
      <c r="AC1006" s="16"/>
      <c r="AD1006" s="16"/>
      <c r="AE1006" s="16"/>
      <c r="AF1006" s="16"/>
      <c r="AG1006" s="16"/>
      <c r="AH1006" s="16"/>
      <c r="AI1006" s="16"/>
      <c r="AJ1006" s="16"/>
      <c r="AK1006" s="16"/>
      <c r="AL1006" s="55">
        <v>0.25</v>
      </c>
      <c r="AM1006" s="16">
        <v>0.25</v>
      </c>
      <c r="AN1006" s="16"/>
      <c r="AO1006" s="16"/>
      <c r="AP1006" s="16"/>
      <c r="AQ1006" s="15"/>
      <c r="AR1006" s="16" t="s">
        <v>60</v>
      </c>
    </row>
    <row r="1007" spans="1:44" s="5" customFormat="1" hidden="1" x14ac:dyDescent="0.25">
      <c r="A1007" s="33" t="s">
        <v>1918</v>
      </c>
      <c r="B1007" s="33" t="str">
        <f>IFERROR(LEFT(BasedeDados[[#This Row],[GTE TI]],SEARCH(" ",BasedeDados[[#This Row],[GTE TI]],1)),BasedeDados[[#This Row],[GTE TI]])</f>
        <v>N/A</v>
      </c>
      <c r="C1007" s="80" t="s">
        <v>2075</v>
      </c>
      <c r="D1007" s="80" t="s">
        <v>2075</v>
      </c>
      <c r="E1007" s="16" t="str" cm="1">
        <f t="array" ref="E100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07" s="16">
        <f t="shared" si="30"/>
        <v>0.5</v>
      </c>
      <c r="G1007" s="16">
        <f t="shared" si="31"/>
        <v>2</v>
      </c>
      <c r="H1007" s="16" t="s">
        <v>64</v>
      </c>
      <c r="I1007" s="55"/>
      <c r="J1007" s="55"/>
      <c r="L1007" s="56"/>
      <c r="M1007" s="57"/>
      <c r="N1007" s="55"/>
      <c r="O1007" s="55"/>
      <c r="P1007" s="55"/>
      <c r="Q1007" s="55"/>
      <c r="R1007" s="55"/>
      <c r="S1007" s="55"/>
      <c r="T1007" s="55"/>
      <c r="U1007" s="55"/>
      <c r="V1007" s="55"/>
      <c r="W1007" s="55"/>
      <c r="X1007" s="55"/>
      <c r="Y1007" s="55"/>
      <c r="Z1007" s="55"/>
      <c r="AA1007" s="55"/>
      <c r="AC1007" s="55"/>
      <c r="AE1007" s="55"/>
      <c r="AF1007" s="55"/>
      <c r="AG1007" s="55"/>
      <c r="AH1007" s="55"/>
      <c r="AI1007" s="55"/>
      <c r="AJ1007" s="55"/>
      <c r="AK1007" s="55"/>
      <c r="AL1007" s="55">
        <v>0.25</v>
      </c>
      <c r="AM1007" s="16">
        <v>0.25</v>
      </c>
      <c r="AN1007" s="55"/>
      <c r="AO1007" s="55"/>
      <c r="AP1007" s="55"/>
      <c r="AQ1007" s="53"/>
      <c r="AR1007" s="16" t="s">
        <v>60</v>
      </c>
    </row>
    <row r="1008" spans="1:44" s="5" customFormat="1" hidden="1" x14ac:dyDescent="0.25">
      <c r="A1008" s="33" t="s">
        <v>1920</v>
      </c>
      <c r="B1008" s="33" t="str">
        <f>IFERROR(LEFT(BasedeDados[[#This Row],[GTE TI]],SEARCH(" ",BasedeDados[[#This Row],[GTE TI]],1)),BasedeDados[[#This Row],[GTE TI]])</f>
        <v xml:space="preserve">ANL </v>
      </c>
      <c r="C1008" s="79" t="s">
        <v>437</v>
      </c>
      <c r="D1008" s="79" t="s">
        <v>438</v>
      </c>
      <c r="E1008" s="16" t="str" cm="1">
        <f t="array" ref="E100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08" s="16">
        <f t="shared" si="30"/>
        <v>0.25</v>
      </c>
      <c r="G1008" s="16">
        <f t="shared" si="31"/>
        <v>1</v>
      </c>
      <c r="H1008" s="16" t="s">
        <v>64</v>
      </c>
      <c r="I1008" s="55"/>
      <c r="J1008" s="55"/>
      <c r="K1008" s="58"/>
      <c r="L1008" s="56"/>
      <c r="M1008" s="57"/>
      <c r="N1008" s="55"/>
      <c r="O1008" s="55"/>
      <c r="P1008" s="55"/>
      <c r="Q1008" s="55"/>
      <c r="R1008" s="55"/>
      <c r="S1008" s="55"/>
      <c r="T1008" s="55"/>
      <c r="U1008" s="55"/>
      <c r="V1008" s="55"/>
      <c r="W1008" s="55"/>
      <c r="X1008" s="55"/>
      <c r="Y1008" s="55"/>
      <c r="Z1008" s="55"/>
      <c r="AA1008" s="55"/>
      <c r="AB1008" s="58"/>
      <c r="AC1008" s="55"/>
      <c r="AD1008" s="58"/>
      <c r="AE1008" s="55"/>
      <c r="AF1008" s="55"/>
      <c r="AG1008" s="55"/>
      <c r="AH1008" s="55"/>
      <c r="AI1008" s="55"/>
      <c r="AJ1008" s="55"/>
      <c r="AK1008" s="55"/>
      <c r="AL1008" s="55"/>
      <c r="AM1008" s="58">
        <v>0.25</v>
      </c>
      <c r="AN1008" s="55"/>
      <c r="AO1008" s="55"/>
      <c r="AP1008" s="55"/>
      <c r="AQ1008" s="53"/>
      <c r="AR1008" s="16"/>
    </row>
    <row r="1009" spans="1:44" s="5" customFormat="1" hidden="1" x14ac:dyDescent="0.25">
      <c r="A1009" s="33" t="s">
        <v>1921</v>
      </c>
      <c r="B1009" s="33" t="str">
        <f>IFERROR(LEFT(BasedeDados[[#This Row],[GTE TI]],SEARCH(" ",BasedeDados[[#This Row],[GTE TI]],1)),BasedeDados[[#This Row],[GTE TI]])</f>
        <v xml:space="preserve">GTE </v>
      </c>
      <c r="C1009" s="80" t="s">
        <v>176</v>
      </c>
      <c r="D1009" s="80" t="s">
        <v>1411</v>
      </c>
      <c r="E1009" s="16" t="str" cm="1">
        <f t="array" ref="E100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09" s="16">
        <f t="shared" si="30"/>
        <v>0.5</v>
      </c>
      <c r="G1009" s="16">
        <f t="shared" si="31"/>
        <v>2</v>
      </c>
      <c r="H1009" s="16" t="s">
        <v>64</v>
      </c>
      <c r="I1009" s="16"/>
      <c r="J1009" s="16"/>
      <c r="K1009" s="31">
        <v>0.25</v>
      </c>
      <c r="L1009" s="32"/>
      <c r="M1009" s="44"/>
      <c r="N1009" s="16"/>
      <c r="O1009" s="16"/>
      <c r="P1009" s="16"/>
      <c r="Q1009" s="16"/>
      <c r="R1009" s="16"/>
      <c r="S1009" s="16"/>
      <c r="T1009" s="16"/>
      <c r="U1009" s="16"/>
      <c r="V1009" s="16"/>
      <c r="W1009" s="16"/>
      <c r="X1009" s="16"/>
      <c r="Y1009" s="16"/>
      <c r="Z1009" s="16"/>
      <c r="AA1009" s="16"/>
      <c r="AB1009" s="16"/>
      <c r="AC1009" s="16"/>
      <c r="AD1009" s="16"/>
      <c r="AE1009" s="16"/>
      <c r="AF1009" s="16"/>
      <c r="AG1009" s="16"/>
      <c r="AH1009" s="16"/>
      <c r="AI1009" s="16"/>
      <c r="AJ1009" s="16"/>
      <c r="AK1009" s="16"/>
      <c r="AL1009" s="55">
        <v>0.25</v>
      </c>
      <c r="AM1009" s="16"/>
      <c r="AN1009" s="16"/>
      <c r="AO1009" s="16"/>
      <c r="AP1009" s="16"/>
      <c r="AQ1009" s="15"/>
      <c r="AR1009" s="16" t="s">
        <v>60</v>
      </c>
    </row>
    <row r="1010" spans="1:44" s="5" customFormat="1" hidden="1" x14ac:dyDescent="0.25">
      <c r="A1010" s="33" t="s">
        <v>1923</v>
      </c>
      <c r="B1010" s="33" t="str">
        <f>IFERROR(LEFT(BasedeDados[[#This Row],[GTE TI]],SEARCH(" ",BasedeDados[[#This Row],[GTE TI]],1)),BasedeDados[[#This Row],[GTE TI]])</f>
        <v xml:space="preserve">ANL </v>
      </c>
      <c r="C1010" s="79" t="s">
        <v>134</v>
      </c>
      <c r="D1010" s="79" t="s">
        <v>167</v>
      </c>
      <c r="E1010" s="16" t="str" cm="1">
        <f t="array" ref="E101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10" s="16">
        <f t="shared" si="30"/>
        <v>0.25</v>
      </c>
      <c r="G1010" s="16">
        <f t="shared" si="31"/>
        <v>1</v>
      </c>
      <c r="H1010" s="16" t="s">
        <v>64</v>
      </c>
      <c r="I1010" s="16"/>
      <c r="J1010" s="16"/>
      <c r="K1010" s="31">
        <v>0.25</v>
      </c>
      <c r="L1010" s="32"/>
      <c r="M1010" s="44"/>
      <c r="N1010" s="16"/>
      <c r="O1010" s="16"/>
      <c r="P1010" s="16"/>
      <c r="Q1010" s="16"/>
      <c r="R1010" s="16"/>
      <c r="S1010" s="16"/>
      <c r="T1010" s="16"/>
      <c r="U1010" s="16"/>
      <c r="V1010" s="16"/>
      <c r="W1010" s="16"/>
      <c r="X1010" s="16"/>
      <c r="Y1010" s="16"/>
      <c r="Z1010" s="16"/>
      <c r="AA1010" s="16"/>
      <c r="AB1010" s="16"/>
      <c r="AC1010" s="16"/>
      <c r="AD1010" s="16"/>
      <c r="AE1010" s="16"/>
      <c r="AF1010" s="16"/>
      <c r="AG1010" s="16"/>
      <c r="AH1010" s="16"/>
      <c r="AI1010" s="16"/>
      <c r="AJ1010" s="16"/>
      <c r="AK1010" s="16"/>
      <c r="AL1010" s="16"/>
      <c r="AM1010" s="16"/>
      <c r="AN1010" s="16"/>
      <c r="AO1010" s="16"/>
      <c r="AP1010" s="16"/>
      <c r="AQ1010" s="15"/>
      <c r="AR1010" s="16" t="s">
        <v>60</v>
      </c>
    </row>
    <row r="1011" spans="1:44" s="5" customFormat="1" hidden="1" x14ac:dyDescent="0.25">
      <c r="A1011" s="33" t="s">
        <v>1926</v>
      </c>
      <c r="B1011" s="33" t="str">
        <f>IFERROR(LEFT(BasedeDados[[#This Row],[GTE TI]],SEARCH(" ",BasedeDados[[#This Row],[GTE TI]],1)),BasedeDados[[#This Row],[GTE TI]])</f>
        <v xml:space="preserve">COORD </v>
      </c>
      <c r="C1011" s="80" t="s">
        <v>138</v>
      </c>
      <c r="D1011" s="80" t="s">
        <v>2021</v>
      </c>
      <c r="E1011" s="16" t="s">
        <v>84</v>
      </c>
      <c r="F1011" s="16">
        <f t="shared" si="30"/>
        <v>16</v>
      </c>
      <c r="G1011" s="16">
        <f t="shared" si="31"/>
        <v>1</v>
      </c>
      <c r="H1011" s="16" t="s">
        <v>85</v>
      </c>
      <c r="I1011" s="16"/>
      <c r="J1011" s="16"/>
      <c r="K1011" s="31"/>
      <c r="L1011" s="32"/>
      <c r="M1011" s="44"/>
      <c r="N1011" s="16"/>
      <c r="O1011" s="16"/>
      <c r="P1011" s="16"/>
      <c r="Q1011" s="16"/>
      <c r="R1011" s="16"/>
      <c r="S1011" s="16"/>
      <c r="T1011" s="16"/>
      <c r="U1011" s="16"/>
      <c r="V1011" s="16"/>
      <c r="W1011" s="16"/>
      <c r="X1011" s="16"/>
      <c r="Y1011" s="16"/>
      <c r="Z1011" s="16"/>
      <c r="AA1011" s="16"/>
      <c r="AB1011" s="31"/>
      <c r="AC1011" s="16"/>
      <c r="AD1011" s="31"/>
      <c r="AE1011" s="16"/>
      <c r="AF1011" s="16"/>
      <c r="AG1011" s="16"/>
      <c r="AH1011" s="31">
        <v>16</v>
      </c>
      <c r="AI1011" s="31"/>
      <c r="AJ1011" s="16"/>
      <c r="AK1011" s="16"/>
      <c r="AL1011" s="16"/>
      <c r="AM1011" s="31"/>
      <c r="AN1011" s="16"/>
      <c r="AO1011" s="16"/>
      <c r="AP1011" s="16"/>
      <c r="AQ1011" s="15"/>
      <c r="AR1011" s="16"/>
    </row>
    <row r="1012" spans="1:44" s="5" customFormat="1" hidden="1" x14ac:dyDescent="0.25">
      <c r="A1012" s="33" t="s">
        <v>1929</v>
      </c>
      <c r="B1012" s="33" t="str">
        <f>IFERROR(LEFT(BasedeDados[[#This Row],[GTE TI]],SEARCH(" ",BasedeDados[[#This Row],[GTE TI]],1)),BasedeDados[[#This Row],[GTE TI]])</f>
        <v xml:space="preserve">ANL </v>
      </c>
      <c r="C1012" s="79" t="s">
        <v>668</v>
      </c>
      <c r="D1012" s="79" t="s">
        <v>680</v>
      </c>
      <c r="E1012" s="16" t="str" cm="1">
        <f t="array" ref="E101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12" s="16">
        <f t="shared" si="30"/>
        <v>0.75</v>
      </c>
      <c r="G1012" s="16">
        <f t="shared" si="31"/>
        <v>3</v>
      </c>
      <c r="H1012" s="16" t="s">
        <v>64</v>
      </c>
      <c r="I1012" s="16"/>
      <c r="J1012" s="16"/>
      <c r="K1012" s="31">
        <v>0.25</v>
      </c>
      <c r="L1012" s="32"/>
      <c r="M1012" s="44"/>
      <c r="N1012" s="16"/>
      <c r="O1012" s="16"/>
      <c r="P1012" s="16"/>
      <c r="Q1012" s="16"/>
      <c r="R1012" s="16"/>
      <c r="S1012" s="16"/>
      <c r="T1012" s="16"/>
      <c r="U1012" s="16"/>
      <c r="V1012" s="16"/>
      <c r="W1012" s="16"/>
      <c r="X1012" s="16"/>
      <c r="Y1012" s="16"/>
      <c r="Z1012" s="16"/>
      <c r="AA1012" s="16"/>
      <c r="AB1012" s="16"/>
      <c r="AC1012" s="16"/>
      <c r="AD1012" s="16"/>
      <c r="AE1012" s="16"/>
      <c r="AF1012" s="16"/>
      <c r="AG1012" s="16"/>
      <c r="AH1012" s="16"/>
      <c r="AI1012" s="16"/>
      <c r="AJ1012" s="16"/>
      <c r="AK1012" s="16"/>
      <c r="AL1012" s="55">
        <v>0.25</v>
      </c>
      <c r="AM1012" s="16">
        <v>0.25</v>
      </c>
      <c r="AN1012" s="16"/>
      <c r="AO1012" s="16"/>
      <c r="AP1012" s="16"/>
      <c r="AQ1012" s="15"/>
      <c r="AR1012" s="16" t="s">
        <v>60</v>
      </c>
    </row>
    <row r="1013" spans="1:44" s="5" customFormat="1" hidden="1" x14ac:dyDescent="0.25">
      <c r="A1013" s="33" t="s">
        <v>1931</v>
      </c>
      <c r="B1013" s="33" t="str">
        <f>IFERROR(LEFT(BasedeDados[[#This Row],[GTE TI]],SEARCH(" ",BasedeDados[[#This Row],[GTE TI]],1)),BasedeDados[[#This Row],[GTE TI]])</f>
        <v xml:space="preserve">GTE </v>
      </c>
      <c r="C1013" s="80" t="s">
        <v>856</v>
      </c>
      <c r="D1013" s="80" t="s">
        <v>1057</v>
      </c>
      <c r="E1013" s="16" t="str" cm="1">
        <f t="array" ref="E101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13" s="16">
        <f t="shared" si="30"/>
        <v>0.75</v>
      </c>
      <c r="G1013" s="16">
        <f t="shared" si="31"/>
        <v>3</v>
      </c>
      <c r="H1013" s="16" t="s">
        <v>64</v>
      </c>
      <c r="I1013" s="16"/>
      <c r="J1013" s="16"/>
      <c r="K1013" s="31">
        <v>0.25</v>
      </c>
      <c r="L1013" s="32"/>
      <c r="M1013" s="44"/>
      <c r="N1013" s="16"/>
      <c r="O1013" s="16"/>
      <c r="P1013" s="16"/>
      <c r="Q1013" s="16"/>
      <c r="R1013" s="16"/>
      <c r="S1013" s="16"/>
      <c r="T1013" s="16"/>
      <c r="U1013" s="16"/>
      <c r="V1013" s="16"/>
      <c r="W1013" s="16"/>
      <c r="X1013" s="16"/>
      <c r="Y1013" s="16"/>
      <c r="Z1013" s="16"/>
      <c r="AA1013" s="16"/>
      <c r="AB1013" s="16"/>
      <c r="AC1013" s="16"/>
      <c r="AD1013" s="16"/>
      <c r="AE1013" s="16"/>
      <c r="AF1013" s="16"/>
      <c r="AG1013" s="16"/>
      <c r="AH1013" s="16"/>
      <c r="AI1013" s="16"/>
      <c r="AJ1013" s="16"/>
      <c r="AK1013" s="16"/>
      <c r="AL1013" s="55">
        <v>0.25</v>
      </c>
      <c r="AM1013" s="16">
        <v>0.25</v>
      </c>
      <c r="AN1013" s="16"/>
      <c r="AO1013" s="16"/>
      <c r="AP1013" s="16"/>
      <c r="AQ1013" s="15"/>
      <c r="AR1013" s="16" t="s">
        <v>60</v>
      </c>
    </row>
    <row r="1014" spans="1:44" s="5" customFormat="1" hidden="1" x14ac:dyDescent="0.25">
      <c r="A1014" s="33" t="s">
        <v>1932</v>
      </c>
      <c r="B1014" s="33" t="str">
        <f>IFERROR(LEFT(BasedeDados[[#This Row],[GTE TI]],SEARCH(" ",BasedeDados[[#This Row],[GTE TI]],1)),BasedeDados[[#This Row],[GTE TI]])</f>
        <v xml:space="preserve">ANL </v>
      </c>
      <c r="C1014" s="79" t="s">
        <v>838</v>
      </c>
      <c r="D1014" s="79" t="s">
        <v>832</v>
      </c>
      <c r="E1014" s="16" t="str" cm="1">
        <f t="array" ref="E101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14" s="16">
        <f t="shared" si="30"/>
        <v>0.25</v>
      </c>
      <c r="G1014" s="16">
        <f t="shared" si="31"/>
        <v>1</v>
      </c>
      <c r="H1014" s="16" t="s">
        <v>64</v>
      </c>
      <c r="I1014" s="16"/>
      <c r="J1014" s="16"/>
      <c r="K1014" s="31">
        <v>0.25</v>
      </c>
      <c r="L1014" s="32"/>
      <c r="M1014" s="44"/>
      <c r="N1014" s="16"/>
      <c r="O1014" s="16"/>
      <c r="P1014" s="16"/>
      <c r="Q1014" s="16"/>
      <c r="R1014" s="16"/>
      <c r="S1014" s="16"/>
      <c r="T1014" s="16"/>
      <c r="U1014" s="16"/>
      <c r="V1014" s="16"/>
      <c r="W1014" s="16"/>
      <c r="X1014" s="16"/>
      <c r="Y1014" s="16"/>
      <c r="Z1014" s="16"/>
      <c r="AA1014" s="16"/>
      <c r="AB1014" s="16"/>
      <c r="AC1014" s="16"/>
      <c r="AD1014" s="16"/>
      <c r="AE1014" s="16"/>
      <c r="AF1014" s="16"/>
      <c r="AG1014" s="16"/>
      <c r="AH1014" s="16"/>
      <c r="AI1014" s="16"/>
      <c r="AJ1014" s="16"/>
      <c r="AK1014" s="16"/>
      <c r="AL1014" s="16"/>
      <c r="AM1014" s="16"/>
      <c r="AN1014" s="16"/>
      <c r="AO1014" s="16"/>
      <c r="AP1014" s="16"/>
      <c r="AQ1014" s="15"/>
      <c r="AR1014" s="16" t="s">
        <v>60</v>
      </c>
    </row>
    <row r="1015" spans="1:44" s="5" customFormat="1" hidden="1" x14ac:dyDescent="0.25">
      <c r="A1015" s="33" t="s">
        <v>1933</v>
      </c>
      <c r="B1015" s="33" t="str">
        <f>IFERROR(LEFT(BasedeDados[[#This Row],[GTE TI]],SEARCH(" ",BasedeDados[[#This Row],[GTE TI]],1)),BasedeDados[[#This Row],[GTE TI]])</f>
        <v xml:space="preserve">GTE </v>
      </c>
      <c r="C1015" s="80" t="s">
        <v>176</v>
      </c>
      <c r="D1015" s="80" t="s">
        <v>1373</v>
      </c>
      <c r="E1015" s="16" t="str" cm="1">
        <f t="array" ref="E101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15" s="16">
        <f t="shared" si="30"/>
        <v>0.5</v>
      </c>
      <c r="G1015" s="16">
        <f t="shared" si="31"/>
        <v>2</v>
      </c>
      <c r="H1015" s="16" t="s">
        <v>64</v>
      </c>
      <c r="I1015" s="16"/>
      <c r="J1015" s="16"/>
      <c r="K1015" s="31">
        <v>0.25</v>
      </c>
      <c r="L1015" s="32"/>
      <c r="M1015" s="44"/>
      <c r="N1015" s="16"/>
      <c r="O1015" s="16"/>
      <c r="P1015" s="16"/>
      <c r="Q1015" s="16"/>
      <c r="R1015" s="16"/>
      <c r="S1015" s="16"/>
      <c r="T1015" s="16"/>
      <c r="U1015" s="16"/>
      <c r="V1015" s="16"/>
      <c r="W1015" s="16"/>
      <c r="X1015" s="16"/>
      <c r="Y1015" s="16"/>
      <c r="Z1015" s="16"/>
      <c r="AA1015" s="16"/>
      <c r="AB1015" s="16"/>
      <c r="AC1015" s="16"/>
      <c r="AD1015" s="16"/>
      <c r="AE1015" s="16"/>
      <c r="AF1015" s="16"/>
      <c r="AG1015" s="16"/>
      <c r="AH1015" s="16"/>
      <c r="AI1015" s="16"/>
      <c r="AJ1015" s="16"/>
      <c r="AK1015" s="16"/>
      <c r="AL1015" s="16"/>
      <c r="AM1015" s="16">
        <v>0.25</v>
      </c>
      <c r="AN1015" s="16"/>
      <c r="AO1015" s="16"/>
      <c r="AP1015" s="16"/>
      <c r="AQ1015" s="15"/>
      <c r="AR1015" s="16" t="s">
        <v>60</v>
      </c>
    </row>
    <row r="1016" spans="1:44" s="5" customFormat="1" hidden="1" x14ac:dyDescent="0.25">
      <c r="A1016" s="33" t="s">
        <v>1935</v>
      </c>
      <c r="B1016" s="33" t="str">
        <f>IFERROR(LEFT(BasedeDados[[#This Row],[GTE TI]],SEARCH(" ",BasedeDados[[#This Row],[GTE TI]],1)),BasedeDados[[#This Row],[GTE TI]])</f>
        <v xml:space="preserve">ANL </v>
      </c>
      <c r="C1016" s="79" t="s">
        <v>1118</v>
      </c>
      <c r="D1016" s="79" t="s">
        <v>1832</v>
      </c>
      <c r="E1016" s="16" t="str" cm="1">
        <f t="array" ref="E101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16" s="16">
        <f t="shared" si="30"/>
        <v>0.25</v>
      </c>
      <c r="G1016" s="16">
        <f t="shared" si="31"/>
        <v>1</v>
      </c>
      <c r="H1016" s="16" t="s">
        <v>64</v>
      </c>
      <c r="I1016" s="16"/>
      <c r="J1016" s="16"/>
      <c r="K1016" s="31">
        <v>0.25</v>
      </c>
      <c r="L1016" s="32"/>
      <c r="M1016" s="44"/>
      <c r="N1016" s="16"/>
      <c r="O1016" s="16"/>
      <c r="P1016" s="16"/>
      <c r="Q1016" s="16"/>
      <c r="R1016" s="16"/>
      <c r="S1016" s="16"/>
      <c r="T1016" s="16"/>
      <c r="U1016" s="16"/>
      <c r="V1016" s="16"/>
      <c r="W1016" s="16"/>
      <c r="X1016" s="16"/>
      <c r="Y1016" s="16"/>
      <c r="Z1016" s="16"/>
      <c r="AA1016" s="16"/>
      <c r="AB1016" s="16"/>
      <c r="AC1016" s="16"/>
      <c r="AD1016" s="16"/>
      <c r="AE1016" s="16"/>
      <c r="AF1016" s="16"/>
      <c r="AG1016" s="16"/>
      <c r="AH1016" s="16"/>
      <c r="AI1016" s="16"/>
      <c r="AJ1016" s="16"/>
      <c r="AK1016" s="16"/>
      <c r="AL1016" s="16"/>
      <c r="AM1016" s="16"/>
      <c r="AN1016" s="16"/>
      <c r="AO1016" s="16"/>
      <c r="AP1016" s="16"/>
      <c r="AQ1016" s="15"/>
      <c r="AR1016" s="16" t="s">
        <v>60</v>
      </c>
    </row>
    <row r="1017" spans="1:44" s="5" customFormat="1" hidden="1" x14ac:dyDescent="0.25">
      <c r="A1017" s="33" t="s">
        <v>1937</v>
      </c>
      <c r="B1017" s="33" t="str">
        <f>IFERROR(LEFT(BasedeDados[[#This Row],[GTE TI]],SEARCH(" ",BasedeDados[[#This Row],[GTE TI]],1)),BasedeDados[[#This Row],[GTE TI]])</f>
        <v xml:space="preserve">ANL </v>
      </c>
      <c r="C1017" s="80" t="s">
        <v>437</v>
      </c>
      <c r="D1017" s="80" t="s">
        <v>483</v>
      </c>
      <c r="E1017" s="16" t="str" cm="1">
        <f t="array" ref="E101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17" s="16">
        <f t="shared" si="30"/>
        <v>0.25</v>
      </c>
      <c r="G1017" s="16">
        <f t="shared" si="31"/>
        <v>1</v>
      </c>
      <c r="H1017" s="16" t="s">
        <v>64</v>
      </c>
      <c r="I1017" s="16"/>
      <c r="J1017" s="16"/>
      <c r="K1017" s="31">
        <v>0.25</v>
      </c>
      <c r="L1017" s="32"/>
      <c r="M1017" s="44"/>
      <c r="N1017" s="16"/>
      <c r="O1017" s="16"/>
      <c r="P1017" s="16"/>
      <c r="Q1017" s="16"/>
      <c r="R1017" s="16"/>
      <c r="S1017" s="16"/>
      <c r="T1017" s="16"/>
      <c r="U1017" s="16"/>
      <c r="V1017" s="16"/>
      <c r="W1017" s="16"/>
      <c r="X1017" s="16"/>
      <c r="Y1017" s="16"/>
      <c r="Z1017" s="16"/>
      <c r="AA1017" s="16"/>
      <c r="AB1017" s="16"/>
      <c r="AC1017" s="16"/>
      <c r="AD1017" s="16"/>
      <c r="AE1017" s="16"/>
      <c r="AF1017" s="16"/>
      <c r="AG1017" s="16"/>
      <c r="AH1017" s="16"/>
      <c r="AI1017" s="16"/>
      <c r="AJ1017" s="16"/>
      <c r="AK1017" s="16"/>
      <c r="AL1017" s="16"/>
      <c r="AM1017" s="16"/>
      <c r="AN1017" s="16"/>
      <c r="AO1017" s="16"/>
      <c r="AP1017" s="16"/>
      <c r="AQ1017" s="15"/>
      <c r="AR1017" s="16" t="s">
        <v>60</v>
      </c>
    </row>
    <row r="1018" spans="1:44" s="5" customFormat="1" hidden="1" x14ac:dyDescent="0.25">
      <c r="A1018" s="33" t="s">
        <v>1939</v>
      </c>
      <c r="B1018" s="33" t="str">
        <f>IFERROR(LEFT(BasedeDados[[#This Row],[GTE TI]],SEARCH(" ",BasedeDados[[#This Row],[GTE TI]],1)),BasedeDados[[#This Row],[GTE TI]])</f>
        <v xml:space="preserve">ANL </v>
      </c>
      <c r="C1018" s="79" t="s">
        <v>326</v>
      </c>
      <c r="D1018" s="79" t="s">
        <v>1217</v>
      </c>
      <c r="E1018" s="16" t="str" cm="1">
        <f t="array" ref="E101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18" s="16">
        <f t="shared" si="30"/>
        <v>0.25</v>
      </c>
      <c r="G1018" s="16">
        <f t="shared" si="31"/>
        <v>1</v>
      </c>
      <c r="H1018" s="16" t="s">
        <v>64</v>
      </c>
      <c r="I1018" s="16"/>
      <c r="J1018" s="16"/>
      <c r="K1018" s="31">
        <v>0.25</v>
      </c>
      <c r="L1018" s="32"/>
      <c r="M1018" s="44"/>
      <c r="N1018" s="16"/>
      <c r="O1018" s="16"/>
      <c r="P1018" s="16"/>
      <c r="Q1018" s="16"/>
      <c r="R1018" s="16"/>
      <c r="S1018" s="16"/>
      <c r="T1018" s="16"/>
      <c r="U1018" s="16"/>
      <c r="V1018" s="16"/>
      <c r="W1018" s="16"/>
      <c r="X1018" s="16"/>
      <c r="Y1018" s="16"/>
      <c r="Z1018" s="16"/>
      <c r="AA1018" s="16"/>
      <c r="AB1018" s="16"/>
      <c r="AC1018" s="16"/>
      <c r="AD1018" s="16"/>
      <c r="AE1018" s="16"/>
      <c r="AF1018" s="16"/>
      <c r="AG1018" s="16"/>
      <c r="AH1018" s="16"/>
      <c r="AI1018" s="16"/>
      <c r="AJ1018" s="16"/>
      <c r="AK1018" s="16"/>
      <c r="AL1018" s="16"/>
      <c r="AM1018" s="16"/>
      <c r="AN1018" s="16"/>
      <c r="AO1018" s="16"/>
      <c r="AP1018" s="16"/>
      <c r="AQ1018" s="15"/>
      <c r="AR1018" s="16" t="s">
        <v>60</v>
      </c>
    </row>
    <row r="1019" spans="1:44" s="5" customFormat="1" hidden="1" x14ac:dyDescent="0.25">
      <c r="A1019" s="33" t="s">
        <v>1942</v>
      </c>
      <c r="B1019" s="33" t="str">
        <f>IFERROR(LEFT(BasedeDados[[#This Row],[GTE TI]],SEARCH(" ",BasedeDados[[#This Row],[GTE TI]],1)),BasedeDados[[#This Row],[GTE TI]])</f>
        <v xml:space="preserve">ANL </v>
      </c>
      <c r="C1019" s="80" t="s">
        <v>1440</v>
      </c>
      <c r="D1019" s="80" t="s">
        <v>1436</v>
      </c>
      <c r="E1019" s="16" t="str" cm="1">
        <f t="array" ref="E101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19" s="16">
        <f t="shared" si="30"/>
        <v>0.25</v>
      </c>
      <c r="G1019" s="16">
        <f t="shared" si="31"/>
        <v>1</v>
      </c>
      <c r="H1019" s="16" t="s">
        <v>64</v>
      </c>
      <c r="I1019" s="16"/>
      <c r="J1019" s="16"/>
      <c r="K1019" s="31">
        <v>0.25</v>
      </c>
      <c r="L1019" s="32"/>
      <c r="M1019" s="44"/>
      <c r="N1019" s="16"/>
      <c r="O1019" s="16"/>
      <c r="P1019" s="16"/>
      <c r="Q1019" s="16"/>
      <c r="R1019" s="16"/>
      <c r="S1019" s="16"/>
      <c r="T1019" s="16"/>
      <c r="U1019" s="16"/>
      <c r="V1019" s="16"/>
      <c r="W1019" s="16"/>
      <c r="X1019" s="16"/>
      <c r="Y1019" s="16"/>
      <c r="Z1019" s="16"/>
      <c r="AA1019" s="16"/>
      <c r="AB1019" s="16"/>
      <c r="AC1019" s="16"/>
      <c r="AD1019" s="16"/>
      <c r="AE1019" s="16"/>
      <c r="AF1019" s="16"/>
      <c r="AG1019" s="16"/>
      <c r="AH1019" s="16"/>
      <c r="AI1019" s="16"/>
      <c r="AJ1019" s="16"/>
      <c r="AK1019" s="16"/>
      <c r="AL1019" s="16"/>
      <c r="AM1019" s="16"/>
      <c r="AN1019" s="16"/>
      <c r="AO1019" s="16"/>
      <c r="AP1019" s="16"/>
      <c r="AQ1019" s="15"/>
      <c r="AR1019" s="16" t="s">
        <v>60</v>
      </c>
    </row>
    <row r="1020" spans="1:44" s="5" customFormat="1" hidden="1" x14ac:dyDescent="0.25">
      <c r="A1020" s="33" t="s">
        <v>1944</v>
      </c>
      <c r="B1020" s="33" t="str">
        <f>IFERROR(LEFT(BasedeDados[[#This Row],[GTE TI]],SEARCH(" ",BasedeDados[[#This Row],[GTE TI]],1)),BasedeDados[[#This Row],[GTE TI]])</f>
        <v xml:space="preserve">GTE </v>
      </c>
      <c r="C1020" s="79" t="s">
        <v>630</v>
      </c>
      <c r="D1020" s="79" t="s">
        <v>633</v>
      </c>
      <c r="E1020" s="16" t="s">
        <v>84</v>
      </c>
      <c r="F1020" s="16">
        <f t="shared" si="30"/>
        <v>12</v>
      </c>
      <c r="G1020" s="16">
        <f t="shared" si="31"/>
        <v>4</v>
      </c>
      <c r="H1020" s="16" t="s">
        <v>85</v>
      </c>
      <c r="I1020" s="16"/>
      <c r="J1020" s="16"/>
      <c r="K1020" s="31">
        <v>0.25</v>
      </c>
      <c r="L1020" s="32">
        <v>0.5</v>
      </c>
      <c r="M1020" s="44"/>
      <c r="N1020" s="16"/>
      <c r="O1020" s="16"/>
      <c r="P1020" s="16"/>
      <c r="Q1020" s="16"/>
      <c r="R1020" s="16"/>
      <c r="S1020" s="16"/>
      <c r="T1020" s="16"/>
      <c r="U1020" s="16"/>
      <c r="V1020" s="16"/>
      <c r="W1020" s="16"/>
      <c r="X1020" s="16"/>
      <c r="Y1020" s="16"/>
      <c r="Z1020" s="16"/>
      <c r="AA1020" s="16"/>
      <c r="AB1020" s="16"/>
      <c r="AC1020" s="16"/>
      <c r="AD1020" s="16"/>
      <c r="AE1020" s="16"/>
      <c r="AF1020" s="16">
        <v>11</v>
      </c>
      <c r="AG1020" s="16"/>
      <c r="AH1020" s="16"/>
      <c r="AI1020" s="16"/>
      <c r="AJ1020" s="16"/>
      <c r="AK1020" s="16"/>
      <c r="AL1020" s="16"/>
      <c r="AM1020" s="16">
        <v>0.25</v>
      </c>
      <c r="AN1020" s="16"/>
      <c r="AO1020" s="16"/>
      <c r="AP1020" s="16" t="s">
        <v>86</v>
      </c>
      <c r="AQ1020" s="15"/>
      <c r="AR1020" s="16" t="s">
        <v>60</v>
      </c>
    </row>
    <row r="1021" spans="1:44" s="5" customFormat="1" ht="15" hidden="1" customHeight="1" x14ac:dyDescent="0.25">
      <c r="A1021" s="33" t="s">
        <v>1946</v>
      </c>
      <c r="B1021" s="33" t="str">
        <f>IFERROR(LEFT(BasedeDados[[#This Row],[GTE TI]],SEARCH(" ",BasedeDados[[#This Row],[GTE TI]],1)),BasedeDados[[#This Row],[GTE TI]])</f>
        <v xml:space="preserve">AUDITOR </v>
      </c>
      <c r="C1021" s="80" t="s">
        <v>716</v>
      </c>
      <c r="D1021" s="80" t="s">
        <v>925</v>
      </c>
      <c r="E1021" s="16" t="s">
        <v>57</v>
      </c>
      <c r="F1021" s="16">
        <f t="shared" si="30"/>
        <v>0.75</v>
      </c>
      <c r="G1021" s="16">
        <f t="shared" si="31"/>
        <v>2</v>
      </c>
      <c r="H1021" s="16" t="s">
        <v>58</v>
      </c>
      <c r="I1021" s="16"/>
      <c r="J1021" s="16"/>
      <c r="K1021" s="31">
        <v>0.25</v>
      </c>
      <c r="L1021" s="32">
        <v>0.5</v>
      </c>
      <c r="M1021" s="44"/>
      <c r="N1021" s="16"/>
      <c r="O1021" s="16"/>
      <c r="P1021" s="16"/>
      <c r="Q1021" s="16"/>
      <c r="R1021" s="16"/>
      <c r="S1021" s="16"/>
      <c r="T1021" s="16"/>
      <c r="U1021" s="16"/>
      <c r="V1021" s="16"/>
      <c r="W1021" s="16"/>
      <c r="X1021" s="16"/>
      <c r="Y1021" s="16"/>
      <c r="Z1021" s="16"/>
      <c r="AA1021" s="16"/>
      <c r="AB1021" s="16"/>
      <c r="AC1021" s="16"/>
      <c r="AD1021" s="16"/>
      <c r="AE1021" s="16"/>
      <c r="AF1021" s="16"/>
      <c r="AG1021" s="16"/>
      <c r="AH1021" s="16"/>
      <c r="AI1021" s="16"/>
      <c r="AJ1021" s="16"/>
      <c r="AK1021" s="16"/>
      <c r="AL1021" s="16"/>
      <c r="AM1021" s="16"/>
      <c r="AN1021" s="16"/>
      <c r="AO1021" s="16"/>
      <c r="AP1021" s="16" t="s">
        <v>59</v>
      </c>
      <c r="AQ1021" s="15"/>
      <c r="AR1021" s="16" t="s">
        <v>60</v>
      </c>
    </row>
    <row r="1022" spans="1:44" s="5" customFormat="1" hidden="1" x14ac:dyDescent="0.25">
      <c r="A1022" s="33" t="s">
        <v>1948</v>
      </c>
      <c r="B1022" s="33" t="str">
        <f>IFERROR(LEFT(BasedeDados[[#This Row],[GTE TI]],SEARCH(" ",BasedeDados[[#This Row],[GTE TI]],1)),BasedeDados[[#This Row],[GTE TI]])</f>
        <v xml:space="preserve">SUPTE </v>
      </c>
      <c r="C1022" s="79" t="s">
        <v>627</v>
      </c>
      <c r="D1022" s="79" t="s">
        <v>635</v>
      </c>
      <c r="E1022" s="16" t="str" cm="1">
        <f t="array" ref="E102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22" s="16">
        <f t="shared" si="30"/>
        <v>0.25</v>
      </c>
      <c r="G1022" s="16">
        <f t="shared" si="31"/>
        <v>1</v>
      </c>
      <c r="H1022" s="16" t="s">
        <v>64</v>
      </c>
      <c r="I1022" s="16"/>
      <c r="J1022" s="16"/>
      <c r="K1022" s="31">
        <v>0.25</v>
      </c>
      <c r="L1022" s="32"/>
      <c r="M1022" s="44"/>
      <c r="N1022" s="16"/>
      <c r="O1022" s="16"/>
      <c r="P1022" s="16"/>
      <c r="Q1022" s="16"/>
      <c r="R1022" s="16"/>
      <c r="S1022" s="16"/>
      <c r="T1022" s="16"/>
      <c r="U1022" s="16"/>
      <c r="V1022" s="16"/>
      <c r="W1022" s="16"/>
      <c r="X1022" s="16"/>
      <c r="Y1022" s="16"/>
      <c r="Z1022" s="16"/>
      <c r="AA1022" s="16"/>
      <c r="AB1022" s="16"/>
      <c r="AC1022" s="16"/>
      <c r="AD1022" s="16"/>
      <c r="AE1022" s="16"/>
      <c r="AF1022" s="16"/>
      <c r="AG1022" s="16"/>
      <c r="AH1022" s="16"/>
      <c r="AI1022" s="16"/>
      <c r="AJ1022" s="16"/>
      <c r="AK1022" s="16"/>
      <c r="AL1022" s="16"/>
      <c r="AM1022" s="16"/>
      <c r="AN1022" s="16"/>
      <c r="AO1022" s="16"/>
      <c r="AP1022" s="16"/>
      <c r="AQ1022" s="15"/>
      <c r="AR1022" s="16" t="s">
        <v>60</v>
      </c>
    </row>
    <row r="1023" spans="1:44" s="5" customFormat="1" hidden="1" x14ac:dyDescent="0.25">
      <c r="A1023" s="33" t="s">
        <v>1950</v>
      </c>
      <c r="B1023" s="33" t="str">
        <f>IFERROR(LEFT(BasedeDados[[#This Row],[GTE TI]],SEARCH(" ",BasedeDados[[#This Row],[GTE TI]],1)),BasedeDados[[#This Row],[GTE TI]])</f>
        <v xml:space="preserve">AUDITOR </v>
      </c>
      <c r="C1023" s="80" t="s">
        <v>716</v>
      </c>
      <c r="D1023" s="80" t="s">
        <v>895</v>
      </c>
      <c r="E1023" s="16" t="str" cm="1">
        <f t="array" ref="E102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23" s="16">
        <f t="shared" si="30"/>
        <v>0.25</v>
      </c>
      <c r="G1023" s="16">
        <f t="shared" si="31"/>
        <v>1</v>
      </c>
      <c r="H1023" s="16" t="s">
        <v>64</v>
      </c>
      <c r="I1023" s="16"/>
      <c r="J1023" s="16"/>
      <c r="K1023" s="31">
        <v>0.25</v>
      </c>
      <c r="L1023" s="32"/>
      <c r="M1023" s="44"/>
      <c r="N1023" s="16"/>
      <c r="O1023" s="16"/>
      <c r="P1023" s="16"/>
      <c r="Q1023" s="16"/>
      <c r="R1023" s="16"/>
      <c r="S1023" s="16"/>
      <c r="T1023" s="16"/>
      <c r="U1023" s="16"/>
      <c r="V1023" s="16"/>
      <c r="W1023" s="16"/>
      <c r="X1023" s="16"/>
      <c r="Y1023" s="16"/>
      <c r="Z1023" s="16"/>
      <c r="AA1023" s="16"/>
      <c r="AB1023" s="16"/>
      <c r="AC1023" s="16"/>
      <c r="AD1023" s="16"/>
      <c r="AE1023" s="16"/>
      <c r="AF1023" s="16"/>
      <c r="AG1023" s="16"/>
      <c r="AH1023" s="16"/>
      <c r="AI1023" s="16"/>
      <c r="AJ1023" s="16"/>
      <c r="AK1023" s="16"/>
      <c r="AL1023" s="16"/>
      <c r="AM1023" s="16"/>
      <c r="AN1023" s="16"/>
      <c r="AO1023" s="16"/>
      <c r="AP1023" s="16"/>
      <c r="AQ1023" s="15"/>
      <c r="AR1023" s="16" t="s">
        <v>60</v>
      </c>
    </row>
    <row r="1024" spans="1:44" s="5" customFormat="1" hidden="1" x14ac:dyDescent="0.25">
      <c r="A1024" s="33" t="s">
        <v>1951</v>
      </c>
      <c r="B1024" s="33" t="str">
        <f>IFERROR(LEFT(BasedeDados[[#This Row],[GTE TI]],SEARCH(" ",BasedeDados[[#This Row],[GTE TI]],1)),BasedeDados[[#This Row],[GTE TI]])</f>
        <v xml:space="preserve">ANL </v>
      </c>
      <c r="C1024" s="79" t="s">
        <v>782</v>
      </c>
      <c r="D1024" s="79" t="s">
        <v>783</v>
      </c>
      <c r="E1024" s="16" t="str" cm="1">
        <f t="array" ref="E102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24" s="16">
        <f t="shared" si="30"/>
        <v>0.25</v>
      </c>
      <c r="G1024" s="16">
        <f t="shared" si="31"/>
        <v>1</v>
      </c>
      <c r="H1024" s="16" t="s">
        <v>64</v>
      </c>
      <c r="I1024" s="16"/>
      <c r="J1024" s="16"/>
      <c r="K1024" s="31">
        <v>0.25</v>
      </c>
      <c r="L1024" s="32"/>
      <c r="M1024" s="44"/>
      <c r="N1024" s="16"/>
      <c r="O1024" s="16"/>
      <c r="P1024" s="16"/>
      <c r="Q1024" s="16"/>
      <c r="R1024" s="16"/>
      <c r="S1024" s="16"/>
      <c r="T1024" s="16"/>
      <c r="U1024" s="16"/>
      <c r="V1024" s="16"/>
      <c r="W1024" s="16"/>
      <c r="X1024" s="16"/>
      <c r="Y1024" s="16"/>
      <c r="Z1024" s="16"/>
      <c r="AA1024" s="16"/>
      <c r="AB1024" s="16"/>
      <c r="AC1024" s="16"/>
      <c r="AD1024" s="16"/>
      <c r="AE1024" s="16"/>
      <c r="AF1024" s="16"/>
      <c r="AG1024" s="16"/>
      <c r="AH1024" s="16"/>
      <c r="AI1024" s="16"/>
      <c r="AJ1024" s="16"/>
      <c r="AK1024" s="16"/>
      <c r="AL1024" s="16"/>
      <c r="AM1024" s="16"/>
      <c r="AN1024" s="16"/>
      <c r="AO1024" s="16"/>
      <c r="AP1024" s="16"/>
      <c r="AQ1024" s="15"/>
      <c r="AR1024" s="16" t="s">
        <v>60</v>
      </c>
    </row>
    <row r="1025" spans="1:44" s="5" customFormat="1" hidden="1" x14ac:dyDescent="0.25">
      <c r="A1025" s="33" t="s">
        <v>1952</v>
      </c>
      <c r="B1025" s="33" t="str">
        <f>IFERROR(LEFT(BasedeDados[[#This Row],[GTE TI]],SEARCH(" ",BasedeDados[[#This Row],[GTE TI]],1)),BasedeDados[[#This Row],[GTE TI]])</f>
        <v xml:space="preserve">CONS </v>
      </c>
      <c r="C1025" s="80" t="s">
        <v>323</v>
      </c>
      <c r="D1025" s="80" t="s">
        <v>415</v>
      </c>
      <c r="E1025" s="16" t="str" cm="1">
        <f t="array" ref="E102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25" s="16">
        <f t="shared" si="30"/>
        <v>0.25</v>
      </c>
      <c r="G1025" s="16">
        <f t="shared" si="31"/>
        <v>1</v>
      </c>
      <c r="H1025" s="16" t="s">
        <v>64</v>
      </c>
      <c r="I1025" s="16"/>
      <c r="J1025" s="16"/>
      <c r="K1025" s="31">
        <v>0.25</v>
      </c>
      <c r="L1025" s="32"/>
      <c r="M1025" s="44"/>
      <c r="N1025" s="16"/>
      <c r="O1025" s="16"/>
      <c r="P1025" s="16"/>
      <c r="Q1025" s="16"/>
      <c r="R1025" s="16"/>
      <c r="S1025" s="16"/>
      <c r="T1025" s="16"/>
      <c r="U1025" s="16"/>
      <c r="V1025" s="16"/>
      <c r="W1025" s="16"/>
      <c r="X1025" s="16"/>
      <c r="Y1025" s="16"/>
      <c r="Z1025" s="16"/>
      <c r="AA1025" s="16"/>
      <c r="AB1025" s="16"/>
      <c r="AC1025" s="16"/>
      <c r="AD1025" s="16"/>
      <c r="AE1025" s="16"/>
      <c r="AF1025" s="16"/>
      <c r="AG1025" s="16"/>
      <c r="AH1025" s="16"/>
      <c r="AI1025" s="16"/>
      <c r="AJ1025" s="16"/>
      <c r="AK1025" s="16"/>
      <c r="AL1025" s="16"/>
      <c r="AM1025" s="16"/>
      <c r="AN1025" s="16"/>
      <c r="AO1025" s="16"/>
      <c r="AP1025" s="16"/>
      <c r="AQ1025" s="15"/>
      <c r="AR1025" s="16" t="s">
        <v>60</v>
      </c>
    </row>
    <row r="1026" spans="1:44" s="5" customFormat="1" hidden="1" x14ac:dyDescent="0.25">
      <c r="A1026" s="33" t="s">
        <v>1953</v>
      </c>
      <c r="B1026" s="33" t="str">
        <f>IFERROR(LEFT(BasedeDados[[#This Row],[GTE TI]],SEARCH(" ",BasedeDados[[#This Row],[GTE TI]],1)),BasedeDados[[#This Row],[GTE TI]])</f>
        <v xml:space="preserve">ANL </v>
      </c>
      <c r="C1026" s="79" t="s">
        <v>356</v>
      </c>
      <c r="D1026" s="79" t="s">
        <v>1214</v>
      </c>
      <c r="E1026" s="16" t="str" cm="1">
        <f t="array" ref="E102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026" s="16">
        <f t="shared" si="30"/>
        <v>1.5</v>
      </c>
      <c r="G1026" s="16">
        <f t="shared" si="31"/>
        <v>3</v>
      </c>
      <c r="H1026" s="16" t="s">
        <v>58</v>
      </c>
      <c r="I1026" s="16"/>
      <c r="J1026" s="16"/>
      <c r="K1026" s="31">
        <v>0.25</v>
      </c>
      <c r="L1026" s="32"/>
      <c r="M1026" s="44">
        <v>1</v>
      </c>
      <c r="N1026" s="16"/>
      <c r="O1026" s="16"/>
      <c r="P1026" s="16"/>
      <c r="Q1026" s="16"/>
      <c r="R1026" s="16"/>
      <c r="S1026" s="16"/>
      <c r="T1026" s="16"/>
      <c r="U1026" s="16"/>
      <c r="V1026" s="16"/>
      <c r="W1026" s="16"/>
      <c r="X1026" s="16"/>
      <c r="Y1026" s="16"/>
      <c r="Z1026" s="16"/>
      <c r="AA1026" s="16"/>
      <c r="AB1026" s="16"/>
      <c r="AC1026" s="16"/>
      <c r="AD1026" s="16"/>
      <c r="AE1026" s="16"/>
      <c r="AF1026" s="16"/>
      <c r="AG1026" s="16"/>
      <c r="AH1026" s="16"/>
      <c r="AI1026" s="16"/>
      <c r="AJ1026" s="16"/>
      <c r="AK1026" s="16"/>
      <c r="AL1026" s="16"/>
      <c r="AM1026" s="16">
        <v>0.25</v>
      </c>
      <c r="AN1026" s="16"/>
      <c r="AO1026" s="16"/>
      <c r="AP1026" s="16"/>
      <c r="AQ1026" s="15"/>
      <c r="AR1026" s="16" t="s">
        <v>60</v>
      </c>
    </row>
    <row r="1027" spans="1:44" s="5" customFormat="1" hidden="1" x14ac:dyDescent="0.25">
      <c r="A1027" s="33" t="s">
        <v>1955</v>
      </c>
      <c r="B1027" s="33" t="str">
        <f>IFERROR(LEFT(BasedeDados[[#This Row],[GTE TI]],SEARCH(" ",BasedeDados[[#This Row],[GTE TI]],1)),BasedeDados[[#This Row],[GTE TI]])</f>
        <v xml:space="preserve">CONS </v>
      </c>
      <c r="C1027" s="80" t="s">
        <v>182</v>
      </c>
      <c r="D1027" s="80" t="s">
        <v>180</v>
      </c>
      <c r="E1027" s="16" t="str" cm="1">
        <f t="array" ref="E102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027" s="16">
        <f t="shared" ref="F1027:F1090" si="32">SUM(I1027:AQ1027)</f>
        <v>1.5</v>
      </c>
      <c r="G1027" s="16">
        <f t="shared" ref="G1027:G1090" si="33">COUNT(I1027,K1027:AM1027,AN1027)</f>
        <v>3</v>
      </c>
      <c r="H1027" s="16" t="s">
        <v>58</v>
      </c>
      <c r="I1027" s="16"/>
      <c r="J1027" s="16"/>
      <c r="K1027" s="31">
        <v>0.25</v>
      </c>
      <c r="L1027" s="32"/>
      <c r="M1027" s="44">
        <v>1</v>
      </c>
      <c r="N1027" s="16"/>
      <c r="O1027" s="16"/>
      <c r="P1027" s="16"/>
      <c r="Q1027" s="16"/>
      <c r="R1027" s="16"/>
      <c r="S1027" s="16"/>
      <c r="T1027" s="16"/>
      <c r="U1027" s="16"/>
      <c r="V1027" s="16"/>
      <c r="W1027" s="16"/>
      <c r="X1027" s="16"/>
      <c r="Y1027" s="16"/>
      <c r="Z1027" s="16"/>
      <c r="AA1027" s="16"/>
      <c r="AB1027" s="16"/>
      <c r="AC1027" s="16"/>
      <c r="AD1027" s="16"/>
      <c r="AE1027" s="16"/>
      <c r="AF1027" s="16"/>
      <c r="AG1027" s="16"/>
      <c r="AH1027" s="16"/>
      <c r="AI1027" s="16"/>
      <c r="AJ1027" s="16"/>
      <c r="AK1027" s="16"/>
      <c r="AL1027" s="55">
        <v>0.25</v>
      </c>
      <c r="AM1027" s="16"/>
      <c r="AN1027" s="16"/>
      <c r="AO1027" s="16"/>
      <c r="AP1027" s="16"/>
      <c r="AQ1027" s="15"/>
      <c r="AR1027" s="16" t="s">
        <v>60</v>
      </c>
    </row>
    <row r="1028" spans="1:44" s="5" customFormat="1" hidden="1" x14ac:dyDescent="0.25">
      <c r="A1028" s="33" t="s">
        <v>1958</v>
      </c>
      <c r="B1028" s="33" t="str">
        <f>IFERROR(LEFT(BasedeDados[[#This Row],[GTE TI]],SEARCH(" ",BasedeDados[[#This Row],[GTE TI]],1)),BasedeDados[[#This Row],[GTE TI]])</f>
        <v xml:space="preserve">AUDITOR </v>
      </c>
      <c r="C1028" s="79" t="s">
        <v>720</v>
      </c>
      <c r="D1028" s="79" t="s">
        <v>925</v>
      </c>
      <c r="E1028" s="16" t="str" cm="1">
        <f t="array" ref="E102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28" s="16">
        <f t="shared" si="32"/>
        <v>0.25</v>
      </c>
      <c r="G1028" s="16">
        <f t="shared" si="33"/>
        <v>1</v>
      </c>
      <c r="H1028" s="16" t="s">
        <v>64</v>
      </c>
      <c r="I1028" s="55"/>
      <c r="J1028" s="55"/>
      <c r="L1028" s="56"/>
      <c r="M1028" s="57"/>
      <c r="N1028" s="55"/>
      <c r="O1028" s="55"/>
      <c r="P1028" s="55"/>
      <c r="Q1028" s="55"/>
      <c r="R1028" s="55"/>
      <c r="S1028" s="55"/>
      <c r="T1028" s="55"/>
      <c r="U1028" s="55"/>
      <c r="V1028" s="55"/>
      <c r="W1028" s="55"/>
      <c r="X1028" s="55"/>
      <c r="Y1028" s="55"/>
      <c r="Z1028" s="55"/>
      <c r="AA1028" s="55"/>
      <c r="AC1028" s="55"/>
      <c r="AE1028" s="55"/>
      <c r="AF1028" s="55"/>
      <c r="AG1028" s="55"/>
      <c r="AH1028" s="55"/>
      <c r="AI1028" s="55"/>
      <c r="AJ1028" s="55"/>
      <c r="AK1028" s="55"/>
      <c r="AL1028" s="55">
        <v>0.25</v>
      </c>
      <c r="AM1028" s="16"/>
      <c r="AN1028" s="55"/>
      <c r="AO1028" s="55"/>
      <c r="AP1028" s="55"/>
      <c r="AQ1028" s="53"/>
      <c r="AR1028" s="16"/>
    </row>
    <row r="1029" spans="1:44" s="5" customFormat="1" hidden="1" x14ac:dyDescent="0.25">
      <c r="A1029" s="33" t="s">
        <v>1960</v>
      </c>
      <c r="B1029" s="33" t="str">
        <f>IFERROR(LEFT(BasedeDados[[#This Row],[GTE TI]],SEARCH(" ",BasedeDados[[#This Row],[GTE TI]],1)),BasedeDados[[#This Row],[GTE TI]])</f>
        <v xml:space="preserve">COORD </v>
      </c>
      <c r="C1029" s="80" t="s">
        <v>1595</v>
      </c>
      <c r="D1029" s="80" t="s">
        <v>1596</v>
      </c>
      <c r="E1029" s="16" t="str" cm="1">
        <f t="array" ref="E102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29" s="16">
        <f t="shared" si="32"/>
        <v>0.25</v>
      </c>
      <c r="G1029" s="16">
        <f t="shared" si="33"/>
        <v>1</v>
      </c>
      <c r="H1029" s="16" t="s">
        <v>64</v>
      </c>
      <c r="I1029" s="16"/>
      <c r="J1029" s="16"/>
      <c r="K1029" s="31">
        <v>0.25</v>
      </c>
      <c r="L1029" s="32"/>
      <c r="M1029" s="44"/>
      <c r="N1029" s="16"/>
      <c r="O1029" s="16"/>
      <c r="P1029" s="16"/>
      <c r="Q1029" s="16"/>
      <c r="R1029" s="16"/>
      <c r="S1029" s="16"/>
      <c r="T1029" s="16"/>
      <c r="U1029" s="16"/>
      <c r="V1029" s="16"/>
      <c r="W1029" s="16"/>
      <c r="X1029" s="16"/>
      <c r="Y1029" s="16"/>
      <c r="Z1029" s="16"/>
      <c r="AA1029" s="16"/>
      <c r="AB1029" s="16"/>
      <c r="AC1029" s="16"/>
      <c r="AD1029" s="16"/>
      <c r="AE1029" s="16"/>
      <c r="AF1029" s="16"/>
      <c r="AG1029" s="16"/>
      <c r="AH1029" s="16"/>
      <c r="AI1029" s="16"/>
      <c r="AJ1029" s="16"/>
      <c r="AK1029" s="16"/>
      <c r="AL1029" s="16"/>
      <c r="AM1029" s="16"/>
      <c r="AN1029" s="16"/>
      <c r="AO1029" s="16"/>
      <c r="AP1029" s="16"/>
      <c r="AQ1029" s="15"/>
      <c r="AR1029" s="16" t="s">
        <v>60</v>
      </c>
    </row>
    <row r="1030" spans="1:44" s="5" customFormat="1" hidden="1" x14ac:dyDescent="0.25">
      <c r="A1030" s="33" t="s">
        <v>1961</v>
      </c>
      <c r="B1030" s="33" t="str">
        <f>IFERROR(LEFT(BasedeDados[[#This Row],[GTE TI]],SEARCH(" ",BasedeDados[[#This Row],[GTE TI]],1)),BasedeDados[[#This Row],[GTE TI]])</f>
        <v xml:space="preserve">ANL </v>
      </c>
      <c r="C1030" s="79" t="s">
        <v>356</v>
      </c>
      <c r="D1030" s="79" t="s">
        <v>2068</v>
      </c>
      <c r="E1030" s="16" t="s">
        <v>84</v>
      </c>
      <c r="F1030" s="16">
        <f t="shared" si="32"/>
        <v>12.25</v>
      </c>
      <c r="G1030" s="16">
        <f t="shared" si="33"/>
        <v>3</v>
      </c>
      <c r="H1030" s="16" t="s">
        <v>85</v>
      </c>
      <c r="I1030" s="16"/>
      <c r="J1030" s="16"/>
      <c r="K1030" s="31">
        <v>0.25</v>
      </c>
      <c r="L1030" s="32"/>
      <c r="M1030" s="44"/>
      <c r="N1030" s="16"/>
      <c r="O1030" s="16"/>
      <c r="P1030" s="16"/>
      <c r="Q1030" s="16"/>
      <c r="R1030" s="16"/>
      <c r="S1030" s="16"/>
      <c r="T1030" s="16"/>
      <c r="U1030" s="16"/>
      <c r="V1030" s="16"/>
      <c r="W1030" s="16"/>
      <c r="X1030" s="16"/>
      <c r="Y1030" s="16"/>
      <c r="Z1030" s="16"/>
      <c r="AA1030" s="16">
        <v>2</v>
      </c>
      <c r="AB1030" s="16"/>
      <c r="AC1030" s="16"/>
      <c r="AD1030" s="16"/>
      <c r="AE1030" s="16"/>
      <c r="AF1030" s="16"/>
      <c r="AG1030" s="16"/>
      <c r="AH1030" s="16"/>
      <c r="AI1030" s="16">
        <v>10</v>
      </c>
      <c r="AJ1030" s="16"/>
      <c r="AK1030" s="16"/>
      <c r="AL1030" s="16"/>
      <c r="AM1030" s="16"/>
      <c r="AN1030" s="16"/>
      <c r="AO1030" s="16"/>
      <c r="AP1030" s="16"/>
      <c r="AQ1030" s="15"/>
      <c r="AR1030" s="16" t="s">
        <v>60</v>
      </c>
    </row>
    <row r="1031" spans="1:44" s="5" customFormat="1" hidden="1" x14ac:dyDescent="0.25">
      <c r="A1031" s="33" t="s">
        <v>1963</v>
      </c>
      <c r="B1031" s="33" t="str">
        <f>IFERROR(LEFT(BasedeDados[[#This Row],[GTE TI]],SEARCH(" ",BasedeDados[[#This Row],[GTE TI]],1)),BasedeDados[[#This Row],[GTE TI]])</f>
        <v xml:space="preserve">CONS </v>
      </c>
      <c r="C1031" s="80" t="s">
        <v>511</v>
      </c>
      <c r="D1031" s="80" t="s">
        <v>1608</v>
      </c>
      <c r="E1031" s="16" t="str" cm="1">
        <f t="array" ref="E103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31" s="16">
        <f t="shared" si="32"/>
        <v>0.25</v>
      </c>
      <c r="G1031" s="16">
        <f t="shared" si="33"/>
        <v>1</v>
      </c>
      <c r="H1031" s="16" t="s">
        <v>64</v>
      </c>
      <c r="I1031" s="16"/>
      <c r="J1031" s="16"/>
      <c r="K1031" s="31">
        <v>0.25</v>
      </c>
      <c r="L1031" s="32"/>
      <c r="M1031" s="44"/>
      <c r="N1031" s="16"/>
      <c r="O1031" s="16"/>
      <c r="P1031" s="16"/>
      <c r="Q1031" s="16"/>
      <c r="R1031" s="16"/>
      <c r="S1031" s="16"/>
      <c r="T1031" s="16"/>
      <c r="U1031" s="16"/>
      <c r="V1031" s="16"/>
      <c r="W1031" s="16"/>
      <c r="X1031" s="16"/>
      <c r="Y1031" s="16"/>
      <c r="Z1031" s="16"/>
      <c r="AA1031" s="16"/>
      <c r="AB1031" s="16"/>
      <c r="AC1031" s="16"/>
      <c r="AD1031" s="16"/>
      <c r="AE1031" s="16"/>
      <c r="AF1031" s="16"/>
      <c r="AG1031" s="16"/>
      <c r="AH1031" s="16"/>
      <c r="AI1031" s="16"/>
      <c r="AJ1031" s="16"/>
      <c r="AK1031" s="16"/>
      <c r="AL1031" s="16"/>
      <c r="AM1031" s="16"/>
      <c r="AN1031" s="16"/>
      <c r="AO1031" s="16"/>
      <c r="AP1031" s="16"/>
      <c r="AQ1031" s="15"/>
      <c r="AR1031" s="16" t="s">
        <v>60</v>
      </c>
    </row>
    <row r="1032" spans="1:44" s="5" customFormat="1" hidden="1" x14ac:dyDescent="0.25">
      <c r="A1032" s="33" t="s">
        <v>1965</v>
      </c>
      <c r="B1032" s="33" t="str">
        <f>IFERROR(LEFT(BasedeDados[[#This Row],[GTE TI]],SEARCH(" ",BasedeDados[[#This Row],[GTE TI]],1)),BasedeDados[[#This Row],[GTE TI]])</f>
        <v xml:space="preserve">SUPTE </v>
      </c>
      <c r="C1032" s="79" t="s">
        <v>62</v>
      </c>
      <c r="D1032" s="79" t="s">
        <v>63</v>
      </c>
      <c r="E1032" s="16" t="str" cm="1">
        <f t="array" ref="E103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32" s="16">
        <f t="shared" si="32"/>
        <v>0.25</v>
      </c>
      <c r="G1032" s="16">
        <f t="shared" si="33"/>
        <v>1</v>
      </c>
      <c r="H1032" s="16" t="s">
        <v>64</v>
      </c>
      <c r="I1032" s="16"/>
      <c r="J1032" s="16"/>
      <c r="K1032" s="31">
        <v>0.25</v>
      </c>
      <c r="L1032" s="32"/>
      <c r="M1032" s="44"/>
      <c r="N1032" s="16"/>
      <c r="O1032" s="16"/>
      <c r="P1032" s="16"/>
      <c r="Q1032" s="16"/>
      <c r="R1032" s="16"/>
      <c r="S1032" s="16"/>
      <c r="T1032" s="16"/>
      <c r="U1032" s="16"/>
      <c r="V1032" s="16"/>
      <c r="W1032" s="16"/>
      <c r="X1032" s="16"/>
      <c r="Y1032" s="16"/>
      <c r="Z1032" s="16"/>
      <c r="AA1032" s="16"/>
      <c r="AB1032" s="16"/>
      <c r="AC1032" s="16"/>
      <c r="AD1032" s="16"/>
      <c r="AE1032" s="16"/>
      <c r="AF1032" s="16"/>
      <c r="AG1032" s="16"/>
      <c r="AH1032" s="16"/>
      <c r="AI1032" s="16"/>
      <c r="AJ1032" s="16"/>
      <c r="AK1032" s="16"/>
      <c r="AL1032" s="16"/>
      <c r="AM1032" s="16"/>
      <c r="AN1032" s="16"/>
      <c r="AO1032" s="16"/>
      <c r="AP1032" s="16"/>
      <c r="AQ1032" s="15"/>
      <c r="AR1032" s="16" t="s">
        <v>60</v>
      </c>
    </row>
    <row r="1033" spans="1:44" s="5" customFormat="1" hidden="1" x14ac:dyDescent="0.25">
      <c r="A1033" s="33" t="s">
        <v>1967</v>
      </c>
      <c r="B1033" s="33" t="str">
        <f>IFERROR(LEFT(BasedeDados[[#This Row],[GTE TI]],SEARCH(" ",BasedeDados[[#This Row],[GTE TI]],1)),BasedeDados[[#This Row],[GTE TI]])</f>
        <v xml:space="preserve">ANL </v>
      </c>
      <c r="C1033" s="80" t="s">
        <v>969</v>
      </c>
      <c r="D1033" s="80" t="s">
        <v>1094</v>
      </c>
      <c r="E1033" s="16" t="str" cm="1">
        <f t="array" ref="E103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33" s="16">
        <f t="shared" si="32"/>
        <v>0.25</v>
      </c>
      <c r="G1033" s="16">
        <f t="shared" si="33"/>
        <v>1</v>
      </c>
      <c r="H1033" s="16" t="s">
        <v>64</v>
      </c>
      <c r="I1033" s="16"/>
      <c r="J1033" s="16"/>
      <c r="L1033" s="32"/>
      <c r="M1033" s="44"/>
      <c r="N1033" s="16"/>
      <c r="O1033" s="16"/>
      <c r="P1033" s="16"/>
      <c r="Q1033" s="16"/>
      <c r="R1033" s="16"/>
      <c r="S1033" s="16"/>
      <c r="T1033" s="16"/>
      <c r="U1033" s="16"/>
      <c r="V1033" s="16"/>
      <c r="W1033" s="16"/>
      <c r="X1033" s="16"/>
      <c r="Y1033" s="16"/>
      <c r="Z1033" s="16"/>
      <c r="AA1033" s="16"/>
      <c r="AC1033" s="16"/>
      <c r="AE1033" s="16"/>
      <c r="AF1033" s="16"/>
      <c r="AG1033" s="16"/>
      <c r="AH1033" s="16"/>
      <c r="AI1033" s="16"/>
      <c r="AJ1033" s="16"/>
      <c r="AK1033" s="16"/>
      <c r="AL1033" s="55">
        <v>0.25</v>
      </c>
      <c r="AM1033" s="16"/>
      <c r="AN1033" s="16"/>
      <c r="AO1033" s="16"/>
      <c r="AP1033" s="16"/>
      <c r="AQ1033" s="15"/>
      <c r="AR1033" s="16"/>
    </row>
    <row r="1034" spans="1:44" s="5" customFormat="1" hidden="1" x14ac:dyDescent="0.25">
      <c r="A1034" s="33" t="s">
        <v>1970</v>
      </c>
      <c r="B1034" s="33" t="str">
        <f>IFERROR(LEFT(BasedeDados[[#This Row],[GTE TI]],SEARCH(" ",BasedeDados[[#This Row],[GTE TI]],1)),BasedeDados[[#This Row],[GTE TI]])</f>
        <v xml:space="preserve">ANL </v>
      </c>
      <c r="C1034" s="79" t="s">
        <v>1115</v>
      </c>
      <c r="D1034" s="79" t="s">
        <v>1109</v>
      </c>
      <c r="E1034" s="16" t="str" cm="1">
        <f t="array" ref="E103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34" s="16">
        <f t="shared" si="32"/>
        <v>0.25</v>
      </c>
      <c r="G1034" s="16">
        <f t="shared" si="33"/>
        <v>1</v>
      </c>
      <c r="H1034" s="16" t="s">
        <v>64</v>
      </c>
      <c r="I1034" s="55"/>
      <c r="J1034" s="55"/>
      <c r="L1034" s="56"/>
      <c r="M1034" s="57"/>
      <c r="N1034" s="55"/>
      <c r="O1034" s="55"/>
      <c r="P1034" s="55"/>
      <c r="Q1034" s="55"/>
      <c r="R1034" s="55"/>
      <c r="S1034" s="55"/>
      <c r="T1034" s="55"/>
      <c r="U1034" s="55"/>
      <c r="V1034" s="55"/>
      <c r="W1034" s="55"/>
      <c r="X1034" s="55"/>
      <c r="Y1034" s="55"/>
      <c r="Z1034" s="55"/>
      <c r="AA1034" s="55"/>
      <c r="AC1034" s="55"/>
      <c r="AE1034" s="55"/>
      <c r="AF1034" s="55"/>
      <c r="AG1034" s="55"/>
      <c r="AH1034" s="55"/>
      <c r="AI1034" s="55"/>
      <c r="AJ1034" s="55"/>
      <c r="AK1034" s="55"/>
      <c r="AL1034" s="55">
        <v>0.25</v>
      </c>
      <c r="AM1034" s="16"/>
      <c r="AN1034" s="55"/>
      <c r="AO1034" s="55"/>
      <c r="AP1034" s="55"/>
      <c r="AQ1034" s="53"/>
      <c r="AR1034" s="16"/>
    </row>
    <row r="1035" spans="1:44" s="5" customFormat="1" hidden="1" x14ac:dyDescent="0.25">
      <c r="A1035" s="33" t="s">
        <v>1972</v>
      </c>
      <c r="B1035" s="33" t="str">
        <f>IFERROR(LEFT(BasedeDados[[#This Row],[GTE TI]],SEARCH(" ",BasedeDados[[#This Row],[GTE TI]],1)),BasedeDados[[#This Row],[GTE TI]])</f>
        <v xml:space="preserve">ANL </v>
      </c>
      <c r="C1035" s="80" t="s">
        <v>249</v>
      </c>
      <c r="D1035" s="80" t="s">
        <v>277</v>
      </c>
      <c r="E1035" s="16" t="str" cm="1">
        <f t="array" ref="E103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035" s="16">
        <f t="shared" si="32"/>
        <v>1</v>
      </c>
      <c r="G1035" s="16">
        <f t="shared" si="33"/>
        <v>3</v>
      </c>
      <c r="H1035" s="16" t="s">
        <v>58</v>
      </c>
      <c r="I1035" s="16"/>
      <c r="J1035" s="16"/>
      <c r="K1035" s="31">
        <v>0.25</v>
      </c>
      <c r="L1035" s="32">
        <v>0.5</v>
      </c>
      <c r="M1035" s="44"/>
      <c r="N1035" s="16"/>
      <c r="O1035" s="16"/>
      <c r="P1035" s="16"/>
      <c r="Q1035" s="16"/>
      <c r="R1035" s="16"/>
      <c r="S1035" s="16"/>
      <c r="T1035" s="16"/>
      <c r="U1035" s="16"/>
      <c r="V1035" s="16"/>
      <c r="W1035" s="16"/>
      <c r="X1035" s="16"/>
      <c r="Y1035" s="16"/>
      <c r="Z1035" s="16"/>
      <c r="AA1035" s="16"/>
      <c r="AB1035" s="16"/>
      <c r="AC1035" s="16"/>
      <c r="AD1035" s="16"/>
      <c r="AE1035" s="16"/>
      <c r="AF1035" s="16"/>
      <c r="AG1035" s="16"/>
      <c r="AH1035" s="16"/>
      <c r="AI1035" s="16"/>
      <c r="AJ1035" s="16"/>
      <c r="AK1035" s="16"/>
      <c r="AL1035" s="16"/>
      <c r="AM1035" s="16">
        <v>0.25</v>
      </c>
      <c r="AN1035" s="16"/>
      <c r="AO1035" s="16"/>
      <c r="AP1035" s="16" t="s">
        <v>59</v>
      </c>
      <c r="AQ1035" s="15"/>
      <c r="AR1035" s="16" t="s">
        <v>60</v>
      </c>
    </row>
    <row r="1036" spans="1:44" s="5" customFormat="1" hidden="1" x14ac:dyDescent="0.25">
      <c r="A1036" s="33" t="s">
        <v>1975</v>
      </c>
      <c r="B1036" s="33" t="str">
        <f>IFERROR(LEFT(BasedeDados[[#This Row],[GTE TI]],SEARCH(" ",BasedeDados[[#This Row],[GTE TI]],1)),BasedeDados[[#This Row],[GTE TI]])</f>
        <v xml:space="preserve">GTE </v>
      </c>
      <c r="C1036" s="79" t="s">
        <v>654</v>
      </c>
      <c r="D1036" s="79" t="s">
        <v>1030</v>
      </c>
      <c r="E1036" s="16" t="s">
        <v>57</v>
      </c>
      <c r="F1036" s="16">
        <f t="shared" si="32"/>
        <v>0.5</v>
      </c>
      <c r="G1036" s="16">
        <f t="shared" si="33"/>
        <v>1</v>
      </c>
      <c r="H1036" s="16" t="s">
        <v>58</v>
      </c>
      <c r="I1036" s="16"/>
      <c r="J1036" s="16"/>
      <c r="K1036" s="31"/>
      <c r="L1036" s="32">
        <v>0.5</v>
      </c>
      <c r="M1036" s="44"/>
      <c r="N1036" s="16"/>
      <c r="O1036" s="16"/>
      <c r="P1036" s="16"/>
      <c r="Q1036" s="16"/>
      <c r="R1036" s="16"/>
      <c r="S1036" s="16"/>
      <c r="T1036" s="16"/>
      <c r="U1036" s="16"/>
      <c r="V1036" s="16"/>
      <c r="W1036" s="16"/>
      <c r="X1036" s="16"/>
      <c r="Y1036" s="16"/>
      <c r="Z1036" s="16"/>
      <c r="AA1036" s="16"/>
      <c r="AB1036" s="16"/>
      <c r="AC1036" s="16"/>
      <c r="AD1036" s="16"/>
      <c r="AE1036" s="16"/>
      <c r="AF1036" s="16"/>
      <c r="AG1036" s="16"/>
      <c r="AH1036" s="16"/>
      <c r="AI1036" s="16"/>
      <c r="AJ1036" s="16"/>
      <c r="AK1036" s="16"/>
      <c r="AL1036" s="16"/>
      <c r="AM1036" s="16"/>
      <c r="AN1036" s="16"/>
      <c r="AO1036" s="16"/>
      <c r="AP1036" s="16" t="s">
        <v>59</v>
      </c>
      <c r="AQ1036" s="15"/>
      <c r="AR1036" s="16" t="s">
        <v>60</v>
      </c>
    </row>
    <row r="1037" spans="1:44" s="5" customFormat="1" hidden="1" x14ac:dyDescent="0.25">
      <c r="A1037" s="33" t="s">
        <v>1977</v>
      </c>
      <c r="B1037" s="33" t="str">
        <f>IFERROR(LEFT(BasedeDados[[#This Row],[GTE TI]],SEARCH(" ",BasedeDados[[#This Row],[GTE TI]],1)),BasedeDados[[#This Row],[GTE TI]])</f>
        <v xml:space="preserve">ANL </v>
      </c>
      <c r="C1037" s="80" t="s">
        <v>503</v>
      </c>
      <c r="D1037" s="80" t="s">
        <v>535</v>
      </c>
      <c r="E1037" s="16" t="s">
        <v>57</v>
      </c>
      <c r="F1037" s="16">
        <f t="shared" si="32"/>
        <v>0.5</v>
      </c>
      <c r="G1037" s="16">
        <f t="shared" si="33"/>
        <v>1</v>
      </c>
      <c r="H1037" s="16" t="s">
        <v>58</v>
      </c>
      <c r="I1037" s="16"/>
      <c r="J1037" s="16"/>
      <c r="K1037" s="31"/>
      <c r="L1037" s="32">
        <v>0.5</v>
      </c>
      <c r="M1037" s="44"/>
      <c r="N1037" s="16"/>
      <c r="O1037" s="16"/>
      <c r="P1037" s="16"/>
      <c r="Q1037" s="16"/>
      <c r="R1037" s="16"/>
      <c r="S1037" s="16"/>
      <c r="T1037" s="16"/>
      <c r="U1037" s="16"/>
      <c r="V1037" s="16"/>
      <c r="W1037" s="16"/>
      <c r="X1037" s="16"/>
      <c r="Y1037" s="16"/>
      <c r="Z1037" s="16"/>
      <c r="AA1037" s="16"/>
      <c r="AB1037" s="16"/>
      <c r="AC1037" s="16"/>
      <c r="AD1037" s="16"/>
      <c r="AE1037" s="16"/>
      <c r="AF1037" s="16"/>
      <c r="AG1037" s="16"/>
      <c r="AH1037" s="16"/>
      <c r="AI1037" s="16"/>
      <c r="AJ1037" s="16"/>
      <c r="AK1037" s="16"/>
      <c r="AL1037" s="16"/>
      <c r="AM1037" s="16"/>
      <c r="AN1037" s="16"/>
      <c r="AO1037" s="16"/>
      <c r="AP1037" s="16" t="s">
        <v>59</v>
      </c>
      <c r="AQ1037" s="15"/>
      <c r="AR1037" s="16" t="s">
        <v>60</v>
      </c>
    </row>
    <row r="1038" spans="1:44" s="5" customFormat="1" hidden="1" x14ac:dyDescent="0.25">
      <c r="A1038" s="33" t="s">
        <v>1978</v>
      </c>
      <c r="B1038" s="33" t="str">
        <f>IFERROR(LEFT(BasedeDados[[#This Row],[GTE TI]],SEARCH(" ",BasedeDados[[#This Row],[GTE TI]],1)),BasedeDados[[#This Row],[GTE TI]])</f>
        <v xml:space="preserve">SUPTE </v>
      </c>
      <c r="C1038" s="79" t="s">
        <v>627</v>
      </c>
      <c r="D1038" s="79" t="s">
        <v>628</v>
      </c>
      <c r="E1038" s="16" t="str" cm="1">
        <f t="array" ref="E103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38" s="16">
        <f t="shared" si="32"/>
        <v>0.25</v>
      </c>
      <c r="G1038" s="16">
        <f t="shared" si="33"/>
        <v>1</v>
      </c>
      <c r="H1038" s="16" t="s">
        <v>64</v>
      </c>
      <c r="I1038" s="55"/>
      <c r="J1038" s="55"/>
      <c r="L1038" s="56"/>
      <c r="M1038" s="57"/>
      <c r="N1038" s="55"/>
      <c r="O1038" s="55"/>
      <c r="P1038" s="55"/>
      <c r="Q1038" s="55"/>
      <c r="R1038" s="55"/>
      <c r="S1038" s="55"/>
      <c r="T1038" s="55"/>
      <c r="U1038" s="55"/>
      <c r="V1038" s="55"/>
      <c r="W1038" s="55"/>
      <c r="X1038" s="55"/>
      <c r="Y1038" s="55"/>
      <c r="Z1038" s="55"/>
      <c r="AA1038" s="55"/>
      <c r="AC1038" s="55"/>
      <c r="AE1038" s="55"/>
      <c r="AF1038" s="55"/>
      <c r="AG1038" s="55"/>
      <c r="AH1038" s="55"/>
      <c r="AI1038" s="55"/>
      <c r="AJ1038" s="55"/>
      <c r="AK1038" s="55"/>
      <c r="AL1038" s="55">
        <v>0.25</v>
      </c>
      <c r="AM1038" s="16"/>
      <c r="AN1038" s="55"/>
      <c r="AO1038" s="55"/>
      <c r="AP1038" s="55"/>
      <c r="AQ1038" s="53"/>
      <c r="AR1038" s="16"/>
    </row>
    <row r="1039" spans="1:44" s="5" customFormat="1" hidden="1" x14ac:dyDescent="0.25">
      <c r="A1039" s="33" t="s">
        <v>1979</v>
      </c>
      <c r="B1039" s="33" t="str">
        <f>IFERROR(LEFT(BasedeDados[[#This Row],[GTE TI]],SEARCH(" ",BasedeDados[[#This Row],[GTE TI]],1)),BasedeDados[[#This Row],[GTE TI]])</f>
        <v xml:space="preserve">ADVOGADO </v>
      </c>
      <c r="C1039" s="80" t="s">
        <v>902</v>
      </c>
      <c r="D1039" s="80" t="s">
        <v>1059</v>
      </c>
      <c r="E1039" s="16" t="str" cm="1">
        <f t="array" ref="E103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39" s="16">
        <f t="shared" si="32"/>
        <v>0.25</v>
      </c>
      <c r="G1039" s="16">
        <f t="shared" si="33"/>
        <v>1</v>
      </c>
      <c r="H1039" s="16" t="s">
        <v>64</v>
      </c>
      <c r="I1039" s="16"/>
      <c r="J1039" s="16"/>
      <c r="K1039" s="31">
        <v>0.25</v>
      </c>
      <c r="L1039" s="32"/>
      <c r="M1039" s="44"/>
      <c r="N1039" s="16"/>
      <c r="O1039" s="16"/>
      <c r="P1039" s="16"/>
      <c r="Q1039" s="16"/>
      <c r="R1039" s="16"/>
      <c r="S1039" s="16"/>
      <c r="T1039" s="16"/>
      <c r="U1039" s="16"/>
      <c r="V1039" s="16"/>
      <c r="W1039" s="16"/>
      <c r="X1039" s="16"/>
      <c r="Y1039" s="16"/>
      <c r="Z1039" s="16"/>
      <c r="AA1039" s="16"/>
      <c r="AB1039" s="16"/>
      <c r="AC1039" s="16"/>
      <c r="AD1039" s="16"/>
      <c r="AE1039" s="16"/>
      <c r="AF1039" s="16"/>
      <c r="AG1039" s="16"/>
      <c r="AH1039" s="16"/>
      <c r="AI1039" s="16"/>
      <c r="AJ1039" s="16"/>
      <c r="AK1039" s="16"/>
      <c r="AL1039" s="16"/>
      <c r="AM1039" s="16"/>
      <c r="AN1039" s="16"/>
      <c r="AO1039" s="16"/>
      <c r="AP1039" s="16"/>
      <c r="AQ1039" s="15"/>
      <c r="AR1039" s="16" t="s">
        <v>60</v>
      </c>
    </row>
    <row r="1040" spans="1:44" s="5" customFormat="1" hidden="1" x14ac:dyDescent="0.25">
      <c r="A1040" s="33" t="s">
        <v>1980</v>
      </c>
      <c r="B1040" s="33" t="str">
        <f>IFERROR(LEFT(BasedeDados[[#This Row],[GTE TI]],SEARCH(" ",BasedeDados[[#This Row],[GTE TI]],1)),BasedeDados[[#This Row],[GTE TI]])</f>
        <v xml:space="preserve">ANL </v>
      </c>
      <c r="C1040" s="79" t="s">
        <v>976</v>
      </c>
      <c r="D1040" s="79" t="s">
        <v>2036</v>
      </c>
      <c r="E1040" s="16" t="str" cm="1">
        <f t="array" ref="E104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40" s="16">
        <f t="shared" si="32"/>
        <v>0.25</v>
      </c>
      <c r="G1040" s="16">
        <f t="shared" si="33"/>
        <v>1</v>
      </c>
      <c r="H1040" s="16" t="s">
        <v>64</v>
      </c>
      <c r="I1040" s="16"/>
      <c r="J1040" s="16"/>
      <c r="K1040" s="31">
        <v>0.25</v>
      </c>
      <c r="L1040" s="32"/>
      <c r="M1040" s="44"/>
      <c r="N1040" s="16"/>
      <c r="O1040" s="16"/>
      <c r="P1040" s="16"/>
      <c r="Q1040" s="16"/>
      <c r="R1040" s="16"/>
      <c r="S1040" s="16"/>
      <c r="T1040" s="16"/>
      <c r="U1040" s="16"/>
      <c r="V1040" s="16"/>
      <c r="W1040" s="16"/>
      <c r="X1040" s="16"/>
      <c r="Y1040" s="16"/>
      <c r="Z1040" s="16"/>
      <c r="AA1040" s="16"/>
      <c r="AB1040" s="16"/>
      <c r="AC1040" s="16"/>
      <c r="AD1040" s="16"/>
      <c r="AE1040" s="16"/>
      <c r="AF1040" s="16"/>
      <c r="AG1040" s="16"/>
      <c r="AH1040" s="16"/>
      <c r="AI1040" s="16"/>
      <c r="AJ1040" s="16"/>
      <c r="AK1040" s="16"/>
      <c r="AL1040" s="16"/>
      <c r="AM1040" s="16"/>
      <c r="AN1040" s="16"/>
      <c r="AO1040" s="16"/>
      <c r="AP1040" s="16"/>
      <c r="AQ1040" s="15"/>
      <c r="AR1040" s="16" t="s">
        <v>60</v>
      </c>
    </row>
    <row r="1041" spans="1:44" s="5" customFormat="1" hidden="1" x14ac:dyDescent="0.25">
      <c r="A1041" s="33" t="s">
        <v>1981</v>
      </c>
      <c r="B1041" s="33" t="str">
        <f>IFERROR(LEFT(BasedeDados[[#This Row],[GTE TI]],SEARCH(" ",BasedeDados[[#This Row],[GTE TI]],1)),BasedeDados[[#This Row],[GTE TI]])</f>
        <v>N/A</v>
      </c>
      <c r="C1041" s="80" t="s">
        <v>2075</v>
      </c>
      <c r="D1041" s="80" t="s">
        <v>2075</v>
      </c>
      <c r="E1041" s="16" t="s">
        <v>57</v>
      </c>
      <c r="F1041" s="16">
        <f t="shared" si="32"/>
        <v>0.5</v>
      </c>
      <c r="G1041" s="16">
        <f t="shared" si="33"/>
        <v>1</v>
      </c>
      <c r="H1041" s="16" t="s">
        <v>58</v>
      </c>
      <c r="I1041" s="16"/>
      <c r="J1041" s="16"/>
      <c r="K1041" s="31"/>
      <c r="L1041" s="32">
        <v>0.5</v>
      </c>
      <c r="M1041" s="44"/>
      <c r="N1041" s="16"/>
      <c r="O1041" s="16"/>
      <c r="P1041" s="16"/>
      <c r="Q1041" s="16"/>
      <c r="R1041" s="16"/>
      <c r="S1041" s="16"/>
      <c r="T1041" s="16"/>
      <c r="U1041" s="16"/>
      <c r="V1041" s="16"/>
      <c r="W1041" s="16"/>
      <c r="X1041" s="16"/>
      <c r="Y1041" s="16"/>
      <c r="Z1041" s="16"/>
      <c r="AA1041" s="16"/>
      <c r="AB1041" s="16"/>
      <c r="AC1041" s="16"/>
      <c r="AD1041" s="16"/>
      <c r="AE1041" s="16"/>
      <c r="AF1041" s="16"/>
      <c r="AG1041" s="16"/>
      <c r="AH1041" s="16"/>
      <c r="AI1041" s="16"/>
      <c r="AJ1041" s="16"/>
      <c r="AK1041" s="16"/>
      <c r="AL1041" s="16"/>
      <c r="AM1041" s="16"/>
      <c r="AN1041" s="16"/>
      <c r="AO1041" s="16"/>
      <c r="AP1041" s="16" t="s">
        <v>59</v>
      </c>
      <c r="AQ1041" s="15"/>
      <c r="AR1041" s="16" t="s">
        <v>60</v>
      </c>
    </row>
    <row r="1042" spans="1:44" s="5" customFormat="1" hidden="1" x14ac:dyDescent="0.25">
      <c r="A1042" s="33" t="s">
        <v>1983</v>
      </c>
      <c r="B1042" s="33" t="str">
        <f>IFERROR(LEFT(BasedeDados[[#This Row],[GTE TI]],SEARCH(" ",BasedeDados[[#This Row],[GTE TI]],1)),BasedeDados[[#This Row],[GTE TI]])</f>
        <v xml:space="preserve">ANL </v>
      </c>
      <c r="C1042" s="79" t="s">
        <v>437</v>
      </c>
      <c r="D1042" s="79" t="s">
        <v>1603</v>
      </c>
      <c r="E1042" s="16" t="str" cm="1">
        <f t="array" ref="E104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42" s="16">
        <f t="shared" si="32"/>
        <v>0.25</v>
      </c>
      <c r="G1042" s="16">
        <f t="shared" si="33"/>
        <v>1</v>
      </c>
      <c r="H1042" s="16" t="s">
        <v>64</v>
      </c>
      <c r="I1042" s="16"/>
      <c r="J1042" s="16"/>
      <c r="K1042" s="31">
        <v>0.25</v>
      </c>
      <c r="L1042" s="32"/>
      <c r="M1042" s="44"/>
      <c r="N1042" s="16"/>
      <c r="O1042" s="16"/>
      <c r="P1042" s="16"/>
      <c r="Q1042" s="16"/>
      <c r="R1042" s="16"/>
      <c r="S1042" s="16"/>
      <c r="T1042" s="16"/>
      <c r="U1042" s="16"/>
      <c r="V1042" s="16"/>
      <c r="W1042" s="16"/>
      <c r="X1042" s="16"/>
      <c r="Y1042" s="16"/>
      <c r="Z1042" s="16"/>
      <c r="AA1042" s="16"/>
      <c r="AB1042" s="16"/>
      <c r="AC1042" s="16"/>
      <c r="AD1042" s="16"/>
      <c r="AE1042" s="16"/>
      <c r="AF1042" s="16"/>
      <c r="AG1042" s="16"/>
      <c r="AH1042" s="16"/>
      <c r="AI1042" s="16"/>
      <c r="AJ1042" s="16"/>
      <c r="AK1042" s="16"/>
      <c r="AL1042" s="16"/>
      <c r="AM1042" s="16"/>
      <c r="AN1042" s="16"/>
      <c r="AO1042" s="16"/>
      <c r="AP1042" s="16"/>
      <c r="AQ1042" s="15"/>
      <c r="AR1042" s="16" t="s">
        <v>60</v>
      </c>
    </row>
    <row r="1043" spans="1:44" s="5" customFormat="1" hidden="1" x14ac:dyDescent="0.25">
      <c r="A1043" s="33" t="s">
        <v>1984</v>
      </c>
      <c r="B1043" s="33" t="str">
        <f>IFERROR(LEFT(BasedeDados[[#This Row],[GTE TI]],SEARCH(" ",BasedeDados[[#This Row],[GTE TI]],1)),BasedeDados[[#This Row],[GTE TI]])</f>
        <v xml:space="preserve">CONS </v>
      </c>
      <c r="C1043" s="80" t="s">
        <v>323</v>
      </c>
      <c r="D1043" s="80" t="s">
        <v>364</v>
      </c>
      <c r="E1043" s="16" t="str" cm="1">
        <f t="array" ref="E104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43" s="16">
        <f t="shared" si="32"/>
        <v>0.25</v>
      </c>
      <c r="G1043" s="16">
        <f t="shared" si="33"/>
        <v>1</v>
      </c>
      <c r="H1043" s="16" t="s">
        <v>64</v>
      </c>
      <c r="I1043" s="55"/>
      <c r="J1043" s="55"/>
      <c r="K1043" s="58"/>
      <c r="L1043" s="56"/>
      <c r="M1043" s="57"/>
      <c r="N1043" s="55"/>
      <c r="O1043" s="55"/>
      <c r="P1043" s="55"/>
      <c r="Q1043" s="55"/>
      <c r="R1043" s="55"/>
      <c r="S1043" s="55"/>
      <c r="T1043" s="55"/>
      <c r="U1043" s="55"/>
      <c r="V1043" s="55"/>
      <c r="W1043" s="55"/>
      <c r="X1043" s="55"/>
      <c r="Y1043" s="55"/>
      <c r="Z1043" s="55"/>
      <c r="AA1043" s="55"/>
      <c r="AB1043" s="58"/>
      <c r="AC1043" s="55"/>
      <c r="AD1043" s="58"/>
      <c r="AE1043" s="55"/>
      <c r="AF1043" s="55"/>
      <c r="AG1043" s="55"/>
      <c r="AH1043" s="55"/>
      <c r="AI1043" s="55"/>
      <c r="AJ1043" s="55"/>
      <c r="AK1043" s="55"/>
      <c r="AL1043" s="55"/>
      <c r="AM1043" s="58">
        <v>0.25</v>
      </c>
      <c r="AN1043" s="55"/>
      <c r="AO1043" s="55"/>
      <c r="AP1043" s="55"/>
      <c r="AQ1043" s="53"/>
      <c r="AR1043" s="16"/>
    </row>
    <row r="1044" spans="1:44" s="5" customFormat="1" ht="15" hidden="1" customHeight="1" x14ac:dyDescent="0.25">
      <c r="A1044" s="33" t="s">
        <v>1985</v>
      </c>
      <c r="B1044" s="33" t="str">
        <f>IFERROR(LEFT(BasedeDados[[#This Row],[GTE TI]],SEARCH(" ",BasedeDados[[#This Row],[GTE TI]],1)),BasedeDados[[#This Row],[GTE TI]])</f>
        <v xml:space="preserve">DIR </v>
      </c>
      <c r="C1044" s="79" t="s">
        <v>467</v>
      </c>
      <c r="D1044" s="79" t="s">
        <v>468</v>
      </c>
      <c r="E1044" s="16" t="s">
        <v>57</v>
      </c>
      <c r="F1044" s="16">
        <f t="shared" si="32"/>
        <v>0.75</v>
      </c>
      <c r="G1044" s="16">
        <f t="shared" si="33"/>
        <v>2</v>
      </c>
      <c r="H1044" s="16" t="s">
        <v>58</v>
      </c>
      <c r="I1044" s="16"/>
      <c r="J1044" s="16"/>
      <c r="K1044" s="31">
        <v>0.25</v>
      </c>
      <c r="L1044" s="32">
        <v>0.5</v>
      </c>
      <c r="M1044" s="44"/>
      <c r="N1044" s="16"/>
      <c r="O1044" s="16"/>
      <c r="P1044" s="16"/>
      <c r="Q1044" s="16"/>
      <c r="R1044" s="16"/>
      <c r="S1044" s="16"/>
      <c r="T1044" s="16"/>
      <c r="U1044" s="16"/>
      <c r="V1044" s="16"/>
      <c r="W1044" s="16"/>
      <c r="X1044" s="16"/>
      <c r="Y1044" s="16"/>
      <c r="Z1044" s="16"/>
      <c r="AA1044" s="16"/>
      <c r="AB1044" s="16"/>
      <c r="AC1044" s="16"/>
      <c r="AD1044" s="16"/>
      <c r="AE1044" s="16"/>
      <c r="AF1044" s="16"/>
      <c r="AG1044" s="16"/>
      <c r="AH1044" s="16"/>
      <c r="AI1044" s="16"/>
      <c r="AJ1044" s="16"/>
      <c r="AK1044" s="16"/>
      <c r="AL1044" s="16"/>
      <c r="AM1044" s="16"/>
      <c r="AN1044" s="16"/>
      <c r="AO1044" s="16"/>
      <c r="AP1044" s="16" t="s">
        <v>59</v>
      </c>
      <c r="AQ1044" s="15"/>
      <c r="AR1044" s="16" t="s">
        <v>60</v>
      </c>
    </row>
    <row r="1045" spans="1:44" s="5" customFormat="1" hidden="1" x14ac:dyDescent="0.25">
      <c r="A1045" s="33" t="s">
        <v>1987</v>
      </c>
      <c r="B1045" s="33" t="str">
        <f>IFERROR(LEFT(BasedeDados[[#This Row],[GTE TI]],SEARCH(" ",BasedeDados[[#This Row],[GTE TI]],1)),BasedeDados[[#This Row],[GTE TI]])</f>
        <v xml:space="preserve">ANL </v>
      </c>
      <c r="C1045" s="80" t="s">
        <v>482</v>
      </c>
      <c r="D1045" s="80" t="s">
        <v>1732</v>
      </c>
      <c r="E1045" s="16" t="str" cm="1">
        <f t="array" ref="E104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45" s="16">
        <f t="shared" si="32"/>
        <v>0.25</v>
      </c>
      <c r="G1045" s="16">
        <f t="shared" si="33"/>
        <v>1</v>
      </c>
      <c r="H1045" s="16" t="s">
        <v>64</v>
      </c>
      <c r="I1045" s="16"/>
      <c r="J1045" s="16"/>
      <c r="K1045" s="31">
        <v>0.25</v>
      </c>
      <c r="L1045" s="32"/>
      <c r="M1045" s="44"/>
      <c r="N1045" s="16"/>
      <c r="O1045" s="16"/>
      <c r="P1045" s="16"/>
      <c r="Q1045" s="16"/>
      <c r="R1045" s="16"/>
      <c r="S1045" s="16"/>
      <c r="T1045" s="16"/>
      <c r="U1045" s="16"/>
      <c r="V1045" s="16"/>
      <c r="W1045" s="16"/>
      <c r="X1045" s="16"/>
      <c r="Y1045" s="16"/>
      <c r="Z1045" s="16"/>
      <c r="AA1045" s="16"/>
      <c r="AB1045" s="16"/>
      <c r="AC1045" s="16"/>
      <c r="AD1045" s="16"/>
      <c r="AE1045" s="16"/>
      <c r="AF1045" s="16"/>
      <c r="AG1045" s="16"/>
      <c r="AH1045" s="16"/>
      <c r="AI1045" s="16"/>
      <c r="AJ1045" s="16"/>
      <c r="AK1045" s="16"/>
      <c r="AL1045" s="16"/>
      <c r="AM1045" s="16"/>
      <c r="AN1045" s="16"/>
      <c r="AO1045" s="16"/>
      <c r="AP1045" s="16"/>
      <c r="AQ1045" s="15"/>
      <c r="AR1045" s="16" t="s">
        <v>60</v>
      </c>
    </row>
    <row r="1046" spans="1:44" s="5" customFormat="1" ht="15" customHeight="1" x14ac:dyDescent="0.25">
      <c r="A1046" s="33" t="s">
        <v>1989</v>
      </c>
      <c r="B1046" s="33" t="str">
        <f>IFERROR(LEFT(BasedeDados[[#This Row],[GTE TI]],SEARCH(" ",BasedeDados[[#This Row],[GTE TI]],1)),BasedeDados[[#This Row],[GTE TI]])</f>
        <v xml:space="preserve">ANL </v>
      </c>
      <c r="C1046" s="79" t="s">
        <v>141</v>
      </c>
      <c r="D1046" s="79" t="s">
        <v>1065</v>
      </c>
      <c r="E1046" s="16" t="str" cm="1">
        <f t="array" ref="E104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Adormecido</v>
      </c>
      <c r="F1046" s="16">
        <f t="shared" si="32"/>
        <v>0</v>
      </c>
      <c r="G1046" s="16">
        <f t="shared" si="33"/>
        <v>0</v>
      </c>
      <c r="H1046" s="16" t="s">
        <v>114</v>
      </c>
      <c r="I1046" s="16"/>
      <c r="J1046" s="16"/>
      <c r="K1046" s="31"/>
      <c r="L1046" s="32"/>
      <c r="M1046" s="44"/>
      <c r="N1046" s="16"/>
      <c r="O1046" s="16"/>
      <c r="P1046" s="16"/>
      <c r="Q1046" s="16"/>
      <c r="R1046" s="16"/>
      <c r="S1046" s="16"/>
      <c r="T1046" s="16"/>
      <c r="U1046" s="16"/>
      <c r="V1046" s="16"/>
      <c r="W1046" s="16"/>
      <c r="X1046" s="16"/>
      <c r="Y1046" s="16"/>
      <c r="Z1046" s="16"/>
      <c r="AA1046" s="16"/>
      <c r="AB1046" s="31"/>
      <c r="AC1046" s="16"/>
      <c r="AD1046" s="31"/>
      <c r="AE1046" s="16"/>
      <c r="AF1046" s="16"/>
      <c r="AG1046" s="16"/>
      <c r="AH1046" s="16"/>
      <c r="AI1046" s="16"/>
      <c r="AJ1046" s="16"/>
      <c r="AK1046" s="16"/>
      <c r="AL1046" s="16"/>
      <c r="AM1046" s="16"/>
      <c r="AN1046" s="16"/>
      <c r="AO1046" s="16"/>
      <c r="AP1046" s="16"/>
      <c r="AQ1046" s="15"/>
      <c r="AR1046" s="16"/>
    </row>
    <row r="1047" spans="1:44" s="5" customFormat="1" hidden="1" x14ac:dyDescent="0.25">
      <c r="A1047" s="33" t="s">
        <v>1991</v>
      </c>
      <c r="B1047" s="33" t="str">
        <f>IFERROR(LEFT(BasedeDados[[#This Row],[GTE TI]],SEARCH(" ",BasedeDados[[#This Row],[GTE TI]],1)),BasedeDados[[#This Row],[GTE TI]])</f>
        <v xml:space="preserve">GTE </v>
      </c>
      <c r="C1047" s="80" t="s">
        <v>869</v>
      </c>
      <c r="D1047" s="80" t="s">
        <v>879</v>
      </c>
      <c r="E1047" s="16" t="s">
        <v>57</v>
      </c>
      <c r="F1047" s="16">
        <f t="shared" si="32"/>
        <v>0.75</v>
      </c>
      <c r="G1047" s="16">
        <f t="shared" si="33"/>
        <v>2</v>
      </c>
      <c r="H1047" s="16" t="s">
        <v>58</v>
      </c>
      <c r="I1047" s="16"/>
      <c r="J1047" s="16"/>
      <c r="K1047" s="31">
        <v>0.25</v>
      </c>
      <c r="L1047" s="32">
        <v>0.5</v>
      </c>
      <c r="M1047" s="44"/>
      <c r="N1047" s="16"/>
      <c r="O1047" s="16"/>
      <c r="P1047" s="16"/>
      <c r="Q1047" s="16"/>
      <c r="R1047" s="16"/>
      <c r="S1047" s="16"/>
      <c r="T1047" s="16"/>
      <c r="U1047" s="16"/>
      <c r="V1047" s="16"/>
      <c r="W1047" s="16"/>
      <c r="X1047" s="16"/>
      <c r="Y1047" s="16"/>
      <c r="Z1047" s="16"/>
      <c r="AA1047" s="16"/>
      <c r="AB1047" s="16"/>
      <c r="AC1047" s="16"/>
      <c r="AD1047" s="16"/>
      <c r="AE1047" s="16"/>
      <c r="AF1047" s="16"/>
      <c r="AG1047" s="16"/>
      <c r="AH1047" s="16"/>
      <c r="AI1047" s="16"/>
      <c r="AJ1047" s="16"/>
      <c r="AK1047" s="16"/>
      <c r="AL1047" s="16"/>
      <c r="AM1047" s="16"/>
      <c r="AN1047" s="16"/>
      <c r="AO1047" s="16"/>
      <c r="AP1047" s="16" t="s">
        <v>59</v>
      </c>
      <c r="AQ1047" s="15"/>
      <c r="AR1047" s="16" t="s">
        <v>60</v>
      </c>
    </row>
    <row r="1048" spans="1:44" s="5" customFormat="1" hidden="1" x14ac:dyDescent="0.25">
      <c r="A1048" s="33" t="s">
        <v>1993</v>
      </c>
      <c r="B1048" s="33" t="str">
        <f>IFERROR(LEFT(BasedeDados[[#This Row],[GTE TI]],SEARCH(" ",BasedeDados[[#This Row],[GTE TI]],1)),BasedeDados[[#This Row],[GTE TI]])</f>
        <v xml:space="preserve">ANL </v>
      </c>
      <c r="C1048" s="79" t="s">
        <v>497</v>
      </c>
      <c r="D1048" s="79" t="s">
        <v>543</v>
      </c>
      <c r="E1048" s="16" t="str" cm="1">
        <f t="array" ref="E104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48" s="16">
        <f t="shared" si="32"/>
        <v>0.25</v>
      </c>
      <c r="G1048" s="16">
        <f t="shared" si="33"/>
        <v>1</v>
      </c>
      <c r="H1048" s="16" t="s">
        <v>64</v>
      </c>
      <c r="I1048" s="16"/>
      <c r="J1048" s="16"/>
      <c r="K1048" s="31">
        <v>0.25</v>
      </c>
      <c r="L1048" s="32"/>
      <c r="M1048" s="44"/>
      <c r="N1048" s="16"/>
      <c r="O1048" s="16"/>
      <c r="P1048" s="16"/>
      <c r="Q1048" s="16"/>
      <c r="R1048" s="16"/>
      <c r="S1048" s="16"/>
      <c r="T1048" s="16"/>
      <c r="U1048" s="16"/>
      <c r="V1048" s="16"/>
      <c r="W1048" s="16"/>
      <c r="X1048" s="16"/>
      <c r="Y1048" s="16"/>
      <c r="Z1048" s="16"/>
      <c r="AA1048" s="16"/>
      <c r="AB1048" s="16"/>
      <c r="AC1048" s="16"/>
      <c r="AD1048" s="16"/>
      <c r="AE1048" s="16"/>
      <c r="AF1048" s="16"/>
      <c r="AG1048" s="16"/>
      <c r="AH1048" s="16"/>
      <c r="AI1048" s="16"/>
      <c r="AJ1048" s="16"/>
      <c r="AK1048" s="16"/>
      <c r="AL1048" s="16"/>
      <c r="AM1048" s="16"/>
      <c r="AN1048" s="16"/>
      <c r="AO1048" s="16"/>
      <c r="AP1048" s="16"/>
      <c r="AQ1048" s="15"/>
      <c r="AR1048" s="16" t="s">
        <v>60</v>
      </c>
    </row>
    <row r="1049" spans="1:44" s="5" customFormat="1" hidden="1" x14ac:dyDescent="0.25">
      <c r="A1049" s="33" t="s">
        <v>1994</v>
      </c>
      <c r="B1049" s="33" t="str">
        <f>IFERROR(LEFT(BasedeDados[[#This Row],[GTE TI]],SEARCH(" ",BasedeDados[[#This Row],[GTE TI]],1)),BasedeDados[[#This Row],[GTE TI]])</f>
        <v xml:space="preserve">GTE </v>
      </c>
      <c r="C1049" s="80" t="s">
        <v>252</v>
      </c>
      <c r="D1049" s="80" t="s">
        <v>1493</v>
      </c>
      <c r="E1049" s="16" t="str" cm="1">
        <f t="array" ref="E104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49" s="16">
        <f t="shared" si="32"/>
        <v>0.25</v>
      </c>
      <c r="G1049" s="16">
        <f t="shared" si="33"/>
        <v>1</v>
      </c>
      <c r="H1049" s="16" t="s">
        <v>64</v>
      </c>
      <c r="I1049" s="16"/>
      <c r="J1049" s="16"/>
      <c r="K1049" s="31">
        <v>0.25</v>
      </c>
      <c r="L1049" s="32"/>
      <c r="M1049" s="44"/>
      <c r="N1049" s="16"/>
      <c r="O1049" s="16"/>
      <c r="P1049" s="16"/>
      <c r="Q1049" s="16"/>
      <c r="R1049" s="16"/>
      <c r="S1049" s="16"/>
      <c r="T1049" s="16"/>
      <c r="U1049" s="16"/>
      <c r="V1049" s="16"/>
      <c r="W1049" s="16"/>
      <c r="X1049" s="16"/>
      <c r="Y1049" s="16"/>
      <c r="Z1049" s="16"/>
      <c r="AA1049" s="16"/>
      <c r="AB1049" s="16"/>
      <c r="AC1049" s="16"/>
      <c r="AD1049" s="16"/>
      <c r="AE1049" s="16"/>
      <c r="AF1049" s="16"/>
      <c r="AG1049" s="16"/>
      <c r="AH1049" s="16"/>
      <c r="AI1049" s="16"/>
      <c r="AJ1049" s="16"/>
      <c r="AK1049" s="16"/>
      <c r="AL1049" s="16"/>
      <c r="AM1049" s="16"/>
      <c r="AN1049" s="16"/>
      <c r="AO1049" s="16"/>
      <c r="AP1049" s="16"/>
      <c r="AQ1049" s="15"/>
      <c r="AR1049" s="16" t="s">
        <v>60</v>
      </c>
    </row>
    <row r="1050" spans="1:44" s="5" customFormat="1" hidden="1" x14ac:dyDescent="0.25">
      <c r="A1050" s="33" t="s">
        <v>1996</v>
      </c>
      <c r="B1050" s="33" t="str">
        <f>IFERROR(LEFT(BasedeDados[[#This Row],[GTE TI]],SEARCH(" ",BasedeDados[[#This Row],[GTE TI]],1)),BasedeDados[[#This Row],[GTE TI]])</f>
        <v xml:space="preserve">ANL </v>
      </c>
      <c r="C1050" s="79" t="s">
        <v>356</v>
      </c>
      <c r="D1050" s="79" t="s">
        <v>1196</v>
      </c>
      <c r="E1050" s="16" t="str" cm="1">
        <f t="array" ref="E105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50" s="16">
        <f t="shared" si="32"/>
        <v>0.25</v>
      </c>
      <c r="G1050" s="16">
        <f t="shared" si="33"/>
        <v>1</v>
      </c>
      <c r="H1050" s="16" t="s">
        <v>64</v>
      </c>
      <c r="I1050" s="55"/>
      <c r="J1050" s="55"/>
      <c r="L1050" s="56"/>
      <c r="M1050" s="57"/>
      <c r="N1050" s="55"/>
      <c r="O1050" s="55"/>
      <c r="P1050" s="55"/>
      <c r="Q1050" s="55"/>
      <c r="R1050" s="55"/>
      <c r="S1050" s="55"/>
      <c r="T1050" s="55"/>
      <c r="U1050" s="55"/>
      <c r="V1050" s="55"/>
      <c r="W1050" s="55"/>
      <c r="X1050" s="55"/>
      <c r="Y1050" s="55"/>
      <c r="Z1050" s="55"/>
      <c r="AA1050" s="55"/>
      <c r="AC1050" s="55"/>
      <c r="AE1050" s="55"/>
      <c r="AF1050" s="55"/>
      <c r="AG1050" s="55"/>
      <c r="AH1050" s="55"/>
      <c r="AI1050" s="55"/>
      <c r="AJ1050" s="55"/>
      <c r="AK1050" s="55"/>
      <c r="AL1050" s="55">
        <v>0.25</v>
      </c>
      <c r="AM1050" s="16"/>
      <c r="AN1050" s="55"/>
      <c r="AO1050" s="55"/>
      <c r="AP1050" s="55"/>
      <c r="AQ1050" s="53"/>
      <c r="AR1050" s="16"/>
    </row>
    <row r="1051" spans="1:44" s="5" customFormat="1" hidden="1" x14ac:dyDescent="0.25">
      <c r="A1051" s="33" t="s">
        <v>1998</v>
      </c>
      <c r="B1051" s="33" t="str">
        <f>IFERROR(LEFT(BasedeDados[[#This Row],[GTE TI]],SEARCH(" ",BasedeDados[[#This Row],[GTE TI]],1)),BasedeDados[[#This Row],[GTE TI]])</f>
        <v xml:space="preserve">CONS </v>
      </c>
      <c r="C1051" s="80" t="s">
        <v>487</v>
      </c>
      <c r="D1051" s="80" t="s">
        <v>520</v>
      </c>
      <c r="E1051" s="16" t="str" cm="1">
        <f t="array" ref="E105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51" s="16">
        <f t="shared" si="32"/>
        <v>0.25</v>
      </c>
      <c r="G1051" s="16">
        <f t="shared" si="33"/>
        <v>1</v>
      </c>
      <c r="H1051" s="16" t="s">
        <v>64</v>
      </c>
      <c r="I1051" s="16"/>
      <c r="J1051" s="16"/>
      <c r="K1051" s="31">
        <v>0.25</v>
      </c>
      <c r="L1051" s="32"/>
      <c r="M1051" s="44"/>
      <c r="N1051" s="16"/>
      <c r="O1051" s="16"/>
      <c r="P1051" s="16"/>
      <c r="Q1051" s="16"/>
      <c r="R1051" s="16"/>
      <c r="S1051" s="16"/>
      <c r="T1051" s="16"/>
      <c r="U1051" s="16"/>
      <c r="V1051" s="16"/>
      <c r="W1051" s="16"/>
      <c r="X1051" s="16"/>
      <c r="Y1051" s="16"/>
      <c r="Z1051" s="16"/>
      <c r="AA1051" s="16"/>
      <c r="AB1051" s="16"/>
      <c r="AC1051" s="16"/>
      <c r="AD1051" s="16"/>
      <c r="AE1051" s="16"/>
      <c r="AF1051" s="16"/>
      <c r="AG1051" s="16"/>
      <c r="AH1051" s="16"/>
      <c r="AI1051" s="16"/>
      <c r="AJ1051" s="16"/>
      <c r="AK1051" s="16"/>
      <c r="AL1051" s="16"/>
      <c r="AM1051" s="16"/>
      <c r="AN1051" s="16"/>
      <c r="AO1051" s="16"/>
      <c r="AP1051" s="16"/>
      <c r="AQ1051" s="15"/>
      <c r="AR1051" s="16" t="s">
        <v>60</v>
      </c>
    </row>
    <row r="1052" spans="1:44" s="5" customFormat="1" hidden="1" x14ac:dyDescent="0.25">
      <c r="A1052" s="33" t="s">
        <v>1999</v>
      </c>
      <c r="B1052" s="33" t="str">
        <f>IFERROR(LEFT(BasedeDados[[#This Row],[GTE TI]],SEARCH(" ",BasedeDados[[#This Row],[GTE TI]],1)),BasedeDados[[#This Row],[GTE TI]])</f>
        <v xml:space="preserve">SUPTE </v>
      </c>
      <c r="C1052" s="79" t="s">
        <v>1234</v>
      </c>
      <c r="D1052" s="79" t="s">
        <v>1235</v>
      </c>
      <c r="E1052" s="16" t="str" cm="1">
        <f t="array" ref="E105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52" s="16">
        <f t="shared" si="32"/>
        <v>0.25</v>
      </c>
      <c r="G1052" s="16">
        <f t="shared" si="33"/>
        <v>1</v>
      </c>
      <c r="H1052" s="16" t="s">
        <v>64</v>
      </c>
      <c r="I1052" s="16"/>
      <c r="J1052" s="16"/>
      <c r="K1052" s="31">
        <v>0.25</v>
      </c>
      <c r="L1052" s="32"/>
      <c r="M1052" s="44"/>
      <c r="N1052" s="16"/>
      <c r="O1052" s="16"/>
      <c r="P1052" s="16"/>
      <c r="Q1052" s="16"/>
      <c r="R1052" s="16"/>
      <c r="S1052" s="16"/>
      <c r="T1052" s="16"/>
      <c r="U1052" s="16"/>
      <c r="V1052" s="16"/>
      <c r="W1052" s="16"/>
      <c r="X1052" s="16"/>
      <c r="Y1052" s="16"/>
      <c r="Z1052" s="16"/>
      <c r="AA1052" s="16"/>
      <c r="AB1052" s="16"/>
      <c r="AC1052" s="16"/>
      <c r="AD1052" s="16"/>
      <c r="AE1052" s="16"/>
      <c r="AF1052" s="16"/>
      <c r="AG1052" s="16"/>
      <c r="AH1052" s="16"/>
      <c r="AI1052" s="16"/>
      <c r="AJ1052" s="16"/>
      <c r="AK1052" s="16"/>
      <c r="AL1052" s="16"/>
      <c r="AM1052" s="16"/>
      <c r="AN1052" s="16"/>
      <c r="AO1052" s="16"/>
      <c r="AP1052" s="16"/>
      <c r="AQ1052" s="15"/>
      <c r="AR1052" s="16" t="s">
        <v>60</v>
      </c>
    </row>
    <row r="1053" spans="1:44" s="5" customFormat="1" hidden="1" x14ac:dyDescent="0.25">
      <c r="A1053" s="33" t="s">
        <v>2000</v>
      </c>
      <c r="B1053" s="33" t="str">
        <f>IFERROR(LEFT(BasedeDados[[#This Row],[GTE TI]],SEARCH(" ",BasedeDados[[#This Row],[GTE TI]],1)),BasedeDados[[#This Row],[GTE TI]])</f>
        <v xml:space="preserve">AUDITOR </v>
      </c>
      <c r="C1053" s="80" t="s">
        <v>720</v>
      </c>
      <c r="D1053" s="80" t="s">
        <v>1023</v>
      </c>
      <c r="E1053" s="16" t="str" cm="1">
        <f t="array" ref="E105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53" s="16">
        <f t="shared" si="32"/>
        <v>0.25</v>
      </c>
      <c r="G1053" s="16">
        <f t="shared" si="33"/>
        <v>1</v>
      </c>
      <c r="H1053" s="16" t="s">
        <v>64</v>
      </c>
      <c r="I1053" s="16"/>
      <c r="J1053" s="16"/>
      <c r="K1053" s="31">
        <v>0.25</v>
      </c>
      <c r="L1053" s="32"/>
      <c r="M1053" s="44"/>
      <c r="N1053" s="16"/>
      <c r="O1053" s="16"/>
      <c r="P1053" s="16"/>
      <c r="Q1053" s="16"/>
      <c r="R1053" s="16"/>
      <c r="S1053" s="16"/>
      <c r="T1053" s="16"/>
      <c r="U1053" s="16"/>
      <c r="V1053" s="16"/>
      <c r="W1053" s="16"/>
      <c r="X1053" s="16"/>
      <c r="Y1053" s="16"/>
      <c r="Z1053" s="16"/>
      <c r="AA1053" s="16"/>
      <c r="AB1053" s="16"/>
      <c r="AC1053" s="16"/>
      <c r="AD1053" s="16"/>
      <c r="AE1053" s="16"/>
      <c r="AF1053" s="16"/>
      <c r="AG1053" s="16"/>
      <c r="AH1053" s="16"/>
      <c r="AI1053" s="16"/>
      <c r="AJ1053" s="16"/>
      <c r="AK1053" s="16"/>
      <c r="AL1053" s="16"/>
      <c r="AM1053" s="16"/>
      <c r="AN1053" s="16"/>
      <c r="AO1053" s="16"/>
      <c r="AP1053" s="16"/>
      <c r="AQ1053" s="15"/>
      <c r="AR1053" s="16" t="s">
        <v>60</v>
      </c>
    </row>
    <row r="1054" spans="1:44" s="5" customFormat="1" hidden="1" x14ac:dyDescent="0.25">
      <c r="A1054" s="33" t="s">
        <v>2003</v>
      </c>
      <c r="B1054" s="33" t="str">
        <f>IFERROR(LEFT(BasedeDados[[#This Row],[GTE TI]],SEARCH(" ",BasedeDados[[#This Row],[GTE TI]],1)),BasedeDados[[#This Row],[GTE TI]])</f>
        <v xml:space="preserve">ANL </v>
      </c>
      <c r="C1054" s="79" t="s">
        <v>326</v>
      </c>
      <c r="D1054" s="79" t="s">
        <v>620</v>
      </c>
      <c r="E1054" s="16" t="s">
        <v>57</v>
      </c>
      <c r="F1054" s="16">
        <f t="shared" si="32"/>
        <v>0.75</v>
      </c>
      <c r="G1054" s="16">
        <f t="shared" si="33"/>
        <v>2</v>
      </c>
      <c r="H1054" s="16" t="s">
        <v>58</v>
      </c>
      <c r="I1054" s="16"/>
      <c r="J1054" s="16"/>
      <c r="K1054" s="31"/>
      <c r="L1054" s="32">
        <v>0.5</v>
      </c>
      <c r="M1054" s="44"/>
      <c r="N1054" s="16"/>
      <c r="O1054" s="16"/>
      <c r="P1054" s="16"/>
      <c r="Q1054" s="16"/>
      <c r="R1054" s="16"/>
      <c r="S1054" s="16"/>
      <c r="T1054" s="16"/>
      <c r="U1054" s="16"/>
      <c r="V1054" s="16"/>
      <c r="W1054" s="16"/>
      <c r="X1054" s="16"/>
      <c r="Y1054" s="16"/>
      <c r="Z1054" s="16"/>
      <c r="AA1054" s="16"/>
      <c r="AB1054" s="16"/>
      <c r="AC1054" s="16"/>
      <c r="AD1054" s="16"/>
      <c r="AE1054" s="16"/>
      <c r="AF1054" s="16"/>
      <c r="AG1054" s="16"/>
      <c r="AH1054" s="16"/>
      <c r="AI1054" s="16"/>
      <c r="AJ1054" s="16"/>
      <c r="AK1054" s="16"/>
      <c r="AL1054" s="16"/>
      <c r="AM1054" s="16">
        <v>0.25</v>
      </c>
      <c r="AN1054" s="16"/>
      <c r="AO1054" s="16"/>
      <c r="AP1054" s="16" t="s">
        <v>59</v>
      </c>
      <c r="AQ1054" s="15"/>
      <c r="AR1054" s="16" t="s">
        <v>60</v>
      </c>
    </row>
    <row r="1055" spans="1:44" s="5" customFormat="1" hidden="1" x14ac:dyDescent="0.25">
      <c r="A1055" s="33" t="s">
        <v>2006</v>
      </c>
      <c r="B1055" s="33" t="str">
        <f>IFERROR(LEFT(BasedeDados[[#This Row],[GTE TI]],SEARCH(" ",BasedeDados[[#This Row],[GTE TI]],1)),BasedeDados[[#This Row],[GTE TI]])</f>
        <v>N/A</v>
      </c>
      <c r="C1055" s="80" t="s">
        <v>2075</v>
      </c>
      <c r="D1055" s="80" t="s">
        <v>2075</v>
      </c>
      <c r="E1055" s="16" t="str" cm="1">
        <f t="array" ref="E105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55" s="16">
        <f t="shared" si="32"/>
        <v>0.75</v>
      </c>
      <c r="G1055" s="16">
        <f t="shared" si="33"/>
        <v>3</v>
      </c>
      <c r="H1055" s="16" t="s">
        <v>64</v>
      </c>
      <c r="I1055" s="16"/>
      <c r="J1055" s="16"/>
      <c r="K1055" s="31">
        <v>0.25</v>
      </c>
      <c r="L1055" s="32"/>
      <c r="M1055" s="44"/>
      <c r="N1055" s="16"/>
      <c r="O1055" s="16"/>
      <c r="P1055" s="16"/>
      <c r="Q1055" s="16"/>
      <c r="R1055" s="16"/>
      <c r="S1055" s="16"/>
      <c r="T1055" s="16"/>
      <c r="U1055" s="16"/>
      <c r="V1055" s="16"/>
      <c r="W1055" s="16"/>
      <c r="X1055" s="16"/>
      <c r="Y1055" s="16"/>
      <c r="Z1055" s="16"/>
      <c r="AA1055" s="16"/>
      <c r="AB1055" s="16"/>
      <c r="AC1055" s="16"/>
      <c r="AD1055" s="16"/>
      <c r="AE1055" s="16"/>
      <c r="AF1055" s="16"/>
      <c r="AG1055" s="16"/>
      <c r="AH1055" s="16"/>
      <c r="AI1055" s="16"/>
      <c r="AJ1055" s="16"/>
      <c r="AK1055" s="16"/>
      <c r="AL1055" s="55">
        <v>0.25</v>
      </c>
      <c r="AM1055" s="16">
        <v>0.25</v>
      </c>
      <c r="AN1055" s="16"/>
      <c r="AO1055" s="16"/>
      <c r="AP1055" s="16"/>
      <c r="AQ1055" s="15"/>
      <c r="AR1055" s="16" t="s">
        <v>60</v>
      </c>
    </row>
    <row r="1056" spans="1:44" s="5" customFormat="1" ht="15" hidden="1" customHeight="1" x14ac:dyDescent="0.25">
      <c r="A1056" s="33" t="s">
        <v>2008</v>
      </c>
      <c r="B1056" s="33" t="str">
        <f>IFERROR(LEFT(BasedeDados[[#This Row],[GTE TI]],SEARCH(" ",BasedeDados[[#This Row],[GTE TI]],1)),BasedeDados[[#This Row],[GTE TI]])</f>
        <v xml:space="preserve">GTE </v>
      </c>
      <c r="C1056" s="79" t="s">
        <v>331</v>
      </c>
      <c r="D1056" s="79" t="s">
        <v>430</v>
      </c>
      <c r="E1056" s="16" t="str" cm="1">
        <f t="array" ref="E105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56" s="16">
        <f t="shared" si="32"/>
        <v>0.75</v>
      </c>
      <c r="G1056" s="16">
        <f t="shared" si="33"/>
        <v>3</v>
      </c>
      <c r="H1056" s="16" t="s">
        <v>64</v>
      </c>
      <c r="I1056" s="16"/>
      <c r="J1056" s="16"/>
      <c r="K1056" s="31">
        <v>0.25</v>
      </c>
      <c r="L1056" s="32"/>
      <c r="M1056" s="44"/>
      <c r="N1056" s="16"/>
      <c r="O1056" s="16"/>
      <c r="P1056" s="16"/>
      <c r="Q1056" s="16"/>
      <c r="R1056" s="16"/>
      <c r="S1056" s="16"/>
      <c r="T1056" s="16"/>
      <c r="U1056" s="16"/>
      <c r="V1056" s="16"/>
      <c r="W1056" s="16"/>
      <c r="X1056" s="16"/>
      <c r="Y1056" s="16"/>
      <c r="Z1056" s="16"/>
      <c r="AA1056" s="16"/>
      <c r="AB1056" s="16"/>
      <c r="AC1056" s="16"/>
      <c r="AD1056" s="16"/>
      <c r="AE1056" s="16"/>
      <c r="AF1056" s="16"/>
      <c r="AG1056" s="16"/>
      <c r="AH1056" s="16"/>
      <c r="AI1056" s="16"/>
      <c r="AJ1056" s="16"/>
      <c r="AK1056" s="16"/>
      <c r="AL1056" s="55">
        <v>0.25</v>
      </c>
      <c r="AM1056" s="16">
        <v>0.25</v>
      </c>
      <c r="AN1056" s="16"/>
      <c r="AO1056" s="16"/>
      <c r="AP1056" s="16"/>
      <c r="AQ1056" s="15"/>
      <c r="AR1056" s="16" t="s">
        <v>60</v>
      </c>
    </row>
    <row r="1057" spans="1:44" s="5" customFormat="1" hidden="1" x14ac:dyDescent="0.25">
      <c r="A1057" s="33" t="s">
        <v>2011</v>
      </c>
      <c r="B1057" s="33" t="str">
        <f>IFERROR(LEFT(BasedeDados[[#This Row],[GTE TI]],SEARCH(" ",BasedeDados[[#This Row],[GTE TI]],1)),BasedeDados[[#This Row],[GTE TI]])</f>
        <v xml:space="preserve">ANL </v>
      </c>
      <c r="C1057" s="80" t="s">
        <v>564</v>
      </c>
      <c r="D1057" s="80" t="s">
        <v>1992</v>
      </c>
      <c r="E1057" s="16" t="s">
        <v>57</v>
      </c>
      <c r="F1057" s="16">
        <f t="shared" si="32"/>
        <v>0.75</v>
      </c>
      <c r="G1057" s="16">
        <f t="shared" si="33"/>
        <v>2</v>
      </c>
      <c r="H1057" s="16" t="s">
        <v>58</v>
      </c>
      <c r="I1057" s="16"/>
      <c r="J1057" s="16"/>
      <c r="K1057" s="31"/>
      <c r="L1057" s="32">
        <v>0.5</v>
      </c>
      <c r="M1057" s="44"/>
      <c r="N1057" s="16"/>
      <c r="O1057" s="16"/>
      <c r="P1057" s="16"/>
      <c r="Q1057" s="16"/>
      <c r="R1057" s="16"/>
      <c r="S1057" s="16"/>
      <c r="T1057" s="16"/>
      <c r="U1057" s="16"/>
      <c r="V1057" s="16"/>
      <c r="W1057" s="16"/>
      <c r="X1057" s="16"/>
      <c r="Y1057" s="16"/>
      <c r="Z1057" s="16"/>
      <c r="AA1057" s="16"/>
      <c r="AB1057" s="16"/>
      <c r="AC1057" s="16"/>
      <c r="AD1057" s="16"/>
      <c r="AE1057" s="16"/>
      <c r="AF1057" s="16"/>
      <c r="AG1057" s="16"/>
      <c r="AH1057" s="16"/>
      <c r="AI1057" s="16"/>
      <c r="AJ1057" s="16"/>
      <c r="AK1057" s="16"/>
      <c r="AL1057" s="16"/>
      <c r="AM1057" s="16">
        <v>0.25</v>
      </c>
      <c r="AN1057" s="16"/>
      <c r="AO1057" s="16"/>
      <c r="AP1057" s="16" t="s">
        <v>59</v>
      </c>
      <c r="AQ1057" s="15"/>
      <c r="AR1057" s="16" t="s">
        <v>60</v>
      </c>
    </row>
    <row r="1058" spans="1:44" s="5" customFormat="1" hidden="1" x14ac:dyDescent="0.25">
      <c r="A1058" s="33" t="s">
        <v>2014</v>
      </c>
      <c r="B1058" s="33" t="str">
        <f>IFERROR(LEFT(BasedeDados[[#This Row],[GTE TI]],SEARCH(" ",BasedeDados[[#This Row],[GTE TI]],1)),BasedeDados[[#This Row],[GTE TI]])</f>
        <v xml:space="preserve">ANL </v>
      </c>
      <c r="C1058" s="79" t="s">
        <v>1124</v>
      </c>
      <c r="D1058" s="79" t="s">
        <v>2013</v>
      </c>
      <c r="E1058" s="16" t="str" cm="1">
        <f t="array" ref="E105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58" s="16">
        <f t="shared" si="32"/>
        <v>0.25</v>
      </c>
      <c r="G1058" s="16">
        <f t="shared" si="33"/>
        <v>1</v>
      </c>
      <c r="H1058" s="16" t="s">
        <v>64</v>
      </c>
      <c r="I1058" s="16"/>
      <c r="J1058" s="16"/>
      <c r="K1058" s="31">
        <v>0.25</v>
      </c>
      <c r="L1058" s="32"/>
      <c r="M1058" s="44"/>
      <c r="N1058" s="16"/>
      <c r="O1058" s="16"/>
      <c r="P1058" s="16"/>
      <c r="Q1058" s="16"/>
      <c r="R1058" s="16"/>
      <c r="S1058" s="16"/>
      <c r="T1058" s="16"/>
      <c r="U1058" s="16"/>
      <c r="V1058" s="16"/>
      <c r="W1058" s="16"/>
      <c r="X1058" s="16"/>
      <c r="Y1058" s="16"/>
      <c r="Z1058" s="16"/>
      <c r="AA1058" s="16"/>
      <c r="AB1058" s="16"/>
      <c r="AC1058" s="16"/>
      <c r="AD1058" s="16"/>
      <c r="AE1058" s="16"/>
      <c r="AF1058" s="16"/>
      <c r="AG1058" s="16"/>
      <c r="AH1058" s="16"/>
      <c r="AI1058" s="16"/>
      <c r="AJ1058" s="16"/>
      <c r="AK1058" s="16"/>
      <c r="AL1058" s="16"/>
      <c r="AM1058" s="16"/>
      <c r="AN1058" s="16"/>
      <c r="AO1058" s="16"/>
      <c r="AP1058" s="16"/>
      <c r="AQ1058" s="15"/>
      <c r="AR1058" s="16" t="s">
        <v>60</v>
      </c>
    </row>
    <row r="1059" spans="1:44" s="5" customFormat="1" hidden="1" x14ac:dyDescent="0.25">
      <c r="A1059" s="33" t="s">
        <v>2015</v>
      </c>
      <c r="B1059" s="33" t="str">
        <f>IFERROR(LEFT(BasedeDados[[#This Row],[GTE TI]],SEARCH(" ",BasedeDados[[#This Row],[GTE TI]],1)),BasedeDados[[#This Row],[GTE TI]])</f>
        <v xml:space="preserve">CONS </v>
      </c>
      <c r="C1059" s="80" t="s">
        <v>1409</v>
      </c>
      <c r="D1059" s="80" t="s">
        <v>1405</v>
      </c>
      <c r="E1059" s="16" t="str" cm="1">
        <f t="array" ref="E105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59" s="16">
        <f t="shared" si="32"/>
        <v>0.25</v>
      </c>
      <c r="G1059" s="16">
        <f t="shared" si="33"/>
        <v>1</v>
      </c>
      <c r="H1059" s="16" t="s">
        <v>64</v>
      </c>
      <c r="I1059" s="16"/>
      <c r="J1059" s="16"/>
      <c r="K1059" s="31">
        <v>0.25</v>
      </c>
      <c r="L1059" s="32"/>
      <c r="M1059" s="44"/>
      <c r="N1059" s="16"/>
      <c r="O1059" s="16"/>
      <c r="P1059" s="16"/>
      <c r="Q1059" s="16"/>
      <c r="R1059" s="16"/>
      <c r="S1059" s="16"/>
      <c r="T1059" s="16"/>
      <c r="U1059" s="16"/>
      <c r="V1059" s="16"/>
      <c r="W1059" s="16"/>
      <c r="X1059" s="16"/>
      <c r="Y1059" s="16"/>
      <c r="Z1059" s="16"/>
      <c r="AA1059" s="16"/>
      <c r="AB1059" s="16"/>
      <c r="AC1059" s="16"/>
      <c r="AD1059" s="16"/>
      <c r="AE1059" s="16"/>
      <c r="AF1059" s="16"/>
      <c r="AG1059" s="16"/>
      <c r="AH1059" s="16"/>
      <c r="AI1059" s="16"/>
      <c r="AJ1059" s="16"/>
      <c r="AK1059" s="16"/>
      <c r="AL1059" s="16"/>
      <c r="AM1059" s="16"/>
      <c r="AN1059" s="16"/>
      <c r="AO1059" s="16"/>
      <c r="AP1059" s="16"/>
      <c r="AQ1059" s="15"/>
      <c r="AR1059" s="16" t="s">
        <v>60</v>
      </c>
    </row>
    <row r="1060" spans="1:44" s="5" customFormat="1" hidden="1" x14ac:dyDescent="0.25">
      <c r="A1060" s="33" t="s">
        <v>2018</v>
      </c>
      <c r="B1060" s="33" t="str">
        <f>IFERROR(LEFT(BasedeDados[[#This Row],[GTE TI]],SEARCH(" ",BasedeDados[[#This Row],[GTE TI]],1)),BasedeDados[[#This Row],[GTE TI]])</f>
        <v xml:space="preserve">ANL </v>
      </c>
      <c r="C1060" s="79" t="s">
        <v>326</v>
      </c>
      <c r="D1060" s="79" t="s">
        <v>348</v>
      </c>
      <c r="E1060" s="16" t="str" cm="1">
        <f t="array" ref="E106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60" s="16">
        <f t="shared" si="32"/>
        <v>0.25</v>
      </c>
      <c r="G1060" s="16">
        <f t="shared" si="33"/>
        <v>1</v>
      </c>
      <c r="H1060" s="16" t="s">
        <v>64</v>
      </c>
      <c r="I1060" s="16"/>
      <c r="J1060" s="16"/>
      <c r="K1060" s="31">
        <v>0.25</v>
      </c>
      <c r="L1060" s="32"/>
      <c r="M1060" s="44"/>
      <c r="N1060" s="16"/>
      <c r="O1060" s="16"/>
      <c r="P1060" s="16"/>
      <c r="Q1060" s="16"/>
      <c r="R1060" s="16"/>
      <c r="S1060" s="16"/>
      <c r="T1060" s="16"/>
      <c r="U1060" s="16"/>
      <c r="V1060" s="16"/>
      <c r="W1060" s="16"/>
      <c r="X1060" s="16"/>
      <c r="Y1060" s="16"/>
      <c r="Z1060" s="16"/>
      <c r="AA1060" s="16"/>
      <c r="AB1060" s="16"/>
      <c r="AC1060" s="16"/>
      <c r="AD1060" s="16"/>
      <c r="AE1060" s="16"/>
      <c r="AF1060" s="16"/>
      <c r="AG1060" s="16"/>
      <c r="AH1060" s="16"/>
      <c r="AI1060" s="16"/>
      <c r="AJ1060" s="16"/>
      <c r="AK1060" s="16"/>
      <c r="AL1060" s="16"/>
      <c r="AM1060" s="16"/>
      <c r="AN1060" s="16"/>
      <c r="AO1060" s="16"/>
      <c r="AP1060" s="16"/>
      <c r="AQ1060" s="15"/>
      <c r="AR1060" s="16" t="s">
        <v>60</v>
      </c>
    </row>
    <row r="1061" spans="1:44" s="5" customFormat="1" hidden="1" x14ac:dyDescent="0.25">
      <c r="A1061" s="33" t="s">
        <v>2020</v>
      </c>
      <c r="B1061" s="33" t="str">
        <f>IFERROR(LEFT(BasedeDados[[#This Row],[GTE TI]],SEARCH(" ",BasedeDados[[#This Row],[GTE TI]],1)),BasedeDados[[#This Row],[GTE TI]])</f>
        <v>N/A</v>
      </c>
      <c r="C1061" s="80" t="s">
        <v>2075</v>
      </c>
      <c r="D1061" s="80" t="s">
        <v>2075</v>
      </c>
      <c r="E1061" s="16" t="str" cm="1">
        <f t="array" ref="E106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61" s="16">
        <f t="shared" si="32"/>
        <v>0.25</v>
      </c>
      <c r="G1061" s="16">
        <f t="shared" si="33"/>
        <v>1</v>
      </c>
      <c r="H1061" s="16" t="s">
        <v>64</v>
      </c>
      <c r="I1061" s="16"/>
      <c r="J1061" s="16"/>
      <c r="K1061" s="31">
        <v>0.25</v>
      </c>
      <c r="L1061" s="32"/>
      <c r="M1061" s="44"/>
      <c r="N1061" s="16"/>
      <c r="O1061" s="16"/>
      <c r="P1061" s="16"/>
      <c r="Q1061" s="16"/>
      <c r="R1061" s="16"/>
      <c r="S1061" s="16"/>
      <c r="T1061" s="16"/>
      <c r="U1061" s="16"/>
      <c r="V1061" s="16"/>
      <c r="W1061" s="16"/>
      <c r="X1061" s="16"/>
      <c r="Y1061" s="16"/>
      <c r="Z1061" s="16"/>
      <c r="AA1061" s="16"/>
      <c r="AB1061" s="16"/>
      <c r="AC1061" s="16"/>
      <c r="AD1061" s="16"/>
      <c r="AE1061" s="16"/>
      <c r="AF1061" s="16"/>
      <c r="AG1061" s="16"/>
      <c r="AH1061" s="16"/>
      <c r="AI1061" s="16"/>
      <c r="AJ1061" s="16"/>
      <c r="AK1061" s="16"/>
      <c r="AL1061" s="16"/>
      <c r="AM1061" s="16"/>
      <c r="AN1061" s="16"/>
      <c r="AO1061" s="16"/>
      <c r="AP1061" s="16"/>
      <c r="AQ1061" s="15"/>
      <c r="AR1061" s="16" t="s">
        <v>60</v>
      </c>
    </row>
    <row r="1062" spans="1:44" s="5" customFormat="1" hidden="1" x14ac:dyDescent="0.25">
      <c r="A1062" s="33" t="s">
        <v>2022</v>
      </c>
      <c r="B1062" s="33" t="str">
        <f>IFERROR(LEFT(BasedeDados[[#This Row],[GTE TI]],SEARCH(" ",BasedeDados[[#This Row],[GTE TI]],1)),BasedeDados[[#This Row],[GTE TI]])</f>
        <v xml:space="preserve">CONS </v>
      </c>
      <c r="C1062" s="79" t="s">
        <v>1083</v>
      </c>
      <c r="D1062" s="79" t="s">
        <v>1464</v>
      </c>
      <c r="E1062" s="16" t="s">
        <v>84</v>
      </c>
      <c r="F1062" s="16">
        <f t="shared" si="32"/>
        <v>32</v>
      </c>
      <c r="G1062" s="16">
        <f t="shared" si="33"/>
        <v>4</v>
      </c>
      <c r="H1062" s="16" t="s">
        <v>85</v>
      </c>
      <c r="I1062" s="16"/>
      <c r="J1062" s="16"/>
      <c r="K1062" s="31"/>
      <c r="L1062" s="32"/>
      <c r="M1062" s="32"/>
      <c r="N1062" s="16"/>
      <c r="O1062" s="16"/>
      <c r="P1062" s="16">
        <v>16</v>
      </c>
      <c r="Q1062" s="16"/>
      <c r="R1062" s="16"/>
      <c r="S1062" s="16"/>
      <c r="T1062" s="16"/>
      <c r="U1062" s="16"/>
      <c r="V1062" s="16"/>
      <c r="W1062" s="16"/>
      <c r="X1062" s="16"/>
      <c r="Y1062" s="16">
        <v>4</v>
      </c>
      <c r="Z1062" s="16"/>
      <c r="AA1062" s="16">
        <v>2</v>
      </c>
      <c r="AB1062" s="16"/>
      <c r="AC1062" s="16"/>
      <c r="AD1062" s="16"/>
      <c r="AE1062" s="16"/>
      <c r="AF1062" s="16"/>
      <c r="AG1062" s="16"/>
      <c r="AH1062" s="16"/>
      <c r="AI1062" s="16">
        <v>10</v>
      </c>
      <c r="AJ1062" s="16"/>
      <c r="AK1062" s="16"/>
      <c r="AL1062" s="16"/>
      <c r="AM1062" s="16"/>
      <c r="AN1062" s="16"/>
      <c r="AO1062" s="16"/>
      <c r="AP1062" s="16"/>
      <c r="AQ1062" s="15"/>
      <c r="AR1062" s="16"/>
    </row>
    <row r="1063" spans="1:44" s="5" customFormat="1" hidden="1" x14ac:dyDescent="0.25">
      <c r="A1063" s="33" t="s">
        <v>2024</v>
      </c>
      <c r="B1063" s="33" t="str">
        <f>IFERROR(LEFT(BasedeDados[[#This Row],[GTE TI]],SEARCH(" ",BasedeDados[[#This Row],[GTE TI]],1)),BasedeDados[[#This Row],[GTE TI]])</f>
        <v xml:space="preserve">GTE </v>
      </c>
      <c r="C1063" s="80" t="s">
        <v>769</v>
      </c>
      <c r="D1063" s="80" t="s">
        <v>770</v>
      </c>
      <c r="E1063" s="16" t="s">
        <v>84</v>
      </c>
      <c r="F1063" s="16">
        <f t="shared" si="32"/>
        <v>12</v>
      </c>
      <c r="G1063" s="16">
        <f t="shared" si="33"/>
        <v>2</v>
      </c>
      <c r="H1063" s="16" t="s">
        <v>85</v>
      </c>
      <c r="I1063" s="16"/>
      <c r="J1063" s="16"/>
      <c r="K1063" s="31"/>
      <c r="L1063" s="32"/>
      <c r="M1063" s="44"/>
      <c r="N1063" s="16"/>
      <c r="O1063" s="16"/>
      <c r="P1063" s="16"/>
      <c r="Q1063" s="16"/>
      <c r="R1063" s="16"/>
      <c r="S1063" s="16"/>
      <c r="T1063" s="16"/>
      <c r="U1063" s="16"/>
      <c r="V1063" s="16"/>
      <c r="W1063" s="16"/>
      <c r="X1063" s="16"/>
      <c r="Y1063" s="16"/>
      <c r="Z1063" s="16"/>
      <c r="AA1063" s="16">
        <v>2</v>
      </c>
      <c r="AB1063" s="16"/>
      <c r="AC1063" s="16"/>
      <c r="AD1063" s="16"/>
      <c r="AE1063" s="16"/>
      <c r="AF1063" s="16"/>
      <c r="AG1063" s="16"/>
      <c r="AH1063" s="16"/>
      <c r="AI1063" s="16">
        <v>10</v>
      </c>
      <c r="AJ1063" s="16"/>
      <c r="AK1063" s="16"/>
      <c r="AL1063" s="16"/>
      <c r="AM1063" s="16"/>
      <c r="AN1063" s="16"/>
      <c r="AO1063" s="16"/>
      <c r="AP1063" s="16" t="s">
        <v>86</v>
      </c>
      <c r="AQ1063" s="15"/>
      <c r="AR1063" s="16"/>
    </row>
    <row r="1064" spans="1:44" s="5" customFormat="1" hidden="1" x14ac:dyDescent="0.25">
      <c r="A1064" s="33" t="s">
        <v>2025</v>
      </c>
      <c r="B1064" s="33" t="str">
        <f>IFERROR(LEFT(BasedeDados[[#This Row],[GTE TI]],SEARCH(" ",BasedeDados[[#This Row],[GTE TI]],1)),BasedeDados[[#This Row],[GTE TI]])</f>
        <v xml:space="preserve">AST </v>
      </c>
      <c r="C1064" s="79" t="s">
        <v>1750</v>
      </c>
      <c r="D1064" s="79" t="s">
        <v>1751</v>
      </c>
      <c r="E1064" s="16" t="str" cm="1">
        <f t="array" ref="E106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064" s="16">
        <f t="shared" si="32"/>
        <v>1</v>
      </c>
      <c r="G1064" s="16">
        <f t="shared" si="33"/>
        <v>3</v>
      </c>
      <c r="H1064" s="16" t="s">
        <v>58</v>
      </c>
      <c r="I1064" s="16"/>
      <c r="J1064" s="16"/>
      <c r="K1064" s="31">
        <v>0.25</v>
      </c>
      <c r="L1064" s="32">
        <v>0.5</v>
      </c>
      <c r="M1064" s="44"/>
      <c r="N1064" s="16"/>
      <c r="O1064" s="16"/>
      <c r="P1064" s="16"/>
      <c r="Q1064" s="16"/>
      <c r="R1064" s="16"/>
      <c r="S1064" s="16"/>
      <c r="T1064" s="16"/>
      <c r="U1064" s="16"/>
      <c r="V1064" s="16"/>
      <c r="W1064" s="16"/>
      <c r="X1064" s="16"/>
      <c r="Y1064" s="16"/>
      <c r="Z1064" s="16"/>
      <c r="AA1064" s="16"/>
      <c r="AB1064" s="16"/>
      <c r="AC1064" s="16"/>
      <c r="AD1064" s="16"/>
      <c r="AE1064" s="16"/>
      <c r="AF1064" s="16"/>
      <c r="AG1064" s="16"/>
      <c r="AH1064" s="16"/>
      <c r="AI1064" s="16"/>
      <c r="AJ1064" s="16"/>
      <c r="AK1064" s="16"/>
      <c r="AL1064" s="55">
        <v>0.25</v>
      </c>
      <c r="AM1064" s="16"/>
      <c r="AN1064" s="16"/>
      <c r="AO1064" s="16"/>
      <c r="AP1064" s="16" t="s">
        <v>59</v>
      </c>
      <c r="AQ1064" s="15"/>
      <c r="AR1064" s="16" t="s">
        <v>60</v>
      </c>
    </row>
    <row r="1065" spans="1:44" s="5" customFormat="1" hidden="1" x14ac:dyDescent="0.25">
      <c r="A1065" s="33" t="s">
        <v>2026</v>
      </c>
      <c r="B1065" s="33" t="str">
        <f>IFERROR(LEFT(BasedeDados[[#This Row],[GTE TI]],SEARCH(" ",BasedeDados[[#This Row],[GTE TI]],1)),BasedeDados[[#This Row],[GTE TI]])</f>
        <v xml:space="preserve">COORD </v>
      </c>
      <c r="C1065" s="80" t="s">
        <v>1538</v>
      </c>
      <c r="D1065" s="80" t="s">
        <v>1539</v>
      </c>
      <c r="E1065" s="16" t="str" cm="1">
        <f t="array" ref="E106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65" s="16">
        <f t="shared" si="32"/>
        <v>0.25</v>
      </c>
      <c r="G1065" s="16">
        <f t="shared" si="33"/>
        <v>1</v>
      </c>
      <c r="H1065" s="16" t="s">
        <v>64</v>
      </c>
      <c r="I1065" s="55"/>
      <c r="J1065" s="55"/>
      <c r="L1065" s="56"/>
      <c r="M1065" s="57"/>
      <c r="N1065" s="55"/>
      <c r="O1065" s="55"/>
      <c r="P1065" s="55"/>
      <c r="Q1065" s="55"/>
      <c r="R1065" s="55"/>
      <c r="S1065" s="55"/>
      <c r="T1065" s="55"/>
      <c r="U1065" s="55"/>
      <c r="V1065" s="55"/>
      <c r="W1065" s="55"/>
      <c r="X1065" s="55"/>
      <c r="Y1065" s="55"/>
      <c r="Z1065" s="55"/>
      <c r="AA1065" s="55"/>
      <c r="AB1065" s="58"/>
      <c r="AC1065" s="55"/>
      <c r="AE1065" s="55"/>
      <c r="AF1065" s="55"/>
      <c r="AG1065" s="55"/>
      <c r="AH1065" s="55"/>
      <c r="AI1065" s="55"/>
      <c r="AJ1065" s="55"/>
      <c r="AK1065" s="55"/>
      <c r="AL1065" s="55">
        <v>0.25</v>
      </c>
      <c r="AM1065" s="16"/>
      <c r="AN1065" s="55"/>
      <c r="AO1065" s="55"/>
      <c r="AP1065" s="55"/>
      <c r="AQ1065" s="53"/>
      <c r="AR1065" s="16"/>
    </row>
    <row r="1066" spans="1:44" s="5" customFormat="1" hidden="1" x14ac:dyDescent="0.25">
      <c r="A1066" s="33" t="s">
        <v>2027</v>
      </c>
      <c r="B1066" s="33" t="str">
        <f>IFERROR(LEFT(BasedeDados[[#This Row],[GTE TI]],SEARCH(" ",BasedeDados[[#This Row],[GTE TI]],1)),BasedeDados[[#This Row],[GTE TI]])</f>
        <v xml:space="preserve">ANL </v>
      </c>
      <c r="C1066" s="79" t="s">
        <v>482</v>
      </c>
      <c r="D1066" s="79" t="s">
        <v>1732</v>
      </c>
      <c r="E1066" s="16" t="s">
        <v>18</v>
      </c>
      <c r="F1066" s="16">
        <f t="shared" si="32"/>
        <v>16</v>
      </c>
      <c r="G1066" s="16">
        <f t="shared" si="33"/>
        <v>6</v>
      </c>
      <c r="H1066" s="16" t="s">
        <v>187</v>
      </c>
      <c r="I1066" s="16">
        <v>2</v>
      </c>
      <c r="J1066" s="16" t="s">
        <v>463</v>
      </c>
      <c r="K1066" s="31">
        <v>0.25</v>
      </c>
      <c r="L1066" s="32"/>
      <c r="M1066" s="44"/>
      <c r="N1066" s="16"/>
      <c r="O1066" s="16"/>
      <c r="P1066" s="16"/>
      <c r="Q1066" s="16"/>
      <c r="R1066" s="16"/>
      <c r="S1066" s="16"/>
      <c r="T1066" s="16"/>
      <c r="U1066" s="16"/>
      <c r="V1066" s="16"/>
      <c r="W1066" s="16"/>
      <c r="X1066" s="16"/>
      <c r="Y1066" s="16"/>
      <c r="Z1066" s="16"/>
      <c r="AA1066" s="16">
        <v>2</v>
      </c>
      <c r="AB1066" s="16"/>
      <c r="AC1066" s="16"/>
      <c r="AD1066" s="16">
        <v>1.5</v>
      </c>
      <c r="AE1066" s="16"/>
      <c r="AF1066" s="16"/>
      <c r="AG1066" s="16"/>
      <c r="AH1066" s="16"/>
      <c r="AI1066" s="16">
        <v>10</v>
      </c>
      <c r="AJ1066" s="16"/>
      <c r="AK1066" s="16"/>
      <c r="AL1066" s="16"/>
      <c r="AM1066" s="16">
        <v>0.25</v>
      </c>
      <c r="AN1066" s="16"/>
      <c r="AO1066" s="16"/>
      <c r="AP1066" s="16" t="s">
        <v>86</v>
      </c>
      <c r="AQ1066" s="15"/>
      <c r="AR1066" s="16" t="s">
        <v>60</v>
      </c>
    </row>
    <row r="1067" spans="1:44" s="5" customFormat="1" hidden="1" x14ac:dyDescent="0.25">
      <c r="A1067" s="33" t="s">
        <v>2029</v>
      </c>
      <c r="B1067" s="33" t="str">
        <f>IFERROR(LEFT(BasedeDados[[#This Row],[GTE TI]],SEARCH(" ",BasedeDados[[#This Row],[GTE TI]],1)),BasedeDados[[#This Row],[GTE TI]])</f>
        <v xml:space="preserve">ANL </v>
      </c>
      <c r="C1067" s="80" t="s">
        <v>1337</v>
      </c>
      <c r="D1067" s="80" t="s">
        <v>1334</v>
      </c>
      <c r="E1067" s="16" t="s">
        <v>84</v>
      </c>
      <c r="F1067" s="16">
        <f t="shared" si="32"/>
        <v>16</v>
      </c>
      <c r="G1067" s="16">
        <f t="shared" si="33"/>
        <v>1</v>
      </c>
      <c r="H1067" s="16" t="s">
        <v>85</v>
      </c>
      <c r="I1067" s="16"/>
      <c r="J1067" s="16"/>
      <c r="K1067" s="31"/>
      <c r="L1067" s="32"/>
      <c r="M1067" s="44"/>
      <c r="N1067" s="16"/>
      <c r="O1067" s="16"/>
      <c r="P1067" s="16"/>
      <c r="Q1067" s="16"/>
      <c r="R1067" s="16"/>
      <c r="S1067" s="16"/>
      <c r="T1067" s="16"/>
      <c r="U1067" s="16"/>
      <c r="V1067" s="16"/>
      <c r="W1067" s="16"/>
      <c r="X1067" s="16"/>
      <c r="Y1067" s="16"/>
      <c r="Z1067" s="16"/>
      <c r="AA1067" s="16"/>
      <c r="AB1067" s="31"/>
      <c r="AC1067" s="16"/>
      <c r="AD1067" s="31"/>
      <c r="AE1067" s="16"/>
      <c r="AF1067" s="16"/>
      <c r="AG1067" s="16"/>
      <c r="AH1067" s="31">
        <v>16</v>
      </c>
      <c r="AI1067" s="31"/>
      <c r="AJ1067" s="16"/>
      <c r="AK1067" s="16"/>
      <c r="AL1067" s="16"/>
      <c r="AM1067" s="31"/>
      <c r="AN1067" s="16"/>
      <c r="AO1067" s="16"/>
      <c r="AP1067" s="16"/>
      <c r="AQ1067" s="15"/>
      <c r="AR1067" s="16"/>
    </row>
    <row r="1068" spans="1:44" s="5" customFormat="1" hidden="1" x14ac:dyDescent="0.25">
      <c r="A1068" s="33" t="s">
        <v>2031</v>
      </c>
      <c r="B1068" s="33" t="str">
        <f>IFERROR(LEFT(BasedeDados[[#This Row],[GTE TI]],SEARCH(" ",BasedeDados[[#This Row],[GTE TI]],1)),BasedeDados[[#This Row],[GTE TI]])</f>
        <v xml:space="preserve">ANL </v>
      </c>
      <c r="C1068" s="79" t="s">
        <v>577</v>
      </c>
      <c r="D1068" s="79" t="s">
        <v>575</v>
      </c>
      <c r="E1068" s="16" t="s">
        <v>84</v>
      </c>
      <c r="F1068" s="16">
        <f t="shared" si="32"/>
        <v>12.25</v>
      </c>
      <c r="G1068" s="16">
        <f t="shared" si="33"/>
        <v>3</v>
      </c>
      <c r="H1068" s="16" t="s">
        <v>85</v>
      </c>
      <c r="I1068" s="16"/>
      <c r="J1068" s="16"/>
      <c r="K1068" s="31">
        <v>0.25</v>
      </c>
      <c r="L1068" s="32"/>
      <c r="M1068" s="44"/>
      <c r="N1068" s="16"/>
      <c r="O1068" s="16"/>
      <c r="P1068" s="16"/>
      <c r="Q1068" s="16"/>
      <c r="R1068" s="16"/>
      <c r="S1068" s="16"/>
      <c r="T1068" s="16"/>
      <c r="U1068" s="16"/>
      <c r="V1068" s="16"/>
      <c r="W1068" s="16"/>
      <c r="X1068" s="16"/>
      <c r="Y1068" s="16"/>
      <c r="Z1068" s="16"/>
      <c r="AA1068" s="16">
        <v>2</v>
      </c>
      <c r="AB1068" s="16"/>
      <c r="AC1068" s="16"/>
      <c r="AD1068" s="16"/>
      <c r="AE1068" s="16"/>
      <c r="AF1068" s="16"/>
      <c r="AG1068" s="16"/>
      <c r="AH1068" s="16"/>
      <c r="AI1068" s="16">
        <v>10</v>
      </c>
      <c r="AJ1068" s="16"/>
      <c r="AK1068" s="16"/>
      <c r="AL1068" s="16"/>
      <c r="AM1068" s="16"/>
      <c r="AN1068" s="16"/>
      <c r="AO1068" s="16"/>
      <c r="AP1068" s="16" t="s">
        <v>86</v>
      </c>
      <c r="AQ1068" s="15"/>
      <c r="AR1068" s="16" t="s">
        <v>60</v>
      </c>
    </row>
    <row r="1069" spans="1:44" s="5" customFormat="1" hidden="1" x14ac:dyDescent="0.25">
      <c r="A1069" s="33" t="s">
        <v>2033</v>
      </c>
      <c r="B1069" s="33" t="str">
        <f>IFERROR(LEFT(BasedeDados[[#This Row],[GTE TI]],SEARCH(" ",BasedeDados[[#This Row],[GTE TI]],1)),BasedeDados[[#This Row],[GTE TI]])</f>
        <v xml:space="preserve">GTE </v>
      </c>
      <c r="C1069" s="80" t="s">
        <v>856</v>
      </c>
      <c r="D1069" s="80" t="s">
        <v>1328</v>
      </c>
      <c r="E1069" s="16" t="str" cm="1">
        <f t="array" ref="E106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69" s="16">
        <f t="shared" si="32"/>
        <v>0.25</v>
      </c>
      <c r="G1069" s="16">
        <f t="shared" si="33"/>
        <v>1</v>
      </c>
      <c r="H1069" s="16" t="s">
        <v>64</v>
      </c>
      <c r="I1069" s="16"/>
      <c r="J1069" s="16"/>
      <c r="K1069" s="31">
        <v>0.25</v>
      </c>
      <c r="L1069" s="32"/>
      <c r="M1069" s="44"/>
      <c r="N1069" s="16"/>
      <c r="O1069" s="16"/>
      <c r="P1069" s="16"/>
      <c r="Q1069" s="16"/>
      <c r="R1069" s="16"/>
      <c r="S1069" s="16"/>
      <c r="T1069" s="16"/>
      <c r="U1069" s="16"/>
      <c r="V1069" s="16"/>
      <c r="W1069" s="16"/>
      <c r="X1069" s="16"/>
      <c r="Y1069" s="16"/>
      <c r="Z1069" s="16"/>
      <c r="AA1069" s="16"/>
      <c r="AB1069" s="16"/>
      <c r="AC1069" s="16"/>
      <c r="AD1069" s="16"/>
      <c r="AE1069" s="16"/>
      <c r="AF1069" s="16"/>
      <c r="AG1069" s="16"/>
      <c r="AH1069" s="16"/>
      <c r="AI1069" s="16"/>
      <c r="AJ1069" s="16"/>
      <c r="AK1069" s="16"/>
      <c r="AL1069" s="16"/>
      <c r="AM1069" s="16"/>
      <c r="AN1069" s="16"/>
      <c r="AO1069" s="16"/>
      <c r="AP1069" s="16"/>
      <c r="AQ1069" s="15"/>
      <c r="AR1069" s="16" t="s">
        <v>60</v>
      </c>
    </row>
    <row r="1070" spans="1:44" s="5" customFormat="1" hidden="1" x14ac:dyDescent="0.25">
      <c r="A1070" s="33" t="s">
        <v>2035</v>
      </c>
      <c r="B1070" s="33" t="str">
        <f>IFERROR(LEFT(BasedeDados[[#This Row],[GTE TI]],SEARCH(" ",BasedeDados[[#This Row],[GTE TI]],1)),BasedeDados[[#This Row],[GTE TI]])</f>
        <v xml:space="preserve">ANL </v>
      </c>
      <c r="C1070" s="79" t="s">
        <v>326</v>
      </c>
      <c r="D1070" s="79" t="s">
        <v>364</v>
      </c>
      <c r="E1070" s="16" t="str" cm="1">
        <f t="array" ref="E107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70" s="16">
        <f t="shared" si="32"/>
        <v>0.25</v>
      </c>
      <c r="G1070" s="16">
        <f t="shared" si="33"/>
        <v>1</v>
      </c>
      <c r="H1070" s="16" t="s">
        <v>64</v>
      </c>
      <c r="I1070" s="16"/>
      <c r="J1070" s="16"/>
      <c r="K1070" s="31">
        <v>0.25</v>
      </c>
      <c r="L1070" s="32"/>
      <c r="M1070" s="44"/>
      <c r="N1070" s="16"/>
      <c r="O1070" s="16"/>
      <c r="P1070" s="16"/>
      <c r="Q1070" s="16"/>
      <c r="R1070" s="16"/>
      <c r="S1070" s="16"/>
      <c r="T1070" s="16"/>
      <c r="U1070" s="16"/>
      <c r="V1070" s="16"/>
      <c r="W1070" s="16"/>
      <c r="X1070" s="16"/>
      <c r="Y1070" s="16"/>
      <c r="Z1070" s="16"/>
      <c r="AA1070" s="16"/>
      <c r="AB1070" s="16"/>
      <c r="AC1070" s="16"/>
      <c r="AD1070" s="16"/>
      <c r="AE1070" s="16"/>
      <c r="AF1070" s="16"/>
      <c r="AG1070" s="16"/>
      <c r="AH1070" s="16"/>
      <c r="AI1070" s="16"/>
      <c r="AJ1070" s="16"/>
      <c r="AK1070" s="16"/>
      <c r="AL1070" s="16"/>
      <c r="AM1070" s="16"/>
      <c r="AN1070" s="16"/>
      <c r="AO1070" s="16"/>
      <c r="AP1070" s="16"/>
      <c r="AQ1070" s="15"/>
      <c r="AR1070" s="16" t="s">
        <v>60</v>
      </c>
    </row>
    <row r="1071" spans="1:44" s="5" customFormat="1" hidden="1" x14ac:dyDescent="0.25">
      <c r="A1071" s="33" t="s">
        <v>2037</v>
      </c>
      <c r="B1071" s="33" t="str">
        <f>IFERROR(LEFT(BasedeDados[[#This Row],[GTE TI]],SEARCH(" ",BasedeDados[[#This Row],[GTE TI]],1)),BasedeDados[[#This Row],[GTE TI]])</f>
        <v xml:space="preserve">AST </v>
      </c>
      <c r="C1071" s="80" t="s">
        <v>449</v>
      </c>
      <c r="D1071" s="80" t="s">
        <v>779</v>
      </c>
      <c r="E1071" s="16" t="str" cm="1">
        <f t="array" ref="E107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71" s="16">
        <f t="shared" si="32"/>
        <v>0.25</v>
      </c>
      <c r="G1071" s="16">
        <f t="shared" si="33"/>
        <v>1</v>
      </c>
      <c r="H1071" s="16" t="s">
        <v>64</v>
      </c>
      <c r="I1071" s="16"/>
      <c r="J1071" s="16"/>
      <c r="K1071" s="31">
        <v>0.25</v>
      </c>
      <c r="L1071" s="32"/>
      <c r="M1071" s="44"/>
      <c r="N1071" s="16"/>
      <c r="O1071" s="16"/>
      <c r="P1071" s="16"/>
      <c r="Q1071" s="16"/>
      <c r="R1071" s="16"/>
      <c r="S1071" s="16"/>
      <c r="T1071" s="16"/>
      <c r="U1071" s="16"/>
      <c r="V1071" s="16"/>
      <c r="W1071" s="16"/>
      <c r="X1071" s="16"/>
      <c r="Y1071" s="16"/>
      <c r="Z1071" s="16"/>
      <c r="AA1071" s="16"/>
      <c r="AB1071" s="16"/>
      <c r="AC1071" s="16"/>
      <c r="AD1071" s="16"/>
      <c r="AE1071" s="16"/>
      <c r="AF1071" s="16"/>
      <c r="AG1071" s="16"/>
      <c r="AH1071" s="16"/>
      <c r="AI1071" s="16"/>
      <c r="AJ1071" s="16"/>
      <c r="AK1071" s="16"/>
      <c r="AL1071" s="16"/>
      <c r="AM1071" s="16"/>
      <c r="AN1071" s="16"/>
      <c r="AO1071" s="16"/>
      <c r="AP1071" s="16"/>
      <c r="AQ1071" s="15"/>
      <c r="AR1071" s="16" t="s">
        <v>60</v>
      </c>
    </row>
    <row r="1072" spans="1:44" s="5" customFormat="1" hidden="1" x14ac:dyDescent="0.25">
      <c r="A1072" s="33" t="s">
        <v>2038</v>
      </c>
      <c r="B1072" s="33" t="str">
        <f>IFERROR(LEFT(BasedeDados[[#This Row],[GTE TI]],SEARCH(" ",BasedeDados[[#This Row],[GTE TI]],1)),BasedeDados[[#This Row],[GTE TI]])</f>
        <v xml:space="preserve">AST </v>
      </c>
      <c r="C1072" s="79" t="s">
        <v>854</v>
      </c>
      <c r="D1072" s="79" t="s">
        <v>852</v>
      </c>
      <c r="E1072" s="16" t="s">
        <v>84</v>
      </c>
      <c r="F1072" s="16">
        <f t="shared" si="32"/>
        <v>20.25</v>
      </c>
      <c r="G1072" s="16">
        <f t="shared" si="33"/>
        <v>3</v>
      </c>
      <c r="H1072" s="16" t="s">
        <v>85</v>
      </c>
      <c r="I1072" s="16"/>
      <c r="J1072" s="16"/>
      <c r="K1072" s="31">
        <v>0.25</v>
      </c>
      <c r="L1072" s="32"/>
      <c r="M1072" s="32"/>
      <c r="N1072" s="16">
        <v>16</v>
      </c>
      <c r="O1072" s="16"/>
      <c r="P1072" s="16"/>
      <c r="Q1072" s="16"/>
      <c r="R1072" s="16"/>
      <c r="S1072" s="16"/>
      <c r="T1072" s="16"/>
      <c r="U1072" s="16"/>
      <c r="V1072" s="16">
        <v>4</v>
      </c>
      <c r="W1072" s="16"/>
      <c r="X1072" s="16"/>
      <c r="Y1072" s="16"/>
      <c r="Z1072" s="16"/>
      <c r="AA1072" s="16"/>
      <c r="AB1072" s="16"/>
      <c r="AC1072" s="16"/>
      <c r="AD1072" s="16"/>
      <c r="AE1072" s="16"/>
      <c r="AF1072" s="16"/>
      <c r="AG1072" s="16"/>
      <c r="AH1072" s="16"/>
      <c r="AI1072" s="16"/>
      <c r="AJ1072" s="16"/>
      <c r="AK1072" s="16"/>
      <c r="AL1072" s="16"/>
      <c r="AM1072" s="16"/>
      <c r="AN1072" s="16"/>
      <c r="AO1072" s="16"/>
      <c r="AP1072" s="16"/>
      <c r="AQ1072" s="15"/>
      <c r="AR1072" s="16" t="s">
        <v>60</v>
      </c>
    </row>
    <row r="1073" spans="1:44" s="5" customFormat="1" hidden="1" x14ac:dyDescent="0.25">
      <c r="A1073" s="33" t="s">
        <v>2040</v>
      </c>
      <c r="B1073" s="33" t="str">
        <f>IFERROR(LEFT(BasedeDados[[#This Row],[GTE TI]],SEARCH(" ",BasedeDados[[#This Row],[GTE TI]],1)),BasedeDados[[#This Row],[GTE TI]])</f>
        <v xml:space="preserve">ANL </v>
      </c>
      <c r="C1073" s="80" t="s">
        <v>702</v>
      </c>
      <c r="D1073" s="80" t="s">
        <v>705</v>
      </c>
      <c r="E1073" s="16" t="str" cm="1">
        <f t="array" ref="E107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73" s="16">
        <f t="shared" si="32"/>
        <v>0.25</v>
      </c>
      <c r="G1073" s="16">
        <f t="shared" si="33"/>
        <v>1</v>
      </c>
      <c r="H1073" s="16" t="s">
        <v>64</v>
      </c>
      <c r="I1073" s="16"/>
      <c r="J1073" s="16"/>
      <c r="K1073" s="31">
        <v>0.25</v>
      </c>
      <c r="L1073" s="32"/>
      <c r="M1073" s="44"/>
      <c r="N1073" s="16"/>
      <c r="O1073" s="16"/>
      <c r="P1073" s="16"/>
      <c r="Q1073" s="16"/>
      <c r="R1073" s="16"/>
      <c r="S1073" s="16"/>
      <c r="T1073" s="16"/>
      <c r="U1073" s="16"/>
      <c r="V1073" s="16"/>
      <c r="W1073" s="16"/>
      <c r="X1073" s="16"/>
      <c r="Y1073" s="16"/>
      <c r="Z1073" s="16"/>
      <c r="AA1073" s="16"/>
      <c r="AB1073" s="16"/>
      <c r="AC1073" s="16"/>
      <c r="AD1073" s="16"/>
      <c r="AE1073" s="16"/>
      <c r="AF1073" s="16"/>
      <c r="AG1073" s="16"/>
      <c r="AH1073" s="16"/>
      <c r="AI1073" s="16"/>
      <c r="AJ1073" s="16"/>
      <c r="AK1073" s="16"/>
      <c r="AL1073" s="16"/>
      <c r="AM1073" s="16"/>
      <c r="AN1073" s="16"/>
      <c r="AO1073" s="16"/>
      <c r="AP1073" s="16"/>
      <c r="AQ1073" s="15"/>
      <c r="AR1073" s="16" t="s">
        <v>60</v>
      </c>
    </row>
    <row r="1074" spans="1:44" s="5" customFormat="1" ht="15" hidden="1" customHeight="1" x14ac:dyDescent="0.25">
      <c r="A1074" s="33" t="s">
        <v>2042</v>
      </c>
      <c r="B1074" s="33" t="str">
        <f>IFERROR(LEFT(BasedeDados[[#This Row],[GTE TI]],SEARCH(" ",BasedeDados[[#This Row],[GTE TI]],1)),BasedeDados[[#This Row],[GTE TI]])</f>
        <v xml:space="preserve">COORD </v>
      </c>
      <c r="C1074" s="79" t="s">
        <v>347</v>
      </c>
      <c r="D1074" s="79" t="s">
        <v>2054</v>
      </c>
      <c r="E1074" s="16" t="str" cm="1">
        <f t="array" ref="E107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74" s="16">
        <f t="shared" si="32"/>
        <v>0.25</v>
      </c>
      <c r="G1074" s="16">
        <f t="shared" si="33"/>
        <v>1</v>
      </c>
      <c r="H1074" s="16" t="s">
        <v>64</v>
      </c>
      <c r="I1074" s="55"/>
      <c r="J1074" s="55"/>
      <c r="K1074" s="31">
        <v>0.25</v>
      </c>
      <c r="L1074" s="56"/>
      <c r="M1074" s="57"/>
      <c r="N1074" s="55"/>
      <c r="O1074" s="55"/>
      <c r="P1074" s="55"/>
      <c r="Q1074" s="55"/>
      <c r="R1074" s="55"/>
      <c r="S1074" s="55"/>
      <c r="T1074" s="55"/>
      <c r="U1074" s="55"/>
      <c r="V1074" s="55"/>
      <c r="W1074" s="55"/>
      <c r="X1074" s="55"/>
      <c r="Y1074" s="55"/>
      <c r="Z1074" s="55"/>
      <c r="AA1074" s="55"/>
      <c r="AB1074" s="16"/>
      <c r="AC1074" s="55"/>
      <c r="AD1074" s="16"/>
      <c r="AE1074" s="55"/>
      <c r="AF1074" s="55"/>
      <c r="AG1074" s="55"/>
      <c r="AH1074" s="55"/>
      <c r="AI1074" s="55"/>
      <c r="AJ1074" s="55"/>
      <c r="AK1074" s="55"/>
      <c r="AL1074" s="16"/>
      <c r="AM1074" s="16"/>
      <c r="AN1074" s="55"/>
      <c r="AO1074" s="55"/>
      <c r="AP1074" s="55"/>
      <c r="AQ1074" s="53"/>
      <c r="AR1074" s="16" t="s">
        <v>60</v>
      </c>
    </row>
    <row r="1075" spans="1:44" s="5" customFormat="1" hidden="1" x14ac:dyDescent="0.25">
      <c r="A1075" s="33" t="s">
        <v>2044</v>
      </c>
      <c r="B1075" s="33" t="str">
        <f>IFERROR(LEFT(BasedeDados[[#This Row],[GTE TI]],SEARCH(" ",BasedeDados[[#This Row],[GTE TI]],1)),BasedeDados[[#This Row],[GTE TI]])</f>
        <v xml:space="preserve">GTE </v>
      </c>
      <c r="C1075" s="80" t="s">
        <v>176</v>
      </c>
      <c r="D1075" s="80" t="s">
        <v>1354</v>
      </c>
      <c r="E1075" s="16" t="s">
        <v>84</v>
      </c>
      <c r="F1075" s="16">
        <f t="shared" si="32"/>
        <v>12.5</v>
      </c>
      <c r="G1075" s="16">
        <f t="shared" si="33"/>
        <v>3</v>
      </c>
      <c r="H1075" s="16" t="s">
        <v>85</v>
      </c>
      <c r="I1075" s="16"/>
      <c r="J1075" s="16"/>
      <c r="K1075" s="31"/>
      <c r="L1075" s="32">
        <v>0.5</v>
      </c>
      <c r="M1075" s="44"/>
      <c r="N1075" s="16"/>
      <c r="O1075" s="16"/>
      <c r="P1075" s="16"/>
      <c r="Q1075" s="16"/>
      <c r="R1075" s="16"/>
      <c r="S1075" s="16"/>
      <c r="T1075" s="16"/>
      <c r="U1075" s="16"/>
      <c r="V1075" s="16"/>
      <c r="W1075" s="16"/>
      <c r="X1075" s="16"/>
      <c r="Y1075" s="16"/>
      <c r="Z1075" s="16"/>
      <c r="AA1075" s="16">
        <v>2</v>
      </c>
      <c r="AB1075" s="16"/>
      <c r="AC1075" s="16"/>
      <c r="AD1075" s="16"/>
      <c r="AE1075" s="16"/>
      <c r="AF1075" s="16"/>
      <c r="AG1075" s="16"/>
      <c r="AH1075" s="16"/>
      <c r="AI1075" s="16">
        <v>10</v>
      </c>
      <c r="AJ1075" s="16"/>
      <c r="AK1075" s="16"/>
      <c r="AL1075" s="16"/>
      <c r="AM1075" s="16"/>
      <c r="AN1075" s="16"/>
      <c r="AO1075" s="16"/>
      <c r="AP1075" s="16" t="s">
        <v>86</v>
      </c>
      <c r="AQ1075" s="15"/>
      <c r="AR1075" s="16" t="s">
        <v>60</v>
      </c>
    </row>
    <row r="1076" spans="1:44" s="5" customFormat="1" hidden="1" x14ac:dyDescent="0.25">
      <c r="A1076" s="33" t="s">
        <v>2046</v>
      </c>
      <c r="B1076" s="33" t="str">
        <f>IFERROR(LEFT(BasedeDados[[#This Row],[GTE TI]],SEARCH(" ",BasedeDados[[#This Row],[GTE TI]],1)),BasedeDados[[#This Row],[GTE TI]])</f>
        <v xml:space="preserve">SUPTE </v>
      </c>
      <c r="C1076" s="79" t="s">
        <v>992</v>
      </c>
      <c r="D1076" s="79" t="s">
        <v>1886</v>
      </c>
      <c r="E1076" s="16" t="str" cm="1">
        <f t="array" ref="E107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76" s="16">
        <f t="shared" si="32"/>
        <v>0.25</v>
      </c>
      <c r="G1076" s="16">
        <f t="shared" si="33"/>
        <v>1</v>
      </c>
      <c r="H1076" s="16" t="s">
        <v>64</v>
      </c>
      <c r="I1076" s="16"/>
      <c r="J1076" s="16"/>
      <c r="K1076" s="31">
        <v>0.25</v>
      </c>
      <c r="L1076" s="32"/>
      <c r="M1076" s="44"/>
      <c r="N1076" s="16"/>
      <c r="O1076" s="16"/>
      <c r="P1076" s="16"/>
      <c r="Q1076" s="16"/>
      <c r="R1076" s="16"/>
      <c r="S1076" s="16"/>
      <c r="T1076" s="16"/>
      <c r="U1076" s="16"/>
      <c r="V1076" s="16"/>
      <c r="W1076" s="16"/>
      <c r="X1076" s="16"/>
      <c r="Y1076" s="16"/>
      <c r="Z1076" s="16"/>
      <c r="AA1076" s="16"/>
      <c r="AB1076" s="16"/>
      <c r="AC1076" s="16"/>
      <c r="AD1076" s="16"/>
      <c r="AE1076" s="16"/>
      <c r="AF1076" s="16"/>
      <c r="AG1076" s="16"/>
      <c r="AH1076" s="16"/>
      <c r="AI1076" s="16"/>
      <c r="AJ1076" s="16"/>
      <c r="AK1076" s="16"/>
      <c r="AL1076" s="16"/>
      <c r="AM1076" s="16"/>
      <c r="AN1076" s="16"/>
      <c r="AO1076" s="16"/>
      <c r="AP1076" s="16"/>
      <c r="AQ1076" s="15"/>
      <c r="AR1076" s="16" t="s">
        <v>60</v>
      </c>
    </row>
    <row r="1077" spans="1:44" s="5" customFormat="1" hidden="1" x14ac:dyDescent="0.25">
      <c r="A1077" s="33" t="s">
        <v>2047</v>
      </c>
      <c r="B1077" s="33" t="str">
        <f>IFERROR(LEFT(BasedeDados[[#This Row],[GTE TI]],SEARCH(" ",BasedeDados[[#This Row],[GTE TI]],1)),BasedeDados[[#This Row],[GTE TI]])</f>
        <v xml:space="preserve">ANL </v>
      </c>
      <c r="C1077" s="80" t="s">
        <v>890</v>
      </c>
      <c r="D1077" s="80" t="s">
        <v>1400</v>
      </c>
      <c r="E1077" s="16" t="str" cm="1">
        <f t="array" ref="E107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77" s="16">
        <f t="shared" si="32"/>
        <v>0.25</v>
      </c>
      <c r="G1077" s="16">
        <f t="shared" si="33"/>
        <v>1</v>
      </c>
      <c r="H1077" s="16" t="s">
        <v>64</v>
      </c>
      <c r="I1077" s="16"/>
      <c r="J1077" s="16"/>
      <c r="K1077" s="31">
        <v>0.25</v>
      </c>
      <c r="L1077" s="32"/>
      <c r="M1077" s="44"/>
      <c r="N1077" s="16"/>
      <c r="O1077" s="16"/>
      <c r="P1077" s="16"/>
      <c r="Q1077" s="16"/>
      <c r="R1077" s="16"/>
      <c r="S1077" s="16"/>
      <c r="T1077" s="16"/>
      <c r="U1077" s="16"/>
      <c r="V1077" s="16"/>
      <c r="W1077" s="16"/>
      <c r="X1077" s="16"/>
      <c r="Y1077" s="16"/>
      <c r="Z1077" s="16"/>
      <c r="AA1077" s="16"/>
      <c r="AB1077" s="16"/>
      <c r="AC1077" s="16"/>
      <c r="AD1077" s="16"/>
      <c r="AE1077" s="16"/>
      <c r="AF1077" s="16"/>
      <c r="AG1077" s="16"/>
      <c r="AH1077" s="16"/>
      <c r="AI1077" s="16"/>
      <c r="AJ1077" s="16"/>
      <c r="AK1077" s="16"/>
      <c r="AL1077" s="16"/>
      <c r="AM1077" s="16"/>
      <c r="AN1077" s="16"/>
      <c r="AO1077" s="16"/>
      <c r="AP1077" s="16"/>
      <c r="AQ1077" s="15"/>
      <c r="AR1077" s="16" t="s">
        <v>60</v>
      </c>
    </row>
    <row r="1078" spans="1:44" s="5" customFormat="1" hidden="1" x14ac:dyDescent="0.25">
      <c r="A1078" s="33" t="s">
        <v>2048</v>
      </c>
      <c r="B1078" s="33" t="str">
        <f>IFERROR(LEFT(BasedeDados[[#This Row],[GTE TI]],SEARCH(" ",BasedeDados[[#This Row],[GTE TI]],1)),BasedeDados[[#This Row],[GTE TI]])</f>
        <v xml:space="preserve">ANL </v>
      </c>
      <c r="C1078" s="79" t="s">
        <v>660</v>
      </c>
      <c r="D1078" s="79" t="s">
        <v>1032</v>
      </c>
      <c r="E1078" s="16" t="s">
        <v>57</v>
      </c>
      <c r="F1078" s="16">
        <f t="shared" si="32"/>
        <v>0.75</v>
      </c>
      <c r="G1078" s="16">
        <f t="shared" si="33"/>
        <v>2</v>
      </c>
      <c r="H1078" s="16" t="s">
        <v>58</v>
      </c>
      <c r="I1078" s="16"/>
      <c r="J1078" s="16"/>
      <c r="K1078" s="31">
        <v>0.25</v>
      </c>
      <c r="L1078" s="32">
        <v>0.5</v>
      </c>
      <c r="M1078" s="44"/>
      <c r="N1078" s="16"/>
      <c r="O1078" s="16"/>
      <c r="P1078" s="16"/>
      <c r="Q1078" s="16"/>
      <c r="R1078" s="16"/>
      <c r="S1078" s="16"/>
      <c r="T1078" s="16"/>
      <c r="U1078" s="16"/>
      <c r="V1078" s="16"/>
      <c r="W1078" s="16"/>
      <c r="X1078" s="16"/>
      <c r="Y1078" s="16"/>
      <c r="Z1078" s="16"/>
      <c r="AA1078" s="16"/>
      <c r="AB1078" s="16"/>
      <c r="AC1078" s="16"/>
      <c r="AD1078" s="16"/>
      <c r="AE1078" s="16"/>
      <c r="AF1078" s="16"/>
      <c r="AG1078" s="16"/>
      <c r="AH1078" s="16"/>
      <c r="AI1078" s="16"/>
      <c r="AJ1078" s="16"/>
      <c r="AK1078" s="16"/>
      <c r="AL1078" s="16"/>
      <c r="AM1078" s="16"/>
      <c r="AN1078" s="16"/>
      <c r="AO1078" s="16"/>
      <c r="AP1078" s="16" t="s">
        <v>59</v>
      </c>
      <c r="AQ1078" s="15"/>
      <c r="AR1078" s="16" t="s">
        <v>60</v>
      </c>
    </row>
    <row r="1079" spans="1:44" s="5" customFormat="1" hidden="1" x14ac:dyDescent="0.25">
      <c r="A1079" s="33" t="s">
        <v>2050</v>
      </c>
      <c r="B1079" s="33" t="str">
        <f>IFERROR(LEFT(BasedeDados[[#This Row],[GTE TI]],SEARCH(" ",BasedeDados[[#This Row],[GTE TI]],1)),BasedeDados[[#This Row],[GTE TI]])</f>
        <v xml:space="preserve">ANL </v>
      </c>
      <c r="C1079" s="80" t="s">
        <v>973</v>
      </c>
      <c r="D1079" s="80" t="s">
        <v>1094</v>
      </c>
      <c r="E1079" s="16" t="str" cm="1">
        <f t="array" ref="E107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79" s="16">
        <f t="shared" si="32"/>
        <v>0.5</v>
      </c>
      <c r="G1079" s="16">
        <f t="shared" si="33"/>
        <v>2</v>
      </c>
      <c r="H1079" s="16" t="s">
        <v>64</v>
      </c>
      <c r="I1079" s="16"/>
      <c r="J1079" s="16"/>
      <c r="K1079" s="31">
        <v>0.25</v>
      </c>
      <c r="L1079" s="32"/>
      <c r="M1079" s="44"/>
      <c r="N1079" s="16"/>
      <c r="O1079" s="16"/>
      <c r="P1079" s="16"/>
      <c r="Q1079" s="16"/>
      <c r="R1079" s="16"/>
      <c r="S1079" s="16"/>
      <c r="T1079" s="16"/>
      <c r="U1079" s="16"/>
      <c r="V1079" s="16"/>
      <c r="W1079" s="16"/>
      <c r="X1079" s="16"/>
      <c r="Y1079" s="16"/>
      <c r="Z1079" s="16"/>
      <c r="AA1079" s="16"/>
      <c r="AB1079" s="16"/>
      <c r="AC1079" s="16"/>
      <c r="AD1079" s="16"/>
      <c r="AE1079" s="16"/>
      <c r="AF1079" s="16"/>
      <c r="AG1079" s="16"/>
      <c r="AH1079" s="16"/>
      <c r="AI1079" s="16"/>
      <c r="AJ1079" s="16"/>
      <c r="AK1079" s="16"/>
      <c r="AL1079" s="16"/>
      <c r="AM1079" s="16">
        <v>0.25</v>
      </c>
      <c r="AN1079" s="16"/>
      <c r="AO1079" s="16"/>
      <c r="AP1079" s="16"/>
      <c r="AQ1079" s="15"/>
      <c r="AR1079" s="16" t="s">
        <v>60</v>
      </c>
    </row>
    <row r="1080" spans="1:44" s="5" customFormat="1" ht="16.5" hidden="1" customHeight="1" x14ac:dyDescent="0.25">
      <c r="A1080" s="33" t="s">
        <v>2051</v>
      </c>
      <c r="B1080" s="33" t="str">
        <f>IFERROR(LEFT(BasedeDados[[#This Row],[GTE TI]],SEARCH(" ",BasedeDados[[#This Row],[GTE TI]],1)),BasedeDados[[#This Row],[GTE TI]])</f>
        <v xml:space="preserve">AST </v>
      </c>
      <c r="C1080" s="79" t="s">
        <v>1014</v>
      </c>
      <c r="D1080" s="79" t="s">
        <v>1006</v>
      </c>
      <c r="E1080" s="16" t="str" cm="1">
        <f t="array" ref="E108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80" s="16">
        <f t="shared" si="32"/>
        <v>0.25</v>
      </c>
      <c r="G1080" s="16">
        <f t="shared" si="33"/>
        <v>1</v>
      </c>
      <c r="H1080" s="16" t="s">
        <v>64</v>
      </c>
      <c r="I1080" s="16"/>
      <c r="J1080" s="16"/>
      <c r="K1080" s="31">
        <v>0.25</v>
      </c>
      <c r="L1080" s="32"/>
      <c r="M1080" s="44"/>
      <c r="N1080" s="16"/>
      <c r="O1080" s="16"/>
      <c r="P1080" s="16"/>
      <c r="Q1080" s="16"/>
      <c r="R1080" s="16"/>
      <c r="S1080" s="16"/>
      <c r="T1080" s="16"/>
      <c r="U1080" s="16"/>
      <c r="V1080" s="16"/>
      <c r="W1080" s="16"/>
      <c r="X1080" s="16"/>
      <c r="Y1080" s="16"/>
      <c r="Z1080" s="16"/>
      <c r="AA1080" s="16"/>
      <c r="AB1080" s="16"/>
      <c r="AC1080" s="16"/>
      <c r="AD1080" s="16"/>
      <c r="AE1080" s="16"/>
      <c r="AF1080" s="16"/>
      <c r="AG1080" s="16"/>
      <c r="AH1080" s="16"/>
      <c r="AI1080" s="16"/>
      <c r="AJ1080" s="16"/>
      <c r="AK1080" s="16"/>
      <c r="AL1080" s="16"/>
      <c r="AM1080" s="16"/>
      <c r="AN1080" s="16"/>
      <c r="AO1080" s="16"/>
      <c r="AP1080" s="16"/>
      <c r="AQ1080" s="15"/>
      <c r="AR1080" s="16" t="s">
        <v>60</v>
      </c>
    </row>
    <row r="1081" spans="1:44" s="5" customFormat="1" ht="16.5" hidden="1" customHeight="1" x14ac:dyDescent="0.25">
      <c r="A1081" s="33" t="s">
        <v>2052</v>
      </c>
      <c r="B1081" s="33" t="str">
        <f>IFERROR(LEFT(BasedeDados[[#This Row],[GTE TI]],SEARCH(" ",BasedeDados[[#This Row],[GTE TI]],1)),BasedeDados[[#This Row],[GTE TI]])</f>
        <v xml:space="preserve">ANL </v>
      </c>
      <c r="C1081" s="80" t="s">
        <v>72</v>
      </c>
      <c r="D1081" s="80" t="s">
        <v>83</v>
      </c>
      <c r="E1081" s="16" t="str" cm="1">
        <f t="array" ref="E108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81" s="16">
        <f t="shared" si="32"/>
        <v>0.25</v>
      </c>
      <c r="G1081" s="16">
        <f t="shared" si="33"/>
        <v>1</v>
      </c>
      <c r="H1081" s="16" t="s">
        <v>64</v>
      </c>
      <c r="I1081" s="16"/>
      <c r="J1081" s="16"/>
      <c r="K1081" s="31">
        <v>0.25</v>
      </c>
      <c r="L1081" s="32"/>
      <c r="M1081" s="44"/>
      <c r="N1081" s="16"/>
      <c r="O1081" s="16"/>
      <c r="P1081" s="16"/>
      <c r="Q1081" s="16"/>
      <c r="R1081" s="16"/>
      <c r="S1081" s="16"/>
      <c r="T1081" s="16"/>
      <c r="U1081" s="16"/>
      <c r="V1081" s="16"/>
      <c r="W1081" s="16"/>
      <c r="X1081" s="16"/>
      <c r="Y1081" s="16"/>
      <c r="Z1081" s="16"/>
      <c r="AA1081" s="16"/>
      <c r="AB1081" s="16"/>
      <c r="AC1081" s="16"/>
      <c r="AD1081" s="16"/>
      <c r="AE1081" s="16"/>
      <c r="AF1081" s="16"/>
      <c r="AG1081" s="16"/>
      <c r="AH1081" s="16"/>
      <c r="AI1081" s="16"/>
      <c r="AJ1081" s="16"/>
      <c r="AK1081" s="16"/>
      <c r="AL1081" s="16"/>
      <c r="AM1081" s="16"/>
      <c r="AN1081" s="16"/>
      <c r="AO1081" s="16"/>
      <c r="AP1081" s="16"/>
      <c r="AQ1081" s="15"/>
      <c r="AR1081" s="16" t="s">
        <v>60</v>
      </c>
    </row>
    <row r="1082" spans="1:44" s="5" customFormat="1" ht="16.5" hidden="1" customHeight="1" x14ac:dyDescent="0.25">
      <c r="A1082" s="33" t="s">
        <v>2053</v>
      </c>
      <c r="B1082" s="33" t="str">
        <f>IFERROR(LEFT(BasedeDados[[#This Row],[GTE TI]],SEARCH(" ",BasedeDados[[#This Row],[GTE TI]],1)),BasedeDados[[#This Row],[GTE TI]])</f>
        <v xml:space="preserve">ANL </v>
      </c>
      <c r="C1082" s="79" t="s">
        <v>1312</v>
      </c>
      <c r="D1082" s="79" t="s">
        <v>1308</v>
      </c>
      <c r="E1082" s="16" t="str" cm="1">
        <f t="array" ref="E108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82" s="16">
        <f t="shared" si="32"/>
        <v>0.25</v>
      </c>
      <c r="G1082" s="16">
        <f t="shared" si="33"/>
        <v>1</v>
      </c>
      <c r="H1082" s="16" t="s">
        <v>64</v>
      </c>
      <c r="I1082" s="16"/>
      <c r="J1082" s="16"/>
      <c r="K1082" s="31">
        <v>0.25</v>
      </c>
      <c r="L1082" s="32"/>
      <c r="M1082" s="44"/>
      <c r="N1082" s="16"/>
      <c r="O1082" s="16"/>
      <c r="P1082" s="16"/>
      <c r="Q1082" s="16"/>
      <c r="R1082" s="16"/>
      <c r="S1082" s="16"/>
      <c r="T1082" s="16"/>
      <c r="U1082" s="16"/>
      <c r="V1082" s="16"/>
      <c r="W1082" s="16"/>
      <c r="X1082" s="16"/>
      <c r="Y1082" s="16"/>
      <c r="Z1082" s="16"/>
      <c r="AA1082" s="16"/>
      <c r="AB1082" s="16"/>
      <c r="AC1082" s="16"/>
      <c r="AD1082" s="16"/>
      <c r="AE1082" s="16"/>
      <c r="AF1082" s="16"/>
      <c r="AG1082" s="16"/>
      <c r="AH1082" s="16"/>
      <c r="AI1082" s="16"/>
      <c r="AJ1082" s="16"/>
      <c r="AK1082" s="16"/>
      <c r="AL1082" s="16"/>
      <c r="AM1082" s="16"/>
      <c r="AN1082" s="16"/>
      <c r="AO1082" s="16"/>
      <c r="AP1082" s="16"/>
      <c r="AQ1082" s="15"/>
      <c r="AR1082" s="16" t="s">
        <v>60</v>
      </c>
    </row>
    <row r="1083" spans="1:44" s="5" customFormat="1" ht="16.5" hidden="1" customHeight="1" x14ac:dyDescent="0.25">
      <c r="A1083" s="33" t="s">
        <v>2055</v>
      </c>
      <c r="B1083" s="33" t="str">
        <f>IFERROR(LEFT(BasedeDados[[#This Row],[GTE TI]],SEARCH(" ",BasedeDados[[#This Row],[GTE TI]],1)),BasedeDados[[#This Row],[GTE TI]])</f>
        <v xml:space="preserve">COORD </v>
      </c>
      <c r="C1083" s="80" t="s">
        <v>1541</v>
      </c>
      <c r="D1083" s="80" t="s">
        <v>1542</v>
      </c>
      <c r="E1083" s="16" t="s">
        <v>57</v>
      </c>
      <c r="F1083" s="16">
        <f t="shared" si="32"/>
        <v>0.75</v>
      </c>
      <c r="G1083" s="16">
        <f t="shared" si="33"/>
        <v>2</v>
      </c>
      <c r="H1083" s="16" t="s">
        <v>58</v>
      </c>
      <c r="I1083" s="16"/>
      <c r="J1083" s="16"/>
      <c r="K1083" s="31">
        <v>0.25</v>
      </c>
      <c r="L1083" s="32">
        <v>0.5</v>
      </c>
      <c r="M1083" s="44"/>
      <c r="N1083" s="16"/>
      <c r="O1083" s="16"/>
      <c r="P1083" s="16"/>
      <c r="Q1083" s="16"/>
      <c r="R1083" s="16"/>
      <c r="S1083" s="16"/>
      <c r="T1083" s="16"/>
      <c r="U1083" s="16"/>
      <c r="V1083" s="16"/>
      <c r="W1083" s="16"/>
      <c r="X1083" s="16"/>
      <c r="Y1083" s="16"/>
      <c r="Z1083" s="16"/>
      <c r="AA1083" s="16"/>
      <c r="AB1083" s="16"/>
      <c r="AC1083" s="16"/>
      <c r="AD1083" s="16"/>
      <c r="AE1083" s="16"/>
      <c r="AF1083" s="16"/>
      <c r="AG1083" s="16"/>
      <c r="AH1083" s="16"/>
      <c r="AI1083" s="16"/>
      <c r="AJ1083" s="16"/>
      <c r="AK1083" s="16"/>
      <c r="AL1083" s="16"/>
      <c r="AM1083" s="16"/>
      <c r="AN1083" s="16"/>
      <c r="AO1083" s="16"/>
      <c r="AP1083" s="16" t="s">
        <v>59</v>
      </c>
      <c r="AQ1083" s="15"/>
      <c r="AR1083" s="16" t="s">
        <v>60</v>
      </c>
    </row>
    <row r="1084" spans="1:44" s="5" customFormat="1" ht="16.5" hidden="1" customHeight="1" x14ac:dyDescent="0.25">
      <c r="A1084" s="33" t="s">
        <v>2057</v>
      </c>
      <c r="B1084" s="33" t="str">
        <f>IFERROR(LEFT(BasedeDados[[#This Row],[GTE TI]],SEARCH(" ",BasedeDados[[#This Row],[GTE TI]],1)),BasedeDados[[#This Row],[GTE TI]])</f>
        <v xml:space="preserve">SUPTE </v>
      </c>
      <c r="C1084" s="79" t="s">
        <v>1383</v>
      </c>
      <c r="D1084" s="79" t="s">
        <v>1384</v>
      </c>
      <c r="E1084" s="16" t="str" cm="1">
        <f t="array" ref="E108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84" s="16">
        <f t="shared" si="32"/>
        <v>0.25</v>
      </c>
      <c r="G1084" s="16">
        <f t="shared" si="33"/>
        <v>1</v>
      </c>
      <c r="H1084" s="16" t="s">
        <v>64</v>
      </c>
      <c r="I1084" s="16"/>
      <c r="J1084" s="16"/>
      <c r="K1084" s="31">
        <v>0.25</v>
      </c>
      <c r="L1084" s="32"/>
      <c r="M1084" s="44"/>
      <c r="N1084" s="16"/>
      <c r="O1084" s="16"/>
      <c r="P1084" s="16"/>
      <c r="Q1084" s="16"/>
      <c r="R1084" s="16"/>
      <c r="S1084" s="16"/>
      <c r="T1084" s="16"/>
      <c r="U1084" s="16"/>
      <c r="V1084" s="16"/>
      <c r="W1084" s="16"/>
      <c r="X1084" s="16"/>
      <c r="Y1084" s="16"/>
      <c r="Z1084" s="16"/>
      <c r="AA1084" s="16"/>
      <c r="AB1084" s="16"/>
      <c r="AC1084" s="16"/>
      <c r="AD1084" s="16"/>
      <c r="AE1084" s="16"/>
      <c r="AF1084" s="16"/>
      <c r="AG1084" s="16"/>
      <c r="AH1084" s="16"/>
      <c r="AI1084" s="16"/>
      <c r="AJ1084" s="16"/>
      <c r="AK1084" s="16"/>
      <c r="AL1084" s="16"/>
      <c r="AM1084" s="16"/>
      <c r="AN1084" s="16"/>
      <c r="AO1084" s="16"/>
      <c r="AP1084" s="16"/>
      <c r="AQ1084" s="15"/>
      <c r="AR1084" s="16" t="s">
        <v>60</v>
      </c>
    </row>
    <row r="1085" spans="1:44" s="5" customFormat="1" ht="16.5" hidden="1" customHeight="1" x14ac:dyDescent="0.25">
      <c r="A1085" s="33" t="s">
        <v>2058</v>
      </c>
      <c r="B1085" s="33" t="str">
        <f>IFERROR(LEFT(BasedeDados[[#This Row],[GTE TI]],SEARCH(" ",BasedeDados[[#This Row],[GTE TI]],1)),BasedeDados[[#This Row],[GTE TI]])</f>
        <v xml:space="preserve">ANL </v>
      </c>
      <c r="C1085" s="80" t="s">
        <v>1118</v>
      </c>
      <c r="D1085" s="80" t="s">
        <v>1375</v>
      </c>
      <c r="E1085" s="16" t="str" cm="1">
        <f t="array" ref="E108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85" s="16">
        <f t="shared" si="32"/>
        <v>0.25</v>
      </c>
      <c r="G1085" s="16">
        <f t="shared" si="33"/>
        <v>1</v>
      </c>
      <c r="H1085" s="16" t="s">
        <v>64</v>
      </c>
      <c r="I1085" s="16"/>
      <c r="J1085" s="16"/>
      <c r="K1085" s="31">
        <v>0.25</v>
      </c>
      <c r="L1085" s="32"/>
      <c r="M1085" s="44"/>
      <c r="N1085" s="16"/>
      <c r="O1085" s="16"/>
      <c r="P1085" s="16"/>
      <c r="Q1085" s="16"/>
      <c r="R1085" s="16"/>
      <c r="S1085" s="16"/>
      <c r="T1085" s="16"/>
      <c r="U1085" s="16"/>
      <c r="V1085" s="16"/>
      <c r="W1085" s="16"/>
      <c r="X1085" s="16"/>
      <c r="Y1085" s="16"/>
      <c r="Z1085" s="16"/>
      <c r="AA1085" s="16"/>
      <c r="AB1085" s="16"/>
      <c r="AC1085" s="16"/>
      <c r="AD1085" s="16"/>
      <c r="AE1085" s="16"/>
      <c r="AF1085" s="16"/>
      <c r="AG1085" s="16"/>
      <c r="AH1085" s="16"/>
      <c r="AI1085" s="16"/>
      <c r="AJ1085" s="16"/>
      <c r="AK1085" s="16"/>
      <c r="AL1085" s="16"/>
      <c r="AM1085" s="16"/>
      <c r="AN1085" s="16"/>
      <c r="AO1085" s="16"/>
      <c r="AP1085" s="16"/>
      <c r="AQ1085" s="15"/>
      <c r="AR1085" s="16" t="s">
        <v>60</v>
      </c>
    </row>
    <row r="1086" spans="1:44" s="5" customFormat="1" ht="16.5" hidden="1" customHeight="1" x14ac:dyDescent="0.25">
      <c r="A1086" s="33" t="s">
        <v>2060</v>
      </c>
      <c r="B1086" s="33" t="str">
        <f>IFERROR(LEFT(BasedeDados[[#This Row],[GTE TI]],SEARCH(" ",BasedeDados[[#This Row],[GTE TI]],1)),BasedeDados[[#This Row],[GTE TI]])</f>
        <v xml:space="preserve">ANL </v>
      </c>
      <c r="C1086" s="79" t="s">
        <v>1633</v>
      </c>
      <c r="D1086" s="79" t="s">
        <v>1895</v>
      </c>
      <c r="E1086" s="16" t="str" cm="1">
        <f t="array" ref="E108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86" s="16">
        <f t="shared" si="32"/>
        <v>0.25</v>
      </c>
      <c r="G1086" s="16">
        <f t="shared" si="33"/>
        <v>1</v>
      </c>
      <c r="H1086" s="16" t="s">
        <v>64</v>
      </c>
      <c r="I1086" s="16"/>
      <c r="J1086" s="16"/>
      <c r="K1086" s="31">
        <v>0.25</v>
      </c>
      <c r="L1086" s="32"/>
      <c r="M1086" s="44"/>
      <c r="N1086" s="16"/>
      <c r="O1086" s="16"/>
      <c r="P1086" s="16"/>
      <c r="Q1086" s="16"/>
      <c r="R1086" s="16"/>
      <c r="S1086" s="16"/>
      <c r="T1086" s="16"/>
      <c r="U1086" s="16"/>
      <c r="V1086" s="16"/>
      <c r="W1086" s="16"/>
      <c r="X1086" s="16"/>
      <c r="Y1086" s="16"/>
      <c r="Z1086" s="16"/>
      <c r="AA1086" s="16"/>
      <c r="AB1086" s="16"/>
      <c r="AC1086" s="16"/>
      <c r="AD1086" s="16"/>
      <c r="AE1086" s="16"/>
      <c r="AF1086" s="16"/>
      <c r="AG1086" s="16"/>
      <c r="AH1086" s="16"/>
      <c r="AI1086" s="16"/>
      <c r="AJ1086" s="16"/>
      <c r="AK1086" s="16"/>
      <c r="AL1086" s="16"/>
      <c r="AM1086" s="16"/>
      <c r="AN1086" s="16"/>
      <c r="AO1086" s="16"/>
      <c r="AP1086" s="16"/>
      <c r="AQ1086" s="15"/>
      <c r="AR1086" s="16" t="s">
        <v>60</v>
      </c>
    </row>
    <row r="1087" spans="1:44" s="5" customFormat="1" ht="16.5" hidden="1" customHeight="1" x14ac:dyDescent="0.25">
      <c r="A1087" s="33" t="s">
        <v>2062</v>
      </c>
      <c r="B1087" s="33" t="str">
        <f>IFERROR(LEFT(BasedeDados[[#This Row],[GTE TI]],SEARCH(" ",BasedeDados[[#This Row],[GTE TI]],1)),BasedeDados[[#This Row],[GTE TI]])</f>
        <v>N/A</v>
      </c>
      <c r="C1087" s="80" t="s">
        <v>2075</v>
      </c>
      <c r="D1087" s="80" t="s">
        <v>2075</v>
      </c>
      <c r="E1087" s="16" t="str" cm="1">
        <f t="array" ref="E108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87" s="16">
        <f t="shared" si="32"/>
        <v>0.25</v>
      </c>
      <c r="G1087" s="16">
        <f t="shared" si="33"/>
        <v>1</v>
      </c>
      <c r="H1087" s="16" t="s">
        <v>64</v>
      </c>
      <c r="I1087" s="16"/>
      <c r="J1087" s="16"/>
      <c r="K1087" s="31">
        <v>0.25</v>
      </c>
      <c r="L1087" s="32"/>
      <c r="M1087" s="44"/>
      <c r="N1087" s="16"/>
      <c r="O1087" s="16"/>
      <c r="P1087" s="16"/>
      <c r="Q1087" s="16"/>
      <c r="R1087" s="16"/>
      <c r="S1087" s="16"/>
      <c r="T1087" s="16"/>
      <c r="U1087" s="16"/>
      <c r="V1087" s="16"/>
      <c r="W1087" s="16"/>
      <c r="X1087" s="16"/>
      <c r="Y1087" s="16"/>
      <c r="Z1087" s="16"/>
      <c r="AA1087" s="16"/>
      <c r="AB1087" s="16"/>
      <c r="AC1087" s="16"/>
      <c r="AD1087" s="16"/>
      <c r="AE1087" s="16"/>
      <c r="AF1087" s="16"/>
      <c r="AG1087" s="16"/>
      <c r="AH1087" s="16"/>
      <c r="AI1087" s="16"/>
      <c r="AJ1087" s="16"/>
      <c r="AK1087" s="16"/>
      <c r="AL1087" s="16"/>
      <c r="AM1087" s="16"/>
      <c r="AN1087" s="16"/>
      <c r="AO1087" s="16"/>
      <c r="AP1087" s="16"/>
      <c r="AQ1087" s="15"/>
      <c r="AR1087" s="16" t="s">
        <v>60</v>
      </c>
    </row>
    <row r="1088" spans="1:44" s="5" customFormat="1" ht="16.5" hidden="1" customHeight="1" x14ac:dyDescent="0.25">
      <c r="A1088" s="33" t="s">
        <v>2063</v>
      </c>
      <c r="B1088" s="33" t="str">
        <f>IFERROR(LEFT(BasedeDados[[#This Row],[GTE TI]],SEARCH(" ",BasedeDados[[#This Row],[GTE TI]],1)),BasedeDados[[#This Row],[GTE TI]])</f>
        <v xml:space="preserve">ANL </v>
      </c>
      <c r="C1088" s="79" t="s">
        <v>825</v>
      </c>
      <c r="D1088" s="79" t="s">
        <v>816</v>
      </c>
      <c r="E1088" s="16" t="str" cm="1">
        <f t="array" ref="E108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88" s="16">
        <f t="shared" si="32"/>
        <v>0.5</v>
      </c>
      <c r="G1088" s="16">
        <f t="shared" si="33"/>
        <v>2</v>
      </c>
      <c r="H1088" s="16" t="s">
        <v>64</v>
      </c>
      <c r="I1088" s="16"/>
      <c r="J1088" s="16"/>
      <c r="K1088" s="31">
        <v>0.25</v>
      </c>
      <c r="L1088" s="32"/>
      <c r="M1088" s="44"/>
      <c r="N1088" s="16"/>
      <c r="O1088" s="16"/>
      <c r="P1088" s="16"/>
      <c r="Q1088" s="16"/>
      <c r="R1088" s="16"/>
      <c r="S1088" s="16"/>
      <c r="T1088" s="16"/>
      <c r="U1088" s="16"/>
      <c r="V1088" s="16"/>
      <c r="W1088" s="16"/>
      <c r="X1088" s="16"/>
      <c r="Y1088" s="16"/>
      <c r="Z1088" s="16"/>
      <c r="AA1088" s="16"/>
      <c r="AB1088" s="16"/>
      <c r="AC1088" s="16"/>
      <c r="AD1088" s="16"/>
      <c r="AE1088" s="16"/>
      <c r="AF1088" s="16"/>
      <c r="AG1088" s="16"/>
      <c r="AH1088" s="16"/>
      <c r="AI1088" s="16"/>
      <c r="AJ1088" s="16"/>
      <c r="AK1088" s="16"/>
      <c r="AL1088" s="16"/>
      <c r="AM1088" s="16">
        <v>0.25</v>
      </c>
      <c r="AN1088" s="16"/>
      <c r="AO1088" s="16"/>
      <c r="AP1088" s="16"/>
      <c r="AQ1088" s="15"/>
      <c r="AR1088" s="16" t="s">
        <v>60</v>
      </c>
    </row>
    <row r="1089" spans="1:44" s="5" customFormat="1" hidden="1" x14ac:dyDescent="0.25">
      <c r="A1089" s="33" t="s">
        <v>2065</v>
      </c>
      <c r="B1089" s="33" t="str">
        <f>IFERROR(LEFT(BasedeDados[[#This Row],[GTE TI]],SEARCH(" ",BasedeDados[[#This Row],[GTE TI]],1)),BasedeDados[[#This Row],[GTE TI]])</f>
        <v>N/A</v>
      </c>
      <c r="C1089" s="80" t="s">
        <v>2075</v>
      </c>
      <c r="D1089" s="80" t="s">
        <v>2075</v>
      </c>
      <c r="E1089" s="16" t="str" cm="1">
        <f t="array" ref="E108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89" s="16">
        <f t="shared" si="32"/>
        <v>0.25</v>
      </c>
      <c r="G1089" s="16">
        <f t="shared" si="33"/>
        <v>1</v>
      </c>
      <c r="H1089" s="16" t="s">
        <v>64</v>
      </c>
      <c r="I1089" s="55"/>
      <c r="J1089" s="55"/>
      <c r="L1089" s="56"/>
      <c r="M1089" s="57"/>
      <c r="N1089" s="55"/>
      <c r="O1089" s="55"/>
      <c r="P1089" s="55"/>
      <c r="Q1089" s="55"/>
      <c r="R1089" s="55"/>
      <c r="S1089" s="55"/>
      <c r="T1089" s="55"/>
      <c r="U1089" s="55"/>
      <c r="V1089" s="55"/>
      <c r="W1089" s="55"/>
      <c r="X1089" s="55"/>
      <c r="Y1089" s="55"/>
      <c r="Z1089" s="55"/>
      <c r="AA1089" s="55"/>
      <c r="AC1089" s="55"/>
      <c r="AE1089" s="55"/>
      <c r="AF1089" s="55"/>
      <c r="AG1089" s="55"/>
      <c r="AH1089" s="55"/>
      <c r="AI1089" s="55"/>
      <c r="AJ1089" s="55"/>
      <c r="AK1089" s="55"/>
      <c r="AL1089" s="55">
        <v>0.25</v>
      </c>
      <c r="AM1089" s="16"/>
      <c r="AN1089" s="55"/>
      <c r="AO1089" s="55"/>
      <c r="AP1089" s="55"/>
      <c r="AQ1089" s="53"/>
      <c r="AR1089" s="16"/>
    </row>
    <row r="1090" spans="1:44" s="5" customFormat="1" ht="16.5" hidden="1" customHeight="1" x14ac:dyDescent="0.25">
      <c r="A1090" s="33" t="s">
        <v>2067</v>
      </c>
      <c r="B1090" s="33" t="str">
        <f>IFERROR(LEFT(BasedeDados[[#This Row],[GTE TI]],SEARCH(" ",BasedeDados[[#This Row],[GTE TI]],1)),BasedeDados[[#This Row],[GTE TI]])</f>
        <v xml:space="preserve">AST </v>
      </c>
      <c r="C1090" s="79" t="s">
        <v>1750</v>
      </c>
      <c r="D1090" s="79" t="s">
        <v>1751</v>
      </c>
      <c r="E1090" s="16" t="str" cm="1">
        <f t="array" ref="E109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90" s="16">
        <f t="shared" si="32"/>
        <v>0.25</v>
      </c>
      <c r="G1090" s="16">
        <f t="shared" si="33"/>
        <v>1</v>
      </c>
      <c r="H1090" s="16" t="s">
        <v>64</v>
      </c>
      <c r="I1090" s="16"/>
      <c r="J1090" s="16"/>
      <c r="K1090" s="31">
        <v>0.25</v>
      </c>
      <c r="L1090" s="32"/>
      <c r="M1090" s="44"/>
      <c r="N1090" s="16"/>
      <c r="O1090" s="16"/>
      <c r="P1090" s="16"/>
      <c r="Q1090" s="16"/>
      <c r="R1090" s="16"/>
      <c r="S1090" s="16"/>
      <c r="T1090" s="16"/>
      <c r="U1090" s="16"/>
      <c r="V1090" s="16"/>
      <c r="W1090" s="16"/>
      <c r="X1090" s="16"/>
      <c r="Y1090" s="16"/>
      <c r="Z1090" s="16"/>
      <c r="AA1090" s="16"/>
      <c r="AB1090" s="16"/>
      <c r="AC1090" s="16"/>
      <c r="AD1090" s="16"/>
      <c r="AE1090" s="16"/>
      <c r="AF1090" s="16"/>
      <c r="AG1090" s="16"/>
      <c r="AH1090" s="16"/>
      <c r="AI1090" s="16"/>
      <c r="AJ1090" s="16"/>
      <c r="AK1090" s="16"/>
      <c r="AL1090" s="16"/>
      <c r="AM1090" s="16"/>
      <c r="AN1090" s="16"/>
      <c r="AO1090" s="16"/>
      <c r="AP1090" s="16"/>
      <c r="AQ1090" s="15"/>
      <c r="AR1090" s="16" t="s">
        <v>60</v>
      </c>
    </row>
    <row r="1091" spans="1:44" s="5" customFormat="1" ht="16.5" hidden="1" customHeight="1" x14ac:dyDescent="0.25">
      <c r="A1091" s="33" t="s">
        <v>2069</v>
      </c>
      <c r="B1091" s="33" t="str">
        <f>IFERROR(LEFT(BasedeDados[[#This Row],[GTE TI]],SEARCH(" ",BasedeDados[[#This Row],[GTE TI]],1)),BasedeDados[[#This Row],[GTE TI]])</f>
        <v xml:space="preserve">ANL </v>
      </c>
      <c r="C1091" s="80" t="s">
        <v>702</v>
      </c>
      <c r="D1091" s="80" t="s">
        <v>700</v>
      </c>
      <c r="E1091" s="16" t="str" cm="1">
        <f t="array" ref="E109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91" s="16">
        <f t="shared" ref="F1091:F1154" si="34">SUM(I1091:AQ1091)</f>
        <v>0.25</v>
      </c>
      <c r="G1091" s="16">
        <f t="shared" ref="G1091:G1154" si="35">COUNT(I1091,K1091:AM1091,AN1091)</f>
        <v>1</v>
      </c>
      <c r="H1091" s="16" t="s">
        <v>64</v>
      </c>
      <c r="I1091" s="16"/>
      <c r="J1091" s="16"/>
      <c r="K1091" s="31">
        <v>0.25</v>
      </c>
      <c r="L1091" s="32"/>
      <c r="M1091" s="44"/>
      <c r="N1091" s="16"/>
      <c r="O1091" s="16"/>
      <c r="P1091" s="16"/>
      <c r="Q1091" s="16"/>
      <c r="R1091" s="16"/>
      <c r="S1091" s="16"/>
      <c r="T1091" s="16"/>
      <c r="U1091" s="16"/>
      <c r="V1091" s="16"/>
      <c r="W1091" s="16"/>
      <c r="X1091" s="16"/>
      <c r="Y1091" s="16"/>
      <c r="Z1091" s="16"/>
      <c r="AA1091" s="16"/>
      <c r="AB1091" s="16"/>
      <c r="AC1091" s="16"/>
      <c r="AD1091" s="16"/>
      <c r="AE1091" s="16"/>
      <c r="AF1091" s="16"/>
      <c r="AG1091" s="16"/>
      <c r="AH1091" s="16"/>
      <c r="AI1091" s="16"/>
      <c r="AJ1091" s="16"/>
      <c r="AK1091" s="16"/>
      <c r="AL1091" s="16"/>
      <c r="AM1091" s="16"/>
      <c r="AN1091" s="16"/>
      <c r="AO1091" s="16"/>
      <c r="AP1091" s="16"/>
      <c r="AQ1091" s="15"/>
      <c r="AR1091" s="16" t="s">
        <v>60</v>
      </c>
    </row>
    <row r="1092" spans="1:44" s="5" customFormat="1" ht="16.5" hidden="1" customHeight="1" x14ac:dyDescent="0.25">
      <c r="A1092" s="33" t="s">
        <v>2070</v>
      </c>
      <c r="B1092" s="33" t="str">
        <f>IFERROR(LEFT(BasedeDados[[#This Row],[GTE TI]],SEARCH(" ",BasedeDados[[#This Row],[GTE TI]],1)),BasedeDados[[#This Row],[GTE TI]])</f>
        <v>N/A</v>
      </c>
      <c r="C1092" s="79" t="s">
        <v>2075</v>
      </c>
      <c r="D1092" s="79" t="s">
        <v>2075</v>
      </c>
      <c r="E1092" s="16" t="str" cm="1">
        <f t="array" ref="E109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92" s="16">
        <f t="shared" si="34"/>
        <v>0.25</v>
      </c>
      <c r="G1092" s="16">
        <f t="shared" si="35"/>
        <v>1</v>
      </c>
      <c r="H1092" s="16" t="s">
        <v>64</v>
      </c>
      <c r="I1092" s="16"/>
      <c r="J1092" s="16"/>
      <c r="K1092" s="31">
        <v>0.25</v>
      </c>
      <c r="L1092" s="32"/>
      <c r="M1092" s="44"/>
      <c r="N1092" s="16"/>
      <c r="O1092" s="16"/>
      <c r="P1092" s="16"/>
      <c r="Q1092" s="16"/>
      <c r="R1092" s="16"/>
      <c r="S1092" s="16"/>
      <c r="T1092" s="16"/>
      <c r="U1092" s="16"/>
      <c r="V1092" s="16"/>
      <c r="W1092" s="16"/>
      <c r="X1092" s="16"/>
      <c r="Y1092" s="16"/>
      <c r="Z1092" s="16"/>
      <c r="AA1092" s="16"/>
      <c r="AB1092" s="16"/>
      <c r="AC1092" s="16"/>
      <c r="AD1092" s="16"/>
      <c r="AE1092" s="16"/>
      <c r="AF1092" s="16"/>
      <c r="AG1092" s="16"/>
      <c r="AH1092" s="16"/>
      <c r="AI1092" s="16"/>
      <c r="AJ1092" s="16"/>
      <c r="AK1092" s="16"/>
      <c r="AL1092" s="16"/>
      <c r="AM1092" s="16"/>
      <c r="AN1092" s="16"/>
      <c r="AO1092" s="16"/>
      <c r="AP1092" s="16"/>
      <c r="AQ1092" s="15"/>
      <c r="AR1092" s="16" t="s">
        <v>60</v>
      </c>
    </row>
    <row r="1093" spans="1:44" s="5" customFormat="1" ht="16.5" hidden="1" customHeight="1" x14ac:dyDescent="0.25">
      <c r="A1093" s="33" t="s">
        <v>2072</v>
      </c>
      <c r="B1093" s="33" t="str">
        <f>IFERROR(LEFT(BasedeDados[[#This Row],[GTE TI]],SEARCH(" ",BasedeDados[[#This Row],[GTE TI]],1)),BasedeDados[[#This Row],[GTE TI]])</f>
        <v xml:space="preserve">ANL </v>
      </c>
      <c r="C1093" s="80" t="s">
        <v>119</v>
      </c>
      <c r="D1093" s="80" t="s">
        <v>120</v>
      </c>
      <c r="E1093" s="16" t="str" cm="1">
        <f t="array" ref="E109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093" s="16">
        <f t="shared" si="34"/>
        <v>0.25</v>
      </c>
      <c r="G1093" s="16">
        <f t="shared" si="35"/>
        <v>1</v>
      </c>
      <c r="H1093" s="16" t="s">
        <v>64</v>
      </c>
      <c r="I1093" s="16"/>
      <c r="J1093" s="16"/>
      <c r="K1093" s="31">
        <v>0.25</v>
      </c>
      <c r="L1093" s="32"/>
      <c r="M1093" s="44"/>
      <c r="N1093" s="16"/>
      <c r="O1093" s="16"/>
      <c r="P1093" s="16"/>
      <c r="Q1093" s="16"/>
      <c r="R1093" s="16"/>
      <c r="S1093" s="16"/>
      <c r="T1093" s="16"/>
      <c r="U1093" s="16"/>
      <c r="V1093" s="16"/>
      <c r="W1093" s="16"/>
      <c r="X1093" s="16"/>
      <c r="Y1093" s="16"/>
      <c r="Z1093" s="16"/>
      <c r="AA1093" s="16"/>
      <c r="AB1093" s="16"/>
      <c r="AC1093" s="16"/>
      <c r="AD1093" s="16"/>
      <c r="AE1093" s="16"/>
      <c r="AF1093" s="16"/>
      <c r="AG1093" s="16"/>
      <c r="AH1093" s="16"/>
      <c r="AI1093" s="16"/>
      <c r="AJ1093" s="16"/>
      <c r="AK1093" s="16"/>
      <c r="AL1093" s="16"/>
      <c r="AM1093" s="16"/>
      <c r="AN1093" s="16"/>
      <c r="AO1093" s="16"/>
      <c r="AP1093" s="16"/>
      <c r="AQ1093" s="15"/>
      <c r="AR1093" s="16" t="s">
        <v>60</v>
      </c>
    </row>
    <row r="1094" spans="1:44" s="5" customFormat="1" ht="16.5" hidden="1" customHeight="1" x14ac:dyDescent="0.25">
      <c r="A1094" s="33" t="s">
        <v>2074</v>
      </c>
      <c r="B1094" s="33" t="str">
        <f>IFERROR(LEFT(BasedeDados[[#This Row],[GTE TI]],SEARCH(" ",BasedeDados[[#This Row],[GTE TI]],1)),BasedeDados[[#This Row],[GTE TI]])</f>
        <v xml:space="preserve">ANL </v>
      </c>
      <c r="C1094" s="79" t="s">
        <v>772</v>
      </c>
      <c r="D1094" s="79" t="s">
        <v>773</v>
      </c>
      <c r="E1094" s="16" t="s">
        <v>18</v>
      </c>
      <c r="F1094" s="16">
        <f t="shared" si="34"/>
        <v>29.5</v>
      </c>
      <c r="G1094" s="16">
        <f t="shared" si="35"/>
        <v>4</v>
      </c>
      <c r="H1094" s="16" t="s">
        <v>187</v>
      </c>
      <c r="I1094" s="16">
        <v>10</v>
      </c>
      <c r="J1094" s="16" t="s">
        <v>582</v>
      </c>
      <c r="K1094" s="31"/>
      <c r="L1094" s="32"/>
      <c r="M1094" s="44">
        <v>1</v>
      </c>
      <c r="N1094" s="16">
        <v>16</v>
      </c>
      <c r="O1094" s="16"/>
      <c r="P1094" s="16"/>
      <c r="Q1094" s="16"/>
      <c r="R1094" s="16"/>
      <c r="S1094" s="16"/>
      <c r="T1094" s="16">
        <v>2.5</v>
      </c>
      <c r="U1094" s="16"/>
      <c r="V1094" s="16"/>
      <c r="W1094" s="16"/>
      <c r="X1094" s="16"/>
      <c r="Y1094" s="16"/>
      <c r="Z1094" s="16"/>
      <c r="AA1094" s="16"/>
      <c r="AB1094" s="16"/>
      <c r="AC1094" s="16"/>
      <c r="AD1094" s="16"/>
      <c r="AE1094" s="16"/>
      <c r="AF1094" s="16"/>
      <c r="AG1094" s="16"/>
      <c r="AH1094" s="16"/>
      <c r="AI1094" s="16"/>
      <c r="AJ1094" s="16"/>
      <c r="AK1094" s="16"/>
      <c r="AL1094" s="16"/>
      <c r="AN1094" s="16"/>
      <c r="AO1094" s="16"/>
      <c r="AP1094" s="16"/>
      <c r="AQ1094" s="15"/>
      <c r="AR1094" s="16"/>
    </row>
    <row r="1095" spans="1:44" s="5" customFormat="1" hidden="1" x14ac:dyDescent="0.25">
      <c r="A1095" s="33" t="s">
        <v>2076</v>
      </c>
      <c r="B1095" s="33" t="str">
        <f>IFERROR(LEFT(BasedeDados[[#This Row],[GTE TI]],SEARCH(" ",BasedeDados[[#This Row],[GTE TI]],1)),BasedeDados[[#This Row],[GTE TI]])</f>
        <v xml:space="preserve">ANL </v>
      </c>
      <c r="C1095" s="80" t="s">
        <v>1810</v>
      </c>
      <c r="D1095" s="80" t="s">
        <v>1949</v>
      </c>
      <c r="E1095" s="16" t="s">
        <v>84</v>
      </c>
      <c r="F1095" s="16">
        <f t="shared" si="34"/>
        <v>16</v>
      </c>
      <c r="G1095" s="16">
        <f t="shared" si="35"/>
        <v>1</v>
      </c>
      <c r="H1095" s="16" t="s">
        <v>85</v>
      </c>
      <c r="I1095" s="16"/>
      <c r="J1095" s="16"/>
      <c r="K1095" s="31"/>
      <c r="L1095" s="32"/>
      <c r="M1095" s="44"/>
      <c r="N1095" s="16"/>
      <c r="O1095" s="16"/>
      <c r="P1095" s="16">
        <v>16</v>
      </c>
      <c r="Q1095" s="16"/>
      <c r="R1095" s="16"/>
      <c r="S1095" s="16"/>
      <c r="T1095" s="16"/>
      <c r="U1095" s="16"/>
      <c r="V1095" s="16"/>
      <c r="W1095" s="16"/>
      <c r="X1095" s="16"/>
      <c r="Y1095" s="16"/>
      <c r="Z1095" s="16"/>
      <c r="AA1095" s="16"/>
      <c r="AB1095" s="16"/>
      <c r="AC1095" s="16"/>
      <c r="AD1095" s="16"/>
      <c r="AE1095" s="16"/>
      <c r="AF1095" s="16"/>
      <c r="AG1095" s="16"/>
      <c r="AH1095" s="16"/>
      <c r="AI1095" s="16"/>
      <c r="AJ1095" s="16"/>
      <c r="AK1095" s="16"/>
      <c r="AL1095" s="16"/>
      <c r="AM1095" s="16"/>
      <c r="AN1095" s="16"/>
      <c r="AO1095" s="16"/>
      <c r="AP1095" s="16"/>
      <c r="AQ1095" s="15"/>
      <c r="AR1095" s="16"/>
    </row>
    <row r="1096" spans="1:44" s="5" customFormat="1" ht="16.5" hidden="1" customHeight="1" x14ac:dyDescent="0.25">
      <c r="A1096" s="33" t="s">
        <v>2077</v>
      </c>
      <c r="B1096" s="33" t="str">
        <f>IFERROR(LEFT(BasedeDados[[#This Row],[GTE TI]],SEARCH(" ",BasedeDados[[#This Row],[GTE TI]],1)),BasedeDados[[#This Row],[GTE TI]])</f>
        <v xml:space="preserve">ANL </v>
      </c>
      <c r="C1096" s="79" t="s">
        <v>395</v>
      </c>
      <c r="D1096" s="79" t="s">
        <v>1678</v>
      </c>
      <c r="E1096" s="16" t="s">
        <v>84</v>
      </c>
      <c r="F1096" s="16">
        <f t="shared" si="34"/>
        <v>11.25</v>
      </c>
      <c r="G1096" s="16">
        <f t="shared" si="35"/>
        <v>2</v>
      </c>
      <c r="H1096" s="16" t="s">
        <v>85</v>
      </c>
      <c r="I1096" s="16"/>
      <c r="J1096" s="16"/>
      <c r="K1096" s="31">
        <v>0.25</v>
      </c>
      <c r="L1096" s="32"/>
      <c r="M1096" s="44"/>
      <c r="N1096" s="16"/>
      <c r="O1096" s="16"/>
      <c r="P1096" s="16"/>
      <c r="Q1096" s="16"/>
      <c r="R1096" s="16"/>
      <c r="S1096" s="16"/>
      <c r="T1096" s="16"/>
      <c r="U1096" s="16"/>
      <c r="V1096" s="16"/>
      <c r="W1096" s="16"/>
      <c r="X1096" s="16"/>
      <c r="Y1096" s="16"/>
      <c r="Z1096" s="16"/>
      <c r="AA1096" s="16"/>
      <c r="AB1096" s="16"/>
      <c r="AC1096" s="16"/>
      <c r="AD1096" s="16"/>
      <c r="AE1096" s="16"/>
      <c r="AF1096" s="16">
        <v>11</v>
      </c>
      <c r="AG1096" s="16"/>
      <c r="AH1096" s="16"/>
      <c r="AI1096" s="16"/>
      <c r="AJ1096" s="16"/>
      <c r="AK1096" s="16"/>
      <c r="AL1096" s="16"/>
      <c r="AN1096" s="16"/>
      <c r="AO1096" s="16"/>
      <c r="AP1096" s="16" t="s">
        <v>86</v>
      </c>
      <c r="AQ1096" s="15"/>
      <c r="AR1096" s="16" t="s">
        <v>60</v>
      </c>
    </row>
    <row r="1097" spans="1:44" s="5" customFormat="1" hidden="1" x14ac:dyDescent="0.25">
      <c r="A1097" s="33" t="s">
        <v>2078</v>
      </c>
      <c r="B1097" s="33" t="str">
        <f>IFERROR(LEFT(BasedeDados[[#This Row],[GTE TI]],SEARCH(" ",BasedeDados[[#This Row],[GTE TI]],1)),BasedeDados[[#This Row],[GTE TI]])</f>
        <v xml:space="preserve">ANL </v>
      </c>
      <c r="C1097" s="80" t="s">
        <v>134</v>
      </c>
      <c r="D1097" s="80" t="s">
        <v>162</v>
      </c>
      <c r="E1097" s="16" t="str" cm="1">
        <f t="array" ref="E109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097" s="16">
        <f t="shared" si="34"/>
        <v>10.75</v>
      </c>
      <c r="G1097" s="16">
        <f t="shared" si="35"/>
        <v>4</v>
      </c>
      <c r="H1097" s="16" t="s">
        <v>58</v>
      </c>
      <c r="I1097" s="16"/>
      <c r="J1097" s="16"/>
      <c r="K1097" s="31">
        <v>0.25</v>
      </c>
      <c r="L1097" s="32">
        <v>0.5</v>
      </c>
      <c r="M1097" s="44"/>
      <c r="N1097" s="16"/>
      <c r="O1097" s="16"/>
      <c r="P1097" s="16"/>
      <c r="Q1097" s="16"/>
      <c r="R1097" s="16"/>
      <c r="S1097" s="16"/>
      <c r="T1097" s="16"/>
      <c r="U1097" s="16"/>
      <c r="V1097" s="16"/>
      <c r="W1097" s="16"/>
      <c r="X1097" s="16"/>
      <c r="Y1097" s="16"/>
      <c r="Z1097" s="16"/>
      <c r="AA1097" s="16"/>
      <c r="AB1097" s="16"/>
      <c r="AC1097" s="16">
        <v>5</v>
      </c>
      <c r="AD1097" s="16"/>
      <c r="AE1097" s="16"/>
      <c r="AF1097" s="16"/>
      <c r="AG1097" s="16"/>
      <c r="AH1097" s="16"/>
      <c r="AI1097" s="16"/>
      <c r="AJ1097" s="16">
        <v>5</v>
      </c>
      <c r="AK1097" s="16"/>
      <c r="AL1097" s="16"/>
      <c r="AN1097" s="16"/>
      <c r="AO1097" s="16"/>
      <c r="AP1097" s="16"/>
      <c r="AQ1097" s="15"/>
      <c r="AR1097" s="16" t="s">
        <v>60</v>
      </c>
    </row>
    <row r="1098" spans="1:44" s="5" customFormat="1" hidden="1" x14ac:dyDescent="0.25">
      <c r="A1098" s="33" t="s">
        <v>2079</v>
      </c>
      <c r="B1098" s="33" t="str">
        <f>IFERROR(LEFT(BasedeDados[[#This Row],[GTE TI]],SEARCH(" ",BasedeDados[[#This Row],[GTE TI]],1)),BasedeDados[[#This Row],[GTE TI]])</f>
        <v xml:space="preserve">ANL </v>
      </c>
      <c r="C1098" s="79" t="s">
        <v>497</v>
      </c>
      <c r="D1098" s="79" t="s">
        <v>1166</v>
      </c>
      <c r="E1098" s="16" t="str" cm="1">
        <f t="array" ref="E109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098" s="16">
        <f t="shared" si="34"/>
        <v>8.25</v>
      </c>
      <c r="G1098" s="16">
        <f t="shared" si="35"/>
        <v>2</v>
      </c>
      <c r="H1098" s="16" t="s">
        <v>58</v>
      </c>
      <c r="I1098" s="16"/>
      <c r="J1098" s="16"/>
      <c r="K1098" s="31">
        <v>0.25</v>
      </c>
      <c r="L1098" s="32"/>
      <c r="M1098" s="44"/>
      <c r="N1098" s="16"/>
      <c r="O1098" s="16"/>
      <c r="P1098" s="16"/>
      <c r="Q1098" s="16"/>
      <c r="R1098" s="16"/>
      <c r="S1098" s="16"/>
      <c r="T1098" s="16"/>
      <c r="U1098" s="16"/>
      <c r="V1098" s="16"/>
      <c r="W1098" s="16"/>
      <c r="X1098" s="16"/>
      <c r="Y1098" s="16"/>
      <c r="Z1098" s="16"/>
      <c r="AA1098" s="16"/>
      <c r="AB1098" s="16">
        <v>8</v>
      </c>
      <c r="AC1098" s="16"/>
      <c r="AD1098" s="16"/>
      <c r="AE1098" s="16"/>
      <c r="AF1098" s="16"/>
      <c r="AG1098" s="16"/>
      <c r="AH1098" s="16"/>
      <c r="AI1098" s="16"/>
      <c r="AJ1098" s="16"/>
      <c r="AK1098" s="16"/>
      <c r="AL1098" s="16"/>
      <c r="AN1098" s="16"/>
      <c r="AO1098" s="16"/>
      <c r="AP1098" s="16"/>
      <c r="AQ1098" s="15"/>
      <c r="AR1098" s="16" t="s">
        <v>60</v>
      </c>
    </row>
    <row r="1099" spans="1:44" s="5" customFormat="1" hidden="1" x14ac:dyDescent="0.25">
      <c r="A1099" s="33" t="s">
        <v>2080</v>
      </c>
      <c r="B1099" s="33" t="str">
        <f>IFERROR(LEFT(BasedeDados[[#This Row],[GTE TI]],SEARCH(" ",BasedeDados[[#This Row],[GTE TI]],1)),BasedeDados[[#This Row],[GTE TI]])</f>
        <v xml:space="preserve">COORD </v>
      </c>
      <c r="C1099" s="80" t="s">
        <v>347</v>
      </c>
      <c r="D1099" s="80" t="s">
        <v>1569</v>
      </c>
      <c r="E1099" s="16" t="str" cm="1">
        <f t="array" ref="E109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099" s="16">
        <f t="shared" si="34"/>
        <v>8</v>
      </c>
      <c r="G1099" s="16">
        <f t="shared" si="35"/>
        <v>1</v>
      </c>
      <c r="H1099" s="16" t="s">
        <v>58</v>
      </c>
      <c r="I1099" s="16"/>
      <c r="J1099" s="16"/>
      <c r="K1099" s="31"/>
      <c r="L1099" s="32"/>
      <c r="M1099" s="44"/>
      <c r="N1099" s="16"/>
      <c r="O1099" s="16"/>
      <c r="P1099" s="16"/>
      <c r="Q1099" s="16"/>
      <c r="R1099" s="16"/>
      <c r="S1099" s="16"/>
      <c r="T1099" s="16"/>
      <c r="U1099" s="16"/>
      <c r="V1099" s="16"/>
      <c r="W1099" s="16"/>
      <c r="X1099" s="16"/>
      <c r="Y1099" s="16"/>
      <c r="Z1099" s="16"/>
      <c r="AA1099" s="16"/>
      <c r="AB1099" s="16">
        <v>8</v>
      </c>
      <c r="AC1099" s="16"/>
      <c r="AD1099" s="31"/>
      <c r="AE1099" s="16"/>
      <c r="AF1099" s="16"/>
      <c r="AG1099" s="16"/>
      <c r="AH1099" s="16"/>
      <c r="AI1099" s="16"/>
      <c r="AJ1099" s="16"/>
      <c r="AK1099" s="16"/>
      <c r="AL1099" s="16"/>
      <c r="AN1099" s="16"/>
      <c r="AO1099" s="16"/>
      <c r="AP1099" s="16"/>
      <c r="AQ1099" s="15"/>
      <c r="AR1099" s="16" t="s">
        <v>60</v>
      </c>
    </row>
    <row r="1100" spans="1:44" s="5" customFormat="1" hidden="1" x14ac:dyDescent="0.25">
      <c r="A1100" s="33" t="s">
        <v>2081</v>
      </c>
      <c r="B1100" s="33" t="str">
        <f>IFERROR(LEFT(BasedeDados[[#This Row],[GTE TI]],SEARCH(" ",BasedeDados[[#This Row],[GTE TI]],1)),BasedeDados[[#This Row],[GTE TI]])</f>
        <v xml:space="preserve">AUDITOR </v>
      </c>
      <c r="C1100" s="79" t="s">
        <v>720</v>
      </c>
      <c r="D1100" s="79" t="s">
        <v>725</v>
      </c>
      <c r="E1100" s="16" t="s">
        <v>18</v>
      </c>
      <c r="F1100" s="16">
        <f t="shared" si="34"/>
        <v>6</v>
      </c>
      <c r="G1100" s="16">
        <f t="shared" si="35"/>
        <v>3</v>
      </c>
      <c r="H1100" s="16" t="s">
        <v>187</v>
      </c>
      <c r="I1100" s="16">
        <v>4.5</v>
      </c>
      <c r="J1100" s="16" t="s">
        <v>2082</v>
      </c>
      <c r="K1100" s="31"/>
      <c r="L1100" s="32">
        <v>0.5</v>
      </c>
      <c r="M1100" s="44">
        <v>1</v>
      </c>
      <c r="N1100" s="16"/>
      <c r="O1100" s="16"/>
      <c r="P1100" s="16"/>
      <c r="Q1100" s="16"/>
      <c r="R1100" s="16"/>
      <c r="S1100" s="16"/>
      <c r="T1100" s="16"/>
      <c r="U1100" s="16"/>
      <c r="V1100" s="16"/>
      <c r="W1100" s="16"/>
      <c r="X1100" s="16"/>
      <c r="Y1100" s="16"/>
      <c r="Z1100" s="16"/>
      <c r="AA1100" s="16"/>
      <c r="AB1100" s="16"/>
      <c r="AC1100" s="16"/>
      <c r="AD1100" s="16"/>
      <c r="AE1100" s="16"/>
      <c r="AF1100" s="16"/>
      <c r="AG1100" s="16"/>
      <c r="AH1100" s="16"/>
      <c r="AI1100" s="16"/>
      <c r="AJ1100" s="16"/>
      <c r="AK1100" s="16"/>
      <c r="AL1100" s="16"/>
      <c r="AN1100" s="16"/>
      <c r="AO1100" s="16"/>
      <c r="AP1100" s="16"/>
      <c r="AQ1100" s="15"/>
      <c r="AR1100" s="16" t="s">
        <v>60</v>
      </c>
    </row>
    <row r="1101" spans="1:44" s="5" customFormat="1" hidden="1" x14ac:dyDescent="0.25">
      <c r="A1101" s="33" t="s">
        <v>2083</v>
      </c>
      <c r="B1101" s="33" t="str">
        <f>IFERROR(LEFT(BasedeDados[[#This Row],[GTE TI]],SEARCH(" ",BasedeDados[[#This Row],[GTE TI]],1)),BasedeDados[[#This Row],[GTE TI]])</f>
        <v xml:space="preserve">SUPTE </v>
      </c>
      <c r="C1101" s="80" t="s">
        <v>69</v>
      </c>
      <c r="D1101" s="80" t="s">
        <v>77</v>
      </c>
      <c r="E1101" s="16" t="str" cm="1">
        <f t="array" ref="E110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101" s="16">
        <f t="shared" si="34"/>
        <v>4</v>
      </c>
      <c r="G1101" s="16">
        <f t="shared" si="35"/>
        <v>1</v>
      </c>
      <c r="H1101" s="16" t="s">
        <v>58</v>
      </c>
      <c r="I1101" s="16"/>
      <c r="J1101" s="16"/>
      <c r="K1101" s="31"/>
      <c r="L1101" s="32"/>
      <c r="M1101" s="44"/>
      <c r="N1101" s="16"/>
      <c r="O1101" s="16"/>
      <c r="P1101" s="16"/>
      <c r="Q1101" s="16"/>
      <c r="R1101" s="16"/>
      <c r="S1101" s="16"/>
      <c r="T1101" s="16"/>
      <c r="U1101" s="16"/>
      <c r="V1101" s="16"/>
      <c r="W1101" s="16">
        <v>4</v>
      </c>
      <c r="X1101" s="16"/>
      <c r="Y1101" s="16"/>
      <c r="Z1101" s="16"/>
      <c r="AA1101" s="16"/>
      <c r="AB1101" s="16"/>
      <c r="AC1101" s="16"/>
      <c r="AD1101" s="16"/>
      <c r="AE1101" s="16"/>
      <c r="AF1101" s="16"/>
      <c r="AG1101" s="16"/>
      <c r="AH1101" s="16"/>
      <c r="AI1101" s="16"/>
      <c r="AJ1101" s="16"/>
      <c r="AK1101" s="16"/>
      <c r="AL1101" s="16"/>
      <c r="AN1101" s="16"/>
      <c r="AO1101" s="16"/>
      <c r="AP1101" s="16"/>
      <c r="AQ1101" s="15"/>
      <c r="AR1101" s="16"/>
    </row>
    <row r="1102" spans="1:44" s="5" customFormat="1" hidden="1" x14ac:dyDescent="0.25">
      <c r="A1102" s="33" t="s">
        <v>2084</v>
      </c>
      <c r="B1102" s="33" t="str">
        <f>IFERROR(LEFT(BasedeDados[[#This Row],[GTE TI]],SEARCH(" ",BasedeDados[[#This Row],[GTE TI]],1)),BasedeDados[[#This Row],[GTE TI]])</f>
        <v xml:space="preserve">COORD </v>
      </c>
      <c r="C1102" s="79" t="s">
        <v>347</v>
      </c>
      <c r="D1102" s="79" t="s">
        <v>1567</v>
      </c>
      <c r="E1102" s="16" t="str" cm="1">
        <f t="array" ref="E110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102" s="16">
        <f t="shared" si="34"/>
        <v>2</v>
      </c>
      <c r="G1102" s="16">
        <f t="shared" si="35"/>
        <v>1</v>
      </c>
      <c r="H1102" s="16" t="s">
        <v>58</v>
      </c>
      <c r="I1102" s="16"/>
      <c r="J1102" s="16"/>
      <c r="K1102" s="31"/>
      <c r="L1102" s="32"/>
      <c r="M1102" s="44"/>
      <c r="N1102" s="16"/>
      <c r="O1102" s="16"/>
      <c r="P1102" s="16"/>
      <c r="Q1102" s="16"/>
      <c r="R1102" s="16"/>
      <c r="S1102" s="16"/>
      <c r="T1102" s="16"/>
      <c r="U1102" s="16"/>
      <c r="V1102" s="16"/>
      <c r="W1102" s="16"/>
      <c r="X1102" s="16"/>
      <c r="Y1102" s="16"/>
      <c r="Z1102" s="16"/>
      <c r="AA1102" s="16">
        <v>2</v>
      </c>
      <c r="AB1102" s="16"/>
      <c r="AC1102" s="16"/>
      <c r="AD1102" s="16"/>
      <c r="AE1102" s="16"/>
      <c r="AF1102" s="16"/>
      <c r="AG1102" s="16"/>
      <c r="AH1102" s="16"/>
      <c r="AI1102" s="16"/>
      <c r="AJ1102" s="16"/>
      <c r="AK1102" s="16"/>
      <c r="AL1102" s="16"/>
      <c r="AM1102" s="16"/>
      <c r="AN1102" s="16"/>
      <c r="AO1102" s="16"/>
      <c r="AP1102" s="16"/>
      <c r="AQ1102" s="15"/>
      <c r="AR1102" s="16"/>
    </row>
    <row r="1103" spans="1:44" s="5" customFormat="1" hidden="1" x14ac:dyDescent="0.25">
      <c r="A1103" s="33" t="s">
        <v>2085</v>
      </c>
      <c r="B1103" s="33" t="str">
        <f>IFERROR(LEFT(BasedeDados[[#This Row],[GTE TI]],SEARCH(" ",BasedeDados[[#This Row],[GTE TI]],1)),BasedeDados[[#This Row],[GTE TI]])</f>
        <v xml:space="preserve">ANL </v>
      </c>
      <c r="C1103" s="80" t="s">
        <v>1656</v>
      </c>
      <c r="D1103" s="80" t="s">
        <v>1657</v>
      </c>
      <c r="E1103" s="16" t="str" cm="1">
        <f t="array" ref="E110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103" s="16">
        <f t="shared" si="34"/>
        <v>1.25</v>
      </c>
      <c r="G1103" s="16">
        <f t="shared" si="35"/>
        <v>2</v>
      </c>
      <c r="H1103" s="16" t="s">
        <v>58</v>
      </c>
      <c r="I1103" s="16"/>
      <c r="J1103" s="16"/>
      <c r="K1103" s="31">
        <v>0.25</v>
      </c>
      <c r="L1103" s="32"/>
      <c r="M1103" s="44">
        <v>1</v>
      </c>
      <c r="N1103" s="16"/>
      <c r="O1103" s="16"/>
      <c r="P1103" s="16"/>
      <c r="Q1103" s="16"/>
      <c r="R1103" s="16"/>
      <c r="S1103" s="16"/>
      <c r="T1103" s="16"/>
      <c r="U1103" s="16"/>
      <c r="V1103" s="16"/>
      <c r="W1103" s="16"/>
      <c r="X1103" s="16"/>
      <c r="Y1103" s="16"/>
      <c r="Z1103" s="16"/>
      <c r="AA1103" s="16"/>
      <c r="AB1103" s="16"/>
      <c r="AC1103" s="16"/>
      <c r="AD1103" s="16"/>
      <c r="AE1103" s="16"/>
      <c r="AF1103" s="16"/>
      <c r="AG1103" s="16"/>
      <c r="AH1103" s="16"/>
      <c r="AI1103" s="16"/>
      <c r="AJ1103" s="16"/>
      <c r="AK1103" s="16"/>
      <c r="AL1103" s="16"/>
      <c r="AN1103" s="16"/>
      <c r="AO1103" s="16"/>
      <c r="AP1103" s="16"/>
      <c r="AQ1103" s="15"/>
      <c r="AR1103" s="16" t="s">
        <v>60</v>
      </c>
    </row>
    <row r="1104" spans="1:44" s="5" customFormat="1" hidden="1" x14ac:dyDescent="0.25">
      <c r="A1104" s="33" t="s">
        <v>2086</v>
      </c>
      <c r="B1104" s="33" t="str">
        <f>IFERROR(LEFT(BasedeDados[[#This Row],[GTE TI]],SEARCH(" ",BasedeDados[[#This Row],[GTE TI]],1)),BasedeDados[[#This Row],[GTE TI]])</f>
        <v xml:space="preserve">ANL </v>
      </c>
      <c r="C1104" s="79" t="s">
        <v>437</v>
      </c>
      <c r="D1104" s="79" t="s">
        <v>1743</v>
      </c>
      <c r="E1104" s="16" t="s">
        <v>57</v>
      </c>
      <c r="F1104" s="16">
        <f t="shared" si="34"/>
        <v>0.75</v>
      </c>
      <c r="G1104" s="16">
        <f t="shared" si="35"/>
        <v>2</v>
      </c>
      <c r="H1104" s="16" t="s">
        <v>58</v>
      </c>
      <c r="I1104" s="16"/>
      <c r="J1104" s="16"/>
      <c r="K1104" s="31">
        <v>0.25</v>
      </c>
      <c r="L1104" s="32">
        <v>0.5</v>
      </c>
      <c r="M1104" s="44"/>
      <c r="N1104" s="16"/>
      <c r="O1104" s="16"/>
      <c r="P1104" s="16"/>
      <c r="Q1104" s="16"/>
      <c r="R1104" s="16"/>
      <c r="S1104" s="16"/>
      <c r="T1104" s="16"/>
      <c r="U1104" s="16"/>
      <c r="V1104" s="16"/>
      <c r="W1104" s="16"/>
      <c r="X1104" s="16"/>
      <c r="Y1104" s="16"/>
      <c r="Z1104" s="16"/>
      <c r="AA1104" s="16"/>
      <c r="AB1104" s="16"/>
      <c r="AC1104" s="16"/>
      <c r="AD1104" s="16"/>
      <c r="AE1104" s="16"/>
      <c r="AF1104" s="16"/>
      <c r="AG1104" s="16"/>
      <c r="AH1104" s="16"/>
      <c r="AI1104" s="16"/>
      <c r="AJ1104" s="16"/>
      <c r="AK1104" s="16"/>
      <c r="AL1104" s="16"/>
      <c r="AN1104" s="16"/>
      <c r="AO1104" s="16"/>
      <c r="AP1104" s="16"/>
      <c r="AQ1104" s="15"/>
      <c r="AR1104" s="16" t="s">
        <v>60</v>
      </c>
    </row>
    <row r="1105" spans="1:44" s="5" customFormat="1" hidden="1" x14ac:dyDescent="0.25">
      <c r="A1105" s="33" t="s">
        <v>2087</v>
      </c>
      <c r="B1105" s="33" t="str">
        <f>IFERROR(LEFT(BasedeDados[[#This Row],[GTE TI]],SEARCH(" ",BasedeDados[[#This Row],[GTE TI]],1)),BasedeDados[[#This Row],[GTE TI]])</f>
        <v xml:space="preserve">ANL </v>
      </c>
      <c r="C1105" s="80" t="s">
        <v>782</v>
      </c>
      <c r="D1105" s="80" t="s">
        <v>783</v>
      </c>
      <c r="E1105" s="16" t="s">
        <v>57</v>
      </c>
      <c r="F1105" s="16">
        <f t="shared" si="34"/>
        <v>0.75</v>
      </c>
      <c r="G1105" s="16">
        <f t="shared" si="35"/>
        <v>2</v>
      </c>
      <c r="H1105" s="16" t="s">
        <v>58</v>
      </c>
      <c r="I1105" s="16"/>
      <c r="J1105" s="16"/>
      <c r="K1105" s="31">
        <v>0.25</v>
      </c>
      <c r="L1105" s="32">
        <v>0.5</v>
      </c>
      <c r="M1105" s="44"/>
      <c r="N1105" s="16"/>
      <c r="O1105" s="16"/>
      <c r="P1105" s="16"/>
      <c r="Q1105" s="16"/>
      <c r="R1105" s="16"/>
      <c r="S1105" s="16"/>
      <c r="T1105" s="16"/>
      <c r="U1105" s="16"/>
      <c r="V1105" s="16"/>
      <c r="W1105" s="16"/>
      <c r="X1105" s="16"/>
      <c r="Y1105" s="16"/>
      <c r="Z1105" s="16"/>
      <c r="AA1105" s="16"/>
      <c r="AB1105" s="16"/>
      <c r="AC1105" s="16"/>
      <c r="AD1105" s="16"/>
      <c r="AE1105" s="16"/>
      <c r="AF1105" s="16"/>
      <c r="AG1105" s="16"/>
      <c r="AH1105" s="16"/>
      <c r="AI1105" s="16"/>
      <c r="AJ1105" s="16"/>
      <c r="AK1105" s="16"/>
      <c r="AL1105" s="16"/>
      <c r="AN1105" s="16"/>
      <c r="AO1105" s="16"/>
      <c r="AP1105" s="16" t="s">
        <v>59</v>
      </c>
      <c r="AQ1105" s="15"/>
      <c r="AR1105" s="16" t="s">
        <v>60</v>
      </c>
    </row>
    <row r="1106" spans="1:44" s="5" customFormat="1" hidden="1" x14ac:dyDescent="0.25">
      <c r="A1106" s="33" t="s">
        <v>2088</v>
      </c>
      <c r="B1106" s="33" t="str">
        <f>IFERROR(LEFT(BasedeDados[[#This Row],[GTE TI]],SEARCH(" ",BasedeDados[[#This Row],[GTE TI]],1)),BasedeDados[[#This Row],[GTE TI]])</f>
        <v xml:space="preserve">ANL </v>
      </c>
      <c r="C1106" s="79" t="s">
        <v>141</v>
      </c>
      <c r="D1106" s="79" t="s">
        <v>1781</v>
      </c>
      <c r="E1106" s="16" t="s">
        <v>57</v>
      </c>
      <c r="F1106" s="16">
        <f t="shared" si="34"/>
        <v>0.75</v>
      </c>
      <c r="G1106" s="16">
        <f t="shared" si="35"/>
        <v>2</v>
      </c>
      <c r="H1106" s="16" t="s">
        <v>58</v>
      </c>
      <c r="I1106" s="16"/>
      <c r="J1106" s="16"/>
      <c r="K1106" s="31">
        <v>0.25</v>
      </c>
      <c r="L1106" s="32">
        <v>0.5</v>
      </c>
      <c r="M1106" s="44"/>
      <c r="N1106" s="16"/>
      <c r="O1106" s="16"/>
      <c r="P1106" s="16"/>
      <c r="Q1106" s="16"/>
      <c r="R1106" s="16"/>
      <c r="S1106" s="16"/>
      <c r="T1106" s="16"/>
      <c r="U1106" s="16"/>
      <c r="V1106" s="16"/>
      <c r="W1106" s="16"/>
      <c r="X1106" s="16"/>
      <c r="Y1106" s="16"/>
      <c r="Z1106" s="16"/>
      <c r="AA1106" s="16"/>
      <c r="AB1106" s="16"/>
      <c r="AC1106" s="16"/>
      <c r="AD1106" s="16"/>
      <c r="AE1106" s="16"/>
      <c r="AF1106" s="16"/>
      <c r="AG1106" s="16"/>
      <c r="AH1106" s="16"/>
      <c r="AI1106" s="16"/>
      <c r="AJ1106" s="16"/>
      <c r="AK1106" s="16"/>
      <c r="AL1106" s="16"/>
      <c r="AN1106" s="16"/>
      <c r="AO1106" s="16"/>
      <c r="AP1106" s="16" t="s">
        <v>59</v>
      </c>
      <c r="AQ1106" s="15"/>
      <c r="AR1106" s="16" t="s">
        <v>60</v>
      </c>
    </row>
    <row r="1107" spans="1:44" s="5" customFormat="1" hidden="1" x14ac:dyDescent="0.25">
      <c r="A1107" s="33" t="s">
        <v>2089</v>
      </c>
      <c r="B1107" s="33" t="str">
        <f>IFERROR(LEFT(BasedeDados[[#This Row],[GTE TI]],SEARCH(" ",BasedeDados[[#This Row],[GTE TI]],1)),BasedeDados[[#This Row],[GTE TI]])</f>
        <v xml:space="preserve">CONS </v>
      </c>
      <c r="C1107" s="80" t="s">
        <v>1333</v>
      </c>
      <c r="D1107" s="80" t="s">
        <v>1334</v>
      </c>
      <c r="E1107" s="16" t="s">
        <v>57</v>
      </c>
      <c r="F1107" s="16">
        <f t="shared" si="34"/>
        <v>0.75</v>
      </c>
      <c r="G1107" s="16">
        <f t="shared" si="35"/>
        <v>2</v>
      </c>
      <c r="H1107" s="16" t="s">
        <v>58</v>
      </c>
      <c r="I1107" s="16"/>
      <c r="J1107" s="16"/>
      <c r="K1107" s="31">
        <v>0.25</v>
      </c>
      <c r="L1107" s="32">
        <v>0.5</v>
      </c>
      <c r="M1107" s="44"/>
      <c r="N1107" s="16"/>
      <c r="O1107" s="16"/>
      <c r="P1107" s="16"/>
      <c r="Q1107" s="16"/>
      <c r="R1107" s="16"/>
      <c r="S1107" s="16"/>
      <c r="T1107" s="16"/>
      <c r="U1107" s="16"/>
      <c r="V1107" s="16"/>
      <c r="W1107" s="16"/>
      <c r="X1107" s="16"/>
      <c r="Y1107" s="16"/>
      <c r="Z1107" s="16"/>
      <c r="AA1107" s="16"/>
      <c r="AB1107" s="16"/>
      <c r="AC1107" s="16"/>
      <c r="AD1107" s="16"/>
      <c r="AE1107" s="16"/>
      <c r="AF1107" s="16"/>
      <c r="AG1107" s="16"/>
      <c r="AH1107" s="16"/>
      <c r="AI1107" s="16"/>
      <c r="AJ1107" s="16"/>
      <c r="AK1107" s="16"/>
      <c r="AL1107" s="16"/>
      <c r="AN1107" s="16"/>
      <c r="AO1107" s="16"/>
      <c r="AP1107" s="16"/>
      <c r="AQ1107" s="15"/>
      <c r="AR1107" s="16" t="s">
        <v>60</v>
      </c>
    </row>
    <row r="1108" spans="1:44" s="5" customFormat="1" hidden="1" x14ac:dyDescent="0.25">
      <c r="A1108" s="33" t="s">
        <v>2090</v>
      </c>
      <c r="B1108" s="33" t="str">
        <f>IFERROR(LEFT(BasedeDados[[#This Row],[GTE TI]],SEARCH(" ",BasedeDados[[#This Row],[GTE TI]],1)),BasedeDados[[#This Row],[GTE TI]])</f>
        <v xml:space="preserve">ANL </v>
      </c>
      <c r="C1108" s="79" t="s">
        <v>75</v>
      </c>
      <c r="D1108" s="79" t="s">
        <v>73</v>
      </c>
      <c r="E1108" s="16" t="s">
        <v>57</v>
      </c>
      <c r="F1108" s="16">
        <f t="shared" si="34"/>
        <v>0.5</v>
      </c>
      <c r="G1108" s="16">
        <f t="shared" si="35"/>
        <v>1</v>
      </c>
      <c r="H1108" s="16" t="s">
        <v>58</v>
      </c>
      <c r="I1108" s="16"/>
      <c r="J1108" s="16"/>
      <c r="K1108" s="31"/>
      <c r="L1108" s="32">
        <v>0.5</v>
      </c>
      <c r="M1108" s="44"/>
      <c r="N1108" s="16"/>
      <c r="O1108" s="16"/>
      <c r="P1108" s="16"/>
      <c r="Q1108" s="16"/>
      <c r="R1108" s="16"/>
      <c r="S1108" s="16"/>
      <c r="T1108" s="16"/>
      <c r="U1108" s="16"/>
      <c r="V1108" s="16"/>
      <c r="W1108" s="16"/>
      <c r="X1108" s="16"/>
      <c r="Y1108" s="16"/>
      <c r="Z1108" s="16"/>
      <c r="AA1108" s="16"/>
      <c r="AB1108" s="16"/>
      <c r="AC1108" s="16"/>
      <c r="AD1108" s="16"/>
      <c r="AE1108" s="16"/>
      <c r="AF1108" s="16"/>
      <c r="AG1108" s="16"/>
      <c r="AH1108" s="16"/>
      <c r="AI1108" s="16"/>
      <c r="AJ1108" s="16"/>
      <c r="AK1108" s="16"/>
      <c r="AL1108" s="16"/>
      <c r="AN1108" s="16"/>
      <c r="AO1108" s="16"/>
      <c r="AP1108" s="16" t="s">
        <v>59</v>
      </c>
      <c r="AQ1108" s="15"/>
      <c r="AR1108" s="16" t="s">
        <v>60</v>
      </c>
    </row>
    <row r="1109" spans="1:44" s="5" customFormat="1" hidden="1" x14ac:dyDescent="0.25">
      <c r="A1109" s="33" t="s">
        <v>2091</v>
      </c>
      <c r="B1109" s="33" t="str">
        <f>IFERROR(LEFT(BasedeDados[[#This Row],[GTE TI]],SEARCH(" ",BasedeDados[[#This Row],[GTE TI]],1)),BasedeDados[[#This Row],[GTE TI]])</f>
        <v xml:space="preserve">CHEFE </v>
      </c>
      <c r="C1109" s="80" t="s">
        <v>610</v>
      </c>
      <c r="D1109" s="80" t="s">
        <v>607</v>
      </c>
      <c r="E1109" s="16" t="s">
        <v>57</v>
      </c>
      <c r="F1109" s="16">
        <f t="shared" si="34"/>
        <v>0.5</v>
      </c>
      <c r="G1109" s="16">
        <f t="shared" si="35"/>
        <v>1</v>
      </c>
      <c r="H1109" s="16" t="s">
        <v>58</v>
      </c>
      <c r="I1109" s="16"/>
      <c r="J1109" s="16"/>
      <c r="K1109" s="31"/>
      <c r="L1109" s="32">
        <v>0.5</v>
      </c>
      <c r="M1109" s="44"/>
      <c r="N1109" s="16"/>
      <c r="O1109" s="16"/>
      <c r="P1109" s="16"/>
      <c r="Q1109" s="16"/>
      <c r="R1109" s="16"/>
      <c r="S1109" s="16"/>
      <c r="T1109" s="16"/>
      <c r="U1109" s="16"/>
      <c r="V1109" s="16"/>
      <c r="W1109" s="16"/>
      <c r="X1109" s="16"/>
      <c r="Y1109" s="16"/>
      <c r="Z1109" s="16"/>
      <c r="AA1109" s="16"/>
      <c r="AB1109" s="16"/>
      <c r="AC1109" s="16"/>
      <c r="AD1109" s="16"/>
      <c r="AE1109" s="16"/>
      <c r="AF1109" s="16"/>
      <c r="AG1109" s="16"/>
      <c r="AH1109" s="16"/>
      <c r="AI1109" s="16"/>
      <c r="AJ1109" s="16"/>
      <c r="AK1109" s="16"/>
      <c r="AL1109" s="16"/>
      <c r="AN1109" s="16"/>
      <c r="AO1109" s="16"/>
      <c r="AP1109" s="16" t="s">
        <v>59</v>
      </c>
      <c r="AQ1109" s="15"/>
      <c r="AR1109" s="16" t="s">
        <v>60</v>
      </c>
    </row>
    <row r="1110" spans="1:44" s="5" customFormat="1" hidden="1" x14ac:dyDescent="0.25">
      <c r="A1110" s="33" t="s">
        <v>2092</v>
      </c>
      <c r="B1110" s="33" t="str">
        <f>IFERROR(LEFT(BasedeDados[[#This Row],[GTE TI]],SEARCH(" ",BasedeDados[[#This Row],[GTE TI]],1)),BasedeDados[[#This Row],[GTE TI]])</f>
        <v>#N/A</v>
      </c>
      <c r="C1110" s="79" t="s">
        <v>2336</v>
      </c>
      <c r="D1110" s="79" t="s">
        <v>2336</v>
      </c>
      <c r="E1110" s="16" t="s">
        <v>57</v>
      </c>
      <c r="F1110" s="16">
        <f t="shared" si="34"/>
        <v>0.5</v>
      </c>
      <c r="G1110" s="16">
        <f t="shared" si="35"/>
        <v>1</v>
      </c>
      <c r="H1110" s="16" t="s">
        <v>58</v>
      </c>
      <c r="I1110" s="16"/>
      <c r="J1110" s="16"/>
      <c r="K1110" s="31"/>
      <c r="L1110" s="32">
        <v>0.5</v>
      </c>
      <c r="M1110" s="44"/>
      <c r="N1110" s="16"/>
      <c r="O1110" s="16"/>
      <c r="P1110" s="16"/>
      <c r="Q1110" s="16"/>
      <c r="R1110" s="16"/>
      <c r="S1110" s="16"/>
      <c r="T1110" s="16"/>
      <c r="U1110" s="16"/>
      <c r="V1110" s="16"/>
      <c r="W1110" s="16"/>
      <c r="X1110" s="16"/>
      <c r="Y1110" s="16"/>
      <c r="Z1110" s="16"/>
      <c r="AA1110" s="16"/>
      <c r="AB1110" s="16"/>
      <c r="AC1110" s="16"/>
      <c r="AD1110" s="16"/>
      <c r="AE1110" s="16"/>
      <c r="AF1110" s="16"/>
      <c r="AG1110" s="16"/>
      <c r="AH1110" s="16"/>
      <c r="AI1110" s="16"/>
      <c r="AJ1110" s="16"/>
      <c r="AK1110" s="16"/>
      <c r="AL1110" s="16"/>
      <c r="AN1110" s="16"/>
      <c r="AO1110" s="16"/>
      <c r="AP1110" s="16" t="s">
        <v>59</v>
      </c>
      <c r="AQ1110" s="15"/>
      <c r="AR1110" s="16" t="s">
        <v>60</v>
      </c>
    </row>
    <row r="1111" spans="1:44" s="5" customFormat="1" hidden="1" x14ac:dyDescent="0.25">
      <c r="A1111" s="33" t="s">
        <v>2093</v>
      </c>
      <c r="B1111" s="33" t="str">
        <f>IFERROR(LEFT(BasedeDados[[#This Row],[GTE TI]],SEARCH(" ",BasedeDados[[#This Row],[GTE TI]],1)),BasedeDados[[#This Row],[GTE TI]])</f>
        <v xml:space="preserve">ANL </v>
      </c>
      <c r="C1111" s="80" t="s">
        <v>356</v>
      </c>
      <c r="D1111" s="80" t="s">
        <v>1390</v>
      </c>
      <c r="E1111" s="16" t="s">
        <v>57</v>
      </c>
      <c r="F1111" s="16">
        <f t="shared" si="34"/>
        <v>0.5</v>
      </c>
      <c r="G1111" s="16">
        <f t="shared" si="35"/>
        <v>1</v>
      </c>
      <c r="H1111" s="16" t="s">
        <v>58</v>
      </c>
      <c r="I1111" s="16"/>
      <c r="J1111" s="16"/>
      <c r="K1111" s="31"/>
      <c r="L1111" s="32">
        <v>0.5</v>
      </c>
      <c r="M1111" s="44"/>
      <c r="N1111" s="16"/>
      <c r="O1111" s="16"/>
      <c r="P1111" s="16"/>
      <c r="Q1111" s="16"/>
      <c r="R1111" s="16"/>
      <c r="S1111" s="16"/>
      <c r="T1111" s="16"/>
      <c r="U1111" s="16"/>
      <c r="V1111" s="16"/>
      <c r="W1111" s="16"/>
      <c r="X1111" s="16"/>
      <c r="Y1111" s="16"/>
      <c r="Z1111" s="16"/>
      <c r="AA1111" s="16"/>
      <c r="AB1111" s="16"/>
      <c r="AC1111" s="16"/>
      <c r="AD1111" s="16"/>
      <c r="AE1111" s="16"/>
      <c r="AF1111" s="16"/>
      <c r="AG1111" s="16"/>
      <c r="AH1111" s="16"/>
      <c r="AI1111" s="16"/>
      <c r="AJ1111" s="16"/>
      <c r="AK1111" s="16"/>
      <c r="AL1111" s="16"/>
      <c r="AN1111" s="16"/>
      <c r="AO1111" s="16"/>
      <c r="AP1111" s="16" t="s">
        <v>59</v>
      </c>
      <c r="AQ1111" s="15"/>
      <c r="AR1111" s="16" t="s">
        <v>60</v>
      </c>
    </row>
    <row r="1112" spans="1:44" s="5" customFormat="1" hidden="1" x14ac:dyDescent="0.25">
      <c r="A1112" s="33" t="s">
        <v>2094</v>
      </c>
      <c r="B1112" s="33" t="str">
        <f>IFERROR(LEFT(BasedeDados[[#This Row],[GTE TI]],SEARCH(" ",BasedeDados[[#This Row],[GTE TI]],1)),BasedeDados[[#This Row],[GTE TI]])</f>
        <v xml:space="preserve">AST </v>
      </c>
      <c r="C1112" s="79" t="s">
        <v>1750</v>
      </c>
      <c r="D1112" s="79" t="s">
        <v>1751</v>
      </c>
      <c r="E1112" s="16" t="s">
        <v>57</v>
      </c>
      <c r="F1112" s="16">
        <f t="shared" si="34"/>
        <v>0.5</v>
      </c>
      <c r="G1112" s="16">
        <f t="shared" si="35"/>
        <v>1</v>
      </c>
      <c r="H1112" s="16" t="s">
        <v>58</v>
      </c>
      <c r="I1112" s="16"/>
      <c r="J1112" s="16"/>
      <c r="K1112" s="31"/>
      <c r="L1112" s="32">
        <v>0.5</v>
      </c>
      <c r="M1112" s="44"/>
      <c r="N1112" s="16"/>
      <c r="O1112" s="16"/>
      <c r="P1112" s="16"/>
      <c r="Q1112" s="16"/>
      <c r="R1112" s="16"/>
      <c r="S1112" s="16"/>
      <c r="T1112" s="16"/>
      <c r="U1112" s="16"/>
      <c r="V1112" s="16"/>
      <c r="W1112" s="16"/>
      <c r="X1112" s="16"/>
      <c r="Y1112" s="16"/>
      <c r="Z1112" s="16"/>
      <c r="AA1112" s="16"/>
      <c r="AB1112" s="16"/>
      <c r="AC1112" s="16"/>
      <c r="AD1112" s="16"/>
      <c r="AE1112" s="16"/>
      <c r="AF1112" s="16"/>
      <c r="AG1112" s="16"/>
      <c r="AH1112" s="16"/>
      <c r="AI1112" s="16"/>
      <c r="AJ1112" s="16"/>
      <c r="AK1112" s="16"/>
      <c r="AL1112" s="16"/>
      <c r="AN1112" s="16"/>
      <c r="AO1112" s="16"/>
      <c r="AP1112" s="16" t="s">
        <v>59</v>
      </c>
      <c r="AQ1112" s="15"/>
      <c r="AR1112" s="16" t="s">
        <v>60</v>
      </c>
    </row>
    <row r="1113" spans="1:44" s="5" customFormat="1" hidden="1" x14ac:dyDescent="0.25">
      <c r="A1113" s="33" t="s">
        <v>2095</v>
      </c>
      <c r="B1113" s="33" t="str">
        <f>IFERROR(LEFT(BasedeDados[[#This Row],[GTE TI]],SEARCH(" ",BasedeDados[[#This Row],[GTE TI]],1)),BasedeDados[[#This Row],[GTE TI]])</f>
        <v xml:space="preserve">ANL </v>
      </c>
      <c r="C1113" s="80" t="s">
        <v>145</v>
      </c>
      <c r="D1113" s="80" t="s">
        <v>152</v>
      </c>
      <c r="E1113" s="16" t="s">
        <v>57</v>
      </c>
      <c r="F1113" s="16">
        <f t="shared" si="34"/>
        <v>0.5</v>
      </c>
      <c r="G1113" s="16">
        <f t="shared" si="35"/>
        <v>1</v>
      </c>
      <c r="H1113" s="16" t="s">
        <v>58</v>
      </c>
      <c r="I1113" s="16"/>
      <c r="J1113" s="16"/>
      <c r="K1113" s="31"/>
      <c r="L1113" s="32">
        <v>0.5</v>
      </c>
      <c r="M1113" s="44"/>
      <c r="N1113" s="16"/>
      <c r="O1113" s="16"/>
      <c r="P1113" s="16"/>
      <c r="Q1113" s="16"/>
      <c r="R1113" s="16"/>
      <c r="S1113" s="16"/>
      <c r="T1113" s="16"/>
      <c r="U1113" s="16"/>
      <c r="V1113" s="16"/>
      <c r="W1113" s="16"/>
      <c r="X1113" s="16"/>
      <c r="Y1113" s="16"/>
      <c r="Z1113" s="16"/>
      <c r="AA1113" s="16"/>
      <c r="AB1113" s="16"/>
      <c r="AC1113" s="16"/>
      <c r="AD1113" s="16"/>
      <c r="AE1113" s="16"/>
      <c r="AF1113" s="16"/>
      <c r="AG1113" s="16"/>
      <c r="AH1113" s="16"/>
      <c r="AI1113" s="16"/>
      <c r="AJ1113" s="16"/>
      <c r="AK1113" s="16"/>
      <c r="AL1113" s="16"/>
      <c r="AN1113" s="16"/>
      <c r="AO1113" s="16"/>
      <c r="AP1113" s="16" t="s">
        <v>59</v>
      </c>
      <c r="AQ1113" s="15"/>
      <c r="AR1113" s="16" t="s">
        <v>60</v>
      </c>
    </row>
    <row r="1114" spans="1:44" s="5" customFormat="1" hidden="1" x14ac:dyDescent="0.25">
      <c r="A1114" s="33" t="s">
        <v>2096</v>
      </c>
      <c r="B1114" s="33" t="str">
        <f>IFERROR(LEFT(BasedeDados[[#This Row],[GTE TI]],SEARCH(" ",BasedeDados[[#This Row],[GTE TI]],1)),BasedeDados[[#This Row],[GTE TI]])</f>
        <v xml:space="preserve">ANL </v>
      </c>
      <c r="C1114" s="79" t="s">
        <v>1310</v>
      </c>
      <c r="D1114" s="79" t="s">
        <v>1308</v>
      </c>
      <c r="E1114" s="16" t="s">
        <v>57</v>
      </c>
      <c r="F1114" s="16">
        <f t="shared" si="34"/>
        <v>0.5</v>
      </c>
      <c r="G1114" s="16">
        <f t="shared" si="35"/>
        <v>1</v>
      </c>
      <c r="H1114" s="16" t="s">
        <v>58</v>
      </c>
      <c r="I1114" s="16"/>
      <c r="J1114" s="16"/>
      <c r="K1114" s="31"/>
      <c r="L1114" s="32">
        <v>0.5</v>
      </c>
      <c r="M1114" s="44"/>
      <c r="N1114" s="16"/>
      <c r="O1114" s="16"/>
      <c r="P1114" s="16"/>
      <c r="Q1114" s="16"/>
      <c r="R1114" s="16"/>
      <c r="S1114" s="16"/>
      <c r="T1114" s="16"/>
      <c r="U1114" s="16"/>
      <c r="V1114" s="16"/>
      <c r="W1114" s="16"/>
      <c r="X1114" s="16"/>
      <c r="Y1114" s="16"/>
      <c r="Z1114" s="16"/>
      <c r="AA1114" s="16"/>
      <c r="AB1114" s="16"/>
      <c r="AC1114" s="16"/>
      <c r="AD1114" s="16"/>
      <c r="AE1114" s="16"/>
      <c r="AF1114" s="16"/>
      <c r="AG1114" s="16"/>
      <c r="AH1114" s="16"/>
      <c r="AI1114" s="16"/>
      <c r="AJ1114" s="16"/>
      <c r="AK1114" s="16"/>
      <c r="AL1114" s="16"/>
      <c r="AN1114" s="16"/>
      <c r="AO1114" s="16"/>
      <c r="AP1114" s="16" t="s">
        <v>59</v>
      </c>
      <c r="AQ1114" s="15"/>
      <c r="AR1114" s="16" t="s">
        <v>60</v>
      </c>
    </row>
    <row r="1115" spans="1:44" s="5" customFormat="1" hidden="1" x14ac:dyDescent="0.25">
      <c r="A1115" s="33" t="s">
        <v>2097</v>
      </c>
      <c r="B1115" s="33" t="str">
        <f>IFERROR(LEFT(BasedeDados[[#This Row],[GTE TI]],SEARCH(" ",BasedeDados[[#This Row],[GTE TI]],1)),BasedeDados[[#This Row],[GTE TI]])</f>
        <v>#N/A</v>
      </c>
      <c r="C1115" s="80" t="s">
        <v>2336</v>
      </c>
      <c r="D1115" s="80" t="s">
        <v>2336</v>
      </c>
      <c r="E1115" s="16" t="s">
        <v>57</v>
      </c>
      <c r="F1115" s="16">
        <f t="shared" si="34"/>
        <v>0.5</v>
      </c>
      <c r="G1115" s="16">
        <f t="shared" si="35"/>
        <v>1</v>
      </c>
      <c r="H1115" s="16" t="s">
        <v>58</v>
      </c>
      <c r="I1115" s="16"/>
      <c r="J1115" s="16"/>
      <c r="K1115" s="31"/>
      <c r="L1115" s="32">
        <v>0.5</v>
      </c>
      <c r="M1115" s="44"/>
      <c r="N1115" s="16"/>
      <c r="O1115" s="16"/>
      <c r="P1115" s="16"/>
      <c r="Q1115" s="16"/>
      <c r="R1115" s="16"/>
      <c r="S1115" s="16"/>
      <c r="T1115" s="16"/>
      <c r="U1115" s="16"/>
      <c r="V1115" s="16"/>
      <c r="W1115" s="16"/>
      <c r="X1115" s="16"/>
      <c r="Y1115" s="16"/>
      <c r="Z1115" s="16"/>
      <c r="AA1115" s="16"/>
      <c r="AB1115" s="16"/>
      <c r="AC1115" s="16"/>
      <c r="AD1115" s="16"/>
      <c r="AE1115" s="16"/>
      <c r="AF1115" s="16"/>
      <c r="AG1115" s="16"/>
      <c r="AH1115" s="16"/>
      <c r="AI1115" s="16"/>
      <c r="AJ1115" s="16"/>
      <c r="AK1115" s="16"/>
      <c r="AL1115" s="16"/>
      <c r="AN1115" s="16"/>
      <c r="AO1115" s="16"/>
      <c r="AP1115" s="16" t="s">
        <v>59</v>
      </c>
      <c r="AQ1115" s="15"/>
      <c r="AR1115" s="16" t="s">
        <v>60</v>
      </c>
    </row>
    <row r="1116" spans="1:44" s="5" customFormat="1" hidden="1" x14ac:dyDescent="0.25">
      <c r="A1116" s="33" t="s">
        <v>2098</v>
      </c>
      <c r="B1116" s="33" t="str">
        <f>IFERROR(LEFT(BasedeDados[[#This Row],[GTE TI]],SEARCH(" ",BasedeDados[[#This Row],[GTE TI]],1)),BasedeDados[[#This Row],[GTE TI]])</f>
        <v xml:space="preserve">ANL </v>
      </c>
      <c r="C1116" s="79" t="s">
        <v>134</v>
      </c>
      <c r="D1116" s="79" t="s">
        <v>1085</v>
      </c>
      <c r="E1116" s="16" t="str" cm="1">
        <f t="array" ref="E111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16" s="16">
        <f t="shared" si="34"/>
        <v>0.25</v>
      </c>
      <c r="G1116" s="16">
        <f t="shared" si="35"/>
        <v>1</v>
      </c>
      <c r="H1116" s="16" t="s">
        <v>64</v>
      </c>
      <c r="I1116" s="55"/>
      <c r="J1116" s="55"/>
      <c r="L1116" s="56"/>
      <c r="M1116" s="57"/>
      <c r="N1116" s="55"/>
      <c r="O1116" s="55"/>
      <c r="P1116" s="55"/>
      <c r="Q1116" s="55"/>
      <c r="R1116" s="55"/>
      <c r="S1116" s="55"/>
      <c r="T1116" s="55"/>
      <c r="U1116" s="55"/>
      <c r="V1116" s="55"/>
      <c r="W1116" s="55"/>
      <c r="X1116" s="55"/>
      <c r="Y1116" s="55"/>
      <c r="Z1116" s="55"/>
      <c r="AA1116" s="55"/>
      <c r="AC1116" s="55"/>
      <c r="AE1116" s="55"/>
      <c r="AF1116" s="55"/>
      <c r="AG1116" s="55"/>
      <c r="AH1116" s="55"/>
      <c r="AI1116" s="55"/>
      <c r="AJ1116" s="55"/>
      <c r="AK1116" s="55"/>
      <c r="AL1116" s="55">
        <v>0.25</v>
      </c>
      <c r="AN1116" s="55"/>
      <c r="AO1116" s="55"/>
      <c r="AP1116" s="55"/>
      <c r="AQ1116" s="53"/>
      <c r="AR1116" s="16"/>
    </row>
    <row r="1117" spans="1:44" s="5" customFormat="1" hidden="1" x14ac:dyDescent="0.25">
      <c r="A1117" s="33" t="s">
        <v>2099</v>
      </c>
      <c r="B1117" s="33" t="str">
        <f>IFERROR(LEFT(BasedeDados[[#This Row],[GTE TI]],SEARCH(" ",BasedeDados[[#This Row],[GTE TI]],1)),BasedeDados[[#This Row],[GTE TI]])</f>
        <v xml:space="preserve">ANL </v>
      </c>
      <c r="C1117" s="80" t="s">
        <v>202</v>
      </c>
      <c r="D1117" s="80" t="s">
        <v>199</v>
      </c>
      <c r="E1117" s="16" t="str" cm="1">
        <f t="array" ref="E111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17" s="16">
        <f t="shared" si="34"/>
        <v>0.25</v>
      </c>
      <c r="G1117" s="16">
        <f t="shared" si="35"/>
        <v>1</v>
      </c>
      <c r="H1117" s="16" t="s">
        <v>64</v>
      </c>
      <c r="I1117" s="16"/>
      <c r="J1117" s="16"/>
      <c r="L1117" s="32"/>
      <c r="M1117" s="44"/>
      <c r="N1117" s="16"/>
      <c r="O1117" s="16"/>
      <c r="P1117" s="16"/>
      <c r="Q1117" s="16"/>
      <c r="R1117" s="16"/>
      <c r="S1117" s="16"/>
      <c r="T1117" s="16"/>
      <c r="U1117" s="16"/>
      <c r="V1117" s="16"/>
      <c r="W1117" s="16"/>
      <c r="X1117" s="16"/>
      <c r="Y1117" s="16"/>
      <c r="Z1117" s="16"/>
      <c r="AA1117" s="16"/>
      <c r="AC1117" s="16"/>
      <c r="AE1117" s="16"/>
      <c r="AF1117" s="16"/>
      <c r="AG1117" s="16"/>
      <c r="AH1117" s="16"/>
      <c r="AI1117" s="16"/>
      <c r="AJ1117" s="16"/>
      <c r="AK1117" s="16"/>
      <c r="AL1117" s="55">
        <v>0.25</v>
      </c>
      <c r="AN1117" s="16"/>
      <c r="AO1117" s="16"/>
      <c r="AP1117" s="16"/>
      <c r="AQ1117" s="15"/>
      <c r="AR1117" s="16"/>
    </row>
    <row r="1118" spans="1:44" s="5" customFormat="1" hidden="1" x14ac:dyDescent="0.25">
      <c r="A1118" s="33" t="s">
        <v>2100</v>
      </c>
      <c r="B1118" s="33" t="str">
        <f>IFERROR(LEFT(BasedeDados[[#This Row],[GTE TI]],SEARCH(" ",BasedeDados[[#This Row],[GTE TI]],1)),BasedeDados[[#This Row],[GTE TI]])</f>
        <v xml:space="preserve">ANL </v>
      </c>
      <c r="C1118" s="79" t="s">
        <v>356</v>
      </c>
      <c r="D1118" s="79" t="s">
        <v>1792</v>
      </c>
      <c r="E1118" s="16" t="str" cm="1">
        <f t="array" ref="E111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18" s="16">
        <f t="shared" si="34"/>
        <v>0.25</v>
      </c>
      <c r="G1118" s="16">
        <f t="shared" si="35"/>
        <v>1</v>
      </c>
      <c r="H1118" s="16" t="s">
        <v>64</v>
      </c>
      <c r="I1118" s="16"/>
      <c r="J1118" s="16"/>
      <c r="L1118" s="32"/>
      <c r="M1118" s="44"/>
      <c r="N1118" s="16"/>
      <c r="O1118" s="16"/>
      <c r="P1118" s="16"/>
      <c r="Q1118" s="16"/>
      <c r="R1118" s="16"/>
      <c r="S1118" s="16"/>
      <c r="T1118" s="16"/>
      <c r="U1118" s="16"/>
      <c r="V1118" s="16"/>
      <c r="W1118" s="16"/>
      <c r="X1118" s="16"/>
      <c r="Y1118" s="16"/>
      <c r="Z1118" s="16"/>
      <c r="AA1118" s="16"/>
      <c r="AC1118" s="16"/>
      <c r="AE1118" s="16"/>
      <c r="AF1118" s="16"/>
      <c r="AG1118" s="16"/>
      <c r="AH1118" s="16"/>
      <c r="AI1118" s="16"/>
      <c r="AJ1118" s="16"/>
      <c r="AK1118" s="16"/>
      <c r="AL1118" s="55">
        <v>0.25</v>
      </c>
      <c r="AN1118" s="16"/>
      <c r="AO1118" s="16"/>
      <c r="AP1118" s="16"/>
      <c r="AQ1118" s="15"/>
      <c r="AR1118" s="16"/>
    </row>
    <row r="1119" spans="1:44" s="5" customFormat="1" hidden="1" x14ac:dyDescent="0.25">
      <c r="A1119" s="33" t="s">
        <v>2101</v>
      </c>
      <c r="B1119" s="33" t="str">
        <f>IFERROR(LEFT(BasedeDados[[#This Row],[GTE TI]],SEARCH(" ",BasedeDados[[#This Row],[GTE TI]],1)),BasedeDados[[#This Row],[GTE TI]])</f>
        <v xml:space="preserve">ANL </v>
      </c>
      <c r="C1119" s="80" t="s">
        <v>599</v>
      </c>
      <c r="D1119" s="80" t="s">
        <v>1657</v>
      </c>
      <c r="E1119" s="16" t="str" cm="1">
        <f t="array" ref="E111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19" s="16">
        <f t="shared" si="34"/>
        <v>0.25</v>
      </c>
      <c r="G1119" s="16">
        <f t="shared" si="35"/>
        <v>1</v>
      </c>
      <c r="H1119" s="16" t="s">
        <v>64</v>
      </c>
      <c r="I1119" s="16"/>
      <c r="J1119" s="16"/>
      <c r="L1119" s="32"/>
      <c r="M1119" s="44"/>
      <c r="N1119" s="16"/>
      <c r="O1119" s="16"/>
      <c r="P1119" s="16"/>
      <c r="Q1119" s="16"/>
      <c r="R1119" s="16"/>
      <c r="S1119" s="16"/>
      <c r="T1119" s="16"/>
      <c r="U1119" s="16"/>
      <c r="V1119" s="16"/>
      <c r="W1119" s="16"/>
      <c r="X1119" s="16"/>
      <c r="Y1119" s="16"/>
      <c r="Z1119" s="16"/>
      <c r="AA1119" s="16"/>
      <c r="AC1119" s="16"/>
      <c r="AE1119" s="16"/>
      <c r="AF1119" s="16"/>
      <c r="AG1119" s="16"/>
      <c r="AH1119" s="16"/>
      <c r="AI1119" s="16"/>
      <c r="AJ1119" s="16"/>
      <c r="AK1119" s="16"/>
      <c r="AL1119" s="55">
        <v>0.25</v>
      </c>
      <c r="AN1119" s="16"/>
      <c r="AO1119" s="16"/>
      <c r="AP1119" s="16"/>
      <c r="AQ1119" s="15"/>
      <c r="AR1119" s="16"/>
    </row>
    <row r="1120" spans="1:44" s="5" customFormat="1" hidden="1" x14ac:dyDescent="0.25">
      <c r="A1120" s="33" t="s">
        <v>2102</v>
      </c>
      <c r="B1120" s="33" t="str">
        <f>IFERROR(LEFT(BasedeDados[[#This Row],[GTE TI]],SEARCH(" ",BasedeDados[[#This Row],[GTE TI]],1)),BasedeDados[[#This Row],[GTE TI]])</f>
        <v xml:space="preserve">GTE </v>
      </c>
      <c r="C1120" s="79" t="s">
        <v>494</v>
      </c>
      <c r="D1120" s="79" t="s">
        <v>1147</v>
      </c>
      <c r="E1120" s="16" t="str" cm="1">
        <f t="array" ref="E112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20" s="16">
        <f t="shared" si="34"/>
        <v>0.25</v>
      </c>
      <c r="G1120" s="16">
        <f t="shared" si="35"/>
        <v>1</v>
      </c>
      <c r="H1120" s="16" t="s">
        <v>64</v>
      </c>
      <c r="I1120" s="16"/>
      <c r="J1120" s="16"/>
      <c r="K1120" s="31">
        <v>0.25</v>
      </c>
      <c r="L1120" s="32"/>
      <c r="M1120" s="44"/>
      <c r="N1120" s="16"/>
      <c r="O1120" s="16"/>
      <c r="P1120" s="16"/>
      <c r="Q1120" s="16"/>
      <c r="R1120" s="16"/>
      <c r="S1120" s="16"/>
      <c r="T1120" s="16"/>
      <c r="U1120" s="16"/>
      <c r="V1120" s="16"/>
      <c r="W1120" s="16"/>
      <c r="X1120" s="16"/>
      <c r="Y1120" s="16"/>
      <c r="Z1120" s="16"/>
      <c r="AA1120" s="16"/>
      <c r="AB1120" s="16"/>
      <c r="AC1120" s="16"/>
      <c r="AD1120" s="16"/>
      <c r="AE1120" s="16"/>
      <c r="AF1120" s="16"/>
      <c r="AG1120" s="16"/>
      <c r="AH1120" s="16"/>
      <c r="AI1120" s="16"/>
      <c r="AJ1120" s="16"/>
      <c r="AK1120" s="16"/>
      <c r="AL1120" s="16"/>
      <c r="AN1120" s="16"/>
      <c r="AO1120" s="16"/>
      <c r="AP1120" s="16"/>
      <c r="AQ1120" s="15"/>
      <c r="AR1120" s="16" t="s">
        <v>60</v>
      </c>
    </row>
    <row r="1121" spans="1:44" s="5" customFormat="1" hidden="1" x14ac:dyDescent="0.25">
      <c r="A1121" s="33" t="s">
        <v>2103</v>
      </c>
      <c r="B1121" s="33" t="str">
        <f>IFERROR(LEFT(BasedeDados[[#This Row],[GTE TI]],SEARCH(" ",BasedeDados[[#This Row],[GTE TI]],1)),BasedeDados[[#This Row],[GTE TI]])</f>
        <v xml:space="preserve">ANL </v>
      </c>
      <c r="C1121" s="80" t="s">
        <v>356</v>
      </c>
      <c r="D1121" s="80" t="s">
        <v>1727</v>
      </c>
      <c r="E1121" s="16" t="str" cm="1">
        <f t="array" ref="E112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21" s="16">
        <f t="shared" si="34"/>
        <v>0.25</v>
      </c>
      <c r="G1121" s="16">
        <f t="shared" si="35"/>
        <v>1</v>
      </c>
      <c r="H1121" s="16" t="s">
        <v>64</v>
      </c>
      <c r="I1121" s="16"/>
      <c r="J1121" s="16"/>
      <c r="K1121" s="31">
        <v>0.25</v>
      </c>
      <c r="L1121" s="32"/>
      <c r="M1121" s="44"/>
      <c r="N1121" s="16"/>
      <c r="O1121" s="16"/>
      <c r="P1121" s="16"/>
      <c r="Q1121" s="16"/>
      <c r="R1121" s="16"/>
      <c r="S1121" s="16"/>
      <c r="T1121" s="16"/>
      <c r="U1121" s="16"/>
      <c r="V1121" s="16"/>
      <c r="W1121" s="16"/>
      <c r="X1121" s="16"/>
      <c r="Y1121" s="16"/>
      <c r="Z1121" s="16"/>
      <c r="AA1121" s="16"/>
      <c r="AB1121" s="16"/>
      <c r="AC1121" s="16"/>
      <c r="AD1121" s="16"/>
      <c r="AE1121" s="16"/>
      <c r="AF1121" s="16"/>
      <c r="AG1121" s="16"/>
      <c r="AH1121" s="16"/>
      <c r="AI1121" s="16"/>
      <c r="AJ1121" s="16"/>
      <c r="AK1121" s="16"/>
      <c r="AL1121" s="16"/>
      <c r="AN1121" s="16"/>
      <c r="AO1121" s="16"/>
      <c r="AP1121" s="16"/>
      <c r="AQ1121" s="15"/>
      <c r="AR1121" s="16" t="s">
        <v>60</v>
      </c>
    </row>
    <row r="1122" spans="1:44" s="5" customFormat="1" hidden="1" x14ac:dyDescent="0.25">
      <c r="A1122" s="33" t="s">
        <v>2104</v>
      </c>
      <c r="B1122" s="33" t="str">
        <f>IFERROR(LEFT(BasedeDados[[#This Row],[GTE TI]],SEARCH(" ",BasedeDados[[#This Row],[GTE TI]],1)),BasedeDados[[#This Row],[GTE TI]])</f>
        <v xml:space="preserve">SUPTE </v>
      </c>
      <c r="C1122" s="79" t="s">
        <v>320</v>
      </c>
      <c r="D1122" s="79" t="s">
        <v>329</v>
      </c>
      <c r="E1122" s="16" t="str" cm="1">
        <f t="array" ref="E112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22" s="16">
        <f t="shared" si="34"/>
        <v>0.25</v>
      </c>
      <c r="G1122" s="16">
        <f t="shared" si="35"/>
        <v>1</v>
      </c>
      <c r="H1122" s="16" t="s">
        <v>64</v>
      </c>
      <c r="I1122" s="16"/>
      <c r="J1122" s="16"/>
      <c r="K1122" s="31">
        <v>0.25</v>
      </c>
      <c r="L1122" s="32"/>
      <c r="M1122" s="44"/>
      <c r="N1122" s="16"/>
      <c r="O1122" s="16"/>
      <c r="P1122" s="16"/>
      <c r="Q1122" s="16"/>
      <c r="R1122" s="16"/>
      <c r="S1122" s="16"/>
      <c r="T1122" s="16"/>
      <c r="U1122" s="16"/>
      <c r="V1122" s="16"/>
      <c r="W1122" s="16"/>
      <c r="X1122" s="16"/>
      <c r="Y1122" s="16"/>
      <c r="Z1122" s="16"/>
      <c r="AA1122" s="16"/>
      <c r="AB1122" s="16"/>
      <c r="AC1122" s="16"/>
      <c r="AD1122" s="16"/>
      <c r="AE1122" s="16"/>
      <c r="AF1122" s="16"/>
      <c r="AG1122" s="16"/>
      <c r="AH1122" s="16"/>
      <c r="AI1122" s="16"/>
      <c r="AJ1122" s="16"/>
      <c r="AK1122" s="16"/>
      <c r="AL1122" s="16"/>
      <c r="AN1122" s="16"/>
      <c r="AO1122" s="16"/>
      <c r="AP1122" s="16"/>
      <c r="AQ1122" s="15"/>
      <c r="AR1122" s="16" t="s">
        <v>60</v>
      </c>
    </row>
    <row r="1123" spans="1:44" s="5" customFormat="1" hidden="1" x14ac:dyDescent="0.25">
      <c r="A1123" s="33" t="s">
        <v>2105</v>
      </c>
      <c r="B1123" s="33" t="str">
        <f>IFERROR(LEFT(BasedeDados[[#This Row],[GTE TI]],SEARCH(" ",BasedeDados[[#This Row],[GTE TI]],1)),BasedeDados[[#This Row],[GTE TI]])</f>
        <v xml:space="preserve">GTE </v>
      </c>
      <c r="C1123" s="80" t="s">
        <v>1249</v>
      </c>
      <c r="D1123" s="80" t="s">
        <v>1403</v>
      </c>
      <c r="E1123" s="16" t="str" cm="1">
        <f t="array" ref="E112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23" s="16">
        <f t="shared" si="34"/>
        <v>0.25</v>
      </c>
      <c r="G1123" s="16">
        <f t="shared" si="35"/>
        <v>1</v>
      </c>
      <c r="H1123" s="16" t="s">
        <v>64</v>
      </c>
      <c r="I1123" s="16"/>
      <c r="J1123" s="16"/>
      <c r="K1123" s="31">
        <v>0.25</v>
      </c>
      <c r="L1123" s="32"/>
      <c r="M1123" s="44"/>
      <c r="N1123" s="16"/>
      <c r="O1123" s="16"/>
      <c r="P1123" s="16"/>
      <c r="Q1123" s="16"/>
      <c r="R1123" s="16"/>
      <c r="S1123" s="16"/>
      <c r="T1123" s="16"/>
      <c r="U1123" s="16"/>
      <c r="V1123" s="16"/>
      <c r="W1123" s="16"/>
      <c r="X1123" s="16"/>
      <c r="Y1123" s="16"/>
      <c r="Z1123" s="16"/>
      <c r="AA1123" s="16"/>
      <c r="AB1123" s="16"/>
      <c r="AC1123" s="16"/>
      <c r="AD1123" s="16"/>
      <c r="AE1123" s="16"/>
      <c r="AF1123" s="16"/>
      <c r="AG1123" s="16"/>
      <c r="AH1123" s="16"/>
      <c r="AI1123" s="16"/>
      <c r="AJ1123" s="16"/>
      <c r="AK1123" s="16"/>
      <c r="AL1123" s="16"/>
      <c r="AN1123" s="16"/>
      <c r="AO1123" s="16"/>
      <c r="AP1123" s="16"/>
      <c r="AQ1123" s="15"/>
      <c r="AR1123" s="16" t="s">
        <v>60</v>
      </c>
    </row>
    <row r="1124" spans="1:44" s="5" customFormat="1" hidden="1" x14ac:dyDescent="0.25">
      <c r="A1124" s="33" t="s">
        <v>2106</v>
      </c>
      <c r="B1124" s="33" t="str">
        <f>IFERROR(LEFT(BasedeDados[[#This Row],[GTE TI]],SEARCH(" ",BasedeDados[[#This Row],[GTE TI]],1)),BasedeDados[[#This Row],[GTE TI]])</f>
        <v xml:space="preserve">SUPTE </v>
      </c>
      <c r="C1124" s="79" t="s">
        <v>240</v>
      </c>
      <c r="D1124" s="79" t="s">
        <v>1843</v>
      </c>
      <c r="E1124" s="16" t="str" cm="1">
        <f t="array" ref="E112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24" s="16">
        <f t="shared" si="34"/>
        <v>0.25</v>
      </c>
      <c r="G1124" s="16">
        <f t="shared" si="35"/>
        <v>1</v>
      </c>
      <c r="H1124" s="16" t="s">
        <v>64</v>
      </c>
      <c r="I1124" s="16"/>
      <c r="J1124" s="16"/>
      <c r="K1124" s="31">
        <v>0.25</v>
      </c>
      <c r="L1124" s="32"/>
      <c r="M1124" s="44"/>
      <c r="N1124" s="16"/>
      <c r="O1124" s="16"/>
      <c r="P1124" s="16"/>
      <c r="Q1124" s="16"/>
      <c r="R1124" s="16"/>
      <c r="S1124" s="16"/>
      <c r="T1124" s="16"/>
      <c r="U1124" s="16"/>
      <c r="V1124" s="16"/>
      <c r="W1124" s="16"/>
      <c r="X1124" s="16"/>
      <c r="Y1124" s="16"/>
      <c r="Z1124" s="16"/>
      <c r="AA1124" s="16"/>
      <c r="AB1124" s="16"/>
      <c r="AC1124" s="16"/>
      <c r="AD1124" s="16"/>
      <c r="AE1124" s="16"/>
      <c r="AF1124" s="16"/>
      <c r="AG1124" s="16"/>
      <c r="AH1124" s="16"/>
      <c r="AI1124" s="16"/>
      <c r="AJ1124" s="16"/>
      <c r="AK1124" s="16"/>
      <c r="AL1124" s="16"/>
      <c r="AN1124" s="16"/>
      <c r="AO1124" s="16"/>
      <c r="AP1124" s="16"/>
      <c r="AQ1124" s="15"/>
      <c r="AR1124" s="16" t="s">
        <v>60</v>
      </c>
    </row>
    <row r="1125" spans="1:44" s="5" customFormat="1" hidden="1" x14ac:dyDescent="0.25">
      <c r="A1125" s="33" t="s">
        <v>2107</v>
      </c>
      <c r="B1125" s="33" t="str">
        <f>IFERROR(LEFT(BasedeDados[[#This Row],[GTE TI]],SEARCH(" ",BasedeDados[[#This Row],[GTE TI]],1)),BasedeDados[[#This Row],[GTE TI]])</f>
        <v xml:space="preserve">AUDITOR </v>
      </c>
      <c r="C1125" s="80" t="s">
        <v>720</v>
      </c>
      <c r="D1125" s="80" t="s">
        <v>938</v>
      </c>
      <c r="E1125" s="16" t="str" cm="1">
        <f t="array" ref="E112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25" s="16">
        <f t="shared" si="34"/>
        <v>0.25</v>
      </c>
      <c r="G1125" s="16">
        <f t="shared" si="35"/>
        <v>1</v>
      </c>
      <c r="H1125" s="16" t="s">
        <v>64</v>
      </c>
      <c r="I1125" s="16"/>
      <c r="J1125" s="16"/>
      <c r="K1125" s="31">
        <v>0.25</v>
      </c>
      <c r="L1125" s="32"/>
      <c r="M1125" s="44"/>
      <c r="N1125" s="16"/>
      <c r="O1125" s="16"/>
      <c r="P1125" s="16"/>
      <c r="Q1125" s="16"/>
      <c r="R1125" s="16"/>
      <c r="S1125" s="16"/>
      <c r="T1125" s="16"/>
      <c r="U1125" s="16"/>
      <c r="V1125" s="16"/>
      <c r="W1125" s="16"/>
      <c r="X1125" s="16"/>
      <c r="Y1125" s="16"/>
      <c r="Z1125" s="16"/>
      <c r="AA1125" s="16"/>
      <c r="AB1125" s="16"/>
      <c r="AC1125" s="16"/>
      <c r="AD1125" s="16"/>
      <c r="AE1125" s="16"/>
      <c r="AF1125" s="16"/>
      <c r="AG1125" s="16"/>
      <c r="AH1125" s="16"/>
      <c r="AI1125" s="16"/>
      <c r="AJ1125" s="16"/>
      <c r="AK1125" s="16"/>
      <c r="AL1125" s="16"/>
      <c r="AN1125" s="16"/>
      <c r="AO1125" s="16"/>
      <c r="AP1125" s="16"/>
      <c r="AQ1125" s="15"/>
      <c r="AR1125" s="16" t="s">
        <v>60</v>
      </c>
    </row>
    <row r="1126" spans="1:44" s="5" customFormat="1" hidden="1" x14ac:dyDescent="0.25">
      <c r="A1126" s="33" t="s">
        <v>2108</v>
      </c>
      <c r="B1126" s="33" t="str">
        <f>IFERROR(LEFT(BasedeDados[[#This Row],[GTE TI]],SEARCH(" ",BasedeDados[[#This Row],[GTE TI]],1)),BasedeDados[[#This Row],[GTE TI]])</f>
        <v xml:space="preserve">ANL </v>
      </c>
      <c r="C1126" s="79" t="s">
        <v>1976</v>
      </c>
      <c r="D1126" s="79" t="s">
        <v>1982</v>
      </c>
      <c r="E1126" s="16" t="str" cm="1">
        <f t="array" ref="E112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26" s="16">
        <f t="shared" si="34"/>
        <v>0.25</v>
      </c>
      <c r="G1126" s="16">
        <f t="shared" si="35"/>
        <v>1</v>
      </c>
      <c r="H1126" s="16" t="s">
        <v>64</v>
      </c>
      <c r="I1126" s="16"/>
      <c r="J1126" s="16"/>
      <c r="K1126" s="31">
        <v>0.25</v>
      </c>
      <c r="L1126" s="32"/>
      <c r="M1126" s="44"/>
      <c r="N1126" s="16"/>
      <c r="O1126" s="16"/>
      <c r="P1126" s="16"/>
      <c r="Q1126" s="16"/>
      <c r="R1126" s="16"/>
      <c r="S1126" s="16"/>
      <c r="T1126" s="16"/>
      <c r="U1126" s="16"/>
      <c r="V1126" s="16"/>
      <c r="W1126" s="16"/>
      <c r="X1126" s="16"/>
      <c r="Y1126" s="16"/>
      <c r="Z1126" s="16"/>
      <c r="AA1126" s="16"/>
      <c r="AB1126" s="16"/>
      <c r="AC1126" s="16"/>
      <c r="AD1126" s="16"/>
      <c r="AE1126" s="16"/>
      <c r="AF1126" s="16"/>
      <c r="AG1126" s="16"/>
      <c r="AH1126" s="16"/>
      <c r="AI1126" s="16"/>
      <c r="AJ1126" s="16"/>
      <c r="AK1126" s="16"/>
      <c r="AL1126" s="16"/>
      <c r="AN1126" s="16"/>
      <c r="AO1126" s="16"/>
      <c r="AP1126" s="16"/>
      <c r="AQ1126" s="15"/>
      <c r="AR1126" s="16" t="s">
        <v>60</v>
      </c>
    </row>
    <row r="1127" spans="1:44" s="5" customFormat="1" hidden="1" x14ac:dyDescent="0.25">
      <c r="A1127" s="33" t="s">
        <v>2109</v>
      </c>
      <c r="B1127" s="33" t="str">
        <f>IFERROR(LEFT(BasedeDados[[#This Row],[GTE TI]],SEARCH(" ",BasedeDados[[#This Row],[GTE TI]],1)),BasedeDados[[#This Row],[GTE TI]])</f>
        <v xml:space="preserve">ANL </v>
      </c>
      <c r="C1127" s="80" t="s">
        <v>213</v>
      </c>
      <c r="D1127" s="80" t="s">
        <v>218</v>
      </c>
      <c r="E1127" s="16" t="str" cm="1">
        <f t="array" ref="E112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27" s="16">
        <f t="shared" si="34"/>
        <v>0.25</v>
      </c>
      <c r="G1127" s="16">
        <f t="shared" si="35"/>
        <v>1</v>
      </c>
      <c r="H1127" s="16" t="s">
        <v>64</v>
      </c>
      <c r="I1127" s="16"/>
      <c r="J1127" s="16"/>
      <c r="K1127" s="31">
        <v>0.25</v>
      </c>
      <c r="L1127" s="32"/>
      <c r="M1127" s="44"/>
      <c r="N1127" s="16"/>
      <c r="O1127" s="16"/>
      <c r="P1127" s="16"/>
      <c r="Q1127" s="16"/>
      <c r="R1127" s="16"/>
      <c r="S1127" s="16"/>
      <c r="T1127" s="16"/>
      <c r="U1127" s="16"/>
      <c r="V1127" s="16"/>
      <c r="W1127" s="16"/>
      <c r="X1127" s="16"/>
      <c r="Y1127" s="16"/>
      <c r="Z1127" s="16"/>
      <c r="AA1127" s="16"/>
      <c r="AB1127" s="16"/>
      <c r="AC1127" s="16"/>
      <c r="AD1127" s="16"/>
      <c r="AE1127" s="16"/>
      <c r="AF1127" s="16"/>
      <c r="AG1127" s="16"/>
      <c r="AH1127" s="16"/>
      <c r="AI1127" s="16"/>
      <c r="AJ1127" s="16"/>
      <c r="AK1127" s="16"/>
      <c r="AL1127" s="16"/>
      <c r="AN1127" s="16"/>
      <c r="AO1127" s="16"/>
      <c r="AP1127" s="16"/>
      <c r="AQ1127" s="15"/>
      <c r="AR1127" s="16" t="s">
        <v>60</v>
      </c>
    </row>
    <row r="1128" spans="1:44" s="5" customFormat="1" hidden="1" x14ac:dyDescent="0.25">
      <c r="A1128" s="33" t="s">
        <v>2110</v>
      </c>
      <c r="B1128" s="33" t="str">
        <f>IFERROR(LEFT(BasedeDados[[#This Row],[GTE TI]],SEARCH(" ",BasedeDados[[#This Row],[GTE TI]],1)),BasedeDados[[#This Row],[GTE TI]])</f>
        <v xml:space="preserve">ANL </v>
      </c>
      <c r="C1128" s="79" t="s">
        <v>356</v>
      </c>
      <c r="D1128" s="79" t="s">
        <v>1340</v>
      </c>
      <c r="E1128" s="16" t="str" cm="1">
        <f t="array" ref="E112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28" s="16">
        <f t="shared" si="34"/>
        <v>0.25</v>
      </c>
      <c r="G1128" s="16">
        <f t="shared" si="35"/>
        <v>1</v>
      </c>
      <c r="H1128" s="16" t="s">
        <v>64</v>
      </c>
      <c r="I1128" s="16"/>
      <c r="J1128" s="16"/>
      <c r="K1128" s="31">
        <v>0.25</v>
      </c>
      <c r="L1128" s="32"/>
      <c r="M1128" s="44"/>
      <c r="N1128" s="16"/>
      <c r="O1128" s="16"/>
      <c r="P1128" s="16"/>
      <c r="Q1128" s="16"/>
      <c r="R1128" s="16"/>
      <c r="S1128" s="16"/>
      <c r="T1128" s="16"/>
      <c r="U1128" s="16"/>
      <c r="V1128" s="16"/>
      <c r="W1128" s="16"/>
      <c r="X1128" s="16"/>
      <c r="Y1128" s="16"/>
      <c r="Z1128" s="16"/>
      <c r="AA1128" s="16"/>
      <c r="AB1128" s="31"/>
      <c r="AC1128" s="16"/>
      <c r="AD1128" s="31"/>
      <c r="AE1128" s="16"/>
      <c r="AF1128" s="16"/>
      <c r="AG1128" s="16"/>
      <c r="AH1128" s="16"/>
      <c r="AI1128" s="16"/>
      <c r="AJ1128" s="16"/>
      <c r="AK1128" s="16"/>
      <c r="AL1128" s="16"/>
      <c r="AN1128" s="16"/>
      <c r="AO1128" s="16"/>
      <c r="AP1128" s="16"/>
      <c r="AQ1128" s="15"/>
      <c r="AR1128" s="16" t="s">
        <v>60</v>
      </c>
    </row>
    <row r="1129" spans="1:44" s="5" customFormat="1" hidden="1" x14ac:dyDescent="0.25">
      <c r="A1129" s="33" t="s">
        <v>2111</v>
      </c>
      <c r="B1129" s="33" t="str">
        <f>IFERROR(LEFT(BasedeDados[[#This Row],[GTE TI]],SEARCH(" ",BasedeDados[[#This Row],[GTE TI]],1)),BasedeDados[[#This Row],[GTE TI]])</f>
        <v xml:space="preserve">ESP </v>
      </c>
      <c r="C1129" s="80" t="s">
        <v>342</v>
      </c>
      <c r="D1129" s="80" t="s">
        <v>424</v>
      </c>
      <c r="E1129" s="16" t="str" cm="1">
        <f t="array" ref="E112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29" s="16">
        <f t="shared" si="34"/>
        <v>0.25</v>
      </c>
      <c r="G1129" s="16">
        <f t="shared" si="35"/>
        <v>1</v>
      </c>
      <c r="H1129" s="16" t="s">
        <v>64</v>
      </c>
      <c r="I1129" s="16"/>
      <c r="J1129" s="16"/>
      <c r="K1129" s="31">
        <v>0.25</v>
      </c>
      <c r="L1129" s="32"/>
      <c r="M1129" s="44"/>
      <c r="N1129" s="16"/>
      <c r="O1129" s="16"/>
      <c r="P1129" s="16"/>
      <c r="Q1129" s="16"/>
      <c r="R1129" s="16"/>
      <c r="S1129" s="16"/>
      <c r="T1129" s="16"/>
      <c r="U1129" s="16"/>
      <c r="V1129" s="16"/>
      <c r="W1129" s="16"/>
      <c r="X1129" s="16"/>
      <c r="Y1129" s="16"/>
      <c r="Z1129" s="16"/>
      <c r="AA1129" s="16"/>
      <c r="AB1129" s="16"/>
      <c r="AC1129" s="16"/>
      <c r="AD1129" s="16"/>
      <c r="AE1129" s="16"/>
      <c r="AF1129" s="16"/>
      <c r="AG1129" s="16"/>
      <c r="AH1129" s="16"/>
      <c r="AI1129" s="16"/>
      <c r="AJ1129" s="16"/>
      <c r="AK1129" s="16"/>
      <c r="AL1129" s="16"/>
      <c r="AN1129" s="16"/>
      <c r="AO1129" s="16"/>
      <c r="AP1129" s="16"/>
      <c r="AQ1129" s="15"/>
      <c r="AR1129" s="16" t="s">
        <v>60</v>
      </c>
    </row>
    <row r="1130" spans="1:44" s="5" customFormat="1" hidden="1" x14ac:dyDescent="0.25">
      <c r="A1130" s="33" t="s">
        <v>2112</v>
      </c>
      <c r="B1130" s="33" t="str">
        <f>IFERROR(LEFT(BasedeDados[[#This Row],[GTE TI]],SEARCH(" ",BasedeDados[[#This Row],[GTE TI]],1)),BasedeDados[[#This Row],[GTE TI]])</f>
        <v xml:space="preserve">CONS </v>
      </c>
      <c r="C1130" s="79" t="s">
        <v>487</v>
      </c>
      <c r="D1130" s="79" t="s">
        <v>520</v>
      </c>
      <c r="E1130" s="16" t="str" cm="1">
        <f t="array" ref="E113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30" s="16">
        <f t="shared" si="34"/>
        <v>0.25</v>
      </c>
      <c r="G1130" s="16">
        <f t="shared" si="35"/>
        <v>1</v>
      </c>
      <c r="H1130" s="16" t="s">
        <v>64</v>
      </c>
      <c r="I1130" s="16"/>
      <c r="J1130" s="16"/>
      <c r="K1130" s="31">
        <v>0.25</v>
      </c>
      <c r="L1130" s="32"/>
      <c r="M1130" s="44"/>
      <c r="N1130" s="16"/>
      <c r="O1130" s="16"/>
      <c r="P1130" s="16"/>
      <c r="Q1130" s="16"/>
      <c r="R1130" s="16"/>
      <c r="S1130" s="16"/>
      <c r="T1130" s="16"/>
      <c r="U1130" s="16"/>
      <c r="V1130" s="16"/>
      <c r="W1130" s="16"/>
      <c r="X1130" s="16"/>
      <c r="Y1130" s="16"/>
      <c r="Z1130" s="16"/>
      <c r="AA1130" s="16"/>
      <c r="AB1130" s="16"/>
      <c r="AC1130" s="16"/>
      <c r="AD1130" s="16"/>
      <c r="AE1130" s="16"/>
      <c r="AF1130" s="16"/>
      <c r="AG1130" s="16"/>
      <c r="AH1130" s="16"/>
      <c r="AI1130" s="16"/>
      <c r="AJ1130" s="16"/>
      <c r="AK1130" s="16"/>
      <c r="AL1130" s="16"/>
      <c r="AN1130" s="16"/>
      <c r="AO1130" s="16"/>
      <c r="AP1130" s="16"/>
      <c r="AQ1130" s="15"/>
      <c r="AR1130" s="16" t="s">
        <v>60</v>
      </c>
    </row>
    <row r="1131" spans="1:44" s="5" customFormat="1" hidden="1" x14ac:dyDescent="0.25">
      <c r="A1131" s="33" t="s">
        <v>2113</v>
      </c>
      <c r="B1131" s="33" t="str">
        <f>IFERROR(LEFT(BasedeDados[[#This Row],[GTE TI]],SEARCH(" ",BasedeDados[[#This Row],[GTE TI]],1)),BasedeDados[[#This Row],[GTE TI]])</f>
        <v xml:space="preserve">CONS </v>
      </c>
      <c r="C1131" s="80" t="s">
        <v>323</v>
      </c>
      <c r="D1131" s="80" t="s">
        <v>432</v>
      </c>
      <c r="E1131" s="16" t="str" cm="1">
        <f t="array" ref="E113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31" s="16">
        <f t="shared" si="34"/>
        <v>0.25</v>
      </c>
      <c r="G1131" s="16">
        <f t="shared" si="35"/>
        <v>1</v>
      </c>
      <c r="H1131" s="16" t="s">
        <v>64</v>
      </c>
      <c r="I1131" s="16"/>
      <c r="J1131" s="16"/>
      <c r="K1131" s="31">
        <v>0.25</v>
      </c>
      <c r="L1131" s="32"/>
      <c r="M1131" s="44"/>
      <c r="N1131" s="16"/>
      <c r="O1131" s="16"/>
      <c r="P1131" s="16"/>
      <c r="Q1131" s="16"/>
      <c r="R1131" s="16"/>
      <c r="S1131" s="16"/>
      <c r="T1131" s="16"/>
      <c r="U1131" s="16"/>
      <c r="V1131" s="16"/>
      <c r="W1131" s="16"/>
      <c r="X1131" s="16"/>
      <c r="Y1131" s="16"/>
      <c r="Z1131" s="16"/>
      <c r="AA1131" s="16"/>
      <c r="AB1131" s="16"/>
      <c r="AC1131" s="16"/>
      <c r="AD1131" s="16"/>
      <c r="AE1131" s="16"/>
      <c r="AF1131" s="16"/>
      <c r="AG1131" s="16"/>
      <c r="AH1131" s="16"/>
      <c r="AI1131" s="16"/>
      <c r="AJ1131" s="16"/>
      <c r="AK1131" s="16"/>
      <c r="AL1131" s="16"/>
      <c r="AN1131" s="16"/>
      <c r="AO1131" s="16"/>
      <c r="AP1131" s="16"/>
      <c r="AQ1131" s="15"/>
      <c r="AR1131" s="16" t="s">
        <v>60</v>
      </c>
    </row>
    <row r="1132" spans="1:44" s="5" customFormat="1" hidden="1" x14ac:dyDescent="0.25">
      <c r="A1132" s="33" t="s">
        <v>2114</v>
      </c>
      <c r="B1132" s="33" t="str">
        <f>IFERROR(LEFT(BasedeDados[[#This Row],[GTE TI]],SEARCH(" ",BasedeDados[[#This Row],[GTE TI]],1)),BasedeDados[[#This Row],[GTE TI]])</f>
        <v xml:space="preserve">ANL </v>
      </c>
      <c r="C1132" s="79" t="s">
        <v>326</v>
      </c>
      <c r="D1132" s="79" t="s">
        <v>1193</v>
      </c>
      <c r="E1132" s="16" t="str" cm="1">
        <f t="array" ref="E113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32" s="16">
        <f t="shared" si="34"/>
        <v>0.25</v>
      </c>
      <c r="G1132" s="16">
        <f t="shared" si="35"/>
        <v>1</v>
      </c>
      <c r="H1132" s="16" t="s">
        <v>64</v>
      </c>
      <c r="I1132" s="16"/>
      <c r="J1132" s="16"/>
      <c r="K1132" s="31">
        <v>0.25</v>
      </c>
      <c r="L1132" s="32"/>
      <c r="M1132" s="44"/>
      <c r="N1132" s="16"/>
      <c r="O1132" s="16"/>
      <c r="P1132" s="16"/>
      <c r="Q1132" s="16"/>
      <c r="R1132" s="16"/>
      <c r="S1132" s="16"/>
      <c r="T1132" s="16"/>
      <c r="U1132" s="16"/>
      <c r="V1132" s="16"/>
      <c r="W1132" s="16"/>
      <c r="X1132" s="16"/>
      <c r="Y1132" s="16"/>
      <c r="Z1132" s="16"/>
      <c r="AA1132" s="16"/>
      <c r="AB1132" s="16"/>
      <c r="AC1132" s="16"/>
      <c r="AD1132" s="16"/>
      <c r="AE1132" s="16"/>
      <c r="AF1132" s="16"/>
      <c r="AG1132" s="16"/>
      <c r="AH1132" s="16"/>
      <c r="AI1132" s="16"/>
      <c r="AJ1132" s="16"/>
      <c r="AK1132" s="16"/>
      <c r="AL1132" s="16"/>
      <c r="AN1132" s="16"/>
      <c r="AO1132" s="16"/>
      <c r="AP1132" s="16"/>
      <c r="AQ1132" s="15"/>
      <c r="AR1132" s="16" t="s">
        <v>60</v>
      </c>
    </row>
    <row r="1133" spans="1:44" s="5" customFormat="1" hidden="1" x14ac:dyDescent="0.25">
      <c r="A1133" s="33" t="s">
        <v>2115</v>
      </c>
      <c r="B1133" s="33" t="str">
        <f>IFERROR(LEFT(BasedeDados[[#This Row],[GTE TI]],SEARCH(" ",BasedeDados[[#This Row],[GTE TI]],1)),BasedeDados[[#This Row],[GTE TI]])</f>
        <v xml:space="preserve">ANL </v>
      </c>
      <c r="C1133" s="80" t="s">
        <v>671</v>
      </c>
      <c r="D1133" s="80" t="s">
        <v>669</v>
      </c>
      <c r="E1133" s="16" t="str" cm="1">
        <f t="array" ref="E113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33" s="16">
        <f t="shared" si="34"/>
        <v>0.25</v>
      </c>
      <c r="G1133" s="16">
        <f t="shared" si="35"/>
        <v>1</v>
      </c>
      <c r="H1133" s="16" t="s">
        <v>64</v>
      </c>
      <c r="I1133" s="55"/>
      <c r="J1133" s="55"/>
      <c r="K1133" s="31">
        <v>0.25</v>
      </c>
      <c r="L1133" s="56"/>
      <c r="M1133" s="57"/>
      <c r="N1133" s="55"/>
      <c r="O1133" s="55"/>
      <c r="P1133" s="55"/>
      <c r="Q1133" s="55"/>
      <c r="R1133" s="55"/>
      <c r="S1133" s="55"/>
      <c r="T1133" s="55"/>
      <c r="U1133" s="55"/>
      <c r="V1133" s="55"/>
      <c r="W1133" s="55"/>
      <c r="X1133" s="55"/>
      <c r="Y1133" s="55"/>
      <c r="Z1133" s="55"/>
      <c r="AA1133" s="55"/>
      <c r="AB1133" s="16"/>
      <c r="AC1133" s="55"/>
      <c r="AD1133" s="16"/>
      <c r="AE1133" s="55"/>
      <c r="AF1133" s="55"/>
      <c r="AG1133" s="55"/>
      <c r="AH1133" s="55"/>
      <c r="AI1133" s="55"/>
      <c r="AJ1133" s="55"/>
      <c r="AK1133" s="55"/>
      <c r="AL1133" s="16"/>
      <c r="AN1133" s="55"/>
      <c r="AO1133" s="55"/>
      <c r="AP1133" s="55"/>
      <c r="AQ1133" s="53"/>
      <c r="AR1133" s="16" t="s">
        <v>60</v>
      </c>
    </row>
    <row r="1134" spans="1:44" s="5" customFormat="1" hidden="1" x14ac:dyDescent="0.25">
      <c r="A1134" s="33" t="s">
        <v>2116</v>
      </c>
      <c r="B1134" s="33" t="str">
        <f>IFERROR(LEFT(BasedeDados[[#This Row],[GTE TI]],SEARCH(" ",BasedeDados[[#This Row],[GTE TI]],1)),BasedeDados[[#This Row],[GTE TI]])</f>
        <v xml:space="preserve">ANL </v>
      </c>
      <c r="C1134" s="79" t="s">
        <v>326</v>
      </c>
      <c r="D1134" s="79" t="s">
        <v>949</v>
      </c>
      <c r="E1134" s="16" t="str" cm="1">
        <f t="array" ref="E113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34" s="16">
        <f t="shared" si="34"/>
        <v>0.25</v>
      </c>
      <c r="G1134" s="16">
        <f t="shared" si="35"/>
        <v>1</v>
      </c>
      <c r="H1134" s="16" t="s">
        <v>64</v>
      </c>
      <c r="I1134" s="16"/>
      <c r="J1134" s="16"/>
      <c r="K1134" s="31">
        <v>0.25</v>
      </c>
      <c r="L1134" s="32"/>
      <c r="M1134" s="44"/>
      <c r="N1134" s="16"/>
      <c r="O1134" s="16"/>
      <c r="P1134" s="16"/>
      <c r="Q1134" s="16"/>
      <c r="R1134" s="16"/>
      <c r="S1134" s="16"/>
      <c r="T1134" s="16"/>
      <c r="U1134" s="16"/>
      <c r="V1134" s="16"/>
      <c r="W1134" s="16"/>
      <c r="X1134" s="16"/>
      <c r="Y1134" s="16"/>
      <c r="Z1134" s="16"/>
      <c r="AA1134" s="16"/>
      <c r="AB1134" s="16"/>
      <c r="AC1134" s="16"/>
      <c r="AD1134" s="16"/>
      <c r="AE1134" s="16"/>
      <c r="AF1134" s="16"/>
      <c r="AG1134" s="16"/>
      <c r="AH1134" s="16"/>
      <c r="AI1134" s="16"/>
      <c r="AJ1134" s="16"/>
      <c r="AK1134" s="16"/>
      <c r="AL1134" s="16"/>
      <c r="AN1134" s="16"/>
      <c r="AO1134" s="16"/>
      <c r="AP1134" s="16"/>
      <c r="AQ1134" s="15"/>
      <c r="AR1134" s="16" t="s">
        <v>60</v>
      </c>
    </row>
    <row r="1135" spans="1:44" s="5" customFormat="1" hidden="1" x14ac:dyDescent="0.25">
      <c r="A1135" s="33" t="s">
        <v>2117</v>
      </c>
      <c r="B1135" s="33" t="str">
        <f>IFERROR(LEFT(BasedeDados[[#This Row],[GTE TI]],SEARCH(" ",BasedeDados[[#This Row],[GTE TI]],1)),BasedeDados[[#This Row],[GTE TI]])</f>
        <v xml:space="preserve">ANL </v>
      </c>
      <c r="C1135" s="80" t="s">
        <v>699</v>
      </c>
      <c r="D1135" s="80" t="s">
        <v>700</v>
      </c>
      <c r="E1135" s="16" t="str" cm="1">
        <f t="array" ref="E113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35" s="16">
        <f t="shared" si="34"/>
        <v>0.25</v>
      </c>
      <c r="G1135" s="16">
        <f t="shared" si="35"/>
        <v>1</v>
      </c>
      <c r="H1135" s="16" t="s">
        <v>64</v>
      </c>
      <c r="I1135" s="55"/>
      <c r="J1135" s="55"/>
      <c r="K1135" s="31">
        <v>0.25</v>
      </c>
      <c r="L1135" s="56"/>
      <c r="M1135" s="57"/>
      <c r="N1135" s="55"/>
      <c r="O1135" s="55"/>
      <c r="P1135" s="55"/>
      <c r="Q1135" s="55"/>
      <c r="R1135" s="55"/>
      <c r="S1135" s="55"/>
      <c r="T1135" s="55"/>
      <c r="U1135" s="55"/>
      <c r="V1135" s="55"/>
      <c r="W1135" s="55"/>
      <c r="X1135" s="55"/>
      <c r="Y1135" s="55"/>
      <c r="Z1135" s="55"/>
      <c r="AA1135" s="55"/>
      <c r="AB1135" s="16"/>
      <c r="AC1135" s="55"/>
      <c r="AD1135" s="16"/>
      <c r="AE1135" s="55"/>
      <c r="AF1135" s="55"/>
      <c r="AG1135" s="55"/>
      <c r="AH1135" s="55"/>
      <c r="AI1135" s="55"/>
      <c r="AJ1135" s="55"/>
      <c r="AK1135" s="55"/>
      <c r="AL1135" s="16"/>
      <c r="AN1135" s="55"/>
      <c r="AO1135" s="55"/>
      <c r="AP1135" s="55"/>
      <c r="AQ1135" s="53"/>
      <c r="AR1135" s="16" t="s">
        <v>60</v>
      </c>
    </row>
    <row r="1136" spans="1:44" s="5" customFormat="1" hidden="1" x14ac:dyDescent="0.25">
      <c r="A1136" s="33" t="s">
        <v>2118</v>
      </c>
      <c r="B1136" s="33" t="str">
        <f>IFERROR(LEFT(BasedeDados[[#This Row],[GTE TI]],SEARCH(" ",BasedeDados[[#This Row],[GTE TI]],1)),BasedeDados[[#This Row],[GTE TI]])</f>
        <v xml:space="preserve">AST </v>
      </c>
      <c r="C1136" s="79" t="s">
        <v>789</v>
      </c>
      <c r="D1136" s="79" t="s">
        <v>783</v>
      </c>
      <c r="E1136" s="16" t="str" cm="1">
        <f t="array" ref="E113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36" s="16">
        <f t="shared" si="34"/>
        <v>0.25</v>
      </c>
      <c r="G1136" s="16">
        <f t="shared" si="35"/>
        <v>1</v>
      </c>
      <c r="H1136" s="16" t="s">
        <v>64</v>
      </c>
      <c r="I1136" s="16"/>
      <c r="J1136" s="16"/>
      <c r="K1136" s="31">
        <v>0.25</v>
      </c>
      <c r="L1136" s="32"/>
      <c r="M1136" s="44"/>
      <c r="N1136" s="16"/>
      <c r="O1136" s="16"/>
      <c r="P1136" s="16"/>
      <c r="Q1136" s="16"/>
      <c r="R1136" s="16"/>
      <c r="S1136" s="16"/>
      <c r="T1136" s="16"/>
      <c r="U1136" s="16"/>
      <c r="V1136" s="16"/>
      <c r="W1136" s="16"/>
      <c r="X1136" s="16"/>
      <c r="Y1136" s="16"/>
      <c r="Z1136" s="16"/>
      <c r="AA1136" s="16"/>
      <c r="AB1136" s="16"/>
      <c r="AC1136" s="16"/>
      <c r="AD1136" s="16"/>
      <c r="AE1136" s="16"/>
      <c r="AF1136" s="16"/>
      <c r="AG1136" s="16"/>
      <c r="AH1136" s="16"/>
      <c r="AI1136" s="16"/>
      <c r="AJ1136" s="16"/>
      <c r="AK1136" s="16"/>
      <c r="AL1136" s="16"/>
      <c r="AN1136" s="16"/>
      <c r="AO1136" s="16"/>
      <c r="AP1136" s="16"/>
      <c r="AQ1136" s="15"/>
      <c r="AR1136" s="16" t="s">
        <v>60</v>
      </c>
    </row>
    <row r="1137" spans="1:44" s="5" customFormat="1" hidden="1" x14ac:dyDescent="0.25">
      <c r="A1137" s="33" t="s">
        <v>2119</v>
      </c>
      <c r="B1137" s="33" t="str">
        <f>IFERROR(LEFT(BasedeDados[[#This Row],[GTE TI]],SEARCH(" ",BasedeDados[[#This Row],[GTE TI]],1)),BasedeDados[[#This Row],[GTE TI]])</f>
        <v xml:space="preserve">ANL </v>
      </c>
      <c r="C1137" s="80" t="s">
        <v>762</v>
      </c>
      <c r="D1137" s="80" t="s">
        <v>758</v>
      </c>
      <c r="E1137" s="16" t="str" cm="1">
        <f t="array" ref="E113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37" s="16">
        <f t="shared" si="34"/>
        <v>0.25</v>
      </c>
      <c r="G1137" s="16">
        <f t="shared" si="35"/>
        <v>1</v>
      </c>
      <c r="H1137" s="16" t="s">
        <v>64</v>
      </c>
      <c r="I1137" s="16"/>
      <c r="J1137" s="16"/>
      <c r="K1137" s="31">
        <v>0.25</v>
      </c>
      <c r="L1137" s="32"/>
      <c r="M1137" s="44"/>
      <c r="N1137" s="16"/>
      <c r="O1137" s="16"/>
      <c r="P1137" s="16"/>
      <c r="Q1137" s="16"/>
      <c r="R1137" s="16"/>
      <c r="S1137" s="16"/>
      <c r="T1137" s="16"/>
      <c r="U1137" s="16"/>
      <c r="V1137" s="16"/>
      <c r="W1137" s="16"/>
      <c r="X1137" s="16"/>
      <c r="Y1137" s="16"/>
      <c r="Z1137" s="16"/>
      <c r="AA1137" s="16"/>
      <c r="AB1137" s="16"/>
      <c r="AC1137" s="16"/>
      <c r="AD1137" s="16"/>
      <c r="AE1137" s="16"/>
      <c r="AF1137" s="16"/>
      <c r="AG1137" s="16"/>
      <c r="AH1137" s="16"/>
      <c r="AI1137" s="16"/>
      <c r="AJ1137" s="16"/>
      <c r="AK1137" s="16"/>
      <c r="AL1137" s="16"/>
      <c r="AN1137" s="16"/>
      <c r="AO1137" s="16"/>
      <c r="AP1137" s="16"/>
      <c r="AQ1137" s="15"/>
      <c r="AR1137" s="16" t="s">
        <v>60</v>
      </c>
    </row>
    <row r="1138" spans="1:44" s="5" customFormat="1" hidden="1" x14ac:dyDescent="0.25">
      <c r="A1138" s="33" t="s">
        <v>2120</v>
      </c>
      <c r="B1138" s="33" t="str">
        <f>IFERROR(LEFT(BasedeDados[[#This Row],[GTE TI]],SEARCH(" ",BasedeDados[[#This Row],[GTE TI]],1)),BasedeDados[[#This Row],[GTE TI]])</f>
        <v xml:space="preserve">ESP </v>
      </c>
      <c r="C1138" s="79" t="s">
        <v>1481</v>
      </c>
      <c r="D1138" s="79" t="s">
        <v>1487</v>
      </c>
      <c r="E1138" s="16" t="str" cm="1">
        <f t="array" ref="E113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38" s="16">
        <f t="shared" si="34"/>
        <v>0.25</v>
      </c>
      <c r="G1138" s="16">
        <f t="shared" si="35"/>
        <v>1</v>
      </c>
      <c r="H1138" s="16" t="s">
        <v>64</v>
      </c>
      <c r="I1138" s="16"/>
      <c r="J1138" s="16"/>
      <c r="K1138" s="31">
        <v>0.25</v>
      </c>
      <c r="L1138" s="32"/>
      <c r="M1138" s="44"/>
      <c r="N1138" s="16"/>
      <c r="O1138" s="16"/>
      <c r="P1138" s="16"/>
      <c r="Q1138" s="16"/>
      <c r="R1138" s="16"/>
      <c r="S1138" s="16"/>
      <c r="T1138" s="16"/>
      <c r="U1138" s="16"/>
      <c r="V1138" s="16"/>
      <c r="W1138" s="16"/>
      <c r="X1138" s="16"/>
      <c r="Y1138" s="16"/>
      <c r="Z1138" s="16"/>
      <c r="AA1138" s="16"/>
      <c r="AB1138" s="16"/>
      <c r="AC1138" s="16"/>
      <c r="AD1138" s="16"/>
      <c r="AE1138" s="16"/>
      <c r="AF1138" s="16"/>
      <c r="AG1138" s="16"/>
      <c r="AH1138" s="16"/>
      <c r="AI1138" s="16"/>
      <c r="AJ1138" s="16"/>
      <c r="AK1138" s="16"/>
      <c r="AL1138" s="16"/>
      <c r="AN1138" s="16"/>
      <c r="AO1138" s="16"/>
      <c r="AP1138" s="16"/>
      <c r="AQ1138" s="15"/>
      <c r="AR1138" s="16" t="s">
        <v>60</v>
      </c>
    </row>
    <row r="1139" spans="1:44" s="5" customFormat="1" hidden="1" x14ac:dyDescent="0.25">
      <c r="A1139" s="33" t="s">
        <v>2121</v>
      </c>
      <c r="B1139" s="33" t="str">
        <f>IFERROR(LEFT(BasedeDados[[#This Row],[GTE TI]],SEARCH(" ",BasedeDados[[#This Row],[GTE TI]],1)),BasedeDados[[#This Row],[GTE TI]])</f>
        <v xml:space="preserve">ANL </v>
      </c>
      <c r="C1139" s="80" t="s">
        <v>801</v>
      </c>
      <c r="D1139" s="80" t="s">
        <v>808</v>
      </c>
      <c r="E1139" s="16" t="str" cm="1">
        <f t="array" ref="E113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39" s="16">
        <f t="shared" si="34"/>
        <v>0.25</v>
      </c>
      <c r="G1139" s="16">
        <f t="shared" si="35"/>
        <v>1</v>
      </c>
      <c r="H1139" s="16" t="s">
        <v>64</v>
      </c>
      <c r="I1139" s="16"/>
      <c r="J1139" s="16"/>
      <c r="K1139" s="31">
        <v>0.25</v>
      </c>
      <c r="L1139" s="32"/>
      <c r="M1139" s="44"/>
      <c r="N1139" s="16"/>
      <c r="O1139" s="16"/>
      <c r="P1139" s="16"/>
      <c r="Q1139" s="16"/>
      <c r="R1139" s="16"/>
      <c r="S1139" s="16"/>
      <c r="T1139" s="16"/>
      <c r="U1139" s="16"/>
      <c r="V1139" s="16"/>
      <c r="W1139" s="16"/>
      <c r="X1139" s="16"/>
      <c r="Y1139" s="16"/>
      <c r="Z1139" s="16"/>
      <c r="AA1139" s="16"/>
      <c r="AB1139" s="16"/>
      <c r="AC1139" s="16"/>
      <c r="AD1139" s="16"/>
      <c r="AE1139" s="16"/>
      <c r="AF1139" s="16"/>
      <c r="AG1139" s="16"/>
      <c r="AH1139" s="16"/>
      <c r="AI1139" s="16"/>
      <c r="AJ1139" s="16"/>
      <c r="AK1139" s="16"/>
      <c r="AL1139" s="16"/>
      <c r="AN1139" s="16"/>
      <c r="AO1139" s="16"/>
      <c r="AP1139" s="16"/>
      <c r="AQ1139" s="15"/>
      <c r="AR1139" s="16" t="s">
        <v>60</v>
      </c>
    </row>
    <row r="1140" spans="1:44" s="5" customFormat="1" hidden="1" x14ac:dyDescent="0.25">
      <c r="A1140" s="33" t="s">
        <v>2122</v>
      </c>
      <c r="B1140" s="33" t="str">
        <f>IFERROR(LEFT(BasedeDados[[#This Row],[GTE TI]],SEARCH(" ",BasedeDados[[#This Row],[GTE TI]],1)),BasedeDados[[#This Row],[GTE TI]])</f>
        <v xml:space="preserve">SUPTE </v>
      </c>
      <c r="C1140" s="79" t="s">
        <v>320</v>
      </c>
      <c r="D1140" s="79" t="s">
        <v>1202</v>
      </c>
      <c r="E1140" s="16" t="str" cm="1">
        <f t="array" ref="E114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40" s="16">
        <f t="shared" si="34"/>
        <v>0.25</v>
      </c>
      <c r="G1140" s="16">
        <f t="shared" si="35"/>
        <v>1</v>
      </c>
      <c r="H1140" s="16" t="s">
        <v>64</v>
      </c>
      <c r="I1140" s="16"/>
      <c r="J1140" s="16"/>
      <c r="K1140" s="31">
        <v>0.25</v>
      </c>
      <c r="L1140" s="32"/>
      <c r="M1140" s="44"/>
      <c r="N1140" s="16"/>
      <c r="O1140" s="16"/>
      <c r="P1140" s="16"/>
      <c r="Q1140" s="16"/>
      <c r="R1140" s="16"/>
      <c r="S1140" s="16"/>
      <c r="T1140" s="16"/>
      <c r="U1140" s="16"/>
      <c r="V1140" s="16"/>
      <c r="W1140" s="16"/>
      <c r="X1140" s="16"/>
      <c r="Y1140" s="16"/>
      <c r="Z1140" s="16"/>
      <c r="AA1140" s="16"/>
      <c r="AB1140" s="16"/>
      <c r="AC1140" s="16"/>
      <c r="AD1140" s="16"/>
      <c r="AE1140" s="16"/>
      <c r="AF1140" s="16"/>
      <c r="AG1140" s="16"/>
      <c r="AH1140" s="16"/>
      <c r="AI1140" s="16"/>
      <c r="AJ1140" s="16"/>
      <c r="AK1140" s="16"/>
      <c r="AL1140" s="16"/>
      <c r="AN1140" s="16"/>
      <c r="AO1140" s="16"/>
      <c r="AP1140" s="16"/>
      <c r="AQ1140" s="15"/>
      <c r="AR1140" s="16" t="s">
        <v>60</v>
      </c>
    </row>
    <row r="1141" spans="1:44" s="5" customFormat="1" hidden="1" x14ac:dyDescent="0.25">
      <c r="A1141" s="33" t="s">
        <v>2123</v>
      </c>
      <c r="B1141" s="33" t="str">
        <f>IFERROR(LEFT(BasedeDados[[#This Row],[GTE TI]],SEARCH(" ",BasedeDados[[#This Row],[GTE TI]],1)),BasedeDados[[#This Row],[GTE TI]])</f>
        <v xml:space="preserve">ANL </v>
      </c>
      <c r="C1141" s="80" t="s">
        <v>82</v>
      </c>
      <c r="D1141" s="80" t="s">
        <v>1694</v>
      </c>
      <c r="E1141" s="16" t="str" cm="1">
        <f t="array" ref="E114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41" s="16">
        <f t="shared" si="34"/>
        <v>0.25</v>
      </c>
      <c r="G1141" s="16">
        <f t="shared" si="35"/>
        <v>1</v>
      </c>
      <c r="H1141" s="16" t="s">
        <v>64</v>
      </c>
      <c r="I1141" s="16"/>
      <c r="J1141" s="16"/>
      <c r="K1141" s="31">
        <v>0.25</v>
      </c>
      <c r="L1141" s="32"/>
      <c r="M1141" s="44"/>
      <c r="N1141" s="16"/>
      <c r="O1141" s="16"/>
      <c r="P1141" s="16"/>
      <c r="Q1141" s="16"/>
      <c r="R1141" s="16"/>
      <c r="S1141" s="16"/>
      <c r="T1141" s="16"/>
      <c r="U1141" s="16"/>
      <c r="V1141" s="16"/>
      <c r="W1141" s="16"/>
      <c r="X1141" s="16"/>
      <c r="Y1141" s="16"/>
      <c r="Z1141" s="16"/>
      <c r="AA1141" s="16"/>
      <c r="AB1141" s="16"/>
      <c r="AC1141" s="16"/>
      <c r="AD1141" s="16"/>
      <c r="AE1141" s="16"/>
      <c r="AF1141" s="16"/>
      <c r="AG1141" s="16"/>
      <c r="AH1141" s="16"/>
      <c r="AI1141" s="16"/>
      <c r="AJ1141" s="16"/>
      <c r="AK1141" s="16"/>
      <c r="AL1141" s="16"/>
      <c r="AN1141" s="16"/>
      <c r="AO1141" s="16"/>
      <c r="AP1141" s="16"/>
      <c r="AQ1141" s="15"/>
      <c r="AR1141" s="16" t="s">
        <v>60</v>
      </c>
    </row>
    <row r="1142" spans="1:44" s="5" customFormat="1" hidden="1" x14ac:dyDescent="0.25">
      <c r="A1142" s="33" t="s">
        <v>2124</v>
      </c>
      <c r="B1142" s="33" t="str">
        <f>IFERROR(LEFT(BasedeDados[[#This Row],[GTE TI]],SEARCH(" ",BasedeDados[[#This Row],[GTE TI]],1)),BasedeDados[[#This Row],[GTE TI]])</f>
        <v xml:space="preserve">ANL </v>
      </c>
      <c r="C1142" s="79" t="s">
        <v>145</v>
      </c>
      <c r="D1142" s="79" t="s">
        <v>294</v>
      </c>
      <c r="E1142" s="16" t="str" cm="1">
        <f t="array" ref="E114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42" s="16">
        <f t="shared" si="34"/>
        <v>0.25</v>
      </c>
      <c r="G1142" s="16">
        <f t="shared" si="35"/>
        <v>1</v>
      </c>
      <c r="H1142" s="16" t="s">
        <v>64</v>
      </c>
      <c r="I1142" s="16"/>
      <c r="J1142" s="16"/>
      <c r="K1142" s="31">
        <v>0.25</v>
      </c>
      <c r="L1142" s="32"/>
      <c r="M1142" s="44"/>
      <c r="N1142" s="16"/>
      <c r="O1142" s="16"/>
      <c r="P1142" s="16"/>
      <c r="Q1142" s="16"/>
      <c r="R1142" s="16"/>
      <c r="S1142" s="16"/>
      <c r="T1142" s="16"/>
      <c r="U1142" s="16"/>
      <c r="V1142" s="16"/>
      <c r="W1142" s="16"/>
      <c r="X1142" s="16"/>
      <c r="Y1142" s="16"/>
      <c r="Z1142" s="16"/>
      <c r="AA1142" s="16"/>
      <c r="AB1142" s="16"/>
      <c r="AC1142" s="16"/>
      <c r="AD1142" s="16"/>
      <c r="AE1142" s="16"/>
      <c r="AF1142" s="16"/>
      <c r="AG1142" s="16"/>
      <c r="AH1142" s="16"/>
      <c r="AI1142" s="16"/>
      <c r="AJ1142" s="16"/>
      <c r="AK1142" s="16"/>
      <c r="AL1142" s="16"/>
      <c r="AN1142" s="16"/>
      <c r="AO1142" s="16"/>
      <c r="AP1142" s="16"/>
      <c r="AQ1142" s="15"/>
      <c r="AR1142" s="16" t="s">
        <v>60</v>
      </c>
    </row>
    <row r="1143" spans="1:44" s="5" customFormat="1" hidden="1" x14ac:dyDescent="0.25">
      <c r="A1143" s="33" t="s">
        <v>2125</v>
      </c>
      <c r="B1143" s="33" t="str">
        <f>IFERROR(LEFT(BasedeDados[[#This Row],[GTE TI]],SEARCH(" ",BasedeDados[[#This Row],[GTE TI]],1)),BasedeDados[[#This Row],[GTE TI]])</f>
        <v>#N/A</v>
      </c>
      <c r="C1143" s="80" t="s">
        <v>2336</v>
      </c>
      <c r="D1143" s="80" t="s">
        <v>2336</v>
      </c>
      <c r="E1143" s="16" t="str" cm="1">
        <f t="array" ref="E114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43" s="16">
        <f t="shared" si="34"/>
        <v>0.25</v>
      </c>
      <c r="G1143" s="16">
        <f t="shared" si="35"/>
        <v>1</v>
      </c>
      <c r="H1143" s="16" t="s">
        <v>64</v>
      </c>
      <c r="I1143" s="16"/>
      <c r="J1143" s="16"/>
      <c r="K1143" s="31">
        <v>0.25</v>
      </c>
      <c r="L1143" s="32"/>
      <c r="M1143" s="44"/>
      <c r="N1143" s="16"/>
      <c r="O1143" s="16"/>
      <c r="P1143" s="16"/>
      <c r="Q1143" s="16"/>
      <c r="R1143" s="16"/>
      <c r="S1143" s="16"/>
      <c r="T1143" s="16"/>
      <c r="U1143" s="16"/>
      <c r="V1143" s="16"/>
      <c r="W1143" s="16"/>
      <c r="X1143" s="16"/>
      <c r="Y1143" s="16"/>
      <c r="Z1143" s="16"/>
      <c r="AA1143" s="16"/>
      <c r="AB1143" s="16"/>
      <c r="AC1143" s="16"/>
      <c r="AD1143" s="16"/>
      <c r="AE1143" s="16"/>
      <c r="AF1143" s="16"/>
      <c r="AG1143" s="16"/>
      <c r="AH1143" s="16"/>
      <c r="AI1143" s="16"/>
      <c r="AJ1143" s="16"/>
      <c r="AK1143" s="16"/>
      <c r="AL1143" s="16"/>
      <c r="AN1143" s="16"/>
      <c r="AO1143" s="16"/>
      <c r="AP1143" s="16"/>
      <c r="AQ1143" s="15"/>
      <c r="AR1143" s="16" t="s">
        <v>60</v>
      </c>
    </row>
    <row r="1144" spans="1:44" s="5" customFormat="1" hidden="1" x14ac:dyDescent="0.25">
      <c r="A1144" s="33" t="s">
        <v>2126</v>
      </c>
      <c r="B1144" s="33" t="str">
        <f>IFERROR(LEFT(BasedeDados[[#This Row],[GTE TI]],SEARCH(" ",BasedeDados[[#This Row],[GTE TI]],1)),BasedeDados[[#This Row],[GTE TI]])</f>
        <v xml:space="preserve">AUDITOR </v>
      </c>
      <c r="C1144" s="79" t="s">
        <v>720</v>
      </c>
      <c r="D1144" s="79" t="s">
        <v>717</v>
      </c>
      <c r="E1144" s="16" t="str" cm="1">
        <f t="array" ref="E114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44" s="16">
        <f t="shared" si="34"/>
        <v>0.25</v>
      </c>
      <c r="G1144" s="16">
        <f t="shared" si="35"/>
        <v>1</v>
      </c>
      <c r="H1144" s="16" t="s">
        <v>64</v>
      </c>
      <c r="I1144" s="16"/>
      <c r="J1144" s="16"/>
      <c r="K1144" s="31">
        <v>0.25</v>
      </c>
      <c r="L1144" s="32"/>
      <c r="M1144" s="44"/>
      <c r="N1144" s="16"/>
      <c r="O1144" s="16"/>
      <c r="P1144" s="16"/>
      <c r="Q1144" s="16"/>
      <c r="R1144" s="16"/>
      <c r="S1144" s="16"/>
      <c r="T1144" s="16"/>
      <c r="U1144" s="16"/>
      <c r="V1144" s="16"/>
      <c r="W1144" s="16"/>
      <c r="X1144" s="16"/>
      <c r="Y1144" s="16"/>
      <c r="Z1144" s="16"/>
      <c r="AA1144" s="16"/>
      <c r="AB1144" s="16"/>
      <c r="AC1144" s="16"/>
      <c r="AD1144" s="16"/>
      <c r="AE1144" s="16"/>
      <c r="AF1144" s="16"/>
      <c r="AG1144" s="16"/>
      <c r="AH1144" s="16"/>
      <c r="AI1144" s="16"/>
      <c r="AJ1144" s="16"/>
      <c r="AK1144" s="16"/>
      <c r="AL1144" s="16"/>
      <c r="AN1144" s="16"/>
      <c r="AO1144" s="16"/>
      <c r="AP1144" s="16"/>
      <c r="AQ1144" s="15"/>
      <c r="AR1144" s="16" t="s">
        <v>60</v>
      </c>
    </row>
    <row r="1145" spans="1:44" s="5" customFormat="1" hidden="1" x14ac:dyDescent="0.25">
      <c r="A1145" s="33" t="s">
        <v>2127</v>
      </c>
      <c r="B1145" s="33" t="str">
        <f>IFERROR(LEFT(BasedeDados[[#This Row],[GTE TI]],SEARCH(" ",BasedeDados[[#This Row],[GTE TI]],1)),BasedeDados[[#This Row],[GTE TI]])</f>
        <v xml:space="preserve">GTE </v>
      </c>
      <c r="C1145" s="80" t="s">
        <v>856</v>
      </c>
      <c r="D1145" s="80" t="s">
        <v>1047</v>
      </c>
      <c r="E1145" s="16" t="str" cm="1">
        <f t="array" ref="E114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45" s="16">
        <f t="shared" si="34"/>
        <v>0.25</v>
      </c>
      <c r="G1145" s="16">
        <f t="shared" si="35"/>
        <v>1</v>
      </c>
      <c r="H1145" s="16" t="s">
        <v>64</v>
      </c>
      <c r="I1145" s="16"/>
      <c r="J1145" s="16"/>
      <c r="K1145" s="31">
        <v>0.25</v>
      </c>
      <c r="L1145" s="32"/>
      <c r="M1145" s="44"/>
      <c r="N1145" s="16"/>
      <c r="O1145" s="16"/>
      <c r="P1145" s="16"/>
      <c r="Q1145" s="16"/>
      <c r="R1145" s="16"/>
      <c r="S1145" s="16"/>
      <c r="T1145" s="16"/>
      <c r="U1145" s="16"/>
      <c r="V1145" s="16"/>
      <c r="W1145" s="16"/>
      <c r="X1145" s="16"/>
      <c r="Y1145" s="16"/>
      <c r="Z1145" s="16"/>
      <c r="AA1145" s="16"/>
      <c r="AB1145" s="16"/>
      <c r="AC1145" s="16"/>
      <c r="AD1145" s="16"/>
      <c r="AE1145" s="16"/>
      <c r="AF1145" s="16"/>
      <c r="AG1145" s="16"/>
      <c r="AH1145" s="16"/>
      <c r="AI1145" s="16"/>
      <c r="AJ1145" s="16"/>
      <c r="AK1145" s="16"/>
      <c r="AL1145" s="16"/>
      <c r="AN1145" s="16"/>
      <c r="AO1145" s="16"/>
      <c r="AP1145" s="16"/>
      <c r="AQ1145" s="15"/>
      <c r="AR1145" s="16" t="s">
        <v>60</v>
      </c>
    </row>
    <row r="1146" spans="1:44" s="5" customFormat="1" hidden="1" x14ac:dyDescent="0.25">
      <c r="A1146" s="33" t="s">
        <v>2128</v>
      </c>
      <c r="B1146" s="33" t="str">
        <f>IFERROR(LEFT(BasedeDados[[#This Row],[GTE TI]],SEARCH(" ",BasedeDados[[#This Row],[GTE TI]],1)),BasedeDados[[#This Row],[GTE TI]])</f>
        <v xml:space="preserve">ANL </v>
      </c>
      <c r="C1146" s="79" t="s">
        <v>1144</v>
      </c>
      <c r="D1146" s="79" t="s">
        <v>1145</v>
      </c>
      <c r="E1146" s="16" t="str" cm="1">
        <f t="array" ref="E114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46" s="16">
        <f t="shared" si="34"/>
        <v>0.25</v>
      </c>
      <c r="G1146" s="16">
        <f t="shared" si="35"/>
        <v>1</v>
      </c>
      <c r="H1146" s="16" t="s">
        <v>64</v>
      </c>
      <c r="I1146" s="16"/>
      <c r="J1146" s="16"/>
      <c r="K1146" s="31">
        <v>0.25</v>
      </c>
      <c r="L1146" s="32"/>
      <c r="M1146" s="44"/>
      <c r="N1146" s="16"/>
      <c r="O1146" s="16"/>
      <c r="P1146" s="16"/>
      <c r="Q1146" s="16"/>
      <c r="R1146" s="16"/>
      <c r="S1146" s="16"/>
      <c r="T1146" s="16"/>
      <c r="U1146" s="16"/>
      <c r="V1146" s="16"/>
      <c r="W1146" s="16"/>
      <c r="X1146" s="16"/>
      <c r="Y1146" s="16"/>
      <c r="Z1146" s="16"/>
      <c r="AA1146" s="16"/>
      <c r="AB1146" s="16"/>
      <c r="AC1146" s="16"/>
      <c r="AD1146" s="16"/>
      <c r="AE1146" s="16"/>
      <c r="AF1146" s="16"/>
      <c r="AG1146" s="16"/>
      <c r="AH1146" s="16"/>
      <c r="AI1146" s="16"/>
      <c r="AJ1146" s="16"/>
      <c r="AK1146" s="16"/>
      <c r="AL1146" s="16"/>
      <c r="AN1146" s="16"/>
      <c r="AO1146" s="16"/>
      <c r="AP1146" s="16"/>
      <c r="AQ1146" s="15"/>
      <c r="AR1146" s="16" t="s">
        <v>60</v>
      </c>
    </row>
    <row r="1147" spans="1:44" s="5" customFormat="1" hidden="1" x14ac:dyDescent="0.25">
      <c r="A1147" s="33" t="s">
        <v>2129</v>
      </c>
      <c r="B1147" s="33" t="str">
        <f>IFERROR(LEFT(BasedeDados[[#This Row],[GTE TI]],SEARCH(" ",BasedeDados[[#This Row],[GTE TI]],1)),BasedeDados[[#This Row],[GTE TI]])</f>
        <v xml:space="preserve">ANL </v>
      </c>
      <c r="C1147" s="80" t="s">
        <v>561</v>
      </c>
      <c r="D1147" s="80" t="s">
        <v>1289</v>
      </c>
      <c r="E1147" s="16" t="str" cm="1">
        <f t="array" ref="E114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47" s="16">
        <f t="shared" si="34"/>
        <v>0.25</v>
      </c>
      <c r="G1147" s="16">
        <f t="shared" si="35"/>
        <v>1</v>
      </c>
      <c r="H1147" s="16" t="s">
        <v>64</v>
      </c>
      <c r="I1147" s="16"/>
      <c r="J1147" s="16"/>
      <c r="K1147" s="31">
        <v>0.25</v>
      </c>
      <c r="L1147" s="32"/>
      <c r="M1147" s="44"/>
      <c r="N1147" s="16"/>
      <c r="O1147" s="16"/>
      <c r="P1147" s="16"/>
      <c r="Q1147" s="16"/>
      <c r="R1147" s="16"/>
      <c r="S1147" s="16"/>
      <c r="T1147" s="16"/>
      <c r="U1147" s="16"/>
      <c r="V1147" s="16"/>
      <c r="W1147" s="16"/>
      <c r="X1147" s="16"/>
      <c r="Y1147" s="16"/>
      <c r="Z1147" s="16"/>
      <c r="AA1147" s="16"/>
      <c r="AB1147" s="16"/>
      <c r="AC1147" s="16"/>
      <c r="AD1147" s="16"/>
      <c r="AE1147" s="16"/>
      <c r="AF1147" s="16"/>
      <c r="AG1147" s="16"/>
      <c r="AH1147" s="16"/>
      <c r="AI1147" s="16"/>
      <c r="AJ1147" s="16"/>
      <c r="AK1147" s="16"/>
      <c r="AL1147" s="16"/>
      <c r="AN1147" s="16"/>
      <c r="AO1147" s="16"/>
      <c r="AP1147" s="16"/>
      <c r="AQ1147" s="15"/>
      <c r="AR1147" s="16" t="s">
        <v>60</v>
      </c>
    </row>
    <row r="1148" spans="1:44" s="5" customFormat="1" hidden="1" x14ac:dyDescent="0.25">
      <c r="A1148" s="33" t="s">
        <v>2130</v>
      </c>
      <c r="B1148" s="33" t="str">
        <f>IFERROR(LEFT(BasedeDados[[#This Row],[GTE TI]],SEARCH(" ",BasedeDados[[#This Row],[GTE TI]],1)),BasedeDados[[#This Row],[GTE TI]])</f>
        <v xml:space="preserve">ANL </v>
      </c>
      <c r="C1148" s="79" t="s">
        <v>134</v>
      </c>
      <c r="D1148" s="79" t="s">
        <v>1065</v>
      </c>
      <c r="E1148" s="16" t="str" cm="1">
        <f t="array" ref="E114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48" s="16">
        <f t="shared" si="34"/>
        <v>0.25</v>
      </c>
      <c r="G1148" s="16">
        <f t="shared" si="35"/>
        <v>1</v>
      </c>
      <c r="H1148" s="16" t="s">
        <v>64</v>
      </c>
      <c r="I1148" s="16"/>
      <c r="J1148" s="16"/>
      <c r="K1148" s="31">
        <v>0.25</v>
      </c>
      <c r="L1148" s="32"/>
      <c r="M1148" s="44"/>
      <c r="N1148" s="16"/>
      <c r="O1148" s="16"/>
      <c r="P1148" s="16"/>
      <c r="Q1148" s="16"/>
      <c r="R1148" s="16"/>
      <c r="S1148" s="16"/>
      <c r="T1148" s="16"/>
      <c r="U1148" s="16"/>
      <c r="V1148" s="16"/>
      <c r="W1148" s="16"/>
      <c r="X1148" s="16"/>
      <c r="Y1148" s="16"/>
      <c r="Z1148" s="16"/>
      <c r="AA1148" s="16"/>
      <c r="AB1148" s="16"/>
      <c r="AC1148" s="16"/>
      <c r="AD1148" s="16"/>
      <c r="AE1148" s="16"/>
      <c r="AF1148" s="16"/>
      <c r="AG1148" s="16"/>
      <c r="AH1148" s="16"/>
      <c r="AI1148" s="16"/>
      <c r="AJ1148" s="16"/>
      <c r="AK1148" s="16"/>
      <c r="AL1148" s="16"/>
      <c r="AN1148" s="16"/>
      <c r="AO1148" s="16"/>
      <c r="AP1148" s="16"/>
      <c r="AQ1148" s="15"/>
      <c r="AR1148" s="16" t="s">
        <v>60</v>
      </c>
    </row>
    <row r="1149" spans="1:44" s="5" customFormat="1" hidden="1" x14ac:dyDescent="0.25">
      <c r="A1149" s="33" t="s">
        <v>2131</v>
      </c>
      <c r="B1149" s="33" t="str">
        <f>IFERROR(LEFT(BasedeDados[[#This Row],[GTE TI]],SEARCH(" ",BasedeDados[[#This Row],[GTE TI]],1)),BasedeDados[[#This Row],[GTE TI]])</f>
        <v xml:space="preserve">ANL </v>
      </c>
      <c r="C1149" s="80" t="s">
        <v>1179</v>
      </c>
      <c r="D1149" s="80" t="s">
        <v>1173</v>
      </c>
      <c r="E1149" s="16" t="str" cm="1">
        <f t="array" ref="E114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49" s="16">
        <f t="shared" si="34"/>
        <v>0.25</v>
      </c>
      <c r="G1149" s="16">
        <f t="shared" si="35"/>
        <v>1</v>
      </c>
      <c r="H1149" s="16" t="s">
        <v>64</v>
      </c>
      <c r="I1149" s="55"/>
      <c r="J1149" s="55"/>
      <c r="K1149" s="31">
        <v>0.25</v>
      </c>
      <c r="L1149" s="56"/>
      <c r="M1149" s="57"/>
      <c r="N1149" s="55"/>
      <c r="O1149" s="55"/>
      <c r="P1149" s="55"/>
      <c r="Q1149" s="55"/>
      <c r="R1149" s="55"/>
      <c r="S1149" s="55"/>
      <c r="T1149" s="55"/>
      <c r="U1149" s="55"/>
      <c r="V1149" s="55"/>
      <c r="W1149" s="55"/>
      <c r="X1149" s="55"/>
      <c r="Y1149" s="55"/>
      <c r="Z1149" s="55"/>
      <c r="AA1149" s="55"/>
      <c r="AB1149" s="16"/>
      <c r="AC1149" s="55"/>
      <c r="AD1149" s="16"/>
      <c r="AE1149" s="55"/>
      <c r="AF1149" s="55"/>
      <c r="AG1149" s="55"/>
      <c r="AH1149" s="55"/>
      <c r="AI1149" s="55"/>
      <c r="AJ1149" s="55"/>
      <c r="AK1149" s="55"/>
      <c r="AL1149" s="16"/>
      <c r="AN1149" s="55"/>
      <c r="AO1149" s="55"/>
      <c r="AP1149" s="55"/>
      <c r="AQ1149" s="53"/>
      <c r="AR1149" s="16" t="s">
        <v>60</v>
      </c>
    </row>
    <row r="1150" spans="1:44" s="5" customFormat="1" hidden="1" x14ac:dyDescent="0.25">
      <c r="A1150" s="33" t="s">
        <v>2132</v>
      </c>
      <c r="B1150" s="33" t="str">
        <f>IFERROR(LEFT(BasedeDados[[#This Row],[GTE TI]],SEARCH(" ",BasedeDados[[#This Row],[GTE TI]],1)),BasedeDados[[#This Row],[GTE TI]])</f>
        <v xml:space="preserve">ANL </v>
      </c>
      <c r="C1150" s="79" t="s">
        <v>1172</v>
      </c>
      <c r="D1150" s="79" t="s">
        <v>1173</v>
      </c>
      <c r="E1150" s="16" t="str" cm="1">
        <f t="array" ref="E115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50" s="16">
        <f t="shared" si="34"/>
        <v>0.25</v>
      </c>
      <c r="G1150" s="16">
        <f t="shared" si="35"/>
        <v>1</v>
      </c>
      <c r="H1150" s="16" t="s">
        <v>64</v>
      </c>
      <c r="I1150" s="16"/>
      <c r="J1150" s="16"/>
      <c r="K1150" s="31">
        <v>0.25</v>
      </c>
      <c r="L1150" s="32"/>
      <c r="M1150" s="44"/>
      <c r="N1150" s="16"/>
      <c r="O1150" s="16"/>
      <c r="P1150" s="16"/>
      <c r="Q1150" s="16"/>
      <c r="R1150" s="16"/>
      <c r="S1150" s="16"/>
      <c r="T1150" s="16"/>
      <c r="U1150" s="16"/>
      <c r="V1150" s="16"/>
      <c r="W1150" s="16"/>
      <c r="X1150" s="16"/>
      <c r="Y1150" s="16"/>
      <c r="Z1150" s="16"/>
      <c r="AA1150" s="16"/>
      <c r="AB1150" s="16"/>
      <c r="AC1150" s="16"/>
      <c r="AD1150" s="16"/>
      <c r="AE1150" s="16"/>
      <c r="AF1150" s="16"/>
      <c r="AG1150" s="16"/>
      <c r="AH1150" s="16"/>
      <c r="AI1150" s="16"/>
      <c r="AJ1150" s="16"/>
      <c r="AK1150" s="16"/>
      <c r="AL1150" s="16"/>
      <c r="AN1150" s="16"/>
      <c r="AO1150" s="16"/>
      <c r="AP1150" s="16"/>
      <c r="AQ1150" s="15"/>
      <c r="AR1150" s="16" t="s">
        <v>60</v>
      </c>
    </row>
    <row r="1151" spans="1:44" s="5" customFormat="1" hidden="1" x14ac:dyDescent="0.25">
      <c r="A1151" s="33" t="s">
        <v>2133</v>
      </c>
      <c r="B1151" s="33" t="str">
        <f>IFERROR(LEFT(BasedeDados[[#This Row],[GTE TI]],SEARCH(" ",BasedeDados[[#This Row],[GTE TI]],1)),BasedeDados[[#This Row],[GTE TI]])</f>
        <v xml:space="preserve">GTE </v>
      </c>
      <c r="C1151" s="80" t="s">
        <v>176</v>
      </c>
      <c r="D1151" s="80" t="s">
        <v>1423</v>
      </c>
      <c r="E1151" s="16" t="str" cm="1">
        <f t="array" ref="E115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51" s="16">
        <f t="shared" si="34"/>
        <v>0.25</v>
      </c>
      <c r="G1151" s="16">
        <f t="shared" si="35"/>
        <v>1</v>
      </c>
      <c r="H1151" s="16" t="s">
        <v>64</v>
      </c>
      <c r="I1151" s="16"/>
      <c r="J1151" s="16"/>
      <c r="K1151" s="31">
        <v>0.25</v>
      </c>
      <c r="L1151" s="32"/>
      <c r="M1151" s="44"/>
      <c r="N1151" s="16"/>
      <c r="O1151" s="16"/>
      <c r="P1151" s="16"/>
      <c r="Q1151" s="16"/>
      <c r="R1151" s="16"/>
      <c r="S1151" s="16"/>
      <c r="T1151" s="16"/>
      <c r="U1151" s="16"/>
      <c r="V1151" s="16"/>
      <c r="W1151" s="16"/>
      <c r="X1151" s="16"/>
      <c r="Y1151" s="16"/>
      <c r="Z1151" s="16"/>
      <c r="AA1151" s="16"/>
      <c r="AB1151" s="16"/>
      <c r="AC1151" s="16"/>
      <c r="AD1151" s="16"/>
      <c r="AE1151" s="16"/>
      <c r="AF1151" s="16"/>
      <c r="AG1151" s="16"/>
      <c r="AH1151" s="16"/>
      <c r="AI1151" s="16"/>
      <c r="AJ1151" s="16"/>
      <c r="AK1151" s="16"/>
      <c r="AL1151" s="16"/>
      <c r="AN1151" s="16"/>
      <c r="AO1151" s="16"/>
      <c r="AP1151" s="16"/>
      <c r="AQ1151" s="15"/>
      <c r="AR1151" s="16" t="s">
        <v>60</v>
      </c>
    </row>
    <row r="1152" spans="1:44" s="5" customFormat="1" hidden="1" x14ac:dyDescent="0.25">
      <c r="A1152" s="33" t="s">
        <v>2134</v>
      </c>
      <c r="B1152" s="33" t="str">
        <f>IFERROR(LEFT(BasedeDados[[#This Row],[GTE TI]],SEARCH(" ",BasedeDados[[#This Row],[GTE TI]],1)),BasedeDados[[#This Row],[GTE TI]])</f>
        <v xml:space="preserve">CONS </v>
      </c>
      <c r="C1152" s="79" t="s">
        <v>323</v>
      </c>
      <c r="D1152" s="79" t="s">
        <v>1737</v>
      </c>
      <c r="E1152" s="16" t="str" cm="1">
        <f t="array" ref="E115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52" s="16">
        <f t="shared" si="34"/>
        <v>0.25</v>
      </c>
      <c r="G1152" s="16">
        <f t="shared" si="35"/>
        <v>1</v>
      </c>
      <c r="H1152" s="16" t="s">
        <v>64</v>
      </c>
      <c r="I1152" s="55"/>
      <c r="J1152" s="55"/>
      <c r="K1152" s="31">
        <v>0.25</v>
      </c>
      <c r="L1152" s="56"/>
      <c r="M1152" s="57"/>
      <c r="N1152" s="55"/>
      <c r="O1152" s="55"/>
      <c r="P1152" s="55"/>
      <c r="Q1152" s="55"/>
      <c r="R1152" s="55"/>
      <c r="S1152" s="55"/>
      <c r="T1152" s="55"/>
      <c r="U1152" s="55"/>
      <c r="V1152" s="55"/>
      <c r="W1152" s="55"/>
      <c r="X1152" s="55"/>
      <c r="Y1152" s="55"/>
      <c r="Z1152" s="55"/>
      <c r="AA1152" s="55"/>
      <c r="AB1152" s="16"/>
      <c r="AC1152" s="55"/>
      <c r="AD1152" s="16"/>
      <c r="AE1152" s="55"/>
      <c r="AF1152" s="55"/>
      <c r="AG1152" s="55"/>
      <c r="AH1152" s="55"/>
      <c r="AI1152" s="55"/>
      <c r="AJ1152" s="55"/>
      <c r="AK1152" s="55"/>
      <c r="AL1152" s="16"/>
      <c r="AN1152" s="55"/>
      <c r="AO1152" s="55"/>
      <c r="AP1152" s="55"/>
      <c r="AQ1152" s="53"/>
      <c r="AR1152" s="16" t="s">
        <v>60</v>
      </c>
    </row>
    <row r="1153" spans="1:44" s="5" customFormat="1" hidden="1" x14ac:dyDescent="0.25">
      <c r="A1153" s="33" t="s">
        <v>2135</v>
      </c>
      <c r="B1153" s="33" t="str">
        <f>IFERROR(LEFT(BasedeDados[[#This Row],[GTE TI]],SEARCH(" ",BasedeDados[[#This Row],[GTE TI]],1)),BasedeDados[[#This Row],[GTE TI]])</f>
        <v xml:space="preserve">ANL </v>
      </c>
      <c r="C1153" s="80" t="s">
        <v>134</v>
      </c>
      <c r="D1153" s="80" t="s">
        <v>287</v>
      </c>
      <c r="E1153" s="16" t="str" cm="1">
        <f t="array" ref="E115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53" s="16">
        <f t="shared" si="34"/>
        <v>0.25</v>
      </c>
      <c r="G1153" s="16">
        <f t="shared" si="35"/>
        <v>1</v>
      </c>
      <c r="H1153" s="16" t="s">
        <v>64</v>
      </c>
      <c r="I1153" s="16"/>
      <c r="J1153" s="16"/>
      <c r="K1153" s="31">
        <v>0.25</v>
      </c>
      <c r="L1153" s="32"/>
      <c r="M1153" s="44"/>
      <c r="N1153" s="16"/>
      <c r="O1153" s="16"/>
      <c r="P1153" s="16"/>
      <c r="Q1153" s="16"/>
      <c r="R1153" s="16"/>
      <c r="S1153" s="16"/>
      <c r="T1153" s="16"/>
      <c r="U1153" s="16"/>
      <c r="V1153" s="16"/>
      <c r="W1153" s="16"/>
      <c r="X1153" s="16"/>
      <c r="Y1153" s="16"/>
      <c r="Z1153" s="16"/>
      <c r="AA1153" s="16"/>
      <c r="AB1153" s="16"/>
      <c r="AC1153" s="16"/>
      <c r="AD1153" s="16"/>
      <c r="AE1153" s="16"/>
      <c r="AF1153" s="16"/>
      <c r="AG1153" s="16"/>
      <c r="AH1153" s="16"/>
      <c r="AI1153" s="16"/>
      <c r="AJ1153" s="16"/>
      <c r="AK1153" s="16"/>
      <c r="AL1153" s="16"/>
      <c r="AN1153" s="16"/>
      <c r="AO1153" s="16"/>
      <c r="AP1153" s="16"/>
      <c r="AQ1153" s="15"/>
      <c r="AR1153" s="16" t="s">
        <v>60</v>
      </c>
    </row>
    <row r="1154" spans="1:44" s="5" customFormat="1" hidden="1" x14ac:dyDescent="0.25">
      <c r="A1154" s="33" t="s">
        <v>2136</v>
      </c>
      <c r="B1154" s="33" t="str">
        <f>IFERROR(LEFT(BasedeDados[[#This Row],[GTE TI]],SEARCH(" ",BasedeDados[[#This Row],[GTE TI]],1)),BasedeDados[[#This Row],[GTE TI]])</f>
        <v xml:space="preserve">ANL </v>
      </c>
      <c r="C1154" s="79" t="s">
        <v>1917</v>
      </c>
      <c r="D1154" s="79" t="s">
        <v>1915</v>
      </c>
      <c r="E1154" s="16" t="str" cm="1">
        <f t="array" ref="E115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54" s="16">
        <f t="shared" si="34"/>
        <v>0.25</v>
      </c>
      <c r="G1154" s="16">
        <f t="shared" si="35"/>
        <v>1</v>
      </c>
      <c r="H1154" s="16" t="s">
        <v>64</v>
      </c>
      <c r="I1154" s="16"/>
      <c r="J1154" s="16"/>
      <c r="K1154" s="31">
        <v>0.25</v>
      </c>
      <c r="L1154" s="32"/>
      <c r="M1154" s="44"/>
      <c r="N1154" s="16"/>
      <c r="O1154" s="16"/>
      <c r="P1154" s="16"/>
      <c r="Q1154" s="16"/>
      <c r="R1154" s="16"/>
      <c r="S1154" s="16"/>
      <c r="T1154" s="16"/>
      <c r="U1154" s="16"/>
      <c r="V1154" s="16"/>
      <c r="W1154" s="16"/>
      <c r="X1154" s="16"/>
      <c r="Y1154" s="16"/>
      <c r="Z1154" s="16"/>
      <c r="AA1154" s="16"/>
      <c r="AB1154" s="16"/>
      <c r="AC1154" s="16"/>
      <c r="AD1154" s="16"/>
      <c r="AE1154" s="16"/>
      <c r="AF1154" s="16"/>
      <c r="AG1154" s="16"/>
      <c r="AH1154" s="16"/>
      <c r="AI1154" s="16"/>
      <c r="AJ1154" s="16"/>
      <c r="AK1154" s="16"/>
      <c r="AL1154" s="16"/>
      <c r="AN1154" s="16"/>
      <c r="AO1154" s="16"/>
      <c r="AP1154" s="16"/>
      <c r="AQ1154" s="15"/>
      <c r="AR1154" s="16" t="s">
        <v>60</v>
      </c>
    </row>
    <row r="1155" spans="1:44" s="5" customFormat="1" hidden="1" x14ac:dyDescent="0.25">
      <c r="A1155" s="33" t="s">
        <v>2137</v>
      </c>
      <c r="B1155" s="33" t="str">
        <f>IFERROR(LEFT(BasedeDados[[#This Row],[GTE TI]],SEARCH(" ",BasedeDados[[#This Row],[GTE TI]],1)),BasedeDados[[#This Row],[GTE TI]])</f>
        <v xml:space="preserve">CONS </v>
      </c>
      <c r="C1155" s="80" t="s">
        <v>182</v>
      </c>
      <c r="D1155" s="80" t="s">
        <v>1358</v>
      </c>
      <c r="E1155" s="16" t="str" cm="1">
        <f t="array" ref="E115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55" s="16">
        <f t="shared" ref="F1155:F1180" si="36">SUM(I1155:AQ1155)</f>
        <v>0.25</v>
      </c>
      <c r="G1155" s="16">
        <f t="shared" ref="G1155:G1180" si="37">COUNT(I1155,K1155:AM1155,AN1155)</f>
        <v>1</v>
      </c>
      <c r="H1155" s="16" t="s">
        <v>64</v>
      </c>
      <c r="I1155" s="16"/>
      <c r="J1155" s="16"/>
      <c r="K1155" s="31">
        <v>0.25</v>
      </c>
      <c r="L1155" s="32"/>
      <c r="M1155" s="44"/>
      <c r="N1155" s="16"/>
      <c r="O1155" s="16"/>
      <c r="P1155" s="16"/>
      <c r="Q1155" s="16"/>
      <c r="R1155" s="16"/>
      <c r="S1155" s="16"/>
      <c r="T1155" s="16"/>
      <c r="U1155" s="16"/>
      <c r="V1155" s="16"/>
      <c r="W1155" s="16"/>
      <c r="X1155" s="16"/>
      <c r="Y1155" s="16"/>
      <c r="Z1155" s="16"/>
      <c r="AA1155" s="16"/>
      <c r="AB1155" s="16"/>
      <c r="AC1155" s="16"/>
      <c r="AD1155" s="16"/>
      <c r="AE1155" s="16"/>
      <c r="AF1155" s="16"/>
      <c r="AG1155" s="16"/>
      <c r="AH1155" s="16"/>
      <c r="AI1155" s="16"/>
      <c r="AJ1155" s="16"/>
      <c r="AK1155" s="16"/>
      <c r="AL1155" s="16"/>
      <c r="AN1155" s="16"/>
      <c r="AO1155" s="16"/>
      <c r="AP1155" s="16"/>
      <c r="AQ1155" s="15"/>
      <c r="AR1155" s="16" t="s">
        <v>60</v>
      </c>
    </row>
    <row r="1156" spans="1:44" s="5" customFormat="1" hidden="1" x14ac:dyDescent="0.25">
      <c r="A1156" s="33" t="s">
        <v>2138</v>
      </c>
      <c r="B1156" s="33" t="str">
        <f>IFERROR(LEFT(BasedeDados[[#This Row],[GTE TI]],SEARCH(" ",BasedeDados[[#This Row],[GTE TI]],1)),BasedeDados[[#This Row],[GTE TI]])</f>
        <v xml:space="preserve">TECN </v>
      </c>
      <c r="C1156" s="79" t="s">
        <v>485</v>
      </c>
      <c r="D1156" s="79" t="s">
        <v>483</v>
      </c>
      <c r="E1156" s="16" t="str" cm="1">
        <f t="array" ref="E115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56" s="16">
        <f t="shared" si="36"/>
        <v>0.25</v>
      </c>
      <c r="G1156" s="16">
        <f t="shared" si="37"/>
        <v>1</v>
      </c>
      <c r="H1156" s="16" t="s">
        <v>64</v>
      </c>
      <c r="I1156" s="16"/>
      <c r="J1156" s="16"/>
      <c r="K1156" s="31">
        <v>0.25</v>
      </c>
      <c r="L1156" s="32"/>
      <c r="M1156" s="44"/>
      <c r="N1156" s="16"/>
      <c r="O1156" s="16"/>
      <c r="P1156" s="16"/>
      <c r="Q1156" s="16"/>
      <c r="R1156" s="16"/>
      <c r="S1156" s="16"/>
      <c r="T1156" s="16"/>
      <c r="U1156" s="16"/>
      <c r="V1156" s="16"/>
      <c r="W1156" s="16"/>
      <c r="X1156" s="16"/>
      <c r="Y1156" s="16"/>
      <c r="Z1156" s="16"/>
      <c r="AA1156" s="16"/>
      <c r="AB1156" s="16"/>
      <c r="AC1156" s="16"/>
      <c r="AD1156" s="16"/>
      <c r="AE1156" s="16"/>
      <c r="AF1156" s="16"/>
      <c r="AG1156" s="16"/>
      <c r="AH1156" s="16"/>
      <c r="AI1156" s="16"/>
      <c r="AJ1156" s="16"/>
      <c r="AK1156" s="16"/>
      <c r="AL1156" s="16"/>
      <c r="AN1156" s="16"/>
      <c r="AO1156" s="16"/>
      <c r="AP1156" s="16"/>
      <c r="AQ1156" s="15"/>
      <c r="AR1156" s="16" t="s">
        <v>60</v>
      </c>
    </row>
    <row r="1157" spans="1:44" s="5" customFormat="1" hidden="1" x14ac:dyDescent="0.25">
      <c r="A1157" s="33" t="s">
        <v>2139</v>
      </c>
      <c r="B1157" s="33" t="str">
        <f>IFERROR(LEFT(BasedeDados[[#This Row],[GTE TI]],SEARCH(" ",BasedeDados[[#This Row],[GTE TI]],1)),BasedeDados[[#This Row],[GTE TI]])</f>
        <v>ESTAGIARIO</v>
      </c>
      <c r="C1157" s="80" t="s">
        <v>184</v>
      </c>
      <c r="D1157" s="80" t="s">
        <v>1109</v>
      </c>
      <c r="E1157" s="16" t="str" cm="1">
        <f t="array" ref="E115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57" s="16">
        <f t="shared" si="36"/>
        <v>0.25</v>
      </c>
      <c r="G1157" s="16">
        <f t="shared" si="37"/>
        <v>1</v>
      </c>
      <c r="H1157" s="16" t="s">
        <v>64</v>
      </c>
      <c r="I1157" s="16"/>
      <c r="J1157" s="16"/>
      <c r="K1157" s="31">
        <v>0.25</v>
      </c>
      <c r="L1157" s="32"/>
      <c r="M1157" s="44"/>
      <c r="N1157" s="16"/>
      <c r="O1157" s="16"/>
      <c r="P1157" s="16"/>
      <c r="Q1157" s="16"/>
      <c r="R1157" s="16"/>
      <c r="S1157" s="16"/>
      <c r="T1157" s="16"/>
      <c r="U1157" s="16"/>
      <c r="V1157" s="16"/>
      <c r="W1157" s="16"/>
      <c r="X1157" s="16"/>
      <c r="Y1157" s="16"/>
      <c r="Z1157" s="16"/>
      <c r="AA1157" s="16"/>
      <c r="AB1157" s="16"/>
      <c r="AC1157" s="16"/>
      <c r="AD1157" s="16"/>
      <c r="AE1157" s="16"/>
      <c r="AF1157" s="16"/>
      <c r="AG1157" s="16"/>
      <c r="AH1157" s="16"/>
      <c r="AI1157" s="16"/>
      <c r="AJ1157" s="16"/>
      <c r="AK1157" s="16"/>
      <c r="AL1157" s="16"/>
      <c r="AN1157" s="16"/>
      <c r="AO1157" s="16"/>
      <c r="AP1157" s="16"/>
      <c r="AQ1157" s="15"/>
      <c r="AR1157" s="16" t="s">
        <v>60</v>
      </c>
    </row>
    <row r="1158" spans="1:44" s="5" customFormat="1" hidden="1" x14ac:dyDescent="0.25">
      <c r="A1158" s="33" t="s">
        <v>2140</v>
      </c>
      <c r="B1158" s="33" t="str">
        <f>IFERROR(LEFT(BasedeDados[[#This Row],[GTE TI]],SEARCH(" ",BasedeDados[[#This Row],[GTE TI]],1)),BasedeDados[[#This Row],[GTE TI]])</f>
        <v xml:space="preserve">GTE </v>
      </c>
      <c r="C1158" s="79" t="s">
        <v>630</v>
      </c>
      <c r="D1158" s="79" t="s">
        <v>639</v>
      </c>
      <c r="E1158" s="16" t="str" cm="1">
        <f t="array" ref="E115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58" s="16">
        <f t="shared" si="36"/>
        <v>0.25</v>
      </c>
      <c r="G1158" s="16">
        <f t="shared" si="37"/>
        <v>1</v>
      </c>
      <c r="H1158" s="16" t="s">
        <v>64</v>
      </c>
      <c r="I1158" s="16"/>
      <c r="J1158" s="16"/>
      <c r="K1158" s="31">
        <v>0.25</v>
      </c>
      <c r="L1158" s="32"/>
      <c r="M1158" s="44"/>
      <c r="N1158" s="16"/>
      <c r="O1158" s="16"/>
      <c r="P1158" s="16"/>
      <c r="Q1158" s="16"/>
      <c r="R1158" s="16"/>
      <c r="S1158" s="16"/>
      <c r="T1158" s="16"/>
      <c r="U1158" s="16"/>
      <c r="V1158" s="16"/>
      <c r="W1158" s="16"/>
      <c r="X1158" s="16"/>
      <c r="Y1158" s="16"/>
      <c r="Z1158" s="16"/>
      <c r="AA1158" s="16"/>
      <c r="AB1158" s="16"/>
      <c r="AC1158" s="16"/>
      <c r="AD1158" s="16"/>
      <c r="AE1158" s="16"/>
      <c r="AF1158" s="16"/>
      <c r="AG1158" s="16"/>
      <c r="AH1158" s="16"/>
      <c r="AI1158" s="16"/>
      <c r="AJ1158" s="16"/>
      <c r="AK1158" s="16"/>
      <c r="AL1158" s="16"/>
      <c r="AN1158" s="16"/>
      <c r="AO1158" s="16"/>
      <c r="AP1158" s="16"/>
      <c r="AQ1158" s="15"/>
      <c r="AR1158" s="16" t="s">
        <v>60</v>
      </c>
    </row>
    <row r="1159" spans="1:44" s="5" customFormat="1" hidden="1" x14ac:dyDescent="0.25">
      <c r="A1159" s="33" t="s">
        <v>2141</v>
      </c>
      <c r="B1159" s="33" t="str">
        <f>IFERROR(LEFT(BasedeDados[[#This Row],[GTE TI]],SEARCH(" ",BasedeDados[[#This Row],[GTE TI]],1)),BasedeDados[[#This Row],[GTE TI]])</f>
        <v>ESTAGIARIO</v>
      </c>
      <c r="C1159" s="80" t="s">
        <v>184</v>
      </c>
      <c r="D1159" s="80" t="s">
        <v>261</v>
      </c>
      <c r="E1159" s="16" t="str" cm="1">
        <f t="array" ref="E115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59" s="16">
        <f t="shared" si="36"/>
        <v>0.25</v>
      </c>
      <c r="G1159" s="16">
        <f t="shared" si="37"/>
        <v>1</v>
      </c>
      <c r="H1159" s="16" t="s">
        <v>64</v>
      </c>
      <c r="I1159" s="16"/>
      <c r="J1159" s="16"/>
      <c r="K1159" s="31">
        <v>0.25</v>
      </c>
      <c r="L1159" s="32"/>
      <c r="M1159" s="44"/>
      <c r="N1159" s="16"/>
      <c r="O1159" s="16"/>
      <c r="P1159" s="16"/>
      <c r="Q1159" s="16"/>
      <c r="R1159" s="16"/>
      <c r="S1159" s="16"/>
      <c r="T1159" s="16"/>
      <c r="U1159" s="16"/>
      <c r="V1159" s="16"/>
      <c r="W1159" s="16"/>
      <c r="X1159" s="16"/>
      <c r="Y1159" s="16"/>
      <c r="Z1159" s="16"/>
      <c r="AA1159" s="16"/>
      <c r="AB1159" s="16"/>
      <c r="AC1159" s="16"/>
      <c r="AD1159" s="16"/>
      <c r="AE1159" s="16"/>
      <c r="AF1159" s="16"/>
      <c r="AG1159" s="16"/>
      <c r="AH1159" s="16"/>
      <c r="AI1159" s="16"/>
      <c r="AJ1159" s="16"/>
      <c r="AK1159" s="16"/>
      <c r="AL1159" s="16"/>
      <c r="AN1159" s="16"/>
      <c r="AO1159" s="16"/>
      <c r="AP1159" s="16"/>
      <c r="AQ1159" s="15"/>
      <c r="AR1159" s="16" t="s">
        <v>60</v>
      </c>
    </row>
    <row r="1160" spans="1:44" s="5" customFormat="1" hidden="1" x14ac:dyDescent="0.25">
      <c r="A1160" s="33" t="s">
        <v>2142</v>
      </c>
      <c r="B1160" s="33" t="str">
        <f>IFERROR(LEFT(BasedeDados[[#This Row],[GTE TI]],SEARCH(" ",BasedeDados[[#This Row],[GTE TI]],1)),BasedeDados[[#This Row],[GTE TI]])</f>
        <v xml:space="preserve">ANL </v>
      </c>
      <c r="C1160" s="79" t="s">
        <v>356</v>
      </c>
      <c r="D1160" s="79" t="s">
        <v>422</v>
      </c>
      <c r="E1160" s="16" t="str" cm="1">
        <f t="array" ref="E116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60" s="16">
        <f t="shared" si="36"/>
        <v>0.25</v>
      </c>
      <c r="G1160" s="16">
        <f t="shared" si="37"/>
        <v>1</v>
      </c>
      <c r="H1160" s="16" t="s">
        <v>64</v>
      </c>
      <c r="I1160" s="16"/>
      <c r="J1160" s="16"/>
      <c r="K1160" s="31">
        <v>0.25</v>
      </c>
      <c r="L1160" s="32"/>
      <c r="M1160" s="44"/>
      <c r="N1160" s="16"/>
      <c r="O1160" s="16"/>
      <c r="P1160" s="16"/>
      <c r="Q1160" s="16"/>
      <c r="R1160" s="16"/>
      <c r="S1160" s="16"/>
      <c r="T1160" s="16"/>
      <c r="U1160" s="16"/>
      <c r="V1160" s="16"/>
      <c r="W1160" s="16"/>
      <c r="X1160" s="16"/>
      <c r="Y1160" s="16"/>
      <c r="Z1160" s="16"/>
      <c r="AA1160" s="16"/>
      <c r="AB1160" s="16"/>
      <c r="AC1160" s="16"/>
      <c r="AD1160" s="16"/>
      <c r="AE1160" s="16"/>
      <c r="AF1160" s="16"/>
      <c r="AG1160" s="16"/>
      <c r="AH1160" s="16"/>
      <c r="AI1160" s="16"/>
      <c r="AJ1160" s="16"/>
      <c r="AK1160" s="16"/>
      <c r="AL1160" s="16"/>
      <c r="AN1160" s="16"/>
      <c r="AO1160" s="16"/>
      <c r="AP1160" s="16"/>
      <c r="AQ1160" s="15"/>
      <c r="AR1160" s="16" t="s">
        <v>60</v>
      </c>
    </row>
    <row r="1161" spans="1:44" s="5" customFormat="1" hidden="1" x14ac:dyDescent="0.25">
      <c r="A1161" s="33" t="s">
        <v>2143</v>
      </c>
      <c r="B1161" s="33" t="str">
        <f>IFERROR(LEFT(BasedeDados[[#This Row],[GTE TI]],SEARCH(" ",BasedeDados[[#This Row],[GTE TI]],1)),BasedeDados[[#This Row],[GTE TI]])</f>
        <v>ESTAGIARIO</v>
      </c>
      <c r="C1161" s="80" t="s">
        <v>184</v>
      </c>
      <c r="D1161" s="80" t="s">
        <v>265</v>
      </c>
      <c r="E1161" s="16" t="str" cm="1">
        <f t="array" ref="E116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61" s="16">
        <f t="shared" si="36"/>
        <v>0.25</v>
      </c>
      <c r="G1161" s="16">
        <f t="shared" si="37"/>
        <v>1</v>
      </c>
      <c r="H1161" s="16" t="s">
        <v>64</v>
      </c>
      <c r="I1161" s="16"/>
      <c r="J1161" s="16"/>
      <c r="K1161" s="31">
        <v>0.25</v>
      </c>
      <c r="L1161" s="32"/>
      <c r="M1161" s="44"/>
      <c r="N1161" s="16"/>
      <c r="O1161" s="16"/>
      <c r="P1161" s="16"/>
      <c r="Q1161" s="16"/>
      <c r="R1161" s="16"/>
      <c r="S1161" s="16"/>
      <c r="T1161" s="16"/>
      <c r="U1161" s="16"/>
      <c r="V1161" s="16"/>
      <c r="W1161" s="16"/>
      <c r="X1161" s="16"/>
      <c r="Y1161" s="16"/>
      <c r="Z1161" s="16"/>
      <c r="AA1161" s="16"/>
      <c r="AB1161" s="16"/>
      <c r="AC1161" s="16"/>
      <c r="AD1161" s="16"/>
      <c r="AE1161" s="16"/>
      <c r="AF1161" s="16"/>
      <c r="AG1161" s="16"/>
      <c r="AH1161" s="16"/>
      <c r="AI1161" s="16"/>
      <c r="AJ1161" s="16"/>
      <c r="AK1161" s="16"/>
      <c r="AL1161" s="16"/>
      <c r="AN1161" s="16"/>
      <c r="AO1161" s="16"/>
      <c r="AP1161" s="16"/>
      <c r="AQ1161" s="15"/>
      <c r="AR1161" s="16" t="s">
        <v>60</v>
      </c>
    </row>
    <row r="1162" spans="1:44" s="5" customFormat="1" hidden="1" x14ac:dyDescent="0.25">
      <c r="A1162" s="33" t="s">
        <v>2144</v>
      </c>
      <c r="B1162" s="33" t="str">
        <f>IFERROR(LEFT(BasedeDados[[#This Row],[GTE TI]],SEARCH(" ",BasedeDados[[#This Row],[GTE TI]],1)),BasedeDados[[#This Row],[GTE TI]])</f>
        <v>ESTAGIARIO</v>
      </c>
      <c r="C1162" s="79" t="s">
        <v>184</v>
      </c>
      <c r="D1162" s="79" t="s">
        <v>234</v>
      </c>
      <c r="E1162" s="16" t="str" cm="1">
        <f t="array" ref="E116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62" s="16">
        <f t="shared" si="36"/>
        <v>0.25</v>
      </c>
      <c r="G1162" s="16">
        <f t="shared" si="37"/>
        <v>1</v>
      </c>
      <c r="H1162" s="16" t="s">
        <v>64</v>
      </c>
      <c r="I1162" s="16"/>
      <c r="J1162" s="16"/>
      <c r="K1162" s="31">
        <v>0.25</v>
      </c>
      <c r="L1162" s="32"/>
      <c r="M1162" s="44"/>
      <c r="N1162" s="16"/>
      <c r="O1162" s="16"/>
      <c r="P1162" s="16"/>
      <c r="Q1162" s="16"/>
      <c r="R1162" s="16"/>
      <c r="S1162" s="16"/>
      <c r="T1162" s="16"/>
      <c r="U1162" s="16"/>
      <c r="V1162" s="16"/>
      <c r="W1162" s="16"/>
      <c r="X1162" s="16"/>
      <c r="Y1162" s="16"/>
      <c r="Z1162" s="16"/>
      <c r="AA1162" s="16"/>
      <c r="AB1162" s="16"/>
      <c r="AC1162" s="16"/>
      <c r="AD1162" s="16"/>
      <c r="AE1162" s="16"/>
      <c r="AF1162" s="16"/>
      <c r="AG1162" s="16"/>
      <c r="AH1162" s="16"/>
      <c r="AI1162" s="16"/>
      <c r="AJ1162" s="16"/>
      <c r="AK1162" s="16"/>
      <c r="AL1162" s="16"/>
      <c r="AN1162" s="16"/>
      <c r="AO1162" s="16"/>
      <c r="AP1162" s="16"/>
      <c r="AQ1162" s="15"/>
      <c r="AR1162" s="16" t="s">
        <v>60</v>
      </c>
    </row>
    <row r="1163" spans="1:44" s="5" customFormat="1" hidden="1" x14ac:dyDescent="0.25">
      <c r="A1163" s="33" t="s">
        <v>2145</v>
      </c>
      <c r="B1163" s="33" t="str">
        <f>IFERROR(LEFT(BasedeDados[[#This Row],[GTE TI]],SEARCH(" ",BasedeDados[[#This Row],[GTE TI]],1)),BasedeDados[[#This Row],[GTE TI]])</f>
        <v xml:space="preserve">AST </v>
      </c>
      <c r="C1163" s="80" t="s">
        <v>449</v>
      </c>
      <c r="D1163" s="80" t="s">
        <v>1036</v>
      </c>
      <c r="E1163" s="16" t="str" cm="1">
        <f t="array" ref="E116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63" s="16">
        <f t="shared" si="36"/>
        <v>0.25</v>
      </c>
      <c r="G1163" s="16">
        <f t="shared" si="37"/>
        <v>1</v>
      </c>
      <c r="H1163" s="16" t="s">
        <v>64</v>
      </c>
      <c r="I1163" s="16"/>
      <c r="J1163" s="16"/>
      <c r="K1163" s="31">
        <v>0.25</v>
      </c>
      <c r="L1163" s="32"/>
      <c r="M1163" s="44"/>
      <c r="N1163" s="16"/>
      <c r="O1163" s="16"/>
      <c r="P1163" s="16"/>
      <c r="Q1163" s="16"/>
      <c r="R1163" s="16"/>
      <c r="S1163" s="16"/>
      <c r="T1163" s="16"/>
      <c r="U1163" s="16"/>
      <c r="V1163" s="16"/>
      <c r="W1163" s="16"/>
      <c r="X1163" s="16"/>
      <c r="Y1163" s="16"/>
      <c r="Z1163" s="16"/>
      <c r="AA1163" s="16"/>
      <c r="AB1163" s="16"/>
      <c r="AC1163" s="16"/>
      <c r="AD1163" s="16"/>
      <c r="AE1163" s="16"/>
      <c r="AF1163" s="16"/>
      <c r="AG1163" s="16"/>
      <c r="AH1163" s="16"/>
      <c r="AI1163" s="16"/>
      <c r="AJ1163" s="16"/>
      <c r="AK1163" s="16"/>
      <c r="AL1163" s="16"/>
      <c r="AN1163" s="16"/>
      <c r="AO1163" s="16"/>
      <c r="AP1163" s="16"/>
      <c r="AQ1163" s="15"/>
      <c r="AR1163" s="16" t="s">
        <v>60</v>
      </c>
    </row>
    <row r="1164" spans="1:44" s="5" customFormat="1" hidden="1" x14ac:dyDescent="0.25">
      <c r="A1164" s="33" t="s">
        <v>2146</v>
      </c>
      <c r="B1164" s="33" t="str">
        <f>IFERROR(LEFT(BasedeDados[[#This Row],[GTE TI]],SEARCH(" ",BasedeDados[[#This Row],[GTE TI]],1)),BasedeDados[[#This Row],[GTE TI]])</f>
        <v xml:space="preserve">ANL </v>
      </c>
      <c r="C1164" s="79" t="s">
        <v>249</v>
      </c>
      <c r="D1164" s="79" t="s">
        <v>265</v>
      </c>
      <c r="E1164" s="16" t="str" cm="1">
        <f t="array" ref="E116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64" s="16">
        <f t="shared" si="36"/>
        <v>0.25</v>
      </c>
      <c r="G1164" s="16">
        <f t="shared" si="37"/>
        <v>1</v>
      </c>
      <c r="H1164" s="16" t="s">
        <v>64</v>
      </c>
      <c r="I1164" s="16"/>
      <c r="J1164" s="16"/>
      <c r="K1164" s="31">
        <v>0.25</v>
      </c>
      <c r="L1164" s="32"/>
      <c r="M1164" s="44"/>
      <c r="N1164" s="16"/>
      <c r="O1164" s="16"/>
      <c r="P1164" s="16"/>
      <c r="Q1164" s="16"/>
      <c r="R1164" s="16"/>
      <c r="S1164" s="16"/>
      <c r="T1164" s="16"/>
      <c r="U1164" s="16"/>
      <c r="V1164" s="16"/>
      <c r="W1164" s="16"/>
      <c r="X1164" s="16"/>
      <c r="Y1164" s="16"/>
      <c r="Z1164" s="16"/>
      <c r="AA1164" s="16"/>
      <c r="AB1164" s="16"/>
      <c r="AC1164" s="16"/>
      <c r="AD1164" s="16"/>
      <c r="AE1164" s="16"/>
      <c r="AF1164" s="16"/>
      <c r="AG1164" s="16"/>
      <c r="AH1164" s="16"/>
      <c r="AI1164" s="16"/>
      <c r="AJ1164" s="16"/>
      <c r="AK1164" s="16"/>
      <c r="AL1164" s="16"/>
      <c r="AN1164" s="16"/>
      <c r="AO1164" s="16"/>
      <c r="AP1164" s="16"/>
      <c r="AQ1164" s="15"/>
      <c r="AR1164" s="16" t="s">
        <v>60</v>
      </c>
    </row>
    <row r="1165" spans="1:44" s="5" customFormat="1" hidden="1" x14ac:dyDescent="0.25">
      <c r="A1165" s="33" t="s">
        <v>2147</v>
      </c>
      <c r="B1165" s="33" t="str">
        <f>IFERROR(LEFT(BasedeDados[[#This Row],[GTE TI]],SEARCH(" ",BasedeDados[[#This Row],[GTE TI]],1)),BasedeDados[[#This Row],[GTE TI]])</f>
        <v>ESTAGIARIO</v>
      </c>
      <c r="C1165" s="80" t="s">
        <v>184</v>
      </c>
      <c r="D1165" s="80" t="s">
        <v>645</v>
      </c>
      <c r="E1165" s="16" t="str" cm="1">
        <f t="array" ref="E1165">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65" s="16">
        <f t="shared" si="36"/>
        <v>0.25</v>
      </c>
      <c r="G1165" s="16">
        <f t="shared" si="37"/>
        <v>1</v>
      </c>
      <c r="H1165" s="16" t="s">
        <v>64</v>
      </c>
      <c r="I1165" s="16"/>
      <c r="J1165" s="16"/>
      <c r="K1165" s="31">
        <v>0.25</v>
      </c>
      <c r="L1165" s="32"/>
      <c r="M1165" s="44"/>
      <c r="N1165" s="16"/>
      <c r="O1165" s="16"/>
      <c r="P1165" s="16"/>
      <c r="Q1165" s="16"/>
      <c r="R1165" s="16"/>
      <c r="S1165" s="16"/>
      <c r="T1165" s="16"/>
      <c r="U1165" s="16"/>
      <c r="V1165" s="16"/>
      <c r="W1165" s="16"/>
      <c r="X1165" s="16"/>
      <c r="Y1165" s="16"/>
      <c r="Z1165" s="16"/>
      <c r="AA1165" s="16"/>
      <c r="AB1165" s="16"/>
      <c r="AC1165" s="16"/>
      <c r="AD1165" s="16"/>
      <c r="AE1165" s="16"/>
      <c r="AF1165" s="16"/>
      <c r="AG1165" s="16"/>
      <c r="AH1165" s="16"/>
      <c r="AI1165" s="16"/>
      <c r="AJ1165" s="16"/>
      <c r="AK1165" s="16"/>
      <c r="AL1165" s="16"/>
      <c r="AN1165" s="16"/>
      <c r="AO1165" s="16"/>
      <c r="AP1165" s="16"/>
      <c r="AQ1165" s="15"/>
      <c r="AR1165" s="16" t="s">
        <v>60</v>
      </c>
    </row>
    <row r="1166" spans="1:44" s="5" customFormat="1" hidden="1" x14ac:dyDescent="0.25">
      <c r="A1166" s="33" t="s">
        <v>2148</v>
      </c>
      <c r="B1166" s="33" t="str">
        <f>IFERROR(LEFT(BasedeDados[[#This Row],[GTE TI]],SEARCH(" ",BasedeDados[[#This Row],[GTE TI]],1)),BasedeDados[[#This Row],[GTE TI]])</f>
        <v xml:space="preserve">CONS </v>
      </c>
      <c r="C1166" s="79" t="s">
        <v>574</v>
      </c>
      <c r="D1166" s="79" t="s">
        <v>575</v>
      </c>
      <c r="E1166" s="16" t="str" cm="1">
        <f t="array" ref="E116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66" s="16">
        <f t="shared" si="36"/>
        <v>0.25</v>
      </c>
      <c r="G1166" s="16">
        <f t="shared" si="37"/>
        <v>1</v>
      </c>
      <c r="H1166" s="16" t="s">
        <v>64</v>
      </c>
      <c r="I1166" s="16"/>
      <c r="J1166" s="16"/>
      <c r="K1166" s="31">
        <v>0.25</v>
      </c>
      <c r="L1166" s="32"/>
      <c r="M1166" s="44"/>
      <c r="N1166" s="16"/>
      <c r="O1166" s="16"/>
      <c r="P1166" s="16"/>
      <c r="Q1166" s="16"/>
      <c r="R1166" s="16"/>
      <c r="S1166" s="16"/>
      <c r="T1166" s="16"/>
      <c r="U1166" s="16"/>
      <c r="V1166" s="16"/>
      <c r="W1166" s="16"/>
      <c r="X1166" s="16"/>
      <c r="Y1166" s="16"/>
      <c r="Z1166" s="16"/>
      <c r="AA1166" s="16"/>
      <c r="AB1166" s="16"/>
      <c r="AC1166" s="16"/>
      <c r="AD1166" s="16"/>
      <c r="AE1166" s="16"/>
      <c r="AF1166" s="16"/>
      <c r="AG1166" s="16"/>
      <c r="AH1166" s="16"/>
      <c r="AI1166" s="16"/>
      <c r="AJ1166" s="16"/>
      <c r="AK1166" s="16"/>
      <c r="AL1166" s="16"/>
      <c r="AN1166" s="16"/>
      <c r="AO1166" s="16"/>
      <c r="AP1166" s="16"/>
      <c r="AQ1166" s="15"/>
      <c r="AR1166" s="16" t="s">
        <v>60</v>
      </c>
    </row>
    <row r="1167" spans="1:44" s="5" customFormat="1" hidden="1" x14ac:dyDescent="0.25">
      <c r="A1167" s="33" t="s">
        <v>2149</v>
      </c>
      <c r="B1167" s="33" t="str">
        <f>IFERROR(LEFT(BasedeDados[[#This Row],[GTE TI]],SEARCH(" ",BasedeDados[[#This Row],[GTE TI]],1)),BasedeDados[[#This Row],[GTE TI]])</f>
        <v xml:space="preserve">ADVOGADO </v>
      </c>
      <c r="C1167" s="80" t="s">
        <v>902</v>
      </c>
      <c r="D1167" s="80" t="s">
        <v>1722</v>
      </c>
      <c r="E1167" s="16" t="str" cm="1">
        <f t="array" ref="E1167">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67" s="16">
        <f t="shared" si="36"/>
        <v>0.25</v>
      </c>
      <c r="G1167" s="16">
        <f t="shared" si="37"/>
        <v>1</v>
      </c>
      <c r="H1167" s="16" t="s">
        <v>64</v>
      </c>
      <c r="I1167" s="16"/>
      <c r="J1167" s="16"/>
      <c r="K1167" s="31">
        <v>0.25</v>
      </c>
      <c r="L1167" s="32"/>
      <c r="M1167" s="44"/>
      <c r="N1167" s="16"/>
      <c r="O1167" s="16"/>
      <c r="P1167" s="16"/>
      <c r="Q1167" s="16"/>
      <c r="R1167" s="16"/>
      <c r="S1167" s="16"/>
      <c r="T1167" s="16"/>
      <c r="U1167" s="16"/>
      <c r="V1167" s="16"/>
      <c r="W1167" s="16"/>
      <c r="X1167" s="16"/>
      <c r="Y1167" s="16"/>
      <c r="Z1167" s="16"/>
      <c r="AA1167" s="16"/>
      <c r="AB1167" s="16"/>
      <c r="AC1167" s="16"/>
      <c r="AD1167" s="16"/>
      <c r="AE1167" s="16"/>
      <c r="AF1167" s="16"/>
      <c r="AG1167" s="16"/>
      <c r="AH1167" s="16"/>
      <c r="AI1167" s="16"/>
      <c r="AJ1167" s="16"/>
      <c r="AK1167" s="16"/>
      <c r="AL1167" s="16"/>
      <c r="AN1167" s="16"/>
      <c r="AO1167" s="16"/>
      <c r="AP1167" s="16"/>
      <c r="AQ1167" s="15"/>
      <c r="AR1167" s="16" t="s">
        <v>60</v>
      </c>
    </row>
    <row r="1168" spans="1:44" s="5" customFormat="1" hidden="1" x14ac:dyDescent="0.25">
      <c r="A1168" s="33" t="s">
        <v>2150</v>
      </c>
      <c r="B1168" s="33" t="str">
        <f>IFERROR(LEFT(BasedeDados[[#This Row],[GTE TI]],SEARCH(" ",BasedeDados[[#This Row],[GTE TI]],1)),BasedeDados[[#This Row],[GTE TI]])</f>
        <v xml:space="preserve">AUDITOR </v>
      </c>
      <c r="C1168" s="79" t="s">
        <v>716</v>
      </c>
      <c r="D1168" s="79" t="s">
        <v>938</v>
      </c>
      <c r="E1168" s="16" t="str" cm="1">
        <f t="array" ref="E116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68" s="16">
        <f t="shared" si="36"/>
        <v>0.25</v>
      </c>
      <c r="G1168" s="16">
        <f t="shared" si="37"/>
        <v>1</v>
      </c>
      <c r="H1168" s="16" t="s">
        <v>64</v>
      </c>
      <c r="I1168" s="16"/>
      <c r="J1168" s="16"/>
      <c r="K1168" s="31">
        <v>0.25</v>
      </c>
      <c r="L1168" s="32"/>
      <c r="M1168" s="44"/>
      <c r="N1168" s="16"/>
      <c r="O1168" s="16"/>
      <c r="P1168" s="16"/>
      <c r="Q1168" s="16"/>
      <c r="R1168" s="16"/>
      <c r="S1168" s="16"/>
      <c r="T1168" s="16"/>
      <c r="U1168" s="16"/>
      <c r="V1168" s="16"/>
      <c r="W1168" s="16"/>
      <c r="X1168" s="16"/>
      <c r="Y1168" s="16"/>
      <c r="Z1168" s="16"/>
      <c r="AA1168" s="16"/>
      <c r="AB1168" s="16"/>
      <c r="AC1168" s="16"/>
      <c r="AD1168" s="16"/>
      <c r="AE1168" s="16"/>
      <c r="AF1168" s="16"/>
      <c r="AG1168" s="16"/>
      <c r="AH1168" s="16"/>
      <c r="AI1168" s="16"/>
      <c r="AJ1168" s="16"/>
      <c r="AK1168" s="16"/>
      <c r="AL1168" s="16"/>
      <c r="AN1168" s="16"/>
      <c r="AO1168" s="16"/>
      <c r="AP1168" s="16"/>
      <c r="AQ1168" s="15"/>
      <c r="AR1168" s="16" t="s">
        <v>60</v>
      </c>
    </row>
    <row r="1169" spans="1:44" s="5" customFormat="1" hidden="1" x14ac:dyDescent="0.25">
      <c r="A1169" s="33" t="s">
        <v>2151</v>
      </c>
      <c r="B1169" s="33" t="str">
        <f>IFERROR(LEFT(BasedeDados[[#This Row],[GTE TI]],SEARCH(" ",BasedeDados[[#This Row],[GTE TI]],1)),BasedeDados[[#This Row],[GTE TI]])</f>
        <v>ESTAGIARIO</v>
      </c>
      <c r="C1169" s="80" t="s">
        <v>184</v>
      </c>
      <c r="D1169" s="80" t="s">
        <v>180</v>
      </c>
      <c r="E1169" s="16" t="str" cm="1">
        <f t="array" ref="E116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69" s="16">
        <f t="shared" si="36"/>
        <v>0.25</v>
      </c>
      <c r="G1169" s="16">
        <f t="shared" si="37"/>
        <v>1</v>
      </c>
      <c r="H1169" s="16" t="s">
        <v>64</v>
      </c>
      <c r="I1169" s="16"/>
      <c r="J1169" s="16"/>
      <c r="K1169" s="31">
        <v>0.25</v>
      </c>
      <c r="L1169" s="32"/>
      <c r="M1169" s="44"/>
      <c r="N1169" s="16"/>
      <c r="O1169" s="16"/>
      <c r="P1169" s="16"/>
      <c r="Q1169" s="16"/>
      <c r="R1169" s="16"/>
      <c r="S1169" s="16"/>
      <c r="T1169" s="16"/>
      <c r="U1169" s="16"/>
      <c r="V1169" s="16"/>
      <c r="W1169" s="16"/>
      <c r="X1169" s="16"/>
      <c r="Y1169" s="16"/>
      <c r="Z1169" s="16"/>
      <c r="AA1169" s="16"/>
      <c r="AB1169" s="16"/>
      <c r="AC1169" s="16"/>
      <c r="AD1169" s="16"/>
      <c r="AE1169" s="16"/>
      <c r="AF1169" s="16"/>
      <c r="AG1169" s="16"/>
      <c r="AH1169" s="16"/>
      <c r="AI1169" s="16"/>
      <c r="AJ1169" s="16"/>
      <c r="AK1169" s="16"/>
      <c r="AL1169" s="16"/>
      <c r="AN1169" s="16"/>
      <c r="AO1169" s="16"/>
      <c r="AP1169" s="16"/>
      <c r="AQ1169" s="15"/>
      <c r="AR1169" s="16" t="s">
        <v>60</v>
      </c>
    </row>
    <row r="1170" spans="1:44" s="5" customFormat="1" hidden="1" x14ac:dyDescent="0.25">
      <c r="A1170" s="33" t="s">
        <v>2152</v>
      </c>
      <c r="B1170" s="33" t="str">
        <f>IFERROR(LEFT(BasedeDados[[#This Row],[GTE TI]],SEARCH(" ",BasedeDados[[#This Row],[GTE TI]],1)),BasedeDados[[#This Row],[GTE TI]])</f>
        <v>ESTAGIARIO</v>
      </c>
      <c r="C1170" s="79" t="s">
        <v>184</v>
      </c>
      <c r="D1170" s="79" t="s">
        <v>1495</v>
      </c>
      <c r="E1170" s="16" t="str" cm="1">
        <f t="array" ref="E117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70" s="16">
        <f t="shared" si="36"/>
        <v>0.25</v>
      </c>
      <c r="G1170" s="16">
        <f t="shared" si="37"/>
        <v>1</v>
      </c>
      <c r="H1170" s="16" t="s">
        <v>64</v>
      </c>
      <c r="I1170" s="16"/>
      <c r="J1170" s="16"/>
      <c r="K1170" s="31">
        <v>0.25</v>
      </c>
      <c r="L1170" s="32"/>
      <c r="M1170" s="44"/>
      <c r="N1170" s="16"/>
      <c r="O1170" s="16"/>
      <c r="P1170" s="16"/>
      <c r="Q1170" s="16"/>
      <c r="R1170" s="16"/>
      <c r="S1170" s="16"/>
      <c r="T1170" s="16"/>
      <c r="U1170" s="16"/>
      <c r="V1170" s="16"/>
      <c r="W1170" s="16"/>
      <c r="X1170" s="16"/>
      <c r="Y1170" s="16"/>
      <c r="Z1170" s="16"/>
      <c r="AA1170" s="16"/>
      <c r="AB1170" s="16"/>
      <c r="AC1170" s="16"/>
      <c r="AD1170" s="16"/>
      <c r="AE1170" s="16"/>
      <c r="AF1170" s="16"/>
      <c r="AG1170" s="16"/>
      <c r="AH1170" s="16"/>
      <c r="AI1170" s="16"/>
      <c r="AJ1170" s="16"/>
      <c r="AK1170" s="16"/>
      <c r="AL1170" s="16"/>
      <c r="AN1170" s="16"/>
      <c r="AO1170" s="16"/>
      <c r="AP1170" s="16"/>
      <c r="AQ1170" s="15"/>
      <c r="AR1170" s="16" t="s">
        <v>60</v>
      </c>
    </row>
    <row r="1171" spans="1:44" s="5" customFormat="1" hidden="1" x14ac:dyDescent="0.25">
      <c r="A1171" s="33" t="s">
        <v>2153</v>
      </c>
      <c r="B1171" s="33" t="str">
        <f>IFERROR(LEFT(BasedeDados[[#This Row],[GTE TI]],SEARCH(" ",BasedeDados[[#This Row],[GTE TI]],1)),BasedeDados[[#This Row],[GTE TI]])</f>
        <v xml:space="preserve">ANL </v>
      </c>
      <c r="C1171" s="80" t="s">
        <v>872</v>
      </c>
      <c r="D1171" s="80" t="s">
        <v>881</v>
      </c>
      <c r="E1171" s="16" t="str" cm="1">
        <f t="array" ref="E1171">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71" s="16">
        <f t="shared" si="36"/>
        <v>0.25</v>
      </c>
      <c r="G1171" s="16">
        <f t="shared" si="37"/>
        <v>1</v>
      </c>
      <c r="H1171" s="16" t="s">
        <v>64</v>
      </c>
      <c r="I1171" s="16"/>
      <c r="J1171" s="16"/>
      <c r="K1171" s="31">
        <v>0.25</v>
      </c>
      <c r="L1171" s="32"/>
      <c r="M1171" s="44"/>
      <c r="N1171" s="16"/>
      <c r="O1171" s="16"/>
      <c r="P1171" s="16"/>
      <c r="Q1171" s="16"/>
      <c r="R1171" s="16"/>
      <c r="S1171" s="16"/>
      <c r="T1171" s="16"/>
      <c r="U1171" s="16"/>
      <c r="V1171" s="16"/>
      <c r="W1171" s="16"/>
      <c r="X1171" s="16"/>
      <c r="Y1171" s="16"/>
      <c r="Z1171" s="16"/>
      <c r="AA1171" s="16"/>
      <c r="AB1171" s="16"/>
      <c r="AC1171" s="16"/>
      <c r="AD1171" s="16"/>
      <c r="AE1171" s="16"/>
      <c r="AF1171" s="16"/>
      <c r="AG1171" s="16"/>
      <c r="AH1171" s="16"/>
      <c r="AI1171" s="16"/>
      <c r="AJ1171" s="16"/>
      <c r="AK1171" s="16"/>
      <c r="AL1171" s="16"/>
      <c r="AN1171" s="16"/>
      <c r="AO1171" s="16"/>
      <c r="AP1171" s="16"/>
      <c r="AQ1171" s="15"/>
      <c r="AR1171" s="16" t="s">
        <v>60</v>
      </c>
    </row>
    <row r="1172" spans="1:44" s="5" customFormat="1" hidden="1" x14ac:dyDescent="0.25">
      <c r="A1172" s="33" t="s">
        <v>2154</v>
      </c>
      <c r="B1172" s="33" t="str">
        <f>IFERROR(LEFT(BasedeDados[[#This Row],[GTE TI]],SEARCH(" ",BasedeDados[[#This Row],[GTE TI]],1)),BasedeDados[[#This Row],[GTE TI]])</f>
        <v xml:space="preserve">ADVOGADO </v>
      </c>
      <c r="C1172" s="79" t="s">
        <v>902</v>
      </c>
      <c r="D1172" s="79" t="s">
        <v>900</v>
      </c>
      <c r="E1172" s="16" t="str" cm="1">
        <f t="array" ref="E1172">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72" s="16">
        <f t="shared" si="36"/>
        <v>0.25</v>
      </c>
      <c r="G1172" s="16">
        <f t="shared" si="37"/>
        <v>1</v>
      </c>
      <c r="H1172" s="16" t="s">
        <v>64</v>
      </c>
      <c r="I1172" s="16"/>
      <c r="J1172" s="16"/>
      <c r="K1172" s="31">
        <v>0.25</v>
      </c>
      <c r="L1172" s="32"/>
      <c r="M1172" s="44"/>
      <c r="N1172" s="16"/>
      <c r="O1172" s="16"/>
      <c r="P1172" s="16"/>
      <c r="Q1172" s="16"/>
      <c r="R1172" s="16"/>
      <c r="S1172" s="16"/>
      <c r="T1172" s="16"/>
      <c r="U1172" s="16"/>
      <c r="V1172" s="16"/>
      <c r="W1172" s="16"/>
      <c r="X1172" s="16"/>
      <c r="Y1172" s="16"/>
      <c r="Z1172" s="16"/>
      <c r="AA1172" s="16"/>
      <c r="AB1172" s="16"/>
      <c r="AC1172" s="16"/>
      <c r="AD1172" s="16"/>
      <c r="AE1172" s="16"/>
      <c r="AF1172" s="16"/>
      <c r="AG1172" s="16"/>
      <c r="AH1172" s="16"/>
      <c r="AI1172" s="16"/>
      <c r="AJ1172" s="16"/>
      <c r="AK1172" s="16"/>
      <c r="AL1172" s="16"/>
      <c r="AN1172" s="16"/>
      <c r="AO1172" s="16"/>
      <c r="AP1172" s="16"/>
      <c r="AQ1172" s="15"/>
      <c r="AR1172" s="16" t="s">
        <v>60</v>
      </c>
    </row>
    <row r="1173" spans="1:44" s="5" customFormat="1" hidden="1" x14ac:dyDescent="0.25">
      <c r="A1173" s="33" t="s">
        <v>2155</v>
      </c>
      <c r="B1173" s="33" t="str">
        <f>IFERROR(LEFT(BasedeDados[[#This Row],[GTE TI]],SEARCH(" ",BasedeDados[[#This Row],[GTE TI]],1)),BasedeDados[[#This Row],[GTE TI]])</f>
        <v xml:space="preserve">ADVOGADO </v>
      </c>
      <c r="C1173" s="80" t="s">
        <v>851</v>
      </c>
      <c r="D1173" s="80" t="s">
        <v>907</v>
      </c>
      <c r="E1173" s="16" t="str" cm="1">
        <f t="array" ref="E1173">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73" s="16">
        <f t="shared" si="36"/>
        <v>0.25</v>
      </c>
      <c r="G1173" s="16">
        <f t="shared" si="37"/>
        <v>1</v>
      </c>
      <c r="H1173" s="16" t="s">
        <v>64</v>
      </c>
      <c r="I1173" s="16"/>
      <c r="J1173" s="16"/>
      <c r="K1173" s="31">
        <v>0.25</v>
      </c>
      <c r="L1173" s="32"/>
      <c r="M1173" s="44"/>
      <c r="N1173" s="16"/>
      <c r="O1173" s="16"/>
      <c r="P1173" s="16"/>
      <c r="Q1173" s="16"/>
      <c r="R1173" s="16"/>
      <c r="S1173" s="16"/>
      <c r="T1173" s="16"/>
      <c r="U1173" s="16"/>
      <c r="V1173" s="16"/>
      <c r="W1173" s="16"/>
      <c r="X1173" s="16"/>
      <c r="Y1173" s="16"/>
      <c r="Z1173" s="16"/>
      <c r="AA1173" s="16"/>
      <c r="AB1173" s="31"/>
      <c r="AC1173" s="16"/>
      <c r="AD1173" s="31"/>
      <c r="AE1173" s="16"/>
      <c r="AF1173" s="16"/>
      <c r="AG1173" s="16"/>
      <c r="AH1173" s="16"/>
      <c r="AI1173" s="16"/>
      <c r="AJ1173" s="16"/>
      <c r="AK1173" s="16"/>
      <c r="AL1173" s="16"/>
      <c r="AN1173" s="16"/>
      <c r="AO1173" s="16"/>
      <c r="AP1173" s="16"/>
      <c r="AQ1173" s="15"/>
      <c r="AR1173" s="16" t="s">
        <v>60</v>
      </c>
    </row>
    <row r="1174" spans="1:44" s="5" customFormat="1" hidden="1" x14ac:dyDescent="0.25">
      <c r="A1174" s="33" t="s">
        <v>2156</v>
      </c>
      <c r="B1174" s="33" t="str">
        <f>IFERROR(LEFT(BasedeDados[[#This Row],[GTE TI]],SEARCH(" ",BasedeDados[[#This Row],[GTE TI]],1)),BasedeDados[[#This Row],[GTE TI]])</f>
        <v xml:space="preserve">ANL </v>
      </c>
      <c r="C1174" s="79" t="s">
        <v>890</v>
      </c>
      <c r="D1174" s="79" t="s">
        <v>1884</v>
      </c>
      <c r="E1174" s="16" t="str" cm="1">
        <f t="array" ref="E1174">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74" s="16">
        <f t="shared" si="36"/>
        <v>0.25</v>
      </c>
      <c r="G1174" s="16">
        <f t="shared" si="37"/>
        <v>1</v>
      </c>
      <c r="H1174" s="16" t="s">
        <v>64</v>
      </c>
      <c r="I1174" s="16"/>
      <c r="J1174" s="16"/>
      <c r="K1174" s="31">
        <v>0.25</v>
      </c>
      <c r="L1174" s="32"/>
      <c r="M1174" s="44"/>
      <c r="N1174" s="16"/>
      <c r="O1174" s="16"/>
      <c r="P1174" s="16"/>
      <c r="Q1174" s="16"/>
      <c r="R1174" s="16"/>
      <c r="S1174" s="16"/>
      <c r="T1174" s="16"/>
      <c r="U1174" s="16"/>
      <c r="V1174" s="16"/>
      <c r="W1174" s="16"/>
      <c r="X1174" s="16"/>
      <c r="Y1174" s="16"/>
      <c r="Z1174" s="16"/>
      <c r="AA1174" s="16"/>
      <c r="AB1174" s="16"/>
      <c r="AC1174" s="16"/>
      <c r="AD1174" s="16"/>
      <c r="AE1174" s="16"/>
      <c r="AF1174" s="16"/>
      <c r="AG1174" s="16"/>
      <c r="AH1174" s="16"/>
      <c r="AI1174" s="16"/>
      <c r="AJ1174" s="16"/>
      <c r="AK1174" s="16"/>
      <c r="AL1174" s="16"/>
      <c r="AN1174" s="16"/>
      <c r="AO1174" s="16"/>
      <c r="AP1174" s="16"/>
      <c r="AQ1174" s="15"/>
      <c r="AR1174" s="16" t="s">
        <v>60</v>
      </c>
    </row>
    <row r="1175" spans="1:44" s="5" customFormat="1" hidden="1" x14ac:dyDescent="0.25">
      <c r="A1175" s="33" t="s">
        <v>2157</v>
      </c>
      <c r="B1175" s="33" t="str">
        <f>IFERROR(LEFT(BasedeDados[[#This Row],[GTE TI]],SEARCH(" ",BasedeDados[[#This Row],[GTE TI]],1)),BasedeDados[[#This Row],[GTE TI]])</f>
        <v>ESTAGIARIO</v>
      </c>
      <c r="C1175" s="80" t="s">
        <v>184</v>
      </c>
      <c r="D1175" s="80" t="s">
        <v>407</v>
      </c>
      <c r="E1175" s="16" t="s">
        <v>84</v>
      </c>
      <c r="F1175" s="16">
        <f t="shared" si="36"/>
        <v>16</v>
      </c>
      <c r="G1175" s="16">
        <f t="shared" si="37"/>
        <v>1</v>
      </c>
      <c r="H1175" s="16" t="s">
        <v>85</v>
      </c>
      <c r="I1175" s="16"/>
      <c r="J1175" s="16"/>
      <c r="K1175" s="31"/>
      <c r="L1175" s="32"/>
      <c r="M1175" s="44"/>
      <c r="N1175" s="16"/>
      <c r="O1175" s="16"/>
      <c r="P1175" s="16"/>
      <c r="Q1175" s="16"/>
      <c r="R1175" s="16"/>
      <c r="S1175" s="16"/>
      <c r="T1175" s="16"/>
      <c r="U1175" s="16"/>
      <c r="V1175" s="16"/>
      <c r="W1175" s="16"/>
      <c r="X1175" s="16"/>
      <c r="Y1175" s="16"/>
      <c r="Z1175" s="16"/>
      <c r="AA1175" s="16"/>
      <c r="AB1175" s="31"/>
      <c r="AC1175" s="16"/>
      <c r="AD1175" s="31"/>
      <c r="AE1175" s="16"/>
      <c r="AF1175" s="16"/>
      <c r="AG1175" s="16"/>
      <c r="AH1175" s="31">
        <v>16</v>
      </c>
      <c r="AI1175" s="31"/>
      <c r="AJ1175" s="16"/>
      <c r="AK1175" s="16"/>
      <c r="AL1175" s="16"/>
      <c r="AM1175" s="31"/>
      <c r="AN1175" s="16"/>
      <c r="AO1175" s="16"/>
      <c r="AP1175" s="16"/>
      <c r="AQ1175" s="15"/>
      <c r="AR1175" s="16"/>
    </row>
    <row r="1176" spans="1:44" s="5" customFormat="1" hidden="1" x14ac:dyDescent="0.25">
      <c r="A1176" s="33" t="s">
        <v>2159</v>
      </c>
      <c r="B1176" s="33" t="str">
        <f>IFERROR(LEFT(BasedeDados[[#This Row],[GTE TI]],SEARCH(" ",BasedeDados[[#This Row],[GTE TI]],1)),BasedeDados[[#This Row],[GTE TI]])</f>
        <v xml:space="preserve">ANL </v>
      </c>
      <c r="C1176" s="79" t="s">
        <v>1115</v>
      </c>
      <c r="D1176" s="79" t="s">
        <v>1360</v>
      </c>
      <c r="E1176" s="16" t="str" cm="1">
        <f t="array" ref="E1176">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Voluntário</v>
      </c>
      <c r="F1176" s="16">
        <f t="shared" si="36"/>
        <v>8</v>
      </c>
      <c r="G1176" s="16">
        <f t="shared" si="37"/>
        <v>1</v>
      </c>
      <c r="H1176" s="16" t="s">
        <v>58</v>
      </c>
      <c r="I1176" s="55"/>
      <c r="J1176" s="55"/>
      <c r="K1176" s="58"/>
      <c r="L1176" s="56"/>
      <c r="M1176" s="57"/>
      <c r="N1176" s="55"/>
      <c r="O1176" s="55"/>
      <c r="P1176" s="55"/>
      <c r="Q1176" s="55"/>
      <c r="R1176" s="55"/>
      <c r="S1176" s="55"/>
      <c r="T1176" s="55"/>
      <c r="U1176" s="55"/>
      <c r="V1176" s="55"/>
      <c r="W1176" s="55"/>
      <c r="X1176" s="55"/>
      <c r="Y1176" s="55"/>
      <c r="Z1176" s="55"/>
      <c r="AA1176" s="55"/>
      <c r="AB1176" s="16">
        <v>8</v>
      </c>
      <c r="AC1176" s="55"/>
      <c r="AD1176" s="58"/>
      <c r="AE1176" s="55"/>
      <c r="AF1176" s="55"/>
      <c r="AG1176" s="55"/>
      <c r="AH1176" s="55"/>
      <c r="AI1176" s="55"/>
      <c r="AJ1176" s="55"/>
      <c r="AK1176" s="55"/>
      <c r="AL1176" s="16"/>
      <c r="AN1176" s="55"/>
      <c r="AO1176" s="55"/>
      <c r="AP1176" s="55"/>
      <c r="AQ1176" s="53"/>
      <c r="AR1176" s="16" t="s">
        <v>60</v>
      </c>
    </row>
    <row r="1177" spans="1:44" s="5" customFormat="1" hidden="1" x14ac:dyDescent="0.25">
      <c r="A1177" s="33" t="s">
        <v>2160</v>
      </c>
      <c r="B1177" s="33" t="str">
        <f>IFERROR(LEFT(BasedeDados[[#This Row],[GTE TI]],SEARCH(" ",BasedeDados[[#This Row],[GTE TI]],1)),BasedeDados[[#This Row],[GTE TI]])</f>
        <v xml:space="preserve">ANL </v>
      </c>
      <c r="C1177" s="80" t="s">
        <v>82</v>
      </c>
      <c r="D1177" s="80" t="s">
        <v>112</v>
      </c>
      <c r="E1177" s="16" t="s">
        <v>57</v>
      </c>
      <c r="F1177" s="16">
        <f t="shared" si="36"/>
        <v>0.5</v>
      </c>
      <c r="G1177" s="16">
        <f t="shared" si="37"/>
        <v>1</v>
      </c>
      <c r="H1177" s="16" t="s">
        <v>58</v>
      </c>
      <c r="I1177" s="16"/>
      <c r="J1177" s="16"/>
      <c r="K1177" s="31"/>
      <c r="L1177" s="32">
        <v>0.5</v>
      </c>
      <c r="M1177" s="44"/>
      <c r="N1177" s="16"/>
      <c r="O1177" s="16"/>
      <c r="P1177" s="16"/>
      <c r="Q1177" s="16"/>
      <c r="R1177" s="16"/>
      <c r="S1177" s="16"/>
      <c r="T1177" s="16"/>
      <c r="U1177" s="16"/>
      <c r="V1177" s="16"/>
      <c r="W1177" s="16"/>
      <c r="X1177" s="16"/>
      <c r="Y1177" s="16"/>
      <c r="Z1177" s="16"/>
      <c r="AA1177" s="16"/>
      <c r="AB1177" s="16"/>
      <c r="AC1177" s="16"/>
      <c r="AD1177" s="16"/>
      <c r="AE1177" s="16"/>
      <c r="AF1177" s="16"/>
      <c r="AG1177" s="16"/>
      <c r="AH1177" s="16"/>
      <c r="AI1177" s="16"/>
      <c r="AJ1177" s="16"/>
      <c r="AK1177" s="16"/>
      <c r="AL1177" s="16"/>
      <c r="AN1177" s="16"/>
      <c r="AO1177" s="16"/>
      <c r="AP1177" s="16"/>
      <c r="AQ1177" s="15"/>
      <c r="AR1177" s="16" t="s">
        <v>60</v>
      </c>
    </row>
    <row r="1178" spans="1:44" s="5" customFormat="1" hidden="1" x14ac:dyDescent="0.25">
      <c r="A1178" s="33" t="s">
        <v>2161</v>
      </c>
      <c r="B1178" s="33" t="str">
        <f>IFERROR(LEFT(BasedeDados[[#This Row],[GTE TI]],SEARCH(" ",BasedeDados[[#This Row],[GTE TI]],1)),BasedeDados[[#This Row],[GTE TI]])</f>
        <v xml:space="preserve">CONS </v>
      </c>
      <c r="C1178" s="79" t="s">
        <v>323</v>
      </c>
      <c r="D1178" s="79" t="s">
        <v>1196</v>
      </c>
      <c r="E1178" s="16" t="str" cm="1">
        <f t="array" ref="E1178">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78" s="16">
        <f t="shared" si="36"/>
        <v>0.25</v>
      </c>
      <c r="G1178" s="16">
        <f t="shared" si="37"/>
        <v>1</v>
      </c>
      <c r="H1178" s="16" t="s">
        <v>64</v>
      </c>
      <c r="I1178" s="16"/>
      <c r="J1178" s="16"/>
      <c r="K1178" s="31">
        <v>0.25</v>
      </c>
      <c r="L1178" s="32"/>
      <c r="M1178" s="44"/>
      <c r="N1178" s="16"/>
      <c r="O1178" s="16"/>
      <c r="P1178" s="16"/>
      <c r="Q1178" s="16"/>
      <c r="R1178" s="16"/>
      <c r="S1178" s="16"/>
      <c r="T1178" s="16"/>
      <c r="U1178" s="16"/>
      <c r="V1178" s="16"/>
      <c r="W1178" s="16"/>
      <c r="X1178" s="16"/>
      <c r="Y1178" s="16"/>
      <c r="Z1178" s="16"/>
      <c r="AA1178" s="16"/>
      <c r="AB1178" s="16"/>
      <c r="AC1178" s="16"/>
      <c r="AD1178" s="16"/>
      <c r="AE1178" s="16"/>
      <c r="AF1178" s="16"/>
      <c r="AG1178" s="16"/>
      <c r="AH1178" s="16"/>
      <c r="AI1178" s="16"/>
      <c r="AJ1178" s="16"/>
      <c r="AK1178" s="16"/>
      <c r="AL1178" s="16"/>
      <c r="AN1178" s="16"/>
      <c r="AO1178" s="16"/>
      <c r="AP1178" s="16"/>
      <c r="AQ1178" s="15"/>
      <c r="AR1178" s="16" t="s">
        <v>60</v>
      </c>
    </row>
    <row r="1179" spans="1:44" s="5" customFormat="1" hidden="1" x14ac:dyDescent="0.25">
      <c r="A1179" s="33" t="s">
        <v>2162</v>
      </c>
      <c r="B1179" s="33" t="str">
        <f>IFERROR(LEFT(BasedeDados[[#This Row],[GTE TI]],SEARCH(" ",BasedeDados[[#This Row],[GTE TI]],1)),BasedeDados[[#This Row],[GTE TI]])</f>
        <v xml:space="preserve">ANL </v>
      </c>
      <c r="C1179" s="80" t="s">
        <v>969</v>
      </c>
      <c r="D1179" s="80" t="s">
        <v>1094</v>
      </c>
      <c r="E1179" s="16" t="str" cm="1">
        <f t="array" ref="E1179">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79" s="16">
        <f t="shared" si="36"/>
        <v>0.25</v>
      </c>
      <c r="G1179" s="16">
        <f t="shared" si="37"/>
        <v>1</v>
      </c>
      <c r="H1179" s="16" t="s">
        <v>64</v>
      </c>
      <c r="I1179" s="16"/>
      <c r="J1179" s="16"/>
      <c r="K1179" s="31">
        <v>0.25</v>
      </c>
      <c r="L1179" s="32"/>
      <c r="M1179" s="44"/>
      <c r="N1179" s="16"/>
      <c r="O1179" s="16"/>
      <c r="P1179" s="16"/>
      <c r="Q1179" s="16"/>
      <c r="R1179" s="16"/>
      <c r="S1179" s="16"/>
      <c r="T1179" s="16"/>
      <c r="U1179" s="16"/>
      <c r="V1179" s="16"/>
      <c r="W1179" s="16"/>
      <c r="X1179" s="16"/>
      <c r="Y1179" s="16"/>
      <c r="Z1179" s="16"/>
      <c r="AA1179" s="16"/>
      <c r="AB1179" s="16"/>
      <c r="AC1179" s="16"/>
      <c r="AD1179" s="16"/>
      <c r="AE1179" s="16"/>
      <c r="AF1179" s="16"/>
      <c r="AG1179" s="16"/>
      <c r="AH1179" s="16"/>
      <c r="AI1179" s="16"/>
      <c r="AJ1179" s="16"/>
      <c r="AK1179" s="16"/>
      <c r="AL1179" s="16"/>
      <c r="AN1179" s="16"/>
      <c r="AO1179" s="16"/>
      <c r="AP1179" s="16"/>
      <c r="AQ1179" s="15"/>
      <c r="AR1179" s="16" t="s">
        <v>60</v>
      </c>
    </row>
    <row r="1180" spans="1:44" s="5" customFormat="1" hidden="1" x14ac:dyDescent="0.25">
      <c r="A1180" s="33" t="s">
        <v>2163</v>
      </c>
      <c r="B1180" s="33" t="str">
        <f>IFERROR(LEFT(BasedeDados[[#This Row],[GTE TI]],SEARCH(" ",BasedeDados[[#This Row],[GTE TI]],1)),BasedeDados[[#This Row],[GTE TI]])</f>
        <v xml:space="preserve">ANL </v>
      </c>
      <c r="C1180" s="79" t="s">
        <v>1990</v>
      </c>
      <c r="D1180" s="79" t="s">
        <v>1988</v>
      </c>
      <c r="E1180" s="16" t="str" cm="1">
        <f t="array" ref="E1180">_xlfn.IFS(BasedeDados[[#This Row],[Total de horas de voluntariado]]=0.25,"Doador",BasedeDados[[#This Row],[Total de horas de voluntariado]]&gt;=1,"Voluntário",BasedeDados[[#This Row],[Total de horas de voluntariado]]=0,"Adormecido",BasedeDados[[#This Row],[Total de horas de voluntariado]]=0.5,"Doador",BasedeDados[[#This Row],[Total de horas de voluntariado]]=0.75,"Doador")</f>
        <v>Doador</v>
      </c>
      <c r="F1180" s="16">
        <f t="shared" si="36"/>
        <v>0.25</v>
      </c>
      <c r="G1180" s="16">
        <f t="shared" si="37"/>
        <v>1</v>
      </c>
      <c r="H1180" s="16" t="s">
        <v>64</v>
      </c>
      <c r="I1180" s="55"/>
      <c r="J1180" s="55"/>
      <c r="K1180" s="58"/>
      <c r="L1180" s="56"/>
      <c r="M1180" s="57"/>
      <c r="N1180" s="55"/>
      <c r="O1180" s="55"/>
      <c r="P1180" s="55"/>
      <c r="Q1180" s="55"/>
      <c r="R1180" s="55"/>
      <c r="S1180" s="55"/>
      <c r="T1180" s="55"/>
      <c r="U1180" s="55"/>
      <c r="V1180" s="55"/>
      <c r="W1180" s="55"/>
      <c r="X1180" s="55"/>
      <c r="Y1180" s="55"/>
      <c r="Z1180" s="55"/>
      <c r="AA1180" s="55"/>
      <c r="AB1180" s="58"/>
      <c r="AC1180" s="55"/>
      <c r="AD1180" s="58"/>
      <c r="AE1180" s="55"/>
      <c r="AF1180" s="55"/>
      <c r="AG1180" s="55"/>
      <c r="AH1180" s="55"/>
      <c r="AI1180" s="55"/>
      <c r="AJ1180" s="55"/>
      <c r="AK1180" s="55"/>
      <c r="AL1180" s="55"/>
      <c r="AM1180" s="58">
        <v>0.25</v>
      </c>
      <c r="AN1180" s="55"/>
      <c r="AO1180" s="55"/>
      <c r="AP1180" s="55"/>
      <c r="AQ1180" s="53"/>
      <c r="AR1180" s="16"/>
    </row>
    <row r="1181" spans="1:44" s="5" customFormat="1" hidden="1" x14ac:dyDescent="0.25">
      <c r="A1181" s="33"/>
      <c r="B1181" s="33"/>
      <c r="C1181" s="79"/>
      <c r="D1181" s="79"/>
      <c r="E1181" s="16"/>
      <c r="F1181" s="16"/>
      <c r="G1181" s="16"/>
      <c r="H1181" s="16"/>
      <c r="I1181" s="16"/>
      <c r="J1181" s="16"/>
      <c r="K1181" s="31"/>
      <c r="L1181" s="32"/>
      <c r="M1181" s="44"/>
      <c r="N1181" s="16"/>
      <c r="O1181" s="16"/>
      <c r="P1181" s="16"/>
      <c r="Q1181" s="16"/>
      <c r="R1181" s="16"/>
      <c r="S1181" s="16"/>
      <c r="T1181" s="16"/>
      <c r="U1181" s="16"/>
      <c r="V1181" s="16"/>
      <c r="W1181" s="16"/>
      <c r="X1181" s="16"/>
      <c r="Y1181" s="16"/>
      <c r="Z1181" s="16"/>
      <c r="AA1181" s="16"/>
      <c r="AB1181" s="31"/>
      <c r="AC1181" s="16"/>
      <c r="AD1181" s="31"/>
      <c r="AE1181" s="16"/>
      <c r="AF1181" s="16"/>
      <c r="AG1181" s="16"/>
      <c r="AH1181" s="16"/>
      <c r="AI1181" s="16"/>
      <c r="AJ1181" s="16"/>
      <c r="AK1181" s="16"/>
      <c r="AL1181" s="16"/>
      <c r="AN1181" s="16"/>
      <c r="AO1181" s="16"/>
      <c r="AP1181" s="16"/>
      <c r="AQ1181" s="15"/>
      <c r="AR1181" s="16"/>
    </row>
    <row r="1182" spans="1:44" x14ac:dyDescent="0.25">
      <c r="A1182" s="6"/>
      <c r="B1182" s="6"/>
      <c r="C1182" s="60"/>
      <c r="D1182" s="6"/>
      <c r="E1182" s="31"/>
      <c r="F1182" s="31"/>
      <c r="G1182" s="31"/>
      <c r="H1182" s="16">
        <f>COUNT(H1:H1181)</f>
        <v>0</v>
      </c>
      <c r="I1182" s="16"/>
      <c r="J1182" s="16"/>
      <c r="K1182" s="31"/>
      <c r="L1182" s="32"/>
      <c r="M1182" s="44"/>
      <c r="N1182" s="16"/>
      <c r="O1182" s="16"/>
      <c r="P1182" s="16"/>
      <c r="Q1182" s="16"/>
      <c r="R1182" s="16"/>
      <c r="S1182" s="16"/>
      <c r="T1182" s="16"/>
      <c r="U1182" s="16"/>
      <c r="V1182" s="16"/>
      <c r="W1182" s="16"/>
      <c r="X1182" s="16"/>
      <c r="Y1182" s="16"/>
      <c r="Z1182" s="16"/>
      <c r="AA1182" s="16"/>
      <c r="AB1182" s="31"/>
      <c r="AC1182" s="16"/>
      <c r="AD1182" s="31"/>
      <c r="AE1182" s="16"/>
      <c r="AF1182" s="16"/>
      <c r="AG1182" s="16"/>
      <c r="AH1182" s="31"/>
      <c r="AI1182" s="31"/>
      <c r="AJ1182" s="16"/>
      <c r="AK1182" s="16"/>
      <c r="AL1182" s="16"/>
      <c r="AM1182" s="31"/>
      <c r="AN1182" s="16"/>
      <c r="AO1182" s="16"/>
      <c r="AP1182" s="16"/>
      <c r="AQ1182" s="15"/>
      <c r="AR1182" s="16"/>
    </row>
    <row r="1184" spans="1:44" x14ac:dyDescent="0.25">
      <c r="F1184" s="59"/>
      <c r="I1184" s="59"/>
      <c r="J1184" s="59"/>
      <c r="K1184" s="59"/>
      <c r="N1184" s="59"/>
      <c r="O1184" s="59"/>
      <c r="P1184" s="59"/>
      <c r="Q1184" s="59"/>
      <c r="R1184" s="59"/>
      <c r="S1184" s="59"/>
      <c r="T1184" s="59"/>
      <c r="U1184" s="59"/>
      <c r="V1184" s="59"/>
      <c r="W1184" s="59"/>
      <c r="X1184" s="59"/>
      <c r="Y1184" s="59"/>
      <c r="Z1184" s="59"/>
      <c r="AA1184" s="59"/>
      <c r="AB1184" s="59"/>
      <c r="AC1184" s="59"/>
      <c r="AF1184" s="59"/>
    </row>
  </sheetData>
  <phoneticPr fontId="1" type="noConversion"/>
  <conditionalFormatting sqref="A1:B1048576">
    <cfRule type="duplicateValues" dxfId="91" priority="164"/>
  </conditionalFormatting>
  <conditionalFormatting sqref="A3:B1181">
    <cfRule type="duplicateValues" dxfId="90" priority="4342"/>
    <cfRule type="duplicateValues" dxfId="89" priority="4343"/>
  </conditionalFormatting>
  <conditionalFormatting sqref="A3:B1181">
    <cfRule type="duplicateValues" dxfId="88" priority="4346"/>
  </conditionalFormatting>
  <pageMargins left="0.511811024" right="0.511811024" top="0.78740157499999996" bottom="0.78740157499999996" header="0.31496062000000002" footer="0.31496062000000002"/>
  <pageSetup paperSize="9" orientation="portrait" r:id="rId1"/>
  <headerFooter>
    <oddFooter>&amp;C&amp;1#&amp;"Calibri"&amp;10&amp;K000000INFORMAÇÃO CONFIDENCIAL – CONFIDENTIAL INFORMATION</oddFooter>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45FE2-323C-420C-B397-B12FC55E2715}">
  <dimension ref="A1:P52"/>
  <sheetViews>
    <sheetView showGridLines="0" topLeftCell="C1" zoomScale="105" workbookViewId="0">
      <selection activeCell="K2" sqref="K2:K19"/>
    </sheetView>
  </sheetViews>
  <sheetFormatPr defaultRowHeight="15" x14ac:dyDescent="0.25"/>
  <cols>
    <col min="1" max="1" width="42.28515625" customWidth="1"/>
    <col min="2" max="2" width="14.5703125" customWidth="1"/>
    <col min="3" max="3" width="3.7109375" style="19" customWidth="1"/>
    <col min="4" max="4" width="35.28515625" customWidth="1"/>
    <col min="5" max="5" width="15.140625" bestFit="1" customWidth="1"/>
    <col min="6" max="6" width="13.7109375" bestFit="1" customWidth="1"/>
    <col min="7" max="7" width="3.28515625" style="19" customWidth="1"/>
    <col min="8" max="8" width="31.42578125" customWidth="1"/>
    <col min="9" max="9" width="27" bestFit="1" customWidth="1"/>
    <col min="10" max="10" width="3.28515625" customWidth="1"/>
    <col min="11" max="11" width="63.140625" bestFit="1" customWidth="1"/>
    <col min="14" max="14" width="14.140625" bestFit="1" customWidth="1"/>
  </cols>
  <sheetData>
    <row r="1" spans="1:13" ht="21" x14ac:dyDescent="0.35">
      <c r="A1" s="25" t="s">
        <v>2164</v>
      </c>
      <c r="B1" s="20"/>
      <c r="D1" s="85" t="s">
        <v>2165</v>
      </c>
      <c r="E1" s="85"/>
      <c r="F1" s="85"/>
      <c r="G1" s="67"/>
      <c r="H1" s="85" t="s">
        <v>2166</v>
      </c>
      <c r="I1" s="85"/>
      <c r="J1" s="46"/>
      <c r="K1" s="46"/>
      <c r="L1" s="30"/>
      <c r="M1" s="30"/>
    </row>
    <row r="2" spans="1:13" x14ac:dyDescent="0.25">
      <c r="A2" s="22" t="s">
        <v>2167</v>
      </c>
      <c r="B2" s="23"/>
      <c r="G2" s="41"/>
      <c r="J2" s="19"/>
      <c r="K2" s="30"/>
      <c r="L2" s="30"/>
      <c r="M2" s="30"/>
    </row>
    <row r="3" spans="1:13" x14ac:dyDescent="0.25">
      <c r="A3" s="62" t="s">
        <v>2168</v>
      </c>
      <c r="B3" s="52">
        <v>2394</v>
      </c>
      <c r="G3" s="41"/>
      <c r="J3" s="19"/>
      <c r="K3" s="30"/>
      <c r="L3" s="30"/>
      <c r="M3" s="30"/>
    </row>
    <row r="4" spans="1:13" x14ac:dyDescent="0.25">
      <c r="A4" s="62" t="s">
        <v>2169</v>
      </c>
      <c r="B4" s="52">
        <f>COUNTIF(BasedeDados[[#All],[Classificação]],"N0")</f>
        <v>24</v>
      </c>
      <c r="G4" s="41"/>
      <c r="J4" s="19"/>
      <c r="K4" s="30"/>
      <c r="L4" s="30"/>
      <c r="M4" s="30"/>
    </row>
    <row r="5" spans="1:13" x14ac:dyDescent="0.25">
      <c r="A5" s="51" t="s">
        <v>2170</v>
      </c>
      <c r="B5" s="52">
        <f>COUNTIF(BasedeDados[[#All],[Classificação]],"N1")</f>
        <v>847</v>
      </c>
      <c r="G5" s="41"/>
      <c r="H5" s="45"/>
      <c r="J5" s="19"/>
      <c r="K5" s="30"/>
      <c r="L5" s="30"/>
      <c r="M5" s="30"/>
    </row>
    <row r="6" spans="1:13" x14ac:dyDescent="0.25">
      <c r="A6" s="51" t="s">
        <v>2171</v>
      </c>
      <c r="B6" s="52">
        <f>COUNTIF(BasedeDados[[#All],[Classificação]],"N2")</f>
        <v>194</v>
      </c>
      <c r="G6" s="41"/>
      <c r="J6" s="19"/>
      <c r="K6" s="30"/>
      <c r="L6" s="30"/>
      <c r="M6" s="30"/>
    </row>
    <row r="7" spans="1:13" x14ac:dyDescent="0.25">
      <c r="A7" s="51" t="s">
        <v>2172</v>
      </c>
      <c r="B7" s="52">
        <f>COUNTIF(BasedeDados[[#All],[Classificação]],"N3")</f>
        <v>87</v>
      </c>
      <c r="G7" s="41"/>
      <c r="J7" s="19"/>
      <c r="K7" s="30"/>
      <c r="L7" s="30"/>
      <c r="M7" s="30"/>
    </row>
    <row r="8" spans="1:13" x14ac:dyDescent="0.25">
      <c r="A8" s="51" t="s">
        <v>2173</v>
      </c>
      <c r="B8" s="52">
        <f>COUNTIF(BasedeDados[[#All],[Classificação]],"N4")</f>
        <v>26</v>
      </c>
      <c r="G8" s="41"/>
      <c r="J8" s="19"/>
      <c r="K8" s="30"/>
      <c r="L8" s="30"/>
      <c r="M8" s="30"/>
    </row>
    <row r="9" spans="1:13" x14ac:dyDescent="0.25">
      <c r="A9" s="42" t="s">
        <v>2174</v>
      </c>
      <c r="B9" s="43">
        <f>SUM(B5:B8)</f>
        <v>1154</v>
      </c>
      <c r="G9" s="41"/>
      <c r="J9" s="19"/>
      <c r="K9" s="30"/>
      <c r="L9" s="30"/>
      <c r="M9" s="30"/>
    </row>
    <row r="10" spans="1:13" x14ac:dyDescent="0.25">
      <c r="A10" s="42" t="s">
        <v>2175</v>
      </c>
      <c r="B10" s="43">
        <f>SUM('Base Dados'!F:F)</f>
        <v>2425.75</v>
      </c>
      <c r="G10" s="41"/>
      <c r="J10" s="19"/>
      <c r="K10" s="30"/>
      <c r="L10" s="30"/>
      <c r="M10" s="30"/>
    </row>
    <row r="11" spans="1:13" x14ac:dyDescent="0.25">
      <c r="A11" s="27" t="s">
        <v>2176</v>
      </c>
      <c r="B11" s="26">
        <f>AVERAGE(BasedeDados[Total de horas de voluntariado])</f>
        <v>2.0592105263157894</v>
      </c>
      <c r="G11" s="24"/>
      <c r="J11" s="19"/>
      <c r="K11" s="30"/>
      <c r="L11" s="30"/>
      <c r="M11" s="30"/>
    </row>
    <row r="12" spans="1:13" x14ac:dyDescent="0.25">
      <c r="A12" s="27" t="s">
        <v>2177</v>
      </c>
      <c r="B12" s="29">
        <f>COUNTA(#REF!)</f>
        <v>1</v>
      </c>
      <c r="G12" s="24"/>
      <c r="J12" s="19"/>
      <c r="K12" s="30"/>
      <c r="L12" s="30"/>
      <c r="M12" s="30"/>
    </row>
    <row r="13" spans="1:13" x14ac:dyDescent="0.25">
      <c r="A13" s="27" t="s">
        <v>2178</v>
      </c>
      <c r="B13" s="29">
        <f>SUM(E22:E52)</f>
        <v>1725</v>
      </c>
      <c r="G13" s="24"/>
      <c r="J13" s="19"/>
      <c r="K13" s="30"/>
      <c r="L13" s="30"/>
      <c r="M13" s="30"/>
    </row>
    <row r="14" spans="1:13" x14ac:dyDescent="0.25">
      <c r="A14" s="34" t="s">
        <v>2179</v>
      </c>
      <c r="B14" s="35" t="s">
        <v>2180</v>
      </c>
      <c r="G14" s="24"/>
      <c r="J14" s="19"/>
      <c r="K14" s="30"/>
      <c r="L14" s="30"/>
      <c r="M14" s="30"/>
    </row>
    <row r="15" spans="1:13" x14ac:dyDescent="0.25">
      <c r="A15" s="21" t="s">
        <v>2181</v>
      </c>
      <c r="B15" s="20"/>
      <c r="G15" s="24"/>
      <c r="J15" s="19"/>
      <c r="K15" s="30"/>
      <c r="L15" s="30"/>
      <c r="M15" s="30"/>
    </row>
    <row r="16" spans="1:13" x14ac:dyDescent="0.25">
      <c r="A16" s="21"/>
      <c r="B16" s="21" t="s">
        <v>2182</v>
      </c>
      <c r="G16" s="24"/>
      <c r="J16" s="19"/>
      <c r="K16" s="30"/>
      <c r="L16" s="30"/>
      <c r="M16" s="30"/>
    </row>
    <row r="17" spans="1:16" x14ac:dyDescent="0.25">
      <c r="A17" t="s">
        <v>2183</v>
      </c>
      <c r="G17" s="24"/>
      <c r="J17" s="19"/>
      <c r="K17" s="30"/>
      <c r="L17" s="30"/>
      <c r="M17" s="30"/>
    </row>
    <row r="18" spans="1:16" x14ac:dyDescent="0.25">
      <c r="G18" s="24"/>
      <c r="J18" s="19"/>
      <c r="K18" s="30"/>
      <c r="L18" s="30"/>
      <c r="M18" s="30"/>
    </row>
    <row r="19" spans="1:16" x14ac:dyDescent="0.25">
      <c r="G19" s="24"/>
      <c r="J19" s="19"/>
      <c r="K19" s="30"/>
      <c r="L19" s="30"/>
      <c r="M19" s="30"/>
    </row>
    <row r="20" spans="1:16" x14ac:dyDescent="0.25">
      <c r="D20" s="85" t="s">
        <v>2184</v>
      </c>
      <c r="E20" s="85"/>
      <c r="F20" s="85"/>
      <c r="G20" s="24"/>
      <c r="H20" s="85" t="s">
        <v>2185</v>
      </c>
      <c r="I20" s="85"/>
      <c r="J20" s="85"/>
      <c r="K20" s="85"/>
    </row>
    <row r="21" spans="1:16" x14ac:dyDescent="0.25">
      <c r="D21" s="21" t="s">
        <v>2186</v>
      </c>
      <c r="E21" s="67" t="s">
        <v>2187</v>
      </c>
      <c r="F21" s="67" t="s">
        <v>2182</v>
      </c>
      <c r="G21" s="24"/>
      <c r="H21" s="22" t="s">
        <v>2188</v>
      </c>
      <c r="I21" s="22" t="s">
        <v>2189</v>
      </c>
      <c r="J21" s="19"/>
      <c r="K21" s="19"/>
    </row>
    <row r="22" spans="1:16" x14ac:dyDescent="0.25">
      <c r="D22" s="14" t="s">
        <v>2190</v>
      </c>
      <c r="E22" s="8">
        <f>COUNT('Base Dados'!I:I)</f>
        <v>20</v>
      </c>
      <c r="F22" s="8">
        <f>SUM('Base Dados'!I:I)</f>
        <v>122</v>
      </c>
      <c r="G22" s="28"/>
      <c r="H22" s="47" t="s">
        <v>2191</v>
      </c>
      <c r="I22" s="48">
        <f>SUM(B3:B4)</f>
        <v>2418</v>
      </c>
    </row>
    <row r="23" spans="1:16" x14ac:dyDescent="0.25">
      <c r="D23" s="14" t="s">
        <v>2192</v>
      </c>
      <c r="E23" s="8">
        <f>COUNT('Base Dados'!K:K)</f>
        <v>931</v>
      </c>
      <c r="F23" s="8">
        <f>SUM('Base Dados'!K:K)</f>
        <v>232.75</v>
      </c>
      <c r="G23" s="21"/>
      <c r="H23" s="37" t="s">
        <v>2193</v>
      </c>
      <c r="I23" s="36">
        <f>B5</f>
        <v>847</v>
      </c>
      <c r="P23" s="5"/>
    </row>
    <row r="24" spans="1:16" x14ac:dyDescent="0.25">
      <c r="D24" s="14" t="s">
        <v>2194</v>
      </c>
      <c r="E24" s="8">
        <f>COUNT('Base Dados'!L:L)</f>
        <v>162</v>
      </c>
      <c r="F24" s="8">
        <f>SUM('Base Dados'!L:L)</f>
        <v>81</v>
      </c>
      <c r="G24" s="67"/>
      <c r="H24" s="37" t="s">
        <v>2195</v>
      </c>
      <c r="I24" s="36">
        <f>B6</f>
        <v>194</v>
      </c>
    </row>
    <row r="25" spans="1:16" x14ac:dyDescent="0.25">
      <c r="D25" s="14" t="s">
        <v>2196</v>
      </c>
      <c r="E25" s="8">
        <f>COUNT('Base Dados'!AN2:AN1048576)</f>
        <v>6</v>
      </c>
      <c r="F25" s="8">
        <f>SUM('Base Dados'!AN3:AN1048576)</f>
        <v>24</v>
      </c>
      <c r="G25" s="41"/>
      <c r="H25" s="37" t="s">
        <v>2197</v>
      </c>
      <c r="I25" s="36">
        <f>B7</f>
        <v>87</v>
      </c>
    </row>
    <row r="26" spans="1:16" ht="14.25" customHeight="1" x14ac:dyDescent="0.25">
      <c r="D26" s="14" t="s">
        <v>2198</v>
      </c>
      <c r="E26" s="8">
        <f>COUNT('Base Dados'!M:M)</f>
        <v>39</v>
      </c>
      <c r="F26" s="8">
        <f>SUM('Base Dados'!M:M)</f>
        <v>42</v>
      </c>
      <c r="G26" s="24"/>
      <c r="H26" s="37" t="s">
        <v>2199</v>
      </c>
      <c r="I26" s="36">
        <f>B8</f>
        <v>26</v>
      </c>
    </row>
    <row r="27" spans="1:16" x14ac:dyDescent="0.25">
      <c r="D27" s="14" t="s">
        <v>2200</v>
      </c>
      <c r="E27" s="8">
        <f>COUNT('Base Dados'!N3:N1048576)</f>
        <v>5</v>
      </c>
      <c r="F27" s="8">
        <f>SUM('Base Dados'!N3:N1048576)</f>
        <v>95</v>
      </c>
      <c r="G27" s="24"/>
      <c r="H27" s="19"/>
      <c r="I27" s="19"/>
    </row>
    <row r="28" spans="1:16" x14ac:dyDescent="0.25">
      <c r="D28" s="14" t="s">
        <v>2201</v>
      </c>
      <c r="E28" s="8">
        <f>COUNT('Base Dados'!O3:O1048576)</f>
        <v>8</v>
      </c>
      <c r="F28" s="8">
        <f t="array" ref="F28">SUM('Base Dados'!O3:O1048576)</f>
        <v>128</v>
      </c>
      <c r="G28" s="24"/>
      <c r="H28" s="22" t="s">
        <v>2202</v>
      </c>
      <c r="I28" s="22" t="s">
        <v>16</v>
      </c>
    </row>
    <row r="29" spans="1:16" x14ac:dyDescent="0.25">
      <c r="D29" s="14" t="s">
        <v>2203</v>
      </c>
      <c r="E29" s="8">
        <f>COUNT('Base Dados'!P3:P1048576)</f>
        <v>15</v>
      </c>
      <c r="F29" s="8">
        <f>SUM('Base Dados'!P3:P1048576)</f>
        <v>240</v>
      </c>
      <c r="G29" s="24"/>
      <c r="H29" s="47" t="s">
        <v>2204</v>
      </c>
      <c r="I29" s="48">
        <f>E23+E47+E49+E24</f>
        <v>1440</v>
      </c>
    </row>
    <row r="30" spans="1:16" x14ac:dyDescent="0.25">
      <c r="D30" s="53" t="s">
        <v>2205</v>
      </c>
      <c r="E30" s="54">
        <v>32</v>
      </c>
      <c r="F30" s="54">
        <f>E30*16</f>
        <v>512</v>
      </c>
      <c r="G30" s="24"/>
      <c r="H30" s="37" t="s">
        <v>2206</v>
      </c>
      <c r="I30" s="36">
        <f>SUM(E25,E26,E31,E33,E34,E43,E48,E50,E51)</f>
        <v>113</v>
      </c>
    </row>
    <row r="31" spans="1:16" x14ac:dyDescent="0.25">
      <c r="D31" s="14" t="s">
        <v>2207</v>
      </c>
      <c r="E31" s="8">
        <f>COUNT('Base Dados'!Q3:Q1048576)</f>
        <v>1</v>
      </c>
      <c r="F31" s="8">
        <f>SUM('Base Dados'!Q3:Q1048576)</f>
        <v>3</v>
      </c>
      <c r="G31" s="24"/>
      <c r="H31" s="37" t="s">
        <v>2208</v>
      </c>
      <c r="I31" s="36">
        <f>SUM(E35:E40,E44,E42)</f>
        <v>48</v>
      </c>
    </row>
    <row r="32" spans="1:16" x14ac:dyDescent="0.25">
      <c r="D32" s="14" t="s">
        <v>2209</v>
      </c>
      <c r="E32" s="8">
        <f>COUNT('Base Dados'!R3:R1048576)</f>
        <v>2</v>
      </c>
      <c r="F32" s="8">
        <f>SUM('Base Dados'!R2:R1048522)</f>
        <v>15</v>
      </c>
      <c r="G32" s="24"/>
      <c r="H32" s="37" t="s">
        <v>2210</v>
      </c>
      <c r="I32" s="36">
        <f>SUM(E27:E30,E32,E45,E41)</f>
        <v>103</v>
      </c>
    </row>
    <row r="33" spans="4:9" x14ac:dyDescent="0.25">
      <c r="D33" s="14" t="s">
        <v>2211</v>
      </c>
      <c r="E33" s="8">
        <f>COUNT('Base Dados'!S3:S1048576)</f>
        <v>1</v>
      </c>
      <c r="F33" s="8">
        <f>SUM('Base Dados'!S3:S1048576)</f>
        <v>3</v>
      </c>
      <c r="H33" s="49" t="s">
        <v>18</v>
      </c>
      <c r="I33" s="50">
        <v>20</v>
      </c>
    </row>
    <row r="34" spans="4:9" x14ac:dyDescent="0.25">
      <c r="D34" s="14" t="s">
        <v>2212</v>
      </c>
      <c r="E34" s="8">
        <f>COUNT('Base Dados'!T3:T1048576)</f>
        <v>1</v>
      </c>
      <c r="F34" s="8">
        <f>SUM('Base Dados'!T3:T1048576)</f>
        <v>2.5</v>
      </c>
      <c r="H34" s="22" t="s">
        <v>2202</v>
      </c>
      <c r="I34" s="22" t="s">
        <v>2213</v>
      </c>
    </row>
    <row r="35" spans="4:9" x14ac:dyDescent="0.25">
      <c r="D35" s="14" t="s">
        <v>2214</v>
      </c>
      <c r="E35" s="8">
        <f>COUNT('Base Dados'!U3:U1048576)</f>
        <v>1</v>
      </c>
      <c r="F35" s="8">
        <f>SUM('Base Dados'!U3:U1048576)</f>
        <v>4</v>
      </c>
      <c r="H35" s="47" t="s">
        <v>64</v>
      </c>
      <c r="I35" s="48">
        <f>SUM(F23,F47,F49)</f>
        <v>319.5</v>
      </c>
    </row>
    <row r="36" spans="4:9" x14ac:dyDescent="0.25">
      <c r="D36" s="14" t="s">
        <v>2215</v>
      </c>
      <c r="E36" s="8">
        <f>COUNT('Base Dados'!V3:V1048576)</f>
        <v>7</v>
      </c>
      <c r="F36" s="8">
        <f>SUM('Base Dados'!V3:V1048576)</f>
        <v>28</v>
      </c>
      <c r="H36" s="37" t="s">
        <v>58</v>
      </c>
      <c r="I36" s="36">
        <f>SUM(F24,F26,F31,F33:F34,F35:F40,F42,F43,F44,F46,F48,F50:F51)</f>
        <v>541</v>
      </c>
    </row>
    <row r="37" spans="4:9" x14ac:dyDescent="0.25">
      <c r="D37" s="14" t="s">
        <v>2216</v>
      </c>
      <c r="E37" s="8">
        <f>COUNT('Base Dados'!W3:W1048576)</f>
        <v>3</v>
      </c>
      <c r="F37" s="8">
        <f>SUM('Base Dados'!W3:W1048576)</f>
        <v>12</v>
      </c>
      <c r="H37" s="37" t="s">
        <v>85</v>
      </c>
      <c r="I37" s="36">
        <f>SUM(F27:F30,F32,F41,F45)</f>
        <v>1409</v>
      </c>
    </row>
    <row r="38" spans="4:9" x14ac:dyDescent="0.25">
      <c r="D38" s="14" t="s">
        <v>2217</v>
      </c>
      <c r="E38" s="8">
        <f>COUNT('Base Dados'!X3:X1048576)</f>
        <v>3</v>
      </c>
      <c r="F38" s="8">
        <f>SUM('Base Dados'!X3:X1048576)</f>
        <v>12</v>
      </c>
      <c r="H38" s="38" t="s">
        <v>187</v>
      </c>
      <c r="I38" s="36">
        <f>SUM(F22,F25)</f>
        <v>146</v>
      </c>
    </row>
    <row r="39" spans="4:9" x14ac:dyDescent="0.25">
      <c r="D39" s="14" t="s">
        <v>2218</v>
      </c>
      <c r="E39" s="8">
        <f>COUNT('Base Dados'!Y3:Y1048576)</f>
        <v>5</v>
      </c>
      <c r="F39" s="8">
        <f>SUM('Base Dados'!Y3:Y1048576)</f>
        <v>20</v>
      </c>
      <c r="H39" s="38"/>
      <c r="I39" s="36"/>
    </row>
    <row r="40" spans="4:9" x14ac:dyDescent="0.25">
      <c r="D40" s="14" t="s">
        <v>2219</v>
      </c>
      <c r="E40" s="8">
        <f>COUNT('Base Dados'!Z3:Z1048576)</f>
        <v>3</v>
      </c>
      <c r="F40" s="8">
        <f>SUM('Base Dados'!Z3:Z1048576)</f>
        <v>12</v>
      </c>
    </row>
    <row r="41" spans="4:9" x14ac:dyDescent="0.25">
      <c r="D41" s="14" t="s">
        <v>2220</v>
      </c>
      <c r="E41" s="8">
        <f>COUNTIF(BasedeDados[Jaule mentoria],"=10")</f>
        <v>32</v>
      </c>
      <c r="F41" s="8">
        <f>E41*10</f>
        <v>320</v>
      </c>
    </row>
    <row r="42" spans="4:9" x14ac:dyDescent="0.25">
      <c r="D42" s="14" t="s">
        <v>2221</v>
      </c>
      <c r="E42" s="8">
        <f>COUNT('Base Dados'!AB3:AB1048576)</f>
        <v>24</v>
      </c>
      <c r="F42" s="8">
        <f>SUM('Base Dados'!AB3:AB1048576)</f>
        <v>192</v>
      </c>
    </row>
    <row r="43" spans="4:9" x14ac:dyDescent="0.25">
      <c r="D43" s="14" t="s">
        <v>2222</v>
      </c>
      <c r="E43" s="8">
        <f>COUNT('Base Dados'!AC3:AC1048576)</f>
        <v>1</v>
      </c>
      <c r="F43" s="8">
        <f>SUM('Base Dados'!AC3:AC1048576)</f>
        <v>5</v>
      </c>
    </row>
    <row r="44" spans="4:9" x14ac:dyDescent="0.25">
      <c r="D44" s="14" t="s">
        <v>2223</v>
      </c>
      <c r="E44" s="8">
        <f>COUNT('Base Dados'!AE2:AE1048522)</f>
        <v>2</v>
      </c>
      <c r="F44" s="8">
        <f>SUM('Base Dados'!AE2:AE1048522)</f>
        <v>6</v>
      </c>
    </row>
    <row r="45" spans="4:9" x14ac:dyDescent="0.25">
      <c r="D45" s="14" t="s">
        <v>2224</v>
      </c>
      <c r="E45" s="8">
        <f>COUNT('Base Dados'!AF2:AF1048522)</f>
        <v>9</v>
      </c>
      <c r="F45" s="8">
        <f>SUM('Base Dados'!AF2:AF1048522)</f>
        <v>99</v>
      </c>
    </row>
    <row r="46" spans="4:9" x14ac:dyDescent="0.25">
      <c r="D46" s="14" t="s">
        <v>46</v>
      </c>
      <c r="E46" s="8">
        <f>COUNT('Base Dados'!AK2:AK1048522)</f>
        <v>1</v>
      </c>
      <c r="F46" s="8">
        <f>SUM('Base Dados'!AK2:AK1048522)</f>
        <v>3</v>
      </c>
    </row>
    <row r="47" spans="4:9" x14ac:dyDescent="0.25">
      <c r="D47" s="14" t="s">
        <v>2225</v>
      </c>
      <c r="E47" s="8">
        <f>COUNT('Base Dados'!AL2:AL1048522)</f>
        <v>190</v>
      </c>
      <c r="F47" s="8">
        <f>SUM('Base Dados'!AL:AL)</f>
        <v>47.5</v>
      </c>
    </row>
    <row r="48" spans="4:9" x14ac:dyDescent="0.25">
      <c r="D48" s="14" t="s">
        <v>2226</v>
      </c>
      <c r="E48" s="8">
        <f>COUNT('Base Dados'!AD2:AD1048522)</f>
        <v>16</v>
      </c>
      <c r="F48" s="8">
        <f>SUM('Base Dados'!AD2:AD1048522)</f>
        <v>24</v>
      </c>
    </row>
    <row r="49" spans="4:6" x14ac:dyDescent="0.25">
      <c r="D49" s="14" t="s">
        <v>2227</v>
      </c>
      <c r="E49" s="8">
        <v>157</v>
      </c>
      <c r="F49" s="8">
        <f>E49*0.25</f>
        <v>39.25</v>
      </c>
    </row>
    <row r="50" spans="4:6" x14ac:dyDescent="0.25">
      <c r="D50" s="14" t="s">
        <v>42</v>
      </c>
      <c r="E50" s="8">
        <f>COUNT('Base Dados'!AG2:AG1048522)</f>
        <v>8</v>
      </c>
      <c r="F50" s="8">
        <f>SUM('Base Dados'!AG2:AG1048522)</f>
        <v>11.5</v>
      </c>
    </row>
    <row r="51" spans="4:6" x14ac:dyDescent="0.25">
      <c r="D51" s="14" t="s">
        <v>2228</v>
      </c>
      <c r="E51" s="8">
        <f>COUNT('Base Dados'!AA2:AA1048522)</f>
        <v>40</v>
      </c>
      <c r="F51" s="8">
        <f>SUM('Base Dados'!AA2:AA1048522)</f>
        <v>80</v>
      </c>
    </row>
    <row r="52" spans="4:6" x14ac:dyDescent="0.25">
      <c r="D52" s="14"/>
      <c r="E52" s="8"/>
      <c r="F52" s="8"/>
    </row>
  </sheetData>
  <mergeCells count="4">
    <mergeCell ref="D1:F1"/>
    <mergeCell ref="D20:F20"/>
    <mergeCell ref="H20:K20"/>
    <mergeCell ref="H1:I1"/>
  </mergeCells>
  <phoneticPr fontId="1" type="noConversion"/>
  <pageMargins left="0.511811024" right="0.511811024" top="0.78740157499999996" bottom="0.78740157499999996" header="0.31496062000000002" footer="0.31496062000000002"/>
  <pageSetup paperSize="9" orientation="portrait" r:id="rId1"/>
  <headerFooter>
    <oddFooter>&amp;C&amp;1#&amp;"Calibri"&amp;10&amp;K000000INFORMAÇÃO CONFIDENCIAL – CONFIDENTIAL INFORMATION</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94A91-BD61-4D42-A7BB-263AF81CFD0E}">
  <dimension ref="A1:X66"/>
  <sheetViews>
    <sheetView topLeftCell="A43" workbookViewId="0">
      <selection activeCell="I62" sqref="I62:I63"/>
    </sheetView>
  </sheetViews>
  <sheetFormatPr defaultRowHeight="15" x14ac:dyDescent="0.25"/>
  <sheetData>
    <row r="1" spans="1:24" x14ac:dyDescent="0.25">
      <c r="A1" t="s">
        <v>2267</v>
      </c>
    </row>
    <row r="2" spans="1:24" x14ac:dyDescent="0.25">
      <c r="A2" t="s">
        <v>2268</v>
      </c>
    </row>
    <row r="3" spans="1:24" x14ac:dyDescent="0.25">
      <c r="K3" t="s">
        <v>2269</v>
      </c>
    </row>
    <row r="4" spans="1:24" x14ac:dyDescent="0.25">
      <c r="A4" t="s">
        <v>2271</v>
      </c>
    </row>
    <row r="5" spans="1:24" x14ac:dyDescent="0.25">
      <c r="A5" t="s">
        <v>2270</v>
      </c>
    </row>
    <row r="13" spans="1:24" x14ac:dyDescent="0.25">
      <c r="X13" t="s">
        <v>2361</v>
      </c>
    </row>
    <row r="14" spans="1:24" x14ac:dyDescent="0.25">
      <c r="X14" t="s">
        <v>2362</v>
      </c>
    </row>
    <row r="15" spans="1:24" x14ac:dyDescent="0.25">
      <c r="X15" t="s">
        <v>2363</v>
      </c>
    </row>
    <row r="18" spans="22:24" x14ac:dyDescent="0.25">
      <c r="V18" t="s">
        <v>2358</v>
      </c>
    </row>
    <row r="19" spans="22:24" x14ac:dyDescent="0.25">
      <c r="V19" t="s">
        <v>2359</v>
      </c>
    </row>
    <row r="20" spans="22:24" x14ac:dyDescent="0.25">
      <c r="V20" t="s">
        <v>2364</v>
      </c>
    </row>
    <row r="22" spans="22:24" x14ac:dyDescent="0.25">
      <c r="X22" t="s">
        <v>2365</v>
      </c>
    </row>
    <row r="23" spans="22:24" x14ac:dyDescent="0.25">
      <c r="X23" t="s">
        <v>2366</v>
      </c>
    </row>
    <row r="36" spans="13:22" x14ac:dyDescent="0.25">
      <c r="V36" s="78"/>
    </row>
    <row r="40" spans="13:22" ht="15.75" thickBot="1" x14ac:dyDescent="0.3"/>
    <row r="41" spans="13:22" x14ac:dyDescent="0.25">
      <c r="M41" s="69" t="s">
        <v>2331</v>
      </c>
      <c r="N41" s="70"/>
      <c r="O41" s="70"/>
      <c r="P41" s="70"/>
      <c r="Q41" s="70"/>
      <c r="R41" s="70"/>
      <c r="S41" s="70"/>
      <c r="T41" s="71"/>
    </row>
    <row r="42" spans="13:22" x14ac:dyDescent="0.25">
      <c r="M42" s="72" t="s">
        <v>2332</v>
      </c>
      <c r="N42" s="73"/>
      <c r="O42" s="73"/>
      <c r="P42" s="73"/>
      <c r="Q42" s="73"/>
      <c r="R42" s="73"/>
      <c r="S42" s="73"/>
      <c r="T42" s="74"/>
    </row>
    <row r="43" spans="13:22" x14ac:dyDescent="0.25">
      <c r="M43" s="72" t="s">
        <v>2333</v>
      </c>
      <c r="N43" s="73"/>
      <c r="O43" s="73"/>
      <c r="P43" s="73"/>
      <c r="Q43" s="73"/>
      <c r="R43" s="73"/>
      <c r="S43" s="73"/>
      <c r="T43" s="74"/>
    </row>
    <row r="44" spans="13:22" ht="15.75" thickBot="1" x14ac:dyDescent="0.3">
      <c r="M44" s="75" t="s">
        <v>2334</v>
      </c>
      <c r="N44" s="76"/>
      <c r="O44" s="76"/>
      <c r="P44" s="76"/>
      <c r="Q44" s="76"/>
      <c r="R44" s="76"/>
      <c r="S44" s="76"/>
      <c r="T44" s="77"/>
    </row>
    <row r="61" spans="4:13" x14ac:dyDescent="0.25">
      <c r="D61" s="83"/>
      <c r="E61" s="83"/>
      <c r="F61" s="83"/>
      <c r="K61" s="83"/>
      <c r="L61" s="83"/>
      <c r="M61" s="83"/>
    </row>
    <row r="62" spans="4:13" x14ac:dyDescent="0.25">
      <c r="D62" s="83"/>
      <c r="E62" s="83" t="s">
        <v>2380</v>
      </c>
      <c r="F62" s="83"/>
      <c r="H62" s="83" t="s">
        <v>2382</v>
      </c>
      <c r="I62" s="83">
        <v>10</v>
      </c>
      <c r="K62" s="83"/>
      <c r="L62" s="83" t="s">
        <v>2381</v>
      </c>
      <c r="M62" s="83"/>
    </row>
    <row r="63" spans="4:13" x14ac:dyDescent="0.25">
      <c r="D63" s="83"/>
      <c r="E63" s="83"/>
      <c r="F63" s="83"/>
      <c r="H63" s="83" t="s">
        <v>2382</v>
      </c>
      <c r="I63" s="83">
        <v>20</v>
      </c>
      <c r="K63" s="83"/>
      <c r="L63" s="83"/>
      <c r="M63" s="83"/>
    </row>
    <row r="64" spans="4:13" x14ac:dyDescent="0.25">
      <c r="D64" s="83"/>
      <c r="E64" s="83"/>
      <c r="F64" s="83"/>
      <c r="H64" s="83"/>
      <c r="I64" s="83"/>
      <c r="K64" s="83"/>
      <c r="L64" s="83"/>
      <c r="M64" s="83"/>
    </row>
    <row r="65" spans="4:13" x14ac:dyDescent="0.25">
      <c r="D65" s="83"/>
      <c r="E65" s="83"/>
      <c r="F65" s="83"/>
      <c r="H65" s="83"/>
      <c r="I65" s="83"/>
      <c r="K65" s="83"/>
      <c r="L65" s="83"/>
      <c r="M65" s="83"/>
    </row>
    <row r="66" spans="4:13" x14ac:dyDescent="0.25">
      <c r="D66" s="83"/>
      <c r="E66" s="83"/>
      <c r="F66" s="83"/>
      <c r="K66" s="83"/>
      <c r="L66" s="83"/>
      <c r="M66" s="83"/>
    </row>
  </sheetData>
  <phoneticPr fontId="1" type="noConversion"/>
  <pageMargins left="0.511811024" right="0.511811024" top="0.78740157499999996" bottom="0.78740157499999996" header="0.31496062000000002" footer="0.31496062000000002"/>
  <pageSetup paperSize="9" orientation="portrait"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098DE-1FBF-4B09-A709-8BB507D4F6F1}">
  <dimension ref="A1:E51"/>
  <sheetViews>
    <sheetView workbookViewId="0">
      <selection activeCell="B2" sqref="B2:E38"/>
    </sheetView>
  </sheetViews>
  <sheetFormatPr defaultRowHeight="15" x14ac:dyDescent="0.25"/>
  <cols>
    <col min="1" max="1" width="12.42578125" bestFit="1" customWidth="1"/>
    <col min="2" max="2" width="12.42578125" customWidth="1"/>
    <col min="3" max="3" width="11.140625" bestFit="1" customWidth="1"/>
  </cols>
  <sheetData>
    <row r="1" spans="1:5" x14ac:dyDescent="0.25">
      <c r="A1" t="s">
        <v>2278</v>
      </c>
      <c r="B1" t="s">
        <v>2335</v>
      </c>
      <c r="C1" t="s">
        <v>2309</v>
      </c>
      <c r="D1" t="s">
        <v>2268</v>
      </c>
      <c r="E1" t="s">
        <v>2310</v>
      </c>
    </row>
    <row r="2" spans="1:5" x14ac:dyDescent="0.25">
      <c r="A2" t="s">
        <v>2279</v>
      </c>
    </row>
    <row r="3" spans="1:5" x14ac:dyDescent="0.25">
      <c r="A3" t="s">
        <v>2280</v>
      </c>
    </row>
    <row r="4" spans="1:5" x14ac:dyDescent="0.25">
      <c r="A4" t="s">
        <v>2281</v>
      </c>
    </row>
    <row r="5" spans="1:5" x14ac:dyDescent="0.25">
      <c r="A5" t="s">
        <v>2282</v>
      </c>
    </row>
    <row r="6" spans="1:5" x14ac:dyDescent="0.25">
      <c r="A6" t="s">
        <v>2283</v>
      </c>
    </row>
    <row r="7" spans="1:5" x14ac:dyDescent="0.25">
      <c r="A7" t="s">
        <v>2284</v>
      </c>
    </row>
    <row r="8" spans="1:5" x14ac:dyDescent="0.25">
      <c r="A8" t="s">
        <v>2285</v>
      </c>
    </row>
    <row r="9" spans="1:5" x14ac:dyDescent="0.25">
      <c r="A9" t="s">
        <v>2286</v>
      </c>
    </row>
    <row r="10" spans="1:5" x14ac:dyDescent="0.25">
      <c r="A10" t="s">
        <v>2287</v>
      </c>
    </row>
    <row r="11" spans="1:5" x14ac:dyDescent="0.25">
      <c r="A11" t="s">
        <v>2288</v>
      </c>
    </row>
    <row r="12" spans="1:5" x14ac:dyDescent="0.25">
      <c r="A12" t="s">
        <v>2289</v>
      </c>
    </row>
    <row r="13" spans="1:5" x14ac:dyDescent="0.25">
      <c r="A13" t="s">
        <v>2290</v>
      </c>
    </row>
    <row r="14" spans="1:5" x14ac:dyDescent="0.25">
      <c r="A14" t="s">
        <v>2291</v>
      </c>
    </row>
    <row r="15" spans="1:5" x14ac:dyDescent="0.25">
      <c r="A15" t="s">
        <v>2292</v>
      </c>
    </row>
    <row r="16" spans="1:5" x14ac:dyDescent="0.25">
      <c r="A16" t="s">
        <v>2293</v>
      </c>
    </row>
    <row r="17" spans="1:1" x14ac:dyDescent="0.25">
      <c r="A17" t="s">
        <v>2294</v>
      </c>
    </row>
    <row r="18" spans="1:1" x14ac:dyDescent="0.25">
      <c r="A18" t="s">
        <v>2295</v>
      </c>
    </row>
    <row r="19" spans="1:1" x14ac:dyDescent="0.25">
      <c r="A19" t="s">
        <v>2296</v>
      </c>
    </row>
    <row r="20" spans="1:1" x14ac:dyDescent="0.25">
      <c r="A20" t="s">
        <v>2297</v>
      </c>
    </row>
    <row r="21" spans="1:1" x14ac:dyDescent="0.25">
      <c r="A21" t="s">
        <v>2298</v>
      </c>
    </row>
    <row r="22" spans="1:1" x14ac:dyDescent="0.25">
      <c r="A22" t="s">
        <v>2299</v>
      </c>
    </row>
    <row r="23" spans="1:1" x14ac:dyDescent="0.25">
      <c r="A23" t="s">
        <v>2300</v>
      </c>
    </row>
    <row r="24" spans="1:1" x14ac:dyDescent="0.25">
      <c r="A24" t="s">
        <v>2301</v>
      </c>
    </row>
    <row r="25" spans="1:1" x14ac:dyDescent="0.25">
      <c r="A25" t="s">
        <v>2302</v>
      </c>
    </row>
    <row r="26" spans="1:1" x14ac:dyDescent="0.25">
      <c r="A26" t="s">
        <v>2303</v>
      </c>
    </row>
    <row r="27" spans="1:1" x14ac:dyDescent="0.25">
      <c r="A27" t="s">
        <v>2304</v>
      </c>
    </row>
    <row r="28" spans="1:1" x14ac:dyDescent="0.25">
      <c r="A28" t="s">
        <v>2305</v>
      </c>
    </row>
    <row r="29" spans="1:1" x14ac:dyDescent="0.25">
      <c r="A29" t="s">
        <v>2306</v>
      </c>
    </row>
    <row r="30" spans="1:1" x14ac:dyDescent="0.25">
      <c r="A30" t="s">
        <v>2307</v>
      </c>
    </row>
    <row r="31" spans="1:1" x14ac:dyDescent="0.25">
      <c r="A31" t="s">
        <v>2308</v>
      </c>
    </row>
    <row r="32" spans="1:1" x14ac:dyDescent="0.25">
      <c r="A32" t="s">
        <v>2311</v>
      </c>
    </row>
    <row r="33" spans="1:1" x14ac:dyDescent="0.25">
      <c r="A33" t="s">
        <v>2312</v>
      </c>
    </row>
    <row r="34" spans="1:1" x14ac:dyDescent="0.25">
      <c r="A34" t="s">
        <v>2313</v>
      </c>
    </row>
    <row r="35" spans="1:1" x14ac:dyDescent="0.25">
      <c r="A35" t="s">
        <v>2314</v>
      </c>
    </row>
    <row r="36" spans="1:1" x14ac:dyDescent="0.25">
      <c r="A36" t="s">
        <v>2315</v>
      </c>
    </row>
    <row r="37" spans="1:1" x14ac:dyDescent="0.25">
      <c r="A37" t="s">
        <v>2316</v>
      </c>
    </row>
    <row r="38" spans="1:1" x14ac:dyDescent="0.25">
      <c r="A38" t="s">
        <v>2317</v>
      </c>
    </row>
    <row r="39" spans="1:1" x14ac:dyDescent="0.25">
      <c r="A39" t="s">
        <v>2318</v>
      </c>
    </row>
    <row r="40" spans="1:1" x14ac:dyDescent="0.25">
      <c r="A40" t="s">
        <v>2319</v>
      </c>
    </row>
    <row r="41" spans="1:1" x14ac:dyDescent="0.25">
      <c r="A41" t="s">
        <v>2320</v>
      </c>
    </row>
    <row r="42" spans="1:1" x14ac:dyDescent="0.25">
      <c r="A42" t="s">
        <v>2321</v>
      </c>
    </row>
    <row r="43" spans="1:1" x14ac:dyDescent="0.25">
      <c r="A43" t="s">
        <v>2322</v>
      </c>
    </row>
    <row r="44" spans="1:1" x14ac:dyDescent="0.25">
      <c r="A44" t="s">
        <v>2323</v>
      </c>
    </row>
    <row r="45" spans="1:1" x14ac:dyDescent="0.25">
      <c r="A45" t="s">
        <v>2324</v>
      </c>
    </row>
    <row r="46" spans="1:1" x14ac:dyDescent="0.25">
      <c r="A46" t="s">
        <v>2325</v>
      </c>
    </row>
    <row r="47" spans="1:1" x14ac:dyDescent="0.25">
      <c r="A47" t="s">
        <v>2326</v>
      </c>
    </row>
    <row r="48" spans="1:1" x14ac:dyDescent="0.25">
      <c r="A48" t="s">
        <v>2327</v>
      </c>
    </row>
    <row r="49" spans="1:1" x14ac:dyDescent="0.25">
      <c r="A49" t="s">
        <v>2328</v>
      </c>
    </row>
    <row r="50" spans="1:1" x14ac:dyDescent="0.25">
      <c r="A50" t="s">
        <v>2329</v>
      </c>
    </row>
    <row r="51" spans="1:1" x14ac:dyDescent="0.25">
      <c r="A51" t="s">
        <v>2330</v>
      </c>
    </row>
  </sheetData>
  <phoneticPr fontId="1" type="noConversion"/>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0ADD2-BA83-459D-9ADB-DD5A627F2D36}">
  <dimension ref="A1:N1179"/>
  <sheetViews>
    <sheetView topLeftCell="A46" workbookViewId="0">
      <selection activeCell="I2" sqref="I2"/>
    </sheetView>
  </sheetViews>
  <sheetFormatPr defaultRowHeight="15" x14ac:dyDescent="0.25"/>
  <cols>
    <col min="1" max="1" width="16" bestFit="1" customWidth="1"/>
    <col min="2" max="2" width="18" bestFit="1" customWidth="1"/>
    <col min="3" max="3" width="12.140625" bestFit="1" customWidth="1"/>
    <col min="4" max="7" width="9.85546875" bestFit="1" customWidth="1"/>
    <col min="8" max="8" width="9.85546875" customWidth="1"/>
    <col min="9" max="12" width="11.140625" bestFit="1" customWidth="1"/>
  </cols>
  <sheetData>
    <row r="1" spans="1:14" x14ac:dyDescent="0.25">
      <c r="A1" t="s">
        <v>13</v>
      </c>
      <c r="B1" t="s">
        <v>2378</v>
      </c>
      <c r="C1" t="s">
        <v>2367</v>
      </c>
      <c r="D1" t="s">
        <v>2368</v>
      </c>
      <c r="E1" t="s">
        <v>2369</v>
      </c>
      <c r="F1" t="s">
        <v>2370</v>
      </c>
      <c r="G1" t="s">
        <v>2371</v>
      </c>
      <c r="H1" t="s">
        <v>2373</v>
      </c>
      <c r="I1" t="s">
        <v>2372</v>
      </c>
      <c r="J1" t="s">
        <v>2374</v>
      </c>
      <c r="K1" t="s">
        <v>2375</v>
      </c>
      <c r="L1" t="s">
        <v>2376</v>
      </c>
      <c r="M1" t="s">
        <v>2377</v>
      </c>
      <c r="N1" t="s">
        <v>2379</v>
      </c>
    </row>
    <row r="2" spans="1:14" x14ac:dyDescent="0.25">
      <c r="A2" t="s">
        <v>54</v>
      </c>
      <c r="B2" t="s">
        <v>2341</v>
      </c>
    </row>
    <row r="3" spans="1:14" x14ac:dyDescent="0.25">
      <c r="A3" t="s">
        <v>61</v>
      </c>
      <c r="B3" t="s">
        <v>2341</v>
      </c>
    </row>
    <row r="4" spans="1:14" x14ac:dyDescent="0.25">
      <c r="A4" t="s">
        <v>65</v>
      </c>
      <c r="B4" t="s">
        <v>2341</v>
      </c>
    </row>
    <row r="5" spans="1:14" x14ac:dyDescent="0.25">
      <c r="A5" t="s">
        <v>68</v>
      </c>
      <c r="B5" t="s">
        <v>2341</v>
      </c>
    </row>
    <row r="6" spans="1:14" x14ac:dyDescent="0.25">
      <c r="A6" t="s">
        <v>71</v>
      </c>
      <c r="B6" t="s">
        <v>2342</v>
      </c>
    </row>
    <row r="7" spans="1:14" x14ac:dyDescent="0.25">
      <c r="A7" t="s">
        <v>74</v>
      </c>
      <c r="B7" t="s">
        <v>2343</v>
      </c>
    </row>
    <row r="8" spans="1:14" x14ac:dyDescent="0.25">
      <c r="A8" t="s">
        <v>76</v>
      </c>
      <c r="B8" t="s">
        <v>2075</v>
      </c>
    </row>
    <row r="9" spans="1:14" x14ac:dyDescent="0.25">
      <c r="A9" t="s">
        <v>78</v>
      </c>
      <c r="B9" t="s">
        <v>2344</v>
      </c>
    </row>
    <row r="10" spans="1:14" x14ac:dyDescent="0.25">
      <c r="A10" t="s">
        <v>81</v>
      </c>
      <c r="B10" t="s">
        <v>2341</v>
      </c>
    </row>
    <row r="11" spans="1:14" x14ac:dyDescent="0.25">
      <c r="A11" t="s">
        <v>87</v>
      </c>
      <c r="B11" t="s">
        <v>2341</v>
      </c>
    </row>
    <row r="12" spans="1:14" x14ac:dyDescent="0.25">
      <c r="A12" t="s">
        <v>88</v>
      </c>
      <c r="B12" t="s">
        <v>2341</v>
      </c>
    </row>
    <row r="13" spans="1:14" x14ac:dyDescent="0.25">
      <c r="A13" t="s">
        <v>89</v>
      </c>
      <c r="B13" t="s">
        <v>2341</v>
      </c>
    </row>
    <row r="14" spans="1:14" x14ac:dyDescent="0.25">
      <c r="A14" t="s">
        <v>91</v>
      </c>
      <c r="B14" t="s">
        <v>2345</v>
      </c>
    </row>
    <row r="15" spans="1:14" x14ac:dyDescent="0.25">
      <c r="A15" t="s">
        <v>93</v>
      </c>
      <c r="B15" t="s">
        <v>2341</v>
      </c>
    </row>
    <row r="16" spans="1:14" x14ac:dyDescent="0.25">
      <c r="A16" t="s">
        <v>94</v>
      </c>
      <c r="B16" t="s">
        <v>2341</v>
      </c>
    </row>
    <row r="17" spans="1:2" x14ac:dyDescent="0.25">
      <c r="A17" t="s">
        <v>96</v>
      </c>
      <c r="B17" t="s">
        <v>2341</v>
      </c>
    </row>
    <row r="18" spans="1:2" x14ac:dyDescent="0.25">
      <c r="A18" t="s">
        <v>98</v>
      </c>
      <c r="B18" t="s">
        <v>2341</v>
      </c>
    </row>
    <row r="19" spans="1:2" x14ac:dyDescent="0.25">
      <c r="A19" t="s">
        <v>99</v>
      </c>
      <c r="B19" t="s">
        <v>2341</v>
      </c>
    </row>
    <row r="20" spans="1:2" x14ac:dyDescent="0.25">
      <c r="A20" t="s">
        <v>100</v>
      </c>
      <c r="B20" t="s">
        <v>2344</v>
      </c>
    </row>
    <row r="21" spans="1:2" x14ac:dyDescent="0.25">
      <c r="A21" t="s">
        <v>102</v>
      </c>
      <c r="B21" t="s">
        <v>184</v>
      </c>
    </row>
    <row r="22" spans="1:2" x14ac:dyDescent="0.25">
      <c r="A22" t="s">
        <v>104</v>
      </c>
      <c r="B22" t="s">
        <v>2341</v>
      </c>
    </row>
    <row r="23" spans="1:2" x14ac:dyDescent="0.25">
      <c r="A23" t="s">
        <v>105</v>
      </c>
      <c r="B23" t="s">
        <v>2341</v>
      </c>
    </row>
    <row r="24" spans="1:2" x14ac:dyDescent="0.25">
      <c r="A24" t="s">
        <v>106</v>
      </c>
      <c r="B24" t="s">
        <v>2341</v>
      </c>
    </row>
    <row r="25" spans="1:2" x14ac:dyDescent="0.25">
      <c r="A25" t="s">
        <v>108</v>
      </c>
      <c r="B25" t="s">
        <v>2341</v>
      </c>
    </row>
    <row r="26" spans="1:2" x14ac:dyDescent="0.25">
      <c r="A26" t="s">
        <v>111</v>
      </c>
      <c r="B26" t="s">
        <v>2341</v>
      </c>
    </row>
    <row r="27" spans="1:2" x14ac:dyDescent="0.25">
      <c r="A27" t="s">
        <v>113</v>
      </c>
      <c r="B27" t="s">
        <v>2346</v>
      </c>
    </row>
    <row r="28" spans="1:2" x14ac:dyDescent="0.25">
      <c r="A28" t="s">
        <v>115</v>
      </c>
      <c r="B28" t="s">
        <v>2347</v>
      </c>
    </row>
    <row r="29" spans="1:2" x14ac:dyDescent="0.25">
      <c r="A29" t="s">
        <v>118</v>
      </c>
      <c r="B29" t="s">
        <v>2346</v>
      </c>
    </row>
    <row r="30" spans="1:2" x14ac:dyDescent="0.25">
      <c r="A30" t="s">
        <v>121</v>
      </c>
      <c r="B30" t="s">
        <v>2341</v>
      </c>
    </row>
    <row r="31" spans="1:2" x14ac:dyDescent="0.25">
      <c r="A31" t="s">
        <v>124</v>
      </c>
      <c r="B31" t="s">
        <v>2342</v>
      </c>
    </row>
    <row r="32" spans="1:2" x14ac:dyDescent="0.25">
      <c r="A32" t="s">
        <v>127</v>
      </c>
      <c r="B32" t="s">
        <v>2341</v>
      </c>
    </row>
    <row r="33" spans="1:2" x14ac:dyDescent="0.25">
      <c r="A33" t="s">
        <v>130</v>
      </c>
      <c r="B33" t="s">
        <v>184</v>
      </c>
    </row>
    <row r="34" spans="1:2" x14ac:dyDescent="0.25">
      <c r="A34" t="s">
        <v>133</v>
      </c>
      <c r="B34" t="s">
        <v>2341</v>
      </c>
    </row>
    <row r="35" spans="1:2" x14ac:dyDescent="0.25">
      <c r="A35" t="s">
        <v>136</v>
      </c>
      <c r="B35" t="s">
        <v>2341</v>
      </c>
    </row>
    <row r="36" spans="1:2" x14ac:dyDescent="0.25">
      <c r="A36" t="s">
        <v>137</v>
      </c>
      <c r="B36" t="s">
        <v>2341</v>
      </c>
    </row>
    <row r="37" spans="1:2" x14ac:dyDescent="0.25">
      <c r="A37" t="s">
        <v>140</v>
      </c>
      <c r="B37" t="s">
        <v>2341</v>
      </c>
    </row>
    <row r="38" spans="1:2" x14ac:dyDescent="0.25">
      <c r="A38" t="s">
        <v>143</v>
      </c>
      <c r="B38" t="s">
        <v>2348</v>
      </c>
    </row>
    <row r="39" spans="1:2" x14ac:dyDescent="0.25">
      <c r="A39" t="s">
        <v>144</v>
      </c>
      <c r="B39" t="s">
        <v>2345</v>
      </c>
    </row>
    <row r="40" spans="1:2" x14ac:dyDescent="0.25">
      <c r="A40" t="s">
        <v>146</v>
      </c>
      <c r="B40" t="s">
        <v>2341</v>
      </c>
    </row>
    <row r="41" spans="1:2" x14ac:dyDescent="0.25">
      <c r="A41" t="s">
        <v>147</v>
      </c>
      <c r="B41" t="s">
        <v>2341</v>
      </c>
    </row>
    <row r="42" spans="1:2" x14ac:dyDescent="0.25">
      <c r="A42" t="s">
        <v>148</v>
      </c>
      <c r="B42" t="s">
        <v>2341</v>
      </c>
    </row>
    <row r="43" spans="1:2" x14ac:dyDescent="0.25">
      <c r="A43" t="s">
        <v>149</v>
      </c>
      <c r="B43" t="s">
        <v>2345</v>
      </c>
    </row>
    <row r="44" spans="1:2" x14ac:dyDescent="0.25">
      <c r="A44" t="s">
        <v>151</v>
      </c>
      <c r="B44" t="s">
        <v>2341</v>
      </c>
    </row>
    <row r="45" spans="1:2" x14ac:dyDescent="0.25">
      <c r="A45" t="s">
        <v>153</v>
      </c>
      <c r="B45" t="s">
        <v>2346</v>
      </c>
    </row>
    <row r="46" spans="1:2" x14ac:dyDescent="0.25">
      <c r="A46" t="s">
        <v>154</v>
      </c>
      <c r="B46" t="s">
        <v>2341</v>
      </c>
    </row>
    <row r="47" spans="1:2" x14ac:dyDescent="0.25">
      <c r="A47" t="s">
        <v>155</v>
      </c>
      <c r="B47" t="s">
        <v>2347</v>
      </c>
    </row>
    <row r="48" spans="1:2" x14ac:dyDescent="0.25">
      <c r="A48" t="s">
        <v>156</v>
      </c>
      <c r="B48" t="s">
        <v>2075</v>
      </c>
    </row>
    <row r="49" spans="1:2" x14ac:dyDescent="0.25">
      <c r="A49" t="s">
        <v>158</v>
      </c>
      <c r="B49" t="s">
        <v>2341</v>
      </c>
    </row>
    <row r="50" spans="1:2" x14ac:dyDescent="0.25">
      <c r="A50" t="s">
        <v>160</v>
      </c>
      <c r="B50" t="s">
        <v>2345</v>
      </c>
    </row>
    <row r="51" spans="1:2" x14ac:dyDescent="0.25">
      <c r="A51" t="s">
        <v>163</v>
      </c>
      <c r="B51" t="s">
        <v>2341</v>
      </c>
    </row>
    <row r="52" spans="1:2" x14ac:dyDescent="0.25">
      <c r="A52" t="s">
        <v>164</v>
      </c>
      <c r="B52" t="s">
        <v>2158</v>
      </c>
    </row>
    <row r="53" spans="1:2" x14ac:dyDescent="0.25">
      <c r="A53" t="s">
        <v>166</v>
      </c>
      <c r="B53" t="s">
        <v>2347</v>
      </c>
    </row>
    <row r="54" spans="1:2" x14ac:dyDescent="0.25">
      <c r="A54" t="s">
        <v>168</v>
      </c>
      <c r="B54" t="s">
        <v>2341</v>
      </c>
    </row>
    <row r="55" spans="1:2" x14ac:dyDescent="0.25">
      <c r="A55" t="s">
        <v>169</v>
      </c>
      <c r="B55" t="s">
        <v>2347</v>
      </c>
    </row>
    <row r="56" spans="1:2" x14ac:dyDescent="0.25">
      <c r="A56" t="s">
        <v>170</v>
      </c>
      <c r="B56" t="s">
        <v>2343</v>
      </c>
    </row>
    <row r="57" spans="1:2" x14ac:dyDescent="0.25">
      <c r="A57" t="s">
        <v>172</v>
      </c>
      <c r="B57" t="s">
        <v>2341</v>
      </c>
    </row>
    <row r="58" spans="1:2" x14ac:dyDescent="0.25">
      <c r="A58" t="s">
        <v>175</v>
      </c>
      <c r="B58" t="s">
        <v>2341</v>
      </c>
    </row>
    <row r="59" spans="1:2" x14ac:dyDescent="0.25">
      <c r="A59" t="s">
        <v>178</v>
      </c>
      <c r="B59" t="s">
        <v>2341</v>
      </c>
    </row>
    <row r="60" spans="1:2" x14ac:dyDescent="0.25">
      <c r="A60" t="s">
        <v>181</v>
      </c>
      <c r="B60" t="s">
        <v>2341</v>
      </c>
    </row>
    <row r="61" spans="1:2" x14ac:dyDescent="0.25">
      <c r="A61" t="s">
        <v>183</v>
      </c>
      <c r="B61" t="s">
        <v>2341</v>
      </c>
    </row>
    <row r="62" spans="1:2" x14ac:dyDescent="0.25">
      <c r="A62" t="s">
        <v>185</v>
      </c>
      <c r="B62" t="s">
        <v>2341</v>
      </c>
    </row>
    <row r="63" spans="1:2" x14ac:dyDescent="0.25">
      <c r="A63" t="s">
        <v>189</v>
      </c>
      <c r="B63" t="s">
        <v>2348</v>
      </c>
    </row>
    <row r="64" spans="1:2" x14ac:dyDescent="0.25">
      <c r="A64" t="s">
        <v>191</v>
      </c>
      <c r="B64" t="s">
        <v>2341</v>
      </c>
    </row>
    <row r="65" spans="1:2" x14ac:dyDescent="0.25">
      <c r="A65" t="s">
        <v>192</v>
      </c>
      <c r="B65" t="s">
        <v>2347</v>
      </c>
    </row>
    <row r="66" spans="1:2" x14ac:dyDescent="0.25">
      <c r="A66" t="s">
        <v>194</v>
      </c>
      <c r="B66" t="s">
        <v>2341</v>
      </c>
    </row>
    <row r="67" spans="1:2" x14ac:dyDescent="0.25">
      <c r="A67" t="s">
        <v>197</v>
      </c>
      <c r="B67" t="s">
        <v>2347</v>
      </c>
    </row>
    <row r="68" spans="1:2" x14ac:dyDescent="0.25">
      <c r="A68" t="s">
        <v>200</v>
      </c>
      <c r="B68" t="s">
        <v>2343</v>
      </c>
    </row>
    <row r="69" spans="1:2" x14ac:dyDescent="0.25">
      <c r="A69" t="s">
        <v>201</v>
      </c>
      <c r="B69" t="s">
        <v>2341</v>
      </c>
    </row>
    <row r="70" spans="1:2" x14ac:dyDescent="0.25">
      <c r="A70" t="s">
        <v>203</v>
      </c>
      <c r="B70" t="s">
        <v>2341</v>
      </c>
    </row>
    <row r="71" spans="1:2" x14ac:dyDescent="0.25">
      <c r="A71" t="s">
        <v>206</v>
      </c>
      <c r="B71" t="s">
        <v>2343</v>
      </c>
    </row>
    <row r="72" spans="1:2" x14ac:dyDescent="0.25">
      <c r="A72" t="s">
        <v>209</v>
      </c>
      <c r="B72" t="s">
        <v>2343</v>
      </c>
    </row>
    <row r="73" spans="1:2" x14ac:dyDescent="0.25">
      <c r="A73" t="s">
        <v>212</v>
      </c>
      <c r="B73" t="s">
        <v>2341</v>
      </c>
    </row>
    <row r="74" spans="1:2" x14ac:dyDescent="0.25">
      <c r="A74" t="s">
        <v>215</v>
      </c>
      <c r="B74" t="s">
        <v>2341</v>
      </c>
    </row>
    <row r="75" spans="1:2" x14ac:dyDescent="0.25">
      <c r="A75" t="s">
        <v>217</v>
      </c>
      <c r="B75" t="s">
        <v>2341</v>
      </c>
    </row>
    <row r="76" spans="1:2" x14ac:dyDescent="0.25">
      <c r="A76" t="s">
        <v>219</v>
      </c>
      <c r="B76" t="s">
        <v>2341</v>
      </c>
    </row>
    <row r="77" spans="1:2" x14ac:dyDescent="0.25">
      <c r="A77" t="s">
        <v>220</v>
      </c>
      <c r="B77" t="s">
        <v>2344</v>
      </c>
    </row>
    <row r="78" spans="1:2" x14ac:dyDescent="0.25">
      <c r="A78" t="s">
        <v>223</v>
      </c>
      <c r="B78" t="s">
        <v>2341</v>
      </c>
    </row>
    <row r="79" spans="1:2" x14ac:dyDescent="0.25">
      <c r="A79" t="s">
        <v>226</v>
      </c>
      <c r="B79" t="s">
        <v>2341</v>
      </c>
    </row>
    <row r="80" spans="1:2" x14ac:dyDescent="0.25">
      <c r="A80" t="s">
        <v>229</v>
      </c>
      <c r="B80" t="s">
        <v>2348</v>
      </c>
    </row>
    <row r="81" spans="1:2" x14ac:dyDescent="0.25">
      <c r="A81" t="s">
        <v>230</v>
      </c>
      <c r="B81" t="s">
        <v>2343</v>
      </c>
    </row>
    <row r="82" spans="1:2" x14ac:dyDescent="0.25">
      <c r="A82" t="s">
        <v>232</v>
      </c>
      <c r="B82" t="s">
        <v>2341</v>
      </c>
    </row>
    <row r="83" spans="1:2" x14ac:dyDescent="0.25">
      <c r="A83" t="s">
        <v>235</v>
      </c>
      <c r="B83" t="s">
        <v>2341</v>
      </c>
    </row>
    <row r="84" spans="1:2" x14ac:dyDescent="0.25">
      <c r="A84" t="s">
        <v>236</v>
      </c>
      <c r="B84" t="s">
        <v>2341</v>
      </c>
    </row>
    <row r="85" spans="1:2" x14ac:dyDescent="0.25">
      <c r="A85" t="s">
        <v>239</v>
      </c>
      <c r="B85" t="s">
        <v>2344</v>
      </c>
    </row>
    <row r="86" spans="1:2" x14ac:dyDescent="0.25">
      <c r="A86" t="s">
        <v>242</v>
      </c>
      <c r="B86" t="s">
        <v>2341</v>
      </c>
    </row>
    <row r="87" spans="1:2" x14ac:dyDescent="0.25">
      <c r="A87" t="s">
        <v>245</v>
      </c>
      <c r="B87" t="s">
        <v>2341</v>
      </c>
    </row>
    <row r="88" spans="1:2" x14ac:dyDescent="0.25">
      <c r="A88" t="s">
        <v>248</v>
      </c>
      <c r="B88" t="s">
        <v>2341</v>
      </c>
    </row>
    <row r="89" spans="1:2" x14ac:dyDescent="0.25">
      <c r="A89" t="s">
        <v>251</v>
      </c>
      <c r="B89" t="s">
        <v>2341</v>
      </c>
    </row>
    <row r="90" spans="1:2" x14ac:dyDescent="0.25">
      <c r="A90" t="s">
        <v>254</v>
      </c>
      <c r="B90" t="s">
        <v>184</v>
      </c>
    </row>
    <row r="91" spans="1:2" x14ac:dyDescent="0.25">
      <c r="A91" t="s">
        <v>257</v>
      </c>
      <c r="B91" t="s">
        <v>184</v>
      </c>
    </row>
    <row r="92" spans="1:2" x14ac:dyDescent="0.25">
      <c r="A92" t="s">
        <v>260</v>
      </c>
      <c r="B92" t="s">
        <v>2341</v>
      </c>
    </row>
    <row r="93" spans="1:2" x14ac:dyDescent="0.25">
      <c r="A93" t="s">
        <v>262</v>
      </c>
      <c r="B93" t="s">
        <v>2341</v>
      </c>
    </row>
    <row r="94" spans="1:2" x14ac:dyDescent="0.25">
      <c r="A94" t="s">
        <v>264</v>
      </c>
      <c r="B94" t="s">
        <v>2341</v>
      </c>
    </row>
    <row r="95" spans="1:2" x14ac:dyDescent="0.25">
      <c r="A95" t="s">
        <v>266</v>
      </c>
      <c r="B95" t="s">
        <v>2341</v>
      </c>
    </row>
    <row r="96" spans="1:2" x14ac:dyDescent="0.25">
      <c r="A96" t="s">
        <v>267</v>
      </c>
      <c r="B96" t="s">
        <v>2343</v>
      </c>
    </row>
    <row r="97" spans="1:2" x14ac:dyDescent="0.25">
      <c r="A97" t="s">
        <v>268</v>
      </c>
      <c r="B97" t="s">
        <v>2347</v>
      </c>
    </row>
    <row r="98" spans="1:2" x14ac:dyDescent="0.25">
      <c r="A98" t="s">
        <v>269</v>
      </c>
      <c r="B98" t="s">
        <v>2343</v>
      </c>
    </row>
    <row r="99" spans="1:2" x14ac:dyDescent="0.25">
      <c r="A99" t="s">
        <v>272</v>
      </c>
      <c r="B99" t="s">
        <v>2344</v>
      </c>
    </row>
    <row r="100" spans="1:2" x14ac:dyDescent="0.25">
      <c r="A100" t="s">
        <v>274</v>
      </c>
      <c r="B100" t="s">
        <v>2341</v>
      </c>
    </row>
    <row r="101" spans="1:2" x14ac:dyDescent="0.25">
      <c r="A101" t="s">
        <v>276</v>
      </c>
      <c r="B101" t="s">
        <v>2346</v>
      </c>
    </row>
    <row r="102" spans="1:2" x14ac:dyDescent="0.25">
      <c r="A102" t="s">
        <v>278</v>
      </c>
      <c r="B102" t="s">
        <v>2346</v>
      </c>
    </row>
    <row r="103" spans="1:2" x14ac:dyDescent="0.25">
      <c r="A103" t="s">
        <v>279</v>
      </c>
      <c r="B103" t="s">
        <v>2075</v>
      </c>
    </row>
    <row r="104" spans="1:2" x14ac:dyDescent="0.25">
      <c r="A104" t="s">
        <v>281</v>
      </c>
      <c r="B104" t="s">
        <v>2343</v>
      </c>
    </row>
    <row r="105" spans="1:2" x14ac:dyDescent="0.25">
      <c r="A105" t="s">
        <v>283</v>
      </c>
      <c r="B105" t="s">
        <v>2341</v>
      </c>
    </row>
    <row r="106" spans="1:2" x14ac:dyDescent="0.25">
      <c r="A106" t="s">
        <v>284</v>
      </c>
      <c r="B106" t="s">
        <v>2075</v>
      </c>
    </row>
    <row r="107" spans="1:2" x14ac:dyDescent="0.25">
      <c r="A107" t="s">
        <v>286</v>
      </c>
      <c r="B107" t="s">
        <v>2346</v>
      </c>
    </row>
    <row r="108" spans="1:2" x14ac:dyDescent="0.25">
      <c r="A108" t="s">
        <v>288</v>
      </c>
      <c r="B108" t="s">
        <v>2346</v>
      </c>
    </row>
    <row r="109" spans="1:2" x14ac:dyDescent="0.25">
      <c r="A109" t="s">
        <v>289</v>
      </c>
      <c r="B109" t="s">
        <v>2341</v>
      </c>
    </row>
    <row r="110" spans="1:2" x14ac:dyDescent="0.25">
      <c r="A110" t="s">
        <v>290</v>
      </c>
      <c r="B110" t="s">
        <v>2075</v>
      </c>
    </row>
    <row r="111" spans="1:2" x14ac:dyDescent="0.25">
      <c r="A111" t="s">
        <v>291</v>
      </c>
      <c r="B111" t="s">
        <v>2341</v>
      </c>
    </row>
    <row r="112" spans="1:2" x14ac:dyDescent="0.25">
      <c r="A112" t="s">
        <v>292</v>
      </c>
      <c r="B112" t="s">
        <v>2341</v>
      </c>
    </row>
    <row r="113" spans="1:2" x14ac:dyDescent="0.25">
      <c r="A113" t="s">
        <v>293</v>
      </c>
      <c r="B113" t="s">
        <v>2343</v>
      </c>
    </row>
    <row r="114" spans="1:2" x14ac:dyDescent="0.25">
      <c r="A114" t="s">
        <v>295</v>
      </c>
      <c r="B114" t="s">
        <v>2341</v>
      </c>
    </row>
    <row r="115" spans="1:2" x14ac:dyDescent="0.25">
      <c r="A115" t="s">
        <v>296</v>
      </c>
      <c r="B115" t="s">
        <v>2343</v>
      </c>
    </row>
    <row r="116" spans="1:2" x14ac:dyDescent="0.25">
      <c r="A116" t="s">
        <v>297</v>
      </c>
      <c r="B116" t="s">
        <v>2075</v>
      </c>
    </row>
    <row r="117" spans="1:2" x14ac:dyDescent="0.25">
      <c r="A117" t="s">
        <v>298</v>
      </c>
      <c r="B117" t="s">
        <v>2345</v>
      </c>
    </row>
    <row r="118" spans="1:2" x14ac:dyDescent="0.25">
      <c r="A118" t="s">
        <v>299</v>
      </c>
      <c r="B118" t="s">
        <v>2341</v>
      </c>
    </row>
    <row r="119" spans="1:2" x14ac:dyDescent="0.25">
      <c r="A119" t="s">
        <v>300</v>
      </c>
      <c r="B119" t="s">
        <v>2341</v>
      </c>
    </row>
    <row r="120" spans="1:2" x14ac:dyDescent="0.25">
      <c r="A120" t="s">
        <v>302</v>
      </c>
      <c r="B120" t="s">
        <v>2341</v>
      </c>
    </row>
    <row r="121" spans="1:2" x14ac:dyDescent="0.25">
      <c r="A121" t="s">
        <v>303</v>
      </c>
      <c r="B121" t="s">
        <v>2336</v>
      </c>
    </row>
    <row r="122" spans="1:2" x14ac:dyDescent="0.25">
      <c r="A122" t="s">
        <v>304</v>
      </c>
      <c r="B122" t="s">
        <v>184</v>
      </c>
    </row>
    <row r="123" spans="1:2" x14ac:dyDescent="0.25">
      <c r="A123" t="s">
        <v>305</v>
      </c>
      <c r="B123" t="s">
        <v>2343</v>
      </c>
    </row>
    <row r="124" spans="1:2" x14ac:dyDescent="0.25">
      <c r="A124" t="s">
        <v>306</v>
      </c>
      <c r="B124" t="s">
        <v>2341</v>
      </c>
    </row>
    <row r="125" spans="1:2" x14ac:dyDescent="0.25">
      <c r="A125" t="s">
        <v>307</v>
      </c>
      <c r="B125" t="s">
        <v>2341</v>
      </c>
    </row>
    <row r="126" spans="1:2" x14ac:dyDescent="0.25">
      <c r="A126" t="s">
        <v>309</v>
      </c>
      <c r="B126" t="s">
        <v>2341</v>
      </c>
    </row>
    <row r="127" spans="1:2" x14ac:dyDescent="0.25">
      <c r="A127" t="s">
        <v>311</v>
      </c>
      <c r="B127" t="s">
        <v>2346</v>
      </c>
    </row>
    <row r="128" spans="1:2" x14ac:dyDescent="0.25">
      <c r="A128" t="s">
        <v>313</v>
      </c>
      <c r="B128" t="s">
        <v>2349</v>
      </c>
    </row>
    <row r="129" spans="1:2" x14ac:dyDescent="0.25">
      <c r="A129" t="s">
        <v>314</v>
      </c>
      <c r="B129" t="s">
        <v>2075</v>
      </c>
    </row>
    <row r="130" spans="1:2" x14ac:dyDescent="0.25">
      <c r="A130" t="s">
        <v>316</v>
      </c>
      <c r="B130" t="s">
        <v>2348</v>
      </c>
    </row>
    <row r="131" spans="1:2" x14ac:dyDescent="0.25">
      <c r="A131" t="s">
        <v>318</v>
      </c>
      <c r="B131" t="s">
        <v>2341</v>
      </c>
    </row>
    <row r="132" spans="1:2" x14ac:dyDescent="0.25">
      <c r="A132" t="s">
        <v>319</v>
      </c>
      <c r="B132" t="s">
        <v>2341</v>
      </c>
    </row>
    <row r="133" spans="1:2" x14ac:dyDescent="0.25">
      <c r="A133" t="s">
        <v>322</v>
      </c>
      <c r="B133" t="s">
        <v>2350</v>
      </c>
    </row>
    <row r="134" spans="1:2" x14ac:dyDescent="0.25">
      <c r="A134" t="s">
        <v>325</v>
      </c>
      <c r="B134" t="s">
        <v>2341</v>
      </c>
    </row>
    <row r="135" spans="1:2" x14ac:dyDescent="0.25">
      <c r="A135" t="s">
        <v>328</v>
      </c>
      <c r="B135" t="s">
        <v>2341</v>
      </c>
    </row>
    <row r="136" spans="1:2" x14ac:dyDescent="0.25">
      <c r="A136" t="s">
        <v>330</v>
      </c>
      <c r="B136" t="s">
        <v>2343</v>
      </c>
    </row>
    <row r="137" spans="1:2" x14ac:dyDescent="0.25">
      <c r="A137" t="s">
        <v>333</v>
      </c>
      <c r="B137" t="s">
        <v>2348</v>
      </c>
    </row>
    <row r="138" spans="1:2" x14ac:dyDescent="0.25">
      <c r="A138" t="s">
        <v>335</v>
      </c>
      <c r="B138" t="s">
        <v>2346</v>
      </c>
    </row>
    <row r="139" spans="1:2" x14ac:dyDescent="0.25">
      <c r="A139" t="s">
        <v>336</v>
      </c>
      <c r="B139" t="s">
        <v>2343</v>
      </c>
    </row>
    <row r="140" spans="1:2" x14ac:dyDescent="0.25">
      <c r="A140" t="s">
        <v>338</v>
      </c>
      <c r="B140" t="s">
        <v>2343</v>
      </c>
    </row>
    <row r="141" spans="1:2" x14ac:dyDescent="0.25">
      <c r="A141" t="s">
        <v>339</v>
      </c>
      <c r="B141" t="s">
        <v>2075</v>
      </c>
    </row>
    <row r="142" spans="1:2" x14ac:dyDescent="0.25">
      <c r="A142" t="s">
        <v>340</v>
      </c>
      <c r="B142" t="s">
        <v>2341</v>
      </c>
    </row>
    <row r="143" spans="1:2" x14ac:dyDescent="0.25">
      <c r="A143" t="s">
        <v>341</v>
      </c>
      <c r="B143" t="s">
        <v>2341</v>
      </c>
    </row>
    <row r="144" spans="1:2" x14ac:dyDescent="0.25">
      <c r="A144" t="s">
        <v>344</v>
      </c>
      <c r="B144" t="s">
        <v>2346</v>
      </c>
    </row>
    <row r="145" spans="1:2" x14ac:dyDescent="0.25">
      <c r="A145" t="s">
        <v>346</v>
      </c>
      <c r="B145" t="s">
        <v>2343</v>
      </c>
    </row>
    <row r="146" spans="1:2" x14ac:dyDescent="0.25">
      <c r="A146" t="s">
        <v>349</v>
      </c>
      <c r="B146" t="s">
        <v>2341</v>
      </c>
    </row>
    <row r="147" spans="1:2" x14ac:dyDescent="0.25">
      <c r="A147" t="s">
        <v>350</v>
      </c>
      <c r="B147" t="s">
        <v>2341</v>
      </c>
    </row>
    <row r="148" spans="1:2" x14ac:dyDescent="0.25">
      <c r="A148" t="s">
        <v>351</v>
      </c>
      <c r="B148" t="s">
        <v>2341</v>
      </c>
    </row>
    <row r="149" spans="1:2" x14ac:dyDescent="0.25">
      <c r="A149" t="s">
        <v>353</v>
      </c>
      <c r="B149" t="s">
        <v>2344</v>
      </c>
    </row>
    <row r="150" spans="1:2" x14ac:dyDescent="0.25">
      <c r="A150" t="s">
        <v>355</v>
      </c>
      <c r="B150" t="s">
        <v>2346</v>
      </c>
    </row>
    <row r="151" spans="1:2" x14ac:dyDescent="0.25">
      <c r="A151" t="s">
        <v>357</v>
      </c>
      <c r="B151" t="s">
        <v>2346</v>
      </c>
    </row>
    <row r="152" spans="1:2" x14ac:dyDescent="0.25">
      <c r="A152" t="s">
        <v>359</v>
      </c>
      <c r="B152" t="s">
        <v>2341</v>
      </c>
    </row>
    <row r="153" spans="1:2" x14ac:dyDescent="0.25">
      <c r="A153" t="s">
        <v>360</v>
      </c>
      <c r="B153" t="s">
        <v>2347</v>
      </c>
    </row>
    <row r="154" spans="1:2" x14ac:dyDescent="0.25">
      <c r="A154" t="s">
        <v>361</v>
      </c>
      <c r="B154" t="s">
        <v>2350</v>
      </c>
    </row>
    <row r="155" spans="1:2" x14ac:dyDescent="0.25">
      <c r="A155" t="s">
        <v>363</v>
      </c>
      <c r="B155" t="s">
        <v>2341</v>
      </c>
    </row>
    <row r="156" spans="1:2" x14ac:dyDescent="0.25">
      <c r="A156" t="s">
        <v>365</v>
      </c>
      <c r="B156" t="s">
        <v>2344</v>
      </c>
    </row>
    <row r="157" spans="1:2" x14ac:dyDescent="0.25">
      <c r="A157" t="s">
        <v>366</v>
      </c>
      <c r="B157" t="s">
        <v>2075</v>
      </c>
    </row>
    <row r="158" spans="1:2" x14ac:dyDescent="0.25">
      <c r="A158" t="s">
        <v>367</v>
      </c>
      <c r="B158" t="s">
        <v>2341</v>
      </c>
    </row>
    <row r="159" spans="1:2" x14ac:dyDescent="0.25">
      <c r="A159" t="s">
        <v>368</v>
      </c>
      <c r="B159" t="s">
        <v>2343</v>
      </c>
    </row>
    <row r="160" spans="1:2" x14ac:dyDescent="0.25">
      <c r="A160" t="s">
        <v>369</v>
      </c>
      <c r="B160" t="s">
        <v>2343</v>
      </c>
    </row>
    <row r="161" spans="1:2" x14ac:dyDescent="0.25">
      <c r="A161" t="s">
        <v>370</v>
      </c>
      <c r="B161" t="s">
        <v>2341</v>
      </c>
    </row>
    <row r="162" spans="1:2" x14ac:dyDescent="0.25">
      <c r="A162" t="s">
        <v>371</v>
      </c>
      <c r="B162" t="s">
        <v>2345</v>
      </c>
    </row>
    <row r="163" spans="1:2" x14ac:dyDescent="0.25">
      <c r="A163" t="s">
        <v>373</v>
      </c>
      <c r="B163" t="s">
        <v>2348</v>
      </c>
    </row>
    <row r="164" spans="1:2" x14ac:dyDescent="0.25">
      <c r="A164" t="s">
        <v>374</v>
      </c>
      <c r="B164" t="s">
        <v>2341</v>
      </c>
    </row>
    <row r="165" spans="1:2" x14ac:dyDescent="0.25">
      <c r="A165" t="s">
        <v>375</v>
      </c>
      <c r="B165" t="s">
        <v>2343</v>
      </c>
    </row>
    <row r="166" spans="1:2" x14ac:dyDescent="0.25">
      <c r="A166" t="s">
        <v>377</v>
      </c>
      <c r="B166" t="s">
        <v>2343</v>
      </c>
    </row>
    <row r="167" spans="1:2" x14ac:dyDescent="0.25">
      <c r="A167" t="s">
        <v>379</v>
      </c>
      <c r="B167" t="s">
        <v>2348</v>
      </c>
    </row>
    <row r="168" spans="1:2" x14ac:dyDescent="0.25">
      <c r="A168" t="s">
        <v>380</v>
      </c>
      <c r="B168" t="s">
        <v>2350</v>
      </c>
    </row>
    <row r="169" spans="1:2" x14ac:dyDescent="0.25">
      <c r="A169" t="s">
        <v>382</v>
      </c>
      <c r="B169" t="s">
        <v>2351</v>
      </c>
    </row>
    <row r="170" spans="1:2" x14ac:dyDescent="0.25">
      <c r="A170" t="s">
        <v>385</v>
      </c>
      <c r="B170" t="s">
        <v>2347</v>
      </c>
    </row>
    <row r="171" spans="1:2" x14ac:dyDescent="0.25">
      <c r="A171" t="s">
        <v>387</v>
      </c>
      <c r="B171" t="s">
        <v>2348</v>
      </c>
    </row>
    <row r="172" spans="1:2" x14ac:dyDescent="0.25">
      <c r="A172" t="s">
        <v>388</v>
      </c>
      <c r="B172" t="s">
        <v>2350</v>
      </c>
    </row>
    <row r="173" spans="1:2" x14ac:dyDescent="0.25">
      <c r="A173" t="s">
        <v>389</v>
      </c>
      <c r="B173" t="s">
        <v>2341</v>
      </c>
    </row>
    <row r="174" spans="1:2" x14ac:dyDescent="0.25">
      <c r="A174" t="s">
        <v>391</v>
      </c>
      <c r="B174" t="s">
        <v>2341</v>
      </c>
    </row>
    <row r="175" spans="1:2" x14ac:dyDescent="0.25">
      <c r="A175" t="s">
        <v>394</v>
      </c>
      <c r="B175" t="s">
        <v>2348</v>
      </c>
    </row>
    <row r="176" spans="1:2" x14ac:dyDescent="0.25">
      <c r="A176" t="s">
        <v>397</v>
      </c>
      <c r="B176" t="s">
        <v>2075</v>
      </c>
    </row>
    <row r="177" spans="1:2" x14ac:dyDescent="0.25">
      <c r="A177" t="s">
        <v>398</v>
      </c>
      <c r="B177" t="s">
        <v>2341</v>
      </c>
    </row>
    <row r="178" spans="1:2" x14ac:dyDescent="0.25">
      <c r="A178" t="s">
        <v>401</v>
      </c>
      <c r="B178" t="s">
        <v>2348</v>
      </c>
    </row>
    <row r="179" spans="1:2" x14ac:dyDescent="0.25">
      <c r="A179" t="s">
        <v>403</v>
      </c>
      <c r="B179" t="s">
        <v>2341</v>
      </c>
    </row>
    <row r="180" spans="1:2" x14ac:dyDescent="0.25">
      <c r="A180" t="s">
        <v>406</v>
      </c>
      <c r="B180" t="s">
        <v>2352</v>
      </c>
    </row>
    <row r="181" spans="1:2" x14ac:dyDescent="0.25">
      <c r="A181" t="s">
        <v>408</v>
      </c>
      <c r="B181" t="s">
        <v>2346</v>
      </c>
    </row>
    <row r="182" spans="1:2" x14ac:dyDescent="0.25">
      <c r="A182" t="s">
        <v>409</v>
      </c>
      <c r="B182" t="s">
        <v>2341</v>
      </c>
    </row>
    <row r="183" spans="1:2" x14ac:dyDescent="0.25">
      <c r="A183" t="s">
        <v>410</v>
      </c>
      <c r="B183" t="s">
        <v>2350</v>
      </c>
    </row>
    <row r="184" spans="1:2" x14ac:dyDescent="0.25">
      <c r="A184" t="s">
        <v>411</v>
      </c>
      <c r="B184" t="s">
        <v>2341</v>
      </c>
    </row>
    <row r="185" spans="1:2" x14ac:dyDescent="0.25">
      <c r="A185" t="s">
        <v>412</v>
      </c>
      <c r="B185" t="s">
        <v>2348</v>
      </c>
    </row>
    <row r="186" spans="1:2" x14ac:dyDescent="0.25">
      <c r="A186" t="s">
        <v>414</v>
      </c>
      <c r="B186" t="s">
        <v>2347</v>
      </c>
    </row>
    <row r="187" spans="1:2" x14ac:dyDescent="0.25">
      <c r="A187" t="s">
        <v>416</v>
      </c>
      <c r="B187" t="s">
        <v>2341</v>
      </c>
    </row>
    <row r="188" spans="1:2" x14ac:dyDescent="0.25">
      <c r="A188" t="s">
        <v>417</v>
      </c>
      <c r="B188" t="s">
        <v>2350</v>
      </c>
    </row>
    <row r="189" spans="1:2" x14ac:dyDescent="0.25">
      <c r="A189" t="s">
        <v>418</v>
      </c>
      <c r="B189" t="s">
        <v>2348</v>
      </c>
    </row>
    <row r="190" spans="1:2" x14ac:dyDescent="0.25">
      <c r="A190" t="s">
        <v>419</v>
      </c>
      <c r="B190" t="s">
        <v>2348</v>
      </c>
    </row>
    <row r="191" spans="1:2" x14ac:dyDescent="0.25">
      <c r="A191" t="s">
        <v>421</v>
      </c>
      <c r="B191" t="s">
        <v>2341</v>
      </c>
    </row>
    <row r="192" spans="1:2" x14ac:dyDescent="0.25">
      <c r="A192" t="s">
        <v>423</v>
      </c>
      <c r="B192" t="s">
        <v>2348</v>
      </c>
    </row>
    <row r="193" spans="1:2" x14ac:dyDescent="0.25">
      <c r="A193" t="s">
        <v>425</v>
      </c>
      <c r="B193" t="s">
        <v>2341</v>
      </c>
    </row>
    <row r="194" spans="1:2" x14ac:dyDescent="0.25">
      <c r="A194" t="s">
        <v>427</v>
      </c>
      <c r="B194" t="s">
        <v>2350</v>
      </c>
    </row>
    <row r="195" spans="1:2" x14ac:dyDescent="0.25">
      <c r="A195" t="s">
        <v>429</v>
      </c>
      <c r="B195" t="s">
        <v>2348</v>
      </c>
    </row>
    <row r="196" spans="1:2" x14ac:dyDescent="0.25">
      <c r="A196" t="s">
        <v>431</v>
      </c>
      <c r="B196" t="s">
        <v>2341</v>
      </c>
    </row>
    <row r="197" spans="1:2" x14ac:dyDescent="0.25">
      <c r="A197" t="s">
        <v>433</v>
      </c>
      <c r="B197" t="s">
        <v>2346</v>
      </c>
    </row>
    <row r="198" spans="1:2" x14ac:dyDescent="0.25">
      <c r="A198" t="s">
        <v>434</v>
      </c>
      <c r="B198" t="s">
        <v>2348</v>
      </c>
    </row>
    <row r="199" spans="1:2" x14ac:dyDescent="0.25">
      <c r="A199" t="s">
        <v>435</v>
      </c>
      <c r="B199" t="s">
        <v>2341</v>
      </c>
    </row>
    <row r="200" spans="1:2" x14ac:dyDescent="0.25">
      <c r="A200" t="s">
        <v>436</v>
      </c>
      <c r="B200" t="s">
        <v>2341</v>
      </c>
    </row>
    <row r="201" spans="1:2" x14ac:dyDescent="0.25">
      <c r="A201" t="s">
        <v>439</v>
      </c>
      <c r="B201" t="s">
        <v>2341</v>
      </c>
    </row>
    <row r="202" spans="1:2" x14ac:dyDescent="0.25">
      <c r="A202" t="s">
        <v>440</v>
      </c>
      <c r="B202" t="s">
        <v>2341</v>
      </c>
    </row>
    <row r="203" spans="1:2" x14ac:dyDescent="0.25">
      <c r="A203" t="s">
        <v>441</v>
      </c>
      <c r="B203" t="s">
        <v>2341</v>
      </c>
    </row>
    <row r="204" spans="1:2" x14ac:dyDescent="0.25">
      <c r="A204" t="s">
        <v>442</v>
      </c>
      <c r="B204" t="s">
        <v>2341</v>
      </c>
    </row>
    <row r="205" spans="1:2" x14ac:dyDescent="0.25">
      <c r="A205" t="s">
        <v>443</v>
      </c>
      <c r="B205" t="s">
        <v>2341</v>
      </c>
    </row>
    <row r="206" spans="1:2" x14ac:dyDescent="0.25">
      <c r="A206" t="s">
        <v>446</v>
      </c>
      <c r="B206" t="s">
        <v>2341</v>
      </c>
    </row>
    <row r="207" spans="1:2" x14ac:dyDescent="0.25">
      <c r="A207" t="s">
        <v>448</v>
      </c>
      <c r="B207" t="s">
        <v>2341</v>
      </c>
    </row>
    <row r="208" spans="1:2" x14ac:dyDescent="0.25">
      <c r="A208" t="s">
        <v>451</v>
      </c>
      <c r="B208" t="s">
        <v>2348</v>
      </c>
    </row>
    <row r="209" spans="1:2" x14ac:dyDescent="0.25">
      <c r="A209" t="s">
        <v>452</v>
      </c>
      <c r="B209" t="s">
        <v>2346</v>
      </c>
    </row>
    <row r="210" spans="1:2" x14ac:dyDescent="0.25">
      <c r="A210" t="s">
        <v>454</v>
      </c>
      <c r="B210" t="s">
        <v>2343</v>
      </c>
    </row>
    <row r="211" spans="1:2" x14ac:dyDescent="0.25">
      <c r="A211" t="s">
        <v>456</v>
      </c>
      <c r="B211" t="s">
        <v>2353</v>
      </c>
    </row>
    <row r="212" spans="1:2" x14ac:dyDescent="0.25">
      <c r="A212" t="s">
        <v>458</v>
      </c>
      <c r="B212" t="s">
        <v>2346</v>
      </c>
    </row>
    <row r="213" spans="1:2" x14ac:dyDescent="0.25">
      <c r="A213" t="s">
        <v>459</v>
      </c>
      <c r="B213" t="s">
        <v>2352</v>
      </c>
    </row>
    <row r="214" spans="1:2" x14ac:dyDescent="0.25">
      <c r="A214" t="s">
        <v>460</v>
      </c>
      <c r="B214" t="s">
        <v>2341</v>
      </c>
    </row>
    <row r="215" spans="1:2" x14ac:dyDescent="0.25">
      <c r="A215" t="s">
        <v>461</v>
      </c>
      <c r="B215" t="s">
        <v>55</v>
      </c>
    </row>
    <row r="216" spans="1:2" x14ac:dyDescent="0.25">
      <c r="A216" t="s">
        <v>464</v>
      </c>
      <c r="B216" t="s">
        <v>2341</v>
      </c>
    </row>
    <row r="217" spans="1:2" x14ac:dyDescent="0.25">
      <c r="A217" t="s">
        <v>465</v>
      </c>
      <c r="B217" t="s">
        <v>2341</v>
      </c>
    </row>
    <row r="218" spans="1:2" x14ac:dyDescent="0.25">
      <c r="A218" t="s">
        <v>466</v>
      </c>
      <c r="B218" t="s">
        <v>2341</v>
      </c>
    </row>
    <row r="219" spans="1:2" x14ac:dyDescent="0.25">
      <c r="A219" t="s">
        <v>469</v>
      </c>
      <c r="B219" t="s">
        <v>2341</v>
      </c>
    </row>
    <row r="220" spans="1:2" x14ac:dyDescent="0.25">
      <c r="A220" t="s">
        <v>472</v>
      </c>
      <c r="B220" t="s">
        <v>2348</v>
      </c>
    </row>
    <row r="221" spans="1:2" x14ac:dyDescent="0.25">
      <c r="A221" t="s">
        <v>474</v>
      </c>
      <c r="B221" t="s">
        <v>2075</v>
      </c>
    </row>
    <row r="222" spans="1:2" x14ac:dyDescent="0.25">
      <c r="A222" t="s">
        <v>477</v>
      </c>
      <c r="B222" t="s">
        <v>2341</v>
      </c>
    </row>
    <row r="223" spans="1:2" x14ac:dyDescent="0.25">
      <c r="A223" t="s">
        <v>478</v>
      </c>
      <c r="B223" t="s">
        <v>2075</v>
      </c>
    </row>
    <row r="224" spans="1:2" x14ac:dyDescent="0.25">
      <c r="A224" t="s">
        <v>480</v>
      </c>
      <c r="B224" t="s">
        <v>2341</v>
      </c>
    </row>
    <row r="225" spans="1:2" x14ac:dyDescent="0.25">
      <c r="A225" t="s">
        <v>481</v>
      </c>
      <c r="B225" t="s">
        <v>2075</v>
      </c>
    </row>
    <row r="226" spans="1:2" x14ac:dyDescent="0.25">
      <c r="A226" t="s">
        <v>484</v>
      </c>
      <c r="B226" t="s">
        <v>2341</v>
      </c>
    </row>
    <row r="227" spans="1:2" x14ac:dyDescent="0.25">
      <c r="A227" t="s">
        <v>486</v>
      </c>
      <c r="B227" t="s">
        <v>2346</v>
      </c>
    </row>
    <row r="228" spans="1:2" x14ac:dyDescent="0.25">
      <c r="A228" t="s">
        <v>488</v>
      </c>
      <c r="B228" t="s">
        <v>2343</v>
      </c>
    </row>
    <row r="229" spans="1:2" x14ac:dyDescent="0.25">
      <c r="A229" t="s">
        <v>489</v>
      </c>
      <c r="B229" t="s">
        <v>2341</v>
      </c>
    </row>
    <row r="230" spans="1:2" x14ac:dyDescent="0.25">
      <c r="A230" t="s">
        <v>490</v>
      </c>
      <c r="B230" t="s">
        <v>184</v>
      </c>
    </row>
    <row r="231" spans="1:2" x14ac:dyDescent="0.25">
      <c r="A231" t="s">
        <v>493</v>
      </c>
      <c r="B231" t="s">
        <v>2345</v>
      </c>
    </row>
    <row r="232" spans="1:2" x14ac:dyDescent="0.25">
      <c r="A232" t="s">
        <v>496</v>
      </c>
      <c r="B232" t="s">
        <v>2343</v>
      </c>
    </row>
    <row r="233" spans="1:2" x14ac:dyDescent="0.25">
      <c r="A233" t="s">
        <v>499</v>
      </c>
      <c r="B233" t="s">
        <v>2346</v>
      </c>
    </row>
    <row r="234" spans="1:2" x14ac:dyDescent="0.25">
      <c r="A234" t="s">
        <v>501</v>
      </c>
      <c r="B234" t="s">
        <v>2345</v>
      </c>
    </row>
    <row r="235" spans="1:2" x14ac:dyDescent="0.25">
      <c r="A235" t="s">
        <v>502</v>
      </c>
      <c r="B235" t="s">
        <v>2345</v>
      </c>
    </row>
    <row r="236" spans="1:2" x14ac:dyDescent="0.25">
      <c r="A236" t="s">
        <v>504</v>
      </c>
      <c r="B236" t="s">
        <v>2348</v>
      </c>
    </row>
    <row r="237" spans="1:2" x14ac:dyDescent="0.25">
      <c r="A237" t="s">
        <v>506</v>
      </c>
      <c r="B237" t="s">
        <v>2346</v>
      </c>
    </row>
    <row r="238" spans="1:2" x14ac:dyDescent="0.25">
      <c r="A238" t="s">
        <v>508</v>
      </c>
      <c r="B238" t="s">
        <v>2075</v>
      </c>
    </row>
    <row r="239" spans="1:2" x14ac:dyDescent="0.25">
      <c r="A239" t="s">
        <v>509</v>
      </c>
      <c r="B239" t="s">
        <v>2341</v>
      </c>
    </row>
    <row r="240" spans="1:2" x14ac:dyDescent="0.25">
      <c r="A240" t="s">
        <v>510</v>
      </c>
      <c r="B240" t="s">
        <v>2348</v>
      </c>
    </row>
    <row r="241" spans="1:2" x14ac:dyDescent="0.25">
      <c r="A241" t="s">
        <v>512</v>
      </c>
      <c r="B241" t="s">
        <v>2348</v>
      </c>
    </row>
    <row r="242" spans="1:2" x14ac:dyDescent="0.25">
      <c r="A242" t="s">
        <v>514</v>
      </c>
      <c r="B242" t="s">
        <v>2343</v>
      </c>
    </row>
    <row r="243" spans="1:2" x14ac:dyDescent="0.25">
      <c r="A243" t="s">
        <v>516</v>
      </c>
      <c r="B243" t="s">
        <v>2348</v>
      </c>
    </row>
    <row r="244" spans="1:2" x14ac:dyDescent="0.25">
      <c r="A244" t="s">
        <v>519</v>
      </c>
      <c r="B244" t="s">
        <v>2346</v>
      </c>
    </row>
    <row r="245" spans="1:2" x14ac:dyDescent="0.25">
      <c r="A245" t="s">
        <v>521</v>
      </c>
      <c r="B245" t="s">
        <v>2347</v>
      </c>
    </row>
    <row r="246" spans="1:2" x14ac:dyDescent="0.25">
      <c r="A246" t="s">
        <v>522</v>
      </c>
      <c r="B246" t="s">
        <v>2343</v>
      </c>
    </row>
    <row r="247" spans="1:2" x14ac:dyDescent="0.25">
      <c r="A247" t="s">
        <v>524</v>
      </c>
      <c r="B247" t="s">
        <v>2341</v>
      </c>
    </row>
    <row r="248" spans="1:2" x14ac:dyDescent="0.25">
      <c r="A248" t="s">
        <v>526</v>
      </c>
      <c r="B248" t="s">
        <v>2343</v>
      </c>
    </row>
    <row r="249" spans="1:2" x14ac:dyDescent="0.25">
      <c r="A249" t="s">
        <v>528</v>
      </c>
      <c r="B249" t="s">
        <v>2341</v>
      </c>
    </row>
    <row r="250" spans="1:2" x14ac:dyDescent="0.25">
      <c r="A250" t="s">
        <v>530</v>
      </c>
      <c r="B250" t="s">
        <v>2347</v>
      </c>
    </row>
    <row r="251" spans="1:2" x14ac:dyDescent="0.25">
      <c r="A251" t="s">
        <v>531</v>
      </c>
      <c r="B251" t="s">
        <v>2341</v>
      </c>
    </row>
    <row r="252" spans="1:2" x14ac:dyDescent="0.25">
      <c r="A252" t="s">
        <v>534</v>
      </c>
      <c r="B252" t="s">
        <v>2345</v>
      </c>
    </row>
    <row r="253" spans="1:2" x14ac:dyDescent="0.25">
      <c r="A253" t="s">
        <v>536</v>
      </c>
      <c r="B253" t="s">
        <v>2341</v>
      </c>
    </row>
    <row r="254" spans="1:2" x14ac:dyDescent="0.25">
      <c r="A254" t="s">
        <v>537</v>
      </c>
      <c r="B254" t="s">
        <v>2348</v>
      </c>
    </row>
    <row r="255" spans="1:2" x14ac:dyDescent="0.25">
      <c r="A255" t="s">
        <v>539</v>
      </c>
      <c r="B255" t="s">
        <v>2344</v>
      </c>
    </row>
    <row r="256" spans="1:2" x14ac:dyDescent="0.25">
      <c r="A256" t="s">
        <v>540</v>
      </c>
      <c r="B256" t="s">
        <v>2341</v>
      </c>
    </row>
    <row r="257" spans="1:2" x14ac:dyDescent="0.25">
      <c r="A257" t="s">
        <v>542</v>
      </c>
      <c r="B257" t="s">
        <v>2338</v>
      </c>
    </row>
    <row r="258" spans="1:2" x14ac:dyDescent="0.25">
      <c r="A258" t="s">
        <v>544</v>
      </c>
      <c r="B258" t="s">
        <v>2341</v>
      </c>
    </row>
    <row r="259" spans="1:2" x14ac:dyDescent="0.25">
      <c r="A259" t="s">
        <v>545</v>
      </c>
      <c r="B259" t="s">
        <v>2346</v>
      </c>
    </row>
    <row r="260" spans="1:2" x14ac:dyDescent="0.25">
      <c r="A260" t="s">
        <v>546</v>
      </c>
      <c r="B260" t="s">
        <v>2341</v>
      </c>
    </row>
    <row r="261" spans="1:2" x14ac:dyDescent="0.25">
      <c r="A261" t="s">
        <v>547</v>
      </c>
      <c r="B261" t="s">
        <v>2346</v>
      </c>
    </row>
    <row r="262" spans="1:2" x14ac:dyDescent="0.25">
      <c r="A262" t="s">
        <v>549</v>
      </c>
      <c r="B262" t="s">
        <v>2341</v>
      </c>
    </row>
    <row r="263" spans="1:2" x14ac:dyDescent="0.25">
      <c r="A263" t="s">
        <v>550</v>
      </c>
      <c r="B263" t="s">
        <v>2342</v>
      </c>
    </row>
    <row r="264" spans="1:2" x14ac:dyDescent="0.25">
      <c r="A264" t="s">
        <v>551</v>
      </c>
      <c r="B264" t="s">
        <v>2346</v>
      </c>
    </row>
    <row r="265" spans="1:2" x14ac:dyDescent="0.25">
      <c r="A265" t="s">
        <v>554</v>
      </c>
      <c r="B265" t="s">
        <v>2341</v>
      </c>
    </row>
    <row r="266" spans="1:2" x14ac:dyDescent="0.25">
      <c r="A266" t="s">
        <v>556</v>
      </c>
      <c r="B266" t="s">
        <v>2348</v>
      </c>
    </row>
    <row r="267" spans="1:2" x14ac:dyDescent="0.25">
      <c r="A267" t="s">
        <v>558</v>
      </c>
      <c r="B267" t="s">
        <v>2347</v>
      </c>
    </row>
    <row r="268" spans="1:2" x14ac:dyDescent="0.25">
      <c r="A268" t="s">
        <v>559</v>
      </c>
      <c r="B268" t="s">
        <v>2350</v>
      </c>
    </row>
    <row r="269" spans="1:2" x14ac:dyDescent="0.25">
      <c r="A269" t="s">
        <v>560</v>
      </c>
      <c r="B269" t="s">
        <v>2347</v>
      </c>
    </row>
    <row r="270" spans="1:2" x14ac:dyDescent="0.25">
      <c r="A270" t="s">
        <v>563</v>
      </c>
      <c r="B270" t="s">
        <v>2341</v>
      </c>
    </row>
    <row r="271" spans="1:2" x14ac:dyDescent="0.25">
      <c r="A271" t="s">
        <v>565</v>
      </c>
      <c r="B271" t="s">
        <v>2346</v>
      </c>
    </row>
    <row r="272" spans="1:2" x14ac:dyDescent="0.25">
      <c r="A272" t="s">
        <v>566</v>
      </c>
      <c r="B272" t="s">
        <v>2341</v>
      </c>
    </row>
    <row r="273" spans="1:2" x14ac:dyDescent="0.25">
      <c r="A273" t="s">
        <v>567</v>
      </c>
      <c r="B273" t="s">
        <v>2352</v>
      </c>
    </row>
    <row r="274" spans="1:2" x14ac:dyDescent="0.25">
      <c r="A274" t="s">
        <v>568</v>
      </c>
      <c r="B274" t="s">
        <v>2348</v>
      </c>
    </row>
    <row r="275" spans="1:2" x14ac:dyDescent="0.25">
      <c r="A275" t="s">
        <v>569</v>
      </c>
      <c r="B275" t="s">
        <v>2345</v>
      </c>
    </row>
    <row r="276" spans="1:2" x14ac:dyDescent="0.25">
      <c r="A276" t="s">
        <v>570</v>
      </c>
      <c r="B276" t="s">
        <v>2348</v>
      </c>
    </row>
    <row r="277" spans="1:2" x14ac:dyDescent="0.25">
      <c r="A277" t="s">
        <v>573</v>
      </c>
      <c r="B277" t="s">
        <v>2341</v>
      </c>
    </row>
    <row r="278" spans="1:2" x14ac:dyDescent="0.25">
      <c r="A278" t="s">
        <v>576</v>
      </c>
      <c r="B278" t="s">
        <v>2346</v>
      </c>
    </row>
    <row r="279" spans="1:2" x14ac:dyDescent="0.25">
      <c r="A279" t="s">
        <v>578</v>
      </c>
      <c r="B279" t="s">
        <v>2341</v>
      </c>
    </row>
    <row r="280" spans="1:2" x14ac:dyDescent="0.25">
      <c r="A280" t="s">
        <v>579</v>
      </c>
      <c r="B280" t="s">
        <v>2345</v>
      </c>
    </row>
    <row r="281" spans="1:2" x14ac:dyDescent="0.25">
      <c r="A281" t="s">
        <v>583</v>
      </c>
      <c r="B281" t="s">
        <v>2346</v>
      </c>
    </row>
    <row r="282" spans="1:2" x14ac:dyDescent="0.25">
      <c r="A282" t="s">
        <v>585</v>
      </c>
      <c r="B282" t="s">
        <v>2344</v>
      </c>
    </row>
    <row r="283" spans="1:2" x14ac:dyDescent="0.25">
      <c r="A283" t="s">
        <v>586</v>
      </c>
      <c r="B283" t="s">
        <v>2341</v>
      </c>
    </row>
    <row r="284" spans="1:2" x14ac:dyDescent="0.25">
      <c r="A284" t="s">
        <v>587</v>
      </c>
      <c r="B284" t="s">
        <v>2348</v>
      </c>
    </row>
    <row r="285" spans="1:2" x14ac:dyDescent="0.25">
      <c r="A285" t="s">
        <v>588</v>
      </c>
      <c r="B285" t="s">
        <v>2341</v>
      </c>
    </row>
    <row r="286" spans="1:2" x14ac:dyDescent="0.25">
      <c r="A286" t="s">
        <v>589</v>
      </c>
      <c r="B286" t="s">
        <v>2345</v>
      </c>
    </row>
    <row r="287" spans="1:2" x14ac:dyDescent="0.25">
      <c r="A287" t="s">
        <v>592</v>
      </c>
      <c r="B287" t="s">
        <v>2341</v>
      </c>
    </row>
    <row r="288" spans="1:2" x14ac:dyDescent="0.25">
      <c r="A288" t="s">
        <v>595</v>
      </c>
      <c r="B288" t="s">
        <v>2341</v>
      </c>
    </row>
    <row r="289" spans="1:2" x14ac:dyDescent="0.25">
      <c r="A289" t="s">
        <v>596</v>
      </c>
      <c r="B289" t="s">
        <v>2352</v>
      </c>
    </row>
    <row r="290" spans="1:2" x14ac:dyDescent="0.25">
      <c r="A290" t="s">
        <v>598</v>
      </c>
      <c r="B290" t="s">
        <v>2341</v>
      </c>
    </row>
    <row r="291" spans="1:2" x14ac:dyDescent="0.25">
      <c r="A291" t="s">
        <v>601</v>
      </c>
      <c r="B291" t="s">
        <v>2346</v>
      </c>
    </row>
    <row r="292" spans="1:2" x14ac:dyDescent="0.25">
      <c r="A292" t="s">
        <v>602</v>
      </c>
      <c r="B292" t="s">
        <v>2346</v>
      </c>
    </row>
    <row r="293" spans="1:2" x14ac:dyDescent="0.25">
      <c r="A293" t="s">
        <v>603</v>
      </c>
      <c r="B293" t="s">
        <v>2341</v>
      </c>
    </row>
    <row r="294" spans="1:2" x14ac:dyDescent="0.25">
      <c r="A294" t="s">
        <v>606</v>
      </c>
      <c r="B294" t="s">
        <v>2341</v>
      </c>
    </row>
    <row r="295" spans="1:2" x14ac:dyDescent="0.25">
      <c r="A295" t="s">
        <v>608</v>
      </c>
      <c r="B295" t="s">
        <v>2347</v>
      </c>
    </row>
    <row r="296" spans="1:2" x14ac:dyDescent="0.25">
      <c r="A296" t="s">
        <v>609</v>
      </c>
      <c r="B296" t="s">
        <v>2341</v>
      </c>
    </row>
    <row r="297" spans="1:2" x14ac:dyDescent="0.25">
      <c r="A297" t="s">
        <v>611</v>
      </c>
      <c r="B297" t="s">
        <v>2345</v>
      </c>
    </row>
    <row r="298" spans="1:2" x14ac:dyDescent="0.25">
      <c r="A298" t="s">
        <v>612</v>
      </c>
      <c r="B298" t="s">
        <v>2348</v>
      </c>
    </row>
    <row r="299" spans="1:2" x14ac:dyDescent="0.25">
      <c r="A299" t="s">
        <v>613</v>
      </c>
      <c r="B299" t="s">
        <v>2346</v>
      </c>
    </row>
    <row r="300" spans="1:2" x14ac:dyDescent="0.25">
      <c r="A300" t="s">
        <v>614</v>
      </c>
      <c r="B300" t="s">
        <v>2348</v>
      </c>
    </row>
    <row r="301" spans="1:2" x14ac:dyDescent="0.25">
      <c r="A301" t="s">
        <v>615</v>
      </c>
      <c r="B301" t="s">
        <v>2341</v>
      </c>
    </row>
    <row r="302" spans="1:2" x14ac:dyDescent="0.25">
      <c r="A302" t="s">
        <v>617</v>
      </c>
      <c r="B302" t="s">
        <v>2341</v>
      </c>
    </row>
    <row r="303" spans="1:2" x14ac:dyDescent="0.25">
      <c r="A303" t="s">
        <v>619</v>
      </c>
      <c r="B303" t="s">
        <v>2341</v>
      </c>
    </row>
    <row r="304" spans="1:2" x14ac:dyDescent="0.25">
      <c r="A304" t="s">
        <v>621</v>
      </c>
      <c r="B304" t="s">
        <v>2342</v>
      </c>
    </row>
    <row r="305" spans="1:2" x14ac:dyDescent="0.25">
      <c r="A305" t="s">
        <v>622</v>
      </c>
      <c r="B305" t="s">
        <v>2342</v>
      </c>
    </row>
    <row r="306" spans="1:2" x14ac:dyDescent="0.25">
      <c r="A306" t="s">
        <v>623</v>
      </c>
      <c r="B306" t="s">
        <v>2341</v>
      </c>
    </row>
    <row r="307" spans="1:2" x14ac:dyDescent="0.25">
      <c r="A307" t="s">
        <v>626</v>
      </c>
      <c r="B307" t="s">
        <v>2341</v>
      </c>
    </row>
    <row r="308" spans="1:2" x14ac:dyDescent="0.25">
      <c r="A308" t="s">
        <v>629</v>
      </c>
      <c r="B308" t="s">
        <v>2341</v>
      </c>
    </row>
    <row r="309" spans="1:2" x14ac:dyDescent="0.25">
      <c r="A309" t="s">
        <v>632</v>
      </c>
      <c r="B309" t="s">
        <v>2341</v>
      </c>
    </row>
    <row r="310" spans="1:2" x14ac:dyDescent="0.25">
      <c r="A310" t="s">
        <v>634</v>
      </c>
      <c r="B310" t="s">
        <v>2350</v>
      </c>
    </row>
    <row r="311" spans="1:2" x14ac:dyDescent="0.25">
      <c r="A311" t="s">
        <v>636</v>
      </c>
      <c r="B311" t="s">
        <v>2344</v>
      </c>
    </row>
    <row r="312" spans="1:2" x14ac:dyDescent="0.25">
      <c r="A312" t="s">
        <v>638</v>
      </c>
      <c r="B312" t="s">
        <v>2347</v>
      </c>
    </row>
    <row r="313" spans="1:2" x14ac:dyDescent="0.25">
      <c r="A313" t="s">
        <v>640</v>
      </c>
      <c r="B313" t="s">
        <v>2341</v>
      </c>
    </row>
    <row r="314" spans="1:2" x14ac:dyDescent="0.25">
      <c r="A314" t="s">
        <v>643</v>
      </c>
      <c r="B314" t="s">
        <v>2341</v>
      </c>
    </row>
    <row r="315" spans="1:2" x14ac:dyDescent="0.25">
      <c r="A315" t="s">
        <v>646</v>
      </c>
      <c r="B315" t="s">
        <v>2348</v>
      </c>
    </row>
    <row r="316" spans="1:2" x14ac:dyDescent="0.25">
      <c r="A316" t="s">
        <v>647</v>
      </c>
      <c r="B316" t="s">
        <v>2341</v>
      </c>
    </row>
    <row r="317" spans="1:2" x14ac:dyDescent="0.25">
      <c r="A317" t="s">
        <v>650</v>
      </c>
      <c r="B317" t="s">
        <v>2341</v>
      </c>
    </row>
    <row r="318" spans="1:2" x14ac:dyDescent="0.25">
      <c r="A318" t="s">
        <v>653</v>
      </c>
      <c r="B318" t="s">
        <v>2341</v>
      </c>
    </row>
    <row r="319" spans="1:2" x14ac:dyDescent="0.25">
      <c r="A319" t="s">
        <v>656</v>
      </c>
      <c r="B319" t="s">
        <v>2343</v>
      </c>
    </row>
    <row r="320" spans="1:2" x14ac:dyDescent="0.25">
      <c r="A320" t="s">
        <v>659</v>
      </c>
      <c r="B320" t="s">
        <v>2343</v>
      </c>
    </row>
    <row r="321" spans="1:2" x14ac:dyDescent="0.25">
      <c r="A321" t="s">
        <v>661</v>
      </c>
      <c r="B321" t="s">
        <v>184</v>
      </c>
    </row>
    <row r="322" spans="1:2" x14ac:dyDescent="0.25">
      <c r="A322" t="s">
        <v>664</v>
      </c>
      <c r="B322" t="s">
        <v>2341</v>
      </c>
    </row>
    <row r="323" spans="1:2" x14ac:dyDescent="0.25">
      <c r="A323" t="s">
        <v>667</v>
      </c>
      <c r="B323" t="s">
        <v>184</v>
      </c>
    </row>
    <row r="324" spans="1:2" x14ac:dyDescent="0.25">
      <c r="A324" t="s">
        <v>670</v>
      </c>
      <c r="B324" t="s">
        <v>2341</v>
      </c>
    </row>
    <row r="325" spans="1:2" x14ac:dyDescent="0.25">
      <c r="A325" t="s">
        <v>672</v>
      </c>
      <c r="B325" t="s">
        <v>2341</v>
      </c>
    </row>
    <row r="326" spans="1:2" x14ac:dyDescent="0.25">
      <c r="A326" t="s">
        <v>674</v>
      </c>
      <c r="B326" t="s">
        <v>184</v>
      </c>
    </row>
    <row r="327" spans="1:2" x14ac:dyDescent="0.25">
      <c r="A327" t="s">
        <v>675</v>
      </c>
      <c r="B327" t="s">
        <v>2341</v>
      </c>
    </row>
    <row r="328" spans="1:2" x14ac:dyDescent="0.25">
      <c r="A328" t="s">
        <v>676</v>
      </c>
      <c r="B328" t="s">
        <v>2341</v>
      </c>
    </row>
    <row r="329" spans="1:2" x14ac:dyDescent="0.25">
      <c r="A329" t="s">
        <v>677</v>
      </c>
      <c r="B329" t="s">
        <v>2341</v>
      </c>
    </row>
    <row r="330" spans="1:2" x14ac:dyDescent="0.25">
      <c r="A330" t="s">
        <v>679</v>
      </c>
      <c r="B330" t="s">
        <v>2075</v>
      </c>
    </row>
    <row r="331" spans="1:2" x14ac:dyDescent="0.25">
      <c r="A331" t="s">
        <v>681</v>
      </c>
      <c r="B331" t="s">
        <v>2341</v>
      </c>
    </row>
    <row r="332" spans="1:2" x14ac:dyDescent="0.25">
      <c r="A332" t="s">
        <v>682</v>
      </c>
      <c r="B332" t="s">
        <v>2341</v>
      </c>
    </row>
    <row r="333" spans="1:2" x14ac:dyDescent="0.25">
      <c r="A333" t="s">
        <v>685</v>
      </c>
      <c r="B333" t="s">
        <v>2341</v>
      </c>
    </row>
    <row r="334" spans="1:2" x14ac:dyDescent="0.25">
      <c r="A334" t="s">
        <v>687</v>
      </c>
      <c r="B334" t="s">
        <v>2341</v>
      </c>
    </row>
    <row r="335" spans="1:2" x14ac:dyDescent="0.25">
      <c r="A335" t="s">
        <v>688</v>
      </c>
      <c r="B335" t="s">
        <v>2346</v>
      </c>
    </row>
    <row r="336" spans="1:2" x14ac:dyDescent="0.25">
      <c r="A336" t="s">
        <v>690</v>
      </c>
      <c r="B336" t="s">
        <v>2341</v>
      </c>
    </row>
    <row r="337" spans="1:2" x14ac:dyDescent="0.25">
      <c r="A337" t="s">
        <v>691</v>
      </c>
      <c r="B337" t="s">
        <v>184</v>
      </c>
    </row>
    <row r="338" spans="1:2" x14ac:dyDescent="0.25">
      <c r="A338" t="s">
        <v>692</v>
      </c>
      <c r="B338" t="s">
        <v>2345</v>
      </c>
    </row>
    <row r="339" spans="1:2" x14ac:dyDescent="0.25">
      <c r="A339" t="s">
        <v>695</v>
      </c>
      <c r="B339" t="s">
        <v>2341</v>
      </c>
    </row>
    <row r="340" spans="1:2" x14ac:dyDescent="0.25">
      <c r="A340" t="s">
        <v>698</v>
      </c>
      <c r="B340" t="s">
        <v>2075</v>
      </c>
    </row>
    <row r="341" spans="1:2" x14ac:dyDescent="0.25">
      <c r="A341" t="s">
        <v>701</v>
      </c>
      <c r="B341" t="s">
        <v>2075</v>
      </c>
    </row>
    <row r="342" spans="1:2" x14ac:dyDescent="0.25">
      <c r="A342" t="s">
        <v>703</v>
      </c>
      <c r="B342" t="s">
        <v>2345</v>
      </c>
    </row>
    <row r="343" spans="1:2" x14ac:dyDescent="0.25">
      <c r="A343" t="s">
        <v>704</v>
      </c>
      <c r="B343" t="s">
        <v>2346</v>
      </c>
    </row>
    <row r="344" spans="1:2" x14ac:dyDescent="0.25">
      <c r="A344" t="s">
        <v>706</v>
      </c>
      <c r="B344" t="s">
        <v>2341</v>
      </c>
    </row>
    <row r="345" spans="1:2" x14ac:dyDescent="0.25">
      <c r="A345" t="s">
        <v>707</v>
      </c>
      <c r="B345" t="s">
        <v>2341</v>
      </c>
    </row>
    <row r="346" spans="1:2" x14ac:dyDescent="0.25">
      <c r="A346" t="s">
        <v>709</v>
      </c>
      <c r="B346" t="s">
        <v>2343</v>
      </c>
    </row>
    <row r="347" spans="1:2" x14ac:dyDescent="0.25">
      <c r="A347" t="s">
        <v>712</v>
      </c>
      <c r="B347" t="s">
        <v>2343</v>
      </c>
    </row>
    <row r="348" spans="1:2" x14ac:dyDescent="0.25">
      <c r="A348" t="s">
        <v>715</v>
      </c>
      <c r="B348" t="s">
        <v>2347</v>
      </c>
    </row>
    <row r="349" spans="1:2" x14ac:dyDescent="0.25">
      <c r="A349" t="s">
        <v>718</v>
      </c>
      <c r="B349" t="s">
        <v>2346</v>
      </c>
    </row>
    <row r="350" spans="1:2" x14ac:dyDescent="0.25">
      <c r="A350" t="s">
        <v>719</v>
      </c>
      <c r="B350" t="s">
        <v>2075</v>
      </c>
    </row>
    <row r="351" spans="1:2" x14ac:dyDescent="0.25">
      <c r="A351" t="s">
        <v>721</v>
      </c>
      <c r="B351" t="s">
        <v>2341</v>
      </c>
    </row>
    <row r="352" spans="1:2" x14ac:dyDescent="0.25">
      <c r="A352" t="s">
        <v>724</v>
      </c>
      <c r="B352" t="s">
        <v>2347</v>
      </c>
    </row>
    <row r="353" spans="1:2" x14ac:dyDescent="0.25">
      <c r="A353" t="s">
        <v>726</v>
      </c>
      <c r="B353" t="s">
        <v>2341</v>
      </c>
    </row>
    <row r="354" spans="1:2" x14ac:dyDescent="0.25">
      <c r="A354" t="s">
        <v>727</v>
      </c>
      <c r="B354" t="s">
        <v>2348</v>
      </c>
    </row>
    <row r="355" spans="1:2" x14ac:dyDescent="0.25">
      <c r="A355" t="s">
        <v>730</v>
      </c>
      <c r="B355" t="s">
        <v>2075</v>
      </c>
    </row>
    <row r="356" spans="1:2" x14ac:dyDescent="0.25">
      <c r="A356" t="s">
        <v>732</v>
      </c>
      <c r="B356" t="s">
        <v>2075</v>
      </c>
    </row>
    <row r="357" spans="1:2" x14ac:dyDescent="0.25">
      <c r="A357" t="s">
        <v>734</v>
      </c>
      <c r="B357" t="s">
        <v>2341</v>
      </c>
    </row>
    <row r="358" spans="1:2" x14ac:dyDescent="0.25">
      <c r="A358" t="s">
        <v>735</v>
      </c>
      <c r="B358" t="s">
        <v>2348</v>
      </c>
    </row>
    <row r="359" spans="1:2" x14ac:dyDescent="0.25">
      <c r="A359" t="s">
        <v>738</v>
      </c>
      <c r="B359" t="s">
        <v>2353</v>
      </c>
    </row>
    <row r="360" spans="1:2" x14ac:dyDescent="0.25">
      <c r="A360" t="s">
        <v>741</v>
      </c>
      <c r="B360" t="s">
        <v>2346</v>
      </c>
    </row>
    <row r="361" spans="1:2" x14ac:dyDescent="0.25">
      <c r="A361" t="s">
        <v>744</v>
      </c>
      <c r="B361" t="s">
        <v>2352</v>
      </c>
    </row>
    <row r="362" spans="1:2" x14ac:dyDescent="0.25">
      <c r="A362" t="s">
        <v>747</v>
      </c>
      <c r="B362" t="s">
        <v>2075</v>
      </c>
    </row>
    <row r="363" spans="1:2" x14ac:dyDescent="0.25">
      <c r="A363" t="s">
        <v>750</v>
      </c>
      <c r="B363" t="s">
        <v>2341</v>
      </c>
    </row>
    <row r="364" spans="1:2" x14ac:dyDescent="0.25">
      <c r="A364" t="s">
        <v>751</v>
      </c>
      <c r="B364" t="s">
        <v>2346</v>
      </c>
    </row>
    <row r="365" spans="1:2" x14ac:dyDescent="0.25">
      <c r="A365" t="s">
        <v>753</v>
      </c>
      <c r="B365" t="s">
        <v>2347</v>
      </c>
    </row>
    <row r="366" spans="1:2" x14ac:dyDescent="0.25">
      <c r="A366" t="s">
        <v>756</v>
      </c>
      <c r="B366" t="s">
        <v>2348</v>
      </c>
    </row>
    <row r="367" spans="1:2" x14ac:dyDescent="0.25">
      <c r="A367" t="s">
        <v>759</v>
      </c>
      <c r="B367" t="s">
        <v>2341</v>
      </c>
    </row>
    <row r="368" spans="1:2" x14ac:dyDescent="0.25">
      <c r="A368" t="s">
        <v>761</v>
      </c>
      <c r="B368" t="s">
        <v>2346</v>
      </c>
    </row>
    <row r="369" spans="1:2" x14ac:dyDescent="0.25">
      <c r="A369" t="s">
        <v>763</v>
      </c>
      <c r="B369" t="s">
        <v>2075</v>
      </c>
    </row>
    <row r="370" spans="1:2" x14ac:dyDescent="0.25">
      <c r="A370" t="s">
        <v>766</v>
      </c>
      <c r="B370" t="s">
        <v>2346</v>
      </c>
    </row>
    <row r="371" spans="1:2" x14ac:dyDescent="0.25">
      <c r="A371" t="s">
        <v>768</v>
      </c>
      <c r="B371" t="s">
        <v>2350</v>
      </c>
    </row>
    <row r="372" spans="1:2" x14ac:dyDescent="0.25">
      <c r="A372" t="s">
        <v>771</v>
      </c>
      <c r="B372" t="s">
        <v>2341</v>
      </c>
    </row>
    <row r="373" spans="1:2" x14ac:dyDescent="0.25">
      <c r="A373" t="s">
        <v>774</v>
      </c>
      <c r="B373" t="s">
        <v>2341</v>
      </c>
    </row>
    <row r="374" spans="1:2" x14ac:dyDescent="0.25">
      <c r="A374" t="s">
        <v>777</v>
      </c>
      <c r="B374" t="s">
        <v>2341</v>
      </c>
    </row>
    <row r="375" spans="1:2" x14ac:dyDescent="0.25">
      <c r="A375" t="s">
        <v>780</v>
      </c>
      <c r="B375" t="s">
        <v>2354</v>
      </c>
    </row>
    <row r="376" spans="1:2" x14ac:dyDescent="0.25">
      <c r="A376" t="s">
        <v>781</v>
      </c>
      <c r="B376" t="s">
        <v>2341</v>
      </c>
    </row>
    <row r="377" spans="1:2" x14ac:dyDescent="0.25">
      <c r="A377" t="s">
        <v>784</v>
      </c>
      <c r="B377" t="s">
        <v>2341</v>
      </c>
    </row>
    <row r="378" spans="1:2" x14ac:dyDescent="0.25">
      <c r="A378" t="s">
        <v>785</v>
      </c>
      <c r="B378" t="s">
        <v>2341</v>
      </c>
    </row>
    <row r="379" spans="1:2" x14ac:dyDescent="0.25">
      <c r="A379" t="s">
        <v>786</v>
      </c>
      <c r="B379" t="s">
        <v>2346</v>
      </c>
    </row>
    <row r="380" spans="1:2" x14ac:dyDescent="0.25">
      <c r="A380" t="s">
        <v>787</v>
      </c>
      <c r="B380" t="s">
        <v>2343</v>
      </c>
    </row>
    <row r="381" spans="1:2" x14ac:dyDescent="0.25">
      <c r="A381" t="s">
        <v>788</v>
      </c>
      <c r="B381" t="s">
        <v>2341</v>
      </c>
    </row>
    <row r="382" spans="1:2" x14ac:dyDescent="0.25">
      <c r="A382" t="s">
        <v>790</v>
      </c>
      <c r="B382" t="s">
        <v>2344</v>
      </c>
    </row>
    <row r="383" spans="1:2" x14ac:dyDescent="0.25">
      <c r="A383" t="s">
        <v>792</v>
      </c>
      <c r="B383" t="s">
        <v>2353</v>
      </c>
    </row>
    <row r="384" spans="1:2" x14ac:dyDescent="0.25">
      <c r="A384" t="s">
        <v>795</v>
      </c>
      <c r="B384" t="s">
        <v>2341</v>
      </c>
    </row>
    <row r="385" spans="1:2" x14ac:dyDescent="0.25">
      <c r="A385" t="s">
        <v>798</v>
      </c>
      <c r="B385" t="s">
        <v>2341</v>
      </c>
    </row>
    <row r="386" spans="1:2" x14ac:dyDescent="0.25">
      <c r="A386" t="s">
        <v>800</v>
      </c>
      <c r="B386" t="s">
        <v>2345</v>
      </c>
    </row>
    <row r="387" spans="1:2" x14ac:dyDescent="0.25">
      <c r="A387" t="s">
        <v>802</v>
      </c>
      <c r="B387" t="s">
        <v>2345</v>
      </c>
    </row>
    <row r="388" spans="1:2" x14ac:dyDescent="0.25">
      <c r="A388" t="s">
        <v>804</v>
      </c>
      <c r="B388" t="s">
        <v>2348</v>
      </c>
    </row>
    <row r="389" spans="1:2" x14ac:dyDescent="0.25">
      <c r="A389" t="s">
        <v>806</v>
      </c>
      <c r="B389" t="s">
        <v>2341</v>
      </c>
    </row>
    <row r="390" spans="1:2" x14ac:dyDescent="0.25">
      <c r="A390" t="s">
        <v>809</v>
      </c>
      <c r="B390" t="s">
        <v>2341</v>
      </c>
    </row>
    <row r="391" spans="1:2" x14ac:dyDescent="0.25">
      <c r="A391" t="s">
        <v>810</v>
      </c>
      <c r="B391" t="s">
        <v>2348</v>
      </c>
    </row>
    <row r="392" spans="1:2" x14ac:dyDescent="0.25">
      <c r="A392" t="s">
        <v>811</v>
      </c>
      <c r="B392" t="s">
        <v>2341</v>
      </c>
    </row>
    <row r="393" spans="1:2" x14ac:dyDescent="0.25">
      <c r="A393" t="s">
        <v>814</v>
      </c>
      <c r="B393" t="s">
        <v>2350</v>
      </c>
    </row>
    <row r="394" spans="1:2" x14ac:dyDescent="0.25">
      <c r="A394" t="s">
        <v>817</v>
      </c>
      <c r="B394" t="s">
        <v>2346</v>
      </c>
    </row>
    <row r="395" spans="1:2" x14ac:dyDescent="0.25">
      <c r="A395" t="s">
        <v>818</v>
      </c>
      <c r="B395" t="s">
        <v>2341</v>
      </c>
    </row>
    <row r="396" spans="1:2" x14ac:dyDescent="0.25">
      <c r="A396" t="s">
        <v>819</v>
      </c>
      <c r="B396" t="s">
        <v>2346</v>
      </c>
    </row>
    <row r="397" spans="1:2" x14ac:dyDescent="0.25">
      <c r="A397" t="s">
        <v>821</v>
      </c>
      <c r="B397" t="s">
        <v>2348</v>
      </c>
    </row>
    <row r="398" spans="1:2" x14ac:dyDescent="0.25">
      <c r="A398" t="s">
        <v>822</v>
      </c>
      <c r="B398" t="s">
        <v>2341</v>
      </c>
    </row>
    <row r="399" spans="1:2" x14ac:dyDescent="0.25">
      <c r="A399" t="s">
        <v>824</v>
      </c>
      <c r="B399" t="s">
        <v>2347</v>
      </c>
    </row>
    <row r="400" spans="1:2" x14ac:dyDescent="0.25">
      <c r="A400" t="s">
        <v>826</v>
      </c>
      <c r="B400" t="s">
        <v>2347</v>
      </c>
    </row>
    <row r="401" spans="1:2" x14ac:dyDescent="0.25">
      <c r="A401" t="s">
        <v>827</v>
      </c>
      <c r="B401" t="s">
        <v>2341</v>
      </c>
    </row>
    <row r="402" spans="1:2" x14ac:dyDescent="0.25">
      <c r="A402" t="s">
        <v>830</v>
      </c>
      <c r="B402" t="s">
        <v>2341</v>
      </c>
    </row>
    <row r="403" spans="1:2" x14ac:dyDescent="0.25">
      <c r="A403" t="s">
        <v>833</v>
      </c>
      <c r="B403" t="s">
        <v>2346</v>
      </c>
    </row>
    <row r="404" spans="1:2" x14ac:dyDescent="0.25">
      <c r="A404" t="s">
        <v>835</v>
      </c>
      <c r="B404" t="s">
        <v>2346</v>
      </c>
    </row>
    <row r="405" spans="1:2" x14ac:dyDescent="0.25">
      <c r="A405" t="s">
        <v>836</v>
      </c>
      <c r="B405" t="s">
        <v>2346</v>
      </c>
    </row>
    <row r="406" spans="1:2" x14ac:dyDescent="0.25">
      <c r="A406" t="s">
        <v>837</v>
      </c>
      <c r="B406" t="s">
        <v>2350</v>
      </c>
    </row>
    <row r="407" spans="1:2" x14ac:dyDescent="0.25">
      <c r="A407" t="s">
        <v>839</v>
      </c>
      <c r="B407" t="s">
        <v>2346</v>
      </c>
    </row>
    <row r="408" spans="1:2" x14ac:dyDescent="0.25">
      <c r="A408" t="s">
        <v>840</v>
      </c>
      <c r="B408" t="s">
        <v>2348</v>
      </c>
    </row>
    <row r="409" spans="1:2" x14ac:dyDescent="0.25">
      <c r="A409" t="s">
        <v>841</v>
      </c>
      <c r="B409" t="s">
        <v>2346</v>
      </c>
    </row>
    <row r="410" spans="1:2" x14ac:dyDescent="0.25">
      <c r="A410" t="s">
        <v>844</v>
      </c>
      <c r="B410" t="s">
        <v>2341</v>
      </c>
    </row>
    <row r="411" spans="1:2" x14ac:dyDescent="0.25">
      <c r="A411" t="s">
        <v>847</v>
      </c>
      <c r="B411" t="s">
        <v>2346</v>
      </c>
    </row>
    <row r="412" spans="1:2" x14ac:dyDescent="0.25">
      <c r="A412" t="s">
        <v>850</v>
      </c>
      <c r="B412" t="s">
        <v>2348</v>
      </c>
    </row>
    <row r="413" spans="1:2" x14ac:dyDescent="0.25">
      <c r="A413" t="s">
        <v>853</v>
      </c>
      <c r="B413" t="s">
        <v>2341</v>
      </c>
    </row>
    <row r="414" spans="1:2" x14ac:dyDescent="0.25">
      <c r="A414" t="s">
        <v>855</v>
      </c>
      <c r="B414" t="s">
        <v>2341</v>
      </c>
    </row>
    <row r="415" spans="1:2" x14ac:dyDescent="0.25">
      <c r="A415" t="s">
        <v>858</v>
      </c>
      <c r="B415" t="s">
        <v>2347</v>
      </c>
    </row>
    <row r="416" spans="1:2" x14ac:dyDescent="0.25">
      <c r="A416" t="s">
        <v>861</v>
      </c>
      <c r="B416" t="s">
        <v>2353</v>
      </c>
    </row>
    <row r="417" spans="1:2" x14ac:dyDescent="0.25">
      <c r="A417" t="s">
        <v>863</v>
      </c>
      <c r="B417" t="s">
        <v>2341</v>
      </c>
    </row>
    <row r="418" spans="1:2" x14ac:dyDescent="0.25">
      <c r="A418" t="s">
        <v>865</v>
      </c>
      <c r="B418" t="s">
        <v>2346</v>
      </c>
    </row>
    <row r="419" spans="1:2" x14ac:dyDescent="0.25">
      <c r="A419" t="s">
        <v>868</v>
      </c>
      <c r="B419" t="s">
        <v>2346</v>
      </c>
    </row>
    <row r="420" spans="1:2" x14ac:dyDescent="0.25">
      <c r="A420" t="s">
        <v>871</v>
      </c>
      <c r="B420" t="s">
        <v>2348</v>
      </c>
    </row>
    <row r="421" spans="1:2" x14ac:dyDescent="0.25">
      <c r="A421" t="s">
        <v>874</v>
      </c>
      <c r="B421" t="s">
        <v>2347</v>
      </c>
    </row>
    <row r="422" spans="1:2" x14ac:dyDescent="0.25">
      <c r="A422" t="s">
        <v>876</v>
      </c>
      <c r="B422" t="s">
        <v>2341</v>
      </c>
    </row>
    <row r="423" spans="1:2" x14ac:dyDescent="0.25">
      <c r="A423" t="s">
        <v>878</v>
      </c>
      <c r="B423" t="s">
        <v>2348</v>
      </c>
    </row>
    <row r="424" spans="1:2" x14ac:dyDescent="0.25">
      <c r="A424" t="s">
        <v>880</v>
      </c>
      <c r="B424" t="s">
        <v>2341</v>
      </c>
    </row>
    <row r="425" spans="1:2" x14ac:dyDescent="0.25">
      <c r="A425" t="s">
        <v>882</v>
      </c>
      <c r="B425" t="s">
        <v>2341</v>
      </c>
    </row>
    <row r="426" spans="1:2" x14ac:dyDescent="0.25">
      <c r="A426" t="s">
        <v>883</v>
      </c>
      <c r="B426" t="s">
        <v>2350</v>
      </c>
    </row>
    <row r="427" spans="1:2" x14ac:dyDescent="0.25">
      <c r="A427" t="s">
        <v>885</v>
      </c>
      <c r="B427" t="s">
        <v>2341</v>
      </c>
    </row>
    <row r="428" spans="1:2" x14ac:dyDescent="0.25">
      <c r="A428" t="s">
        <v>888</v>
      </c>
      <c r="B428" t="s">
        <v>2346</v>
      </c>
    </row>
    <row r="429" spans="1:2" x14ac:dyDescent="0.25">
      <c r="A429" t="s">
        <v>889</v>
      </c>
      <c r="B429" t="s">
        <v>2341</v>
      </c>
    </row>
    <row r="430" spans="1:2" x14ac:dyDescent="0.25">
      <c r="A430" t="s">
        <v>891</v>
      </c>
      <c r="B430" t="s">
        <v>2341</v>
      </c>
    </row>
    <row r="431" spans="1:2" x14ac:dyDescent="0.25">
      <c r="A431" t="s">
        <v>894</v>
      </c>
      <c r="B431" t="s">
        <v>2348</v>
      </c>
    </row>
    <row r="432" spans="1:2" x14ac:dyDescent="0.25">
      <c r="A432" t="s">
        <v>896</v>
      </c>
      <c r="B432" t="s">
        <v>2347</v>
      </c>
    </row>
    <row r="433" spans="1:2" x14ac:dyDescent="0.25">
      <c r="A433" t="s">
        <v>897</v>
      </c>
      <c r="B433" t="s">
        <v>2341</v>
      </c>
    </row>
    <row r="434" spans="1:2" x14ac:dyDescent="0.25">
      <c r="A434" t="s">
        <v>899</v>
      </c>
      <c r="B434" t="s">
        <v>2346</v>
      </c>
    </row>
    <row r="435" spans="1:2" x14ac:dyDescent="0.25">
      <c r="A435" t="s">
        <v>901</v>
      </c>
      <c r="B435" t="s">
        <v>2341</v>
      </c>
    </row>
    <row r="436" spans="1:2" x14ac:dyDescent="0.25">
      <c r="A436" t="s">
        <v>903</v>
      </c>
      <c r="B436" t="s">
        <v>2341</v>
      </c>
    </row>
    <row r="437" spans="1:2" x14ac:dyDescent="0.25">
      <c r="A437" t="s">
        <v>905</v>
      </c>
      <c r="B437" t="s">
        <v>2341</v>
      </c>
    </row>
    <row r="438" spans="1:2" x14ac:dyDescent="0.25">
      <c r="A438" t="s">
        <v>908</v>
      </c>
      <c r="B438" t="s">
        <v>2341</v>
      </c>
    </row>
    <row r="439" spans="1:2" x14ac:dyDescent="0.25">
      <c r="A439" t="s">
        <v>909</v>
      </c>
      <c r="B439" t="s">
        <v>2341</v>
      </c>
    </row>
    <row r="440" spans="1:2" x14ac:dyDescent="0.25">
      <c r="A440" t="s">
        <v>910</v>
      </c>
      <c r="B440" t="s">
        <v>2347</v>
      </c>
    </row>
    <row r="441" spans="1:2" x14ac:dyDescent="0.25">
      <c r="A441" t="s">
        <v>911</v>
      </c>
      <c r="B441" t="s">
        <v>2341</v>
      </c>
    </row>
    <row r="442" spans="1:2" x14ac:dyDescent="0.25">
      <c r="A442" t="s">
        <v>913</v>
      </c>
      <c r="B442" t="s">
        <v>2341</v>
      </c>
    </row>
    <row r="443" spans="1:2" x14ac:dyDescent="0.25">
      <c r="A443" t="s">
        <v>914</v>
      </c>
      <c r="B443" t="s">
        <v>2345</v>
      </c>
    </row>
    <row r="444" spans="1:2" x14ac:dyDescent="0.25">
      <c r="A444" t="s">
        <v>916</v>
      </c>
      <c r="B444" t="s">
        <v>2341</v>
      </c>
    </row>
    <row r="445" spans="1:2" x14ac:dyDescent="0.25">
      <c r="A445" t="s">
        <v>918</v>
      </c>
      <c r="B445" t="s">
        <v>2341</v>
      </c>
    </row>
    <row r="446" spans="1:2" x14ac:dyDescent="0.25">
      <c r="A446" t="s">
        <v>920</v>
      </c>
      <c r="B446" t="s">
        <v>2341</v>
      </c>
    </row>
    <row r="447" spans="1:2" x14ac:dyDescent="0.25">
      <c r="A447" t="s">
        <v>922</v>
      </c>
      <c r="B447" t="s">
        <v>2341</v>
      </c>
    </row>
    <row r="448" spans="1:2" x14ac:dyDescent="0.25">
      <c r="A448" t="s">
        <v>924</v>
      </c>
      <c r="B448" t="s">
        <v>2346</v>
      </c>
    </row>
    <row r="449" spans="1:2" x14ac:dyDescent="0.25">
      <c r="A449" t="s">
        <v>926</v>
      </c>
      <c r="B449" t="s">
        <v>2348</v>
      </c>
    </row>
    <row r="450" spans="1:2" x14ac:dyDescent="0.25">
      <c r="A450" t="s">
        <v>927</v>
      </c>
      <c r="B450" t="s">
        <v>2348</v>
      </c>
    </row>
    <row r="451" spans="1:2" x14ac:dyDescent="0.25">
      <c r="A451" t="s">
        <v>928</v>
      </c>
      <c r="B451" t="s">
        <v>2341</v>
      </c>
    </row>
    <row r="452" spans="1:2" x14ac:dyDescent="0.25">
      <c r="A452" t="s">
        <v>930</v>
      </c>
      <c r="B452" t="s">
        <v>2346</v>
      </c>
    </row>
    <row r="453" spans="1:2" x14ac:dyDescent="0.25">
      <c r="A453" t="s">
        <v>932</v>
      </c>
      <c r="B453" t="s">
        <v>2343</v>
      </c>
    </row>
    <row r="454" spans="1:2" x14ac:dyDescent="0.25">
      <c r="A454" t="s">
        <v>934</v>
      </c>
      <c r="B454" t="s">
        <v>2346</v>
      </c>
    </row>
    <row r="455" spans="1:2" x14ac:dyDescent="0.25">
      <c r="A455" t="s">
        <v>935</v>
      </c>
      <c r="B455" t="s">
        <v>2343</v>
      </c>
    </row>
    <row r="456" spans="1:2" x14ac:dyDescent="0.25">
      <c r="A456" t="s">
        <v>937</v>
      </c>
      <c r="B456" t="s">
        <v>2341</v>
      </c>
    </row>
    <row r="457" spans="1:2" x14ac:dyDescent="0.25">
      <c r="A457" t="s">
        <v>939</v>
      </c>
      <c r="B457" t="s">
        <v>2348</v>
      </c>
    </row>
    <row r="458" spans="1:2" x14ac:dyDescent="0.25">
      <c r="A458" t="s">
        <v>940</v>
      </c>
      <c r="B458" t="s">
        <v>2346</v>
      </c>
    </row>
    <row r="459" spans="1:2" x14ac:dyDescent="0.25">
      <c r="A459" t="s">
        <v>941</v>
      </c>
      <c r="B459" t="s">
        <v>2341</v>
      </c>
    </row>
    <row r="460" spans="1:2" x14ac:dyDescent="0.25">
      <c r="A460" t="s">
        <v>943</v>
      </c>
      <c r="B460" t="s">
        <v>2341</v>
      </c>
    </row>
    <row r="461" spans="1:2" x14ac:dyDescent="0.25">
      <c r="A461" t="s">
        <v>945</v>
      </c>
      <c r="B461" t="s">
        <v>2348</v>
      </c>
    </row>
    <row r="462" spans="1:2" x14ac:dyDescent="0.25">
      <c r="A462" t="s">
        <v>948</v>
      </c>
      <c r="B462" t="s">
        <v>2346</v>
      </c>
    </row>
    <row r="463" spans="1:2" x14ac:dyDescent="0.25">
      <c r="A463" t="s">
        <v>950</v>
      </c>
      <c r="B463" t="s">
        <v>2341</v>
      </c>
    </row>
    <row r="464" spans="1:2" x14ac:dyDescent="0.25">
      <c r="A464" t="s">
        <v>951</v>
      </c>
      <c r="B464" t="s">
        <v>2348</v>
      </c>
    </row>
    <row r="465" spans="1:2" x14ac:dyDescent="0.25">
      <c r="A465" t="s">
        <v>952</v>
      </c>
      <c r="B465" t="s">
        <v>2346</v>
      </c>
    </row>
    <row r="466" spans="1:2" x14ac:dyDescent="0.25">
      <c r="A466" t="s">
        <v>955</v>
      </c>
      <c r="B466" t="s">
        <v>2341</v>
      </c>
    </row>
    <row r="467" spans="1:2" x14ac:dyDescent="0.25">
      <c r="A467" t="s">
        <v>958</v>
      </c>
      <c r="B467" t="s">
        <v>2346</v>
      </c>
    </row>
    <row r="468" spans="1:2" x14ac:dyDescent="0.25">
      <c r="A468" t="s">
        <v>960</v>
      </c>
      <c r="B468" t="s">
        <v>2343</v>
      </c>
    </row>
    <row r="469" spans="1:2" x14ac:dyDescent="0.25">
      <c r="A469" t="s">
        <v>963</v>
      </c>
      <c r="B469" t="s">
        <v>2341</v>
      </c>
    </row>
    <row r="470" spans="1:2" x14ac:dyDescent="0.25">
      <c r="A470" t="s">
        <v>964</v>
      </c>
      <c r="B470" t="s">
        <v>2341</v>
      </c>
    </row>
    <row r="471" spans="1:2" x14ac:dyDescent="0.25">
      <c r="A471" t="s">
        <v>966</v>
      </c>
      <c r="B471" t="s">
        <v>2343</v>
      </c>
    </row>
    <row r="472" spans="1:2" x14ac:dyDescent="0.25">
      <c r="A472" t="s">
        <v>968</v>
      </c>
      <c r="B472" t="s">
        <v>2341</v>
      </c>
    </row>
    <row r="473" spans="1:2" x14ac:dyDescent="0.25">
      <c r="A473" t="s">
        <v>971</v>
      </c>
      <c r="B473" t="s">
        <v>2336</v>
      </c>
    </row>
    <row r="474" spans="1:2" x14ac:dyDescent="0.25">
      <c r="A474" t="s">
        <v>972</v>
      </c>
      <c r="B474" t="s">
        <v>2075</v>
      </c>
    </row>
    <row r="475" spans="1:2" x14ac:dyDescent="0.25">
      <c r="A475" t="s">
        <v>974</v>
      </c>
      <c r="B475" t="s">
        <v>2075</v>
      </c>
    </row>
    <row r="476" spans="1:2" x14ac:dyDescent="0.25">
      <c r="A476" t="s">
        <v>975</v>
      </c>
      <c r="B476" t="s">
        <v>2075</v>
      </c>
    </row>
    <row r="477" spans="1:2" x14ac:dyDescent="0.25">
      <c r="A477" t="s">
        <v>977</v>
      </c>
      <c r="B477" t="s">
        <v>2075</v>
      </c>
    </row>
    <row r="478" spans="1:2" x14ac:dyDescent="0.25">
      <c r="A478" t="s">
        <v>980</v>
      </c>
      <c r="B478" t="s">
        <v>2341</v>
      </c>
    </row>
    <row r="479" spans="1:2" x14ac:dyDescent="0.25">
      <c r="A479" t="s">
        <v>983</v>
      </c>
      <c r="B479" t="s">
        <v>184</v>
      </c>
    </row>
    <row r="480" spans="1:2" x14ac:dyDescent="0.25">
      <c r="A480" t="s">
        <v>986</v>
      </c>
      <c r="B480" t="s">
        <v>2352</v>
      </c>
    </row>
    <row r="481" spans="1:2" x14ac:dyDescent="0.25">
      <c r="A481" t="s">
        <v>987</v>
      </c>
      <c r="B481" t="s">
        <v>2348</v>
      </c>
    </row>
    <row r="482" spans="1:2" x14ac:dyDescent="0.25">
      <c r="A482" t="s">
        <v>989</v>
      </c>
      <c r="B482" t="s">
        <v>2341</v>
      </c>
    </row>
    <row r="483" spans="1:2" x14ac:dyDescent="0.25">
      <c r="A483" t="s">
        <v>991</v>
      </c>
      <c r="B483" t="s">
        <v>2341</v>
      </c>
    </row>
    <row r="484" spans="1:2" x14ac:dyDescent="0.25">
      <c r="A484" t="s">
        <v>994</v>
      </c>
      <c r="B484" t="s">
        <v>2341</v>
      </c>
    </row>
    <row r="485" spans="1:2" x14ac:dyDescent="0.25">
      <c r="A485" t="s">
        <v>997</v>
      </c>
      <c r="B485" t="s">
        <v>184</v>
      </c>
    </row>
    <row r="486" spans="1:2" x14ac:dyDescent="0.25">
      <c r="A486" t="s">
        <v>999</v>
      </c>
      <c r="B486" t="s">
        <v>2341</v>
      </c>
    </row>
    <row r="487" spans="1:2" x14ac:dyDescent="0.25">
      <c r="A487" t="s">
        <v>1001</v>
      </c>
      <c r="B487" t="s">
        <v>2341</v>
      </c>
    </row>
    <row r="488" spans="1:2" x14ac:dyDescent="0.25">
      <c r="A488" t="s">
        <v>1005</v>
      </c>
      <c r="B488" t="s">
        <v>184</v>
      </c>
    </row>
    <row r="489" spans="1:2" x14ac:dyDescent="0.25">
      <c r="A489" t="s">
        <v>1007</v>
      </c>
      <c r="B489" t="s">
        <v>2341</v>
      </c>
    </row>
    <row r="490" spans="1:2" x14ac:dyDescent="0.25">
      <c r="A490" t="s">
        <v>1009</v>
      </c>
      <c r="B490" t="s">
        <v>2341</v>
      </c>
    </row>
    <row r="491" spans="1:2" x14ac:dyDescent="0.25">
      <c r="A491" t="s">
        <v>1010</v>
      </c>
      <c r="B491" t="s">
        <v>2341</v>
      </c>
    </row>
    <row r="492" spans="1:2" x14ac:dyDescent="0.25">
      <c r="A492" t="s">
        <v>1012</v>
      </c>
      <c r="B492" t="s">
        <v>2341</v>
      </c>
    </row>
    <row r="493" spans="1:2" x14ac:dyDescent="0.25">
      <c r="A493" t="s">
        <v>1013</v>
      </c>
      <c r="B493" t="s">
        <v>2341</v>
      </c>
    </row>
    <row r="494" spans="1:2" x14ac:dyDescent="0.25">
      <c r="A494" t="s">
        <v>1015</v>
      </c>
      <c r="B494" t="s">
        <v>2341</v>
      </c>
    </row>
    <row r="495" spans="1:2" x14ac:dyDescent="0.25">
      <c r="A495" t="s">
        <v>1017</v>
      </c>
      <c r="B495" t="s">
        <v>184</v>
      </c>
    </row>
    <row r="496" spans="1:2" x14ac:dyDescent="0.25">
      <c r="A496" t="s">
        <v>1020</v>
      </c>
      <c r="B496" t="s">
        <v>2345</v>
      </c>
    </row>
    <row r="497" spans="1:2" x14ac:dyDescent="0.25">
      <c r="A497" t="s">
        <v>1022</v>
      </c>
      <c r="B497" t="s">
        <v>2341</v>
      </c>
    </row>
    <row r="498" spans="1:2" x14ac:dyDescent="0.25">
      <c r="A498" t="s">
        <v>1024</v>
      </c>
      <c r="B498" t="s">
        <v>2347</v>
      </c>
    </row>
    <row r="499" spans="1:2" x14ac:dyDescent="0.25">
      <c r="A499" t="s">
        <v>1025</v>
      </c>
      <c r="B499" t="s">
        <v>2075</v>
      </c>
    </row>
    <row r="500" spans="1:2" x14ac:dyDescent="0.25">
      <c r="A500" t="s">
        <v>1027</v>
      </c>
      <c r="B500" t="s">
        <v>2341</v>
      </c>
    </row>
    <row r="501" spans="1:2" x14ac:dyDescent="0.25">
      <c r="A501" t="s">
        <v>1028</v>
      </c>
      <c r="B501" t="s">
        <v>184</v>
      </c>
    </row>
    <row r="502" spans="1:2" x14ac:dyDescent="0.25">
      <c r="A502" t="s">
        <v>1029</v>
      </c>
      <c r="B502" t="s">
        <v>2341</v>
      </c>
    </row>
    <row r="503" spans="1:2" x14ac:dyDescent="0.25">
      <c r="A503" t="s">
        <v>1031</v>
      </c>
      <c r="B503" t="s">
        <v>2341</v>
      </c>
    </row>
    <row r="504" spans="1:2" x14ac:dyDescent="0.25">
      <c r="A504" t="s">
        <v>1033</v>
      </c>
      <c r="B504" t="s">
        <v>184</v>
      </c>
    </row>
    <row r="505" spans="1:2" x14ac:dyDescent="0.25">
      <c r="A505" t="s">
        <v>1034</v>
      </c>
      <c r="B505" t="s">
        <v>2341</v>
      </c>
    </row>
    <row r="506" spans="1:2" x14ac:dyDescent="0.25">
      <c r="A506" t="s">
        <v>1035</v>
      </c>
      <c r="B506" t="s">
        <v>2345</v>
      </c>
    </row>
    <row r="507" spans="1:2" x14ac:dyDescent="0.25">
      <c r="A507" t="s">
        <v>1037</v>
      </c>
      <c r="B507" t="s">
        <v>2342</v>
      </c>
    </row>
    <row r="508" spans="1:2" x14ac:dyDescent="0.25">
      <c r="A508" t="s">
        <v>1038</v>
      </c>
      <c r="B508" t="s">
        <v>2348</v>
      </c>
    </row>
    <row r="509" spans="1:2" x14ac:dyDescent="0.25">
      <c r="A509" t="s">
        <v>1040</v>
      </c>
      <c r="B509" t="s">
        <v>2075</v>
      </c>
    </row>
    <row r="510" spans="1:2" x14ac:dyDescent="0.25">
      <c r="A510" t="s">
        <v>1043</v>
      </c>
      <c r="B510" t="s">
        <v>2348</v>
      </c>
    </row>
    <row r="511" spans="1:2" x14ac:dyDescent="0.25">
      <c r="A511" t="s">
        <v>1046</v>
      </c>
      <c r="B511" t="s">
        <v>2341</v>
      </c>
    </row>
    <row r="512" spans="1:2" x14ac:dyDescent="0.25">
      <c r="A512" t="s">
        <v>1048</v>
      </c>
      <c r="B512" t="s">
        <v>2341</v>
      </c>
    </row>
    <row r="513" spans="1:2" x14ac:dyDescent="0.25">
      <c r="A513" t="s">
        <v>1050</v>
      </c>
      <c r="B513" t="s">
        <v>2341</v>
      </c>
    </row>
    <row r="514" spans="1:2" x14ac:dyDescent="0.25">
      <c r="A514" t="s">
        <v>1052</v>
      </c>
      <c r="B514" t="s">
        <v>2347</v>
      </c>
    </row>
    <row r="515" spans="1:2" x14ac:dyDescent="0.25">
      <c r="A515" t="s">
        <v>1054</v>
      </c>
      <c r="B515" t="s">
        <v>2341</v>
      </c>
    </row>
    <row r="516" spans="1:2" x14ac:dyDescent="0.25">
      <c r="A516" t="s">
        <v>1055</v>
      </c>
      <c r="B516" t="s">
        <v>2343</v>
      </c>
    </row>
    <row r="517" spans="1:2" x14ac:dyDescent="0.25">
      <c r="A517" t="s">
        <v>1056</v>
      </c>
      <c r="B517" t="s">
        <v>2341</v>
      </c>
    </row>
    <row r="518" spans="1:2" x14ac:dyDescent="0.25">
      <c r="A518" t="s">
        <v>1058</v>
      </c>
      <c r="B518" t="s">
        <v>2346</v>
      </c>
    </row>
    <row r="519" spans="1:2" x14ac:dyDescent="0.25">
      <c r="A519" t="s">
        <v>1060</v>
      </c>
      <c r="B519" t="s">
        <v>2075</v>
      </c>
    </row>
    <row r="520" spans="1:2" x14ac:dyDescent="0.25">
      <c r="A520" t="s">
        <v>1062</v>
      </c>
      <c r="B520" t="s">
        <v>2341</v>
      </c>
    </row>
    <row r="521" spans="1:2" x14ac:dyDescent="0.25">
      <c r="A521" t="s">
        <v>1064</v>
      </c>
      <c r="B521" t="s">
        <v>2348</v>
      </c>
    </row>
    <row r="522" spans="1:2" x14ac:dyDescent="0.25">
      <c r="A522" t="s">
        <v>1066</v>
      </c>
      <c r="B522" t="s">
        <v>2348</v>
      </c>
    </row>
    <row r="523" spans="1:2" x14ac:dyDescent="0.25">
      <c r="A523" t="s">
        <v>1067</v>
      </c>
      <c r="B523" t="s">
        <v>2345</v>
      </c>
    </row>
    <row r="524" spans="1:2" x14ac:dyDescent="0.25">
      <c r="A524" t="s">
        <v>1068</v>
      </c>
      <c r="B524" t="s">
        <v>2341</v>
      </c>
    </row>
    <row r="525" spans="1:2" x14ac:dyDescent="0.25">
      <c r="A525" t="s">
        <v>1070</v>
      </c>
      <c r="B525" t="s">
        <v>2341</v>
      </c>
    </row>
    <row r="526" spans="1:2" x14ac:dyDescent="0.25">
      <c r="A526" t="s">
        <v>1072</v>
      </c>
      <c r="B526" t="s">
        <v>2347</v>
      </c>
    </row>
    <row r="527" spans="1:2" x14ac:dyDescent="0.25">
      <c r="A527" t="s">
        <v>1074</v>
      </c>
      <c r="B527" t="s">
        <v>2347</v>
      </c>
    </row>
    <row r="528" spans="1:2" x14ac:dyDescent="0.25">
      <c r="A528" t="s">
        <v>1076</v>
      </c>
      <c r="B528" t="s">
        <v>2346</v>
      </c>
    </row>
    <row r="529" spans="1:2" x14ac:dyDescent="0.25">
      <c r="A529" t="s">
        <v>1077</v>
      </c>
      <c r="B529" t="s">
        <v>2341</v>
      </c>
    </row>
    <row r="530" spans="1:2" x14ac:dyDescent="0.25">
      <c r="A530" t="s">
        <v>1079</v>
      </c>
      <c r="B530" t="s">
        <v>2341</v>
      </c>
    </row>
    <row r="531" spans="1:2" x14ac:dyDescent="0.25">
      <c r="A531" t="s">
        <v>1081</v>
      </c>
      <c r="B531" t="s">
        <v>2355</v>
      </c>
    </row>
    <row r="532" spans="1:2" x14ac:dyDescent="0.25">
      <c r="A532" t="s">
        <v>1082</v>
      </c>
      <c r="B532" t="s">
        <v>2348</v>
      </c>
    </row>
    <row r="533" spans="1:2" x14ac:dyDescent="0.25">
      <c r="A533" t="s">
        <v>1084</v>
      </c>
      <c r="B533" t="s">
        <v>2345</v>
      </c>
    </row>
    <row r="534" spans="1:2" x14ac:dyDescent="0.25">
      <c r="A534" t="s">
        <v>1086</v>
      </c>
      <c r="B534" t="s">
        <v>2346</v>
      </c>
    </row>
    <row r="535" spans="1:2" x14ac:dyDescent="0.25">
      <c r="A535" t="s">
        <v>1087</v>
      </c>
      <c r="B535" t="s">
        <v>2341</v>
      </c>
    </row>
    <row r="536" spans="1:2" x14ac:dyDescent="0.25">
      <c r="A536" t="s">
        <v>1090</v>
      </c>
      <c r="B536" t="s">
        <v>2341</v>
      </c>
    </row>
    <row r="537" spans="1:2" x14ac:dyDescent="0.25">
      <c r="A537" t="s">
        <v>1093</v>
      </c>
      <c r="B537" t="s">
        <v>2345</v>
      </c>
    </row>
    <row r="538" spans="1:2" x14ac:dyDescent="0.25">
      <c r="A538" t="s">
        <v>1095</v>
      </c>
      <c r="B538" t="s">
        <v>2341</v>
      </c>
    </row>
    <row r="539" spans="1:2" x14ac:dyDescent="0.25">
      <c r="A539" t="s">
        <v>1096</v>
      </c>
      <c r="B539" t="s">
        <v>2341</v>
      </c>
    </row>
    <row r="540" spans="1:2" x14ac:dyDescent="0.25">
      <c r="A540" t="s">
        <v>1097</v>
      </c>
      <c r="B540" t="s">
        <v>2341</v>
      </c>
    </row>
    <row r="541" spans="1:2" x14ac:dyDescent="0.25">
      <c r="A541" t="s">
        <v>1098</v>
      </c>
      <c r="B541" t="s">
        <v>2341</v>
      </c>
    </row>
    <row r="542" spans="1:2" x14ac:dyDescent="0.25">
      <c r="A542" t="s">
        <v>1099</v>
      </c>
      <c r="B542" t="s">
        <v>2341</v>
      </c>
    </row>
    <row r="543" spans="1:2" x14ac:dyDescent="0.25">
      <c r="A543" t="s">
        <v>1100</v>
      </c>
      <c r="B543" t="s">
        <v>2341</v>
      </c>
    </row>
    <row r="544" spans="1:2" x14ac:dyDescent="0.25">
      <c r="A544" t="s">
        <v>1101</v>
      </c>
      <c r="B544" t="s">
        <v>2341</v>
      </c>
    </row>
    <row r="545" spans="1:2" x14ac:dyDescent="0.25">
      <c r="A545" t="s">
        <v>1104</v>
      </c>
      <c r="B545" t="s">
        <v>2341</v>
      </c>
    </row>
    <row r="546" spans="1:2" x14ac:dyDescent="0.25">
      <c r="A546" t="s">
        <v>1107</v>
      </c>
      <c r="B546" t="s">
        <v>2341</v>
      </c>
    </row>
    <row r="547" spans="1:2" x14ac:dyDescent="0.25">
      <c r="A547" t="s">
        <v>1110</v>
      </c>
      <c r="B547" t="s">
        <v>2341</v>
      </c>
    </row>
    <row r="548" spans="1:2" x14ac:dyDescent="0.25">
      <c r="A548" t="s">
        <v>1112</v>
      </c>
      <c r="B548" t="s">
        <v>2341</v>
      </c>
    </row>
    <row r="549" spans="1:2" x14ac:dyDescent="0.25">
      <c r="A549" t="s">
        <v>1114</v>
      </c>
      <c r="B549" t="s">
        <v>2341</v>
      </c>
    </row>
    <row r="550" spans="1:2" x14ac:dyDescent="0.25">
      <c r="A550" t="s">
        <v>1116</v>
      </c>
      <c r="B550" t="s">
        <v>2348</v>
      </c>
    </row>
    <row r="551" spans="1:2" x14ac:dyDescent="0.25">
      <c r="A551" t="s">
        <v>1117</v>
      </c>
      <c r="B551" t="s">
        <v>2348</v>
      </c>
    </row>
    <row r="552" spans="1:2" x14ac:dyDescent="0.25">
      <c r="A552" t="s">
        <v>1120</v>
      </c>
      <c r="B552" t="s">
        <v>2075</v>
      </c>
    </row>
    <row r="553" spans="1:2" x14ac:dyDescent="0.25">
      <c r="A553" t="s">
        <v>1123</v>
      </c>
      <c r="B553" t="s">
        <v>2341</v>
      </c>
    </row>
    <row r="554" spans="1:2" x14ac:dyDescent="0.25">
      <c r="A554" t="s">
        <v>1126</v>
      </c>
      <c r="B554" t="s">
        <v>2346</v>
      </c>
    </row>
    <row r="555" spans="1:2" x14ac:dyDescent="0.25">
      <c r="A555" t="s">
        <v>1128</v>
      </c>
      <c r="B555" t="s">
        <v>2075</v>
      </c>
    </row>
    <row r="556" spans="1:2" x14ac:dyDescent="0.25">
      <c r="A556" t="s">
        <v>1130</v>
      </c>
      <c r="B556" t="s">
        <v>2341</v>
      </c>
    </row>
    <row r="557" spans="1:2" x14ac:dyDescent="0.25">
      <c r="A557" t="s">
        <v>1133</v>
      </c>
      <c r="B557" t="s">
        <v>2356</v>
      </c>
    </row>
    <row r="558" spans="1:2" x14ac:dyDescent="0.25">
      <c r="A558" t="s">
        <v>1135</v>
      </c>
      <c r="B558" t="s">
        <v>2075</v>
      </c>
    </row>
    <row r="559" spans="1:2" x14ac:dyDescent="0.25">
      <c r="A559" t="s">
        <v>1137</v>
      </c>
      <c r="B559" t="s">
        <v>2341</v>
      </c>
    </row>
    <row r="560" spans="1:2" x14ac:dyDescent="0.25">
      <c r="A560" t="s">
        <v>1140</v>
      </c>
      <c r="B560" t="s">
        <v>2345</v>
      </c>
    </row>
    <row r="561" spans="1:2" x14ac:dyDescent="0.25">
      <c r="A561" t="s">
        <v>1143</v>
      </c>
      <c r="B561" t="s">
        <v>2075</v>
      </c>
    </row>
    <row r="562" spans="1:2" x14ac:dyDescent="0.25">
      <c r="A562" t="s">
        <v>1146</v>
      </c>
      <c r="B562" t="s">
        <v>2350</v>
      </c>
    </row>
    <row r="563" spans="1:2" x14ac:dyDescent="0.25">
      <c r="A563" t="s">
        <v>1148</v>
      </c>
      <c r="B563" t="s">
        <v>2075</v>
      </c>
    </row>
    <row r="564" spans="1:2" x14ac:dyDescent="0.25">
      <c r="A564" t="s">
        <v>1150</v>
      </c>
      <c r="B564" t="s">
        <v>2075</v>
      </c>
    </row>
    <row r="565" spans="1:2" x14ac:dyDescent="0.25">
      <c r="A565" t="s">
        <v>1151</v>
      </c>
      <c r="B565" t="s">
        <v>2341</v>
      </c>
    </row>
    <row r="566" spans="1:2" x14ac:dyDescent="0.25">
      <c r="A566" t="s">
        <v>1153</v>
      </c>
      <c r="B566" t="s">
        <v>2346</v>
      </c>
    </row>
    <row r="567" spans="1:2" x14ac:dyDescent="0.25">
      <c r="A567" t="s">
        <v>1155</v>
      </c>
      <c r="B567" t="s">
        <v>2075</v>
      </c>
    </row>
    <row r="568" spans="1:2" x14ac:dyDescent="0.25">
      <c r="A568" t="s">
        <v>1156</v>
      </c>
      <c r="B568" t="s">
        <v>2352</v>
      </c>
    </row>
    <row r="569" spans="1:2" x14ac:dyDescent="0.25">
      <c r="A569" t="s">
        <v>1158</v>
      </c>
      <c r="B569" t="s">
        <v>2341</v>
      </c>
    </row>
    <row r="570" spans="1:2" x14ac:dyDescent="0.25">
      <c r="A570" t="s">
        <v>1160</v>
      </c>
      <c r="B570" t="s">
        <v>2343</v>
      </c>
    </row>
    <row r="571" spans="1:2" x14ac:dyDescent="0.25">
      <c r="A571" t="s">
        <v>1161</v>
      </c>
      <c r="B571" t="s">
        <v>2357</v>
      </c>
    </row>
    <row r="572" spans="1:2" x14ac:dyDescent="0.25">
      <c r="A572" t="s">
        <v>1162</v>
      </c>
      <c r="B572" t="s">
        <v>2341</v>
      </c>
    </row>
    <row r="573" spans="1:2" x14ac:dyDescent="0.25">
      <c r="A573" t="s">
        <v>1163</v>
      </c>
      <c r="B573" t="s">
        <v>2341</v>
      </c>
    </row>
    <row r="574" spans="1:2" x14ac:dyDescent="0.25">
      <c r="A574" t="s">
        <v>1165</v>
      </c>
      <c r="B574" t="s">
        <v>2075</v>
      </c>
    </row>
    <row r="575" spans="1:2" x14ac:dyDescent="0.25">
      <c r="A575" t="s">
        <v>1167</v>
      </c>
      <c r="B575" t="s">
        <v>2341</v>
      </c>
    </row>
    <row r="576" spans="1:2" x14ac:dyDescent="0.25">
      <c r="A576" t="s">
        <v>1168</v>
      </c>
      <c r="B576" t="s">
        <v>2341</v>
      </c>
    </row>
    <row r="577" spans="1:2" x14ac:dyDescent="0.25">
      <c r="A577" t="s">
        <v>1169</v>
      </c>
      <c r="B577" t="s">
        <v>2343</v>
      </c>
    </row>
    <row r="578" spans="1:2" x14ac:dyDescent="0.25">
      <c r="A578" t="s">
        <v>1171</v>
      </c>
      <c r="B578" t="s">
        <v>2341</v>
      </c>
    </row>
    <row r="579" spans="1:2" x14ac:dyDescent="0.25">
      <c r="A579" t="s">
        <v>1174</v>
      </c>
      <c r="B579" t="s">
        <v>2348</v>
      </c>
    </row>
    <row r="580" spans="1:2" x14ac:dyDescent="0.25">
      <c r="A580" t="s">
        <v>1176</v>
      </c>
      <c r="B580" t="s">
        <v>2341</v>
      </c>
    </row>
    <row r="581" spans="1:2" x14ac:dyDescent="0.25">
      <c r="A581" t="s">
        <v>1178</v>
      </c>
      <c r="B581" t="s">
        <v>2341</v>
      </c>
    </row>
    <row r="582" spans="1:2" x14ac:dyDescent="0.25">
      <c r="A582" t="s">
        <v>1180</v>
      </c>
      <c r="B582" t="s">
        <v>2348</v>
      </c>
    </row>
    <row r="583" spans="1:2" x14ac:dyDescent="0.25">
      <c r="A583" t="s">
        <v>1181</v>
      </c>
      <c r="B583" t="s">
        <v>2341</v>
      </c>
    </row>
    <row r="584" spans="1:2" x14ac:dyDescent="0.25">
      <c r="A584" t="s">
        <v>1184</v>
      </c>
      <c r="B584" t="s">
        <v>2341</v>
      </c>
    </row>
    <row r="585" spans="1:2" x14ac:dyDescent="0.25">
      <c r="A585" t="s">
        <v>1186</v>
      </c>
      <c r="B585" t="s">
        <v>2341</v>
      </c>
    </row>
    <row r="586" spans="1:2" x14ac:dyDescent="0.25">
      <c r="A586" t="s">
        <v>1188</v>
      </c>
      <c r="B586" t="s">
        <v>2341</v>
      </c>
    </row>
    <row r="587" spans="1:2" x14ac:dyDescent="0.25">
      <c r="A587" t="s">
        <v>1189</v>
      </c>
      <c r="B587" t="s">
        <v>2341</v>
      </c>
    </row>
    <row r="588" spans="1:2" x14ac:dyDescent="0.25">
      <c r="A588" t="s">
        <v>1190</v>
      </c>
      <c r="B588" t="s">
        <v>2342</v>
      </c>
    </row>
    <row r="589" spans="1:2" x14ac:dyDescent="0.25">
      <c r="A589" t="s">
        <v>1192</v>
      </c>
      <c r="B589" t="s">
        <v>2341</v>
      </c>
    </row>
    <row r="590" spans="1:2" x14ac:dyDescent="0.25">
      <c r="A590" t="s">
        <v>1194</v>
      </c>
      <c r="B590" t="s">
        <v>2341</v>
      </c>
    </row>
    <row r="591" spans="1:2" x14ac:dyDescent="0.25">
      <c r="A591" t="s">
        <v>1195</v>
      </c>
      <c r="B591" t="s">
        <v>2347</v>
      </c>
    </row>
    <row r="592" spans="1:2" x14ac:dyDescent="0.25">
      <c r="A592" t="s">
        <v>1197</v>
      </c>
      <c r="B592" t="s">
        <v>2345</v>
      </c>
    </row>
    <row r="593" spans="1:2" x14ac:dyDescent="0.25">
      <c r="A593" t="s">
        <v>1198</v>
      </c>
      <c r="B593" t="s">
        <v>2341</v>
      </c>
    </row>
    <row r="594" spans="1:2" x14ac:dyDescent="0.25">
      <c r="A594" t="s">
        <v>1199</v>
      </c>
      <c r="B594" t="s">
        <v>2345</v>
      </c>
    </row>
    <row r="595" spans="1:2" x14ac:dyDescent="0.25">
      <c r="A595" t="s">
        <v>1200</v>
      </c>
      <c r="B595" t="s">
        <v>2341</v>
      </c>
    </row>
    <row r="596" spans="1:2" x14ac:dyDescent="0.25">
      <c r="A596" t="s">
        <v>1201</v>
      </c>
      <c r="B596" t="s">
        <v>2341</v>
      </c>
    </row>
    <row r="597" spans="1:2" x14ac:dyDescent="0.25">
      <c r="A597" t="s">
        <v>1203</v>
      </c>
      <c r="B597" t="s">
        <v>2346</v>
      </c>
    </row>
    <row r="598" spans="1:2" x14ac:dyDescent="0.25">
      <c r="A598" t="s">
        <v>1205</v>
      </c>
      <c r="B598" t="s">
        <v>2347</v>
      </c>
    </row>
    <row r="599" spans="1:2" x14ac:dyDescent="0.25">
      <c r="A599" t="s">
        <v>1207</v>
      </c>
      <c r="B599" t="s">
        <v>2341</v>
      </c>
    </row>
    <row r="600" spans="1:2" x14ac:dyDescent="0.25">
      <c r="A600" t="s">
        <v>1209</v>
      </c>
      <c r="B600" t="s">
        <v>2348</v>
      </c>
    </row>
    <row r="601" spans="1:2" x14ac:dyDescent="0.25">
      <c r="A601" t="s">
        <v>1210</v>
      </c>
      <c r="B601" t="s">
        <v>2341</v>
      </c>
    </row>
    <row r="602" spans="1:2" x14ac:dyDescent="0.25">
      <c r="A602" t="s">
        <v>1211</v>
      </c>
      <c r="B602" t="s">
        <v>2341</v>
      </c>
    </row>
    <row r="603" spans="1:2" x14ac:dyDescent="0.25">
      <c r="A603" t="s">
        <v>1213</v>
      </c>
      <c r="B603" t="s">
        <v>2345</v>
      </c>
    </row>
    <row r="604" spans="1:2" x14ac:dyDescent="0.25">
      <c r="A604" t="s">
        <v>1215</v>
      </c>
      <c r="B604" t="s">
        <v>2341</v>
      </c>
    </row>
    <row r="605" spans="1:2" x14ac:dyDescent="0.25">
      <c r="A605" t="s">
        <v>1216</v>
      </c>
      <c r="B605" t="s">
        <v>2345</v>
      </c>
    </row>
    <row r="606" spans="1:2" x14ac:dyDescent="0.25">
      <c r="A606" t="s">
        <v>1218</v>
      </c>
      <c r="B606" t="s">
        <v>2346</v>
      </c>
    </row>
    <row r="607" spans="1:2" x14ac:dyDescent="0.25">
      <c r="A607" t="s">
        <v>1219</v>
      </c>
      <c r="B607" t="s">
        <v>2341</v>
      </c>
    </row>
    <row r="608" spans="1:2" x14ac:dyDescent="0.25">
      <c r="A608" t="s">
        <v>1220</v>
      </c>
      <c r="B608" t="s">
        <v>2352</v>
      </c>
    </row>
    <row r="609" spans="1:2" x14ac:dyDescent="0.25">
      <c r="A609" t="s">
        <v>1222</v>
      </c>
      <c r="B609" t="s">
        <v>2075</v>
      </c>
    </row>
    <row r="610" spans="1:2" x14ac:dyDescent="0.25">
      <c r="A610" t="s">
        <v>1224</v>
      </c>
      <c r="B610" t="s">
        <v>2346</v>
      </c>
    </row>
    <row r="611" spans="1:2" x14ac:dyDescent="0.25">
      <c r="A611" t="s">
        <v>1225</v>
      </c>
      <c r="B611" t="s">
        <v>2341</v>
      </c>
    </row>
    <row r="612" spans="1:2" x14ac:dyDescent="0.25">
      <c r="A612" t="s">
        <v>1227</v>
      </c>
      <c r="B612" t="s">
        <v>2348</v>
      </c>
    </row>
    <row r="613" spans="1:2" x14ac:dyDescent="0.25">
      <c r="A613" t="s">
        <v>1229</v>
      </c>
      <c r="B613" t="s">
        <v>2346</v>
      </c>
    </row>
    <row r="614" spans="1:2" x14ac:dyDescent="0.25">
      <c r="A614" t="s">
        <v>1230</v>
      </c>
      <c r="B614" t="s">
        <v>2075</v>
      </c>
    </row>
    <row r="615" spans="1:2" x14ac:dyDescent="0.25">
      <c r="A615" t="s">
        <v>1233</v>
      </c>
      <c r="B615" t="s">
        <v>2075</v>
      </c>
    </row>
    <row r="616" spans="1:2" x14ac:dyDescent="0.25">
      <c r="A616" t="s">
        <v>1236</v>
      </c>
      <c r="B616" t="s">
        <v>2345</v>
      </c>
    </row>
    <row r="617" spans="1:2" x14ac:dyDescent="0.25">
      <c r="A617" t="s">
        <v>1238</v>
      </c>
      <c r="B617" t="s">
        <v>2348</v>
      </c>
    </row>
    <row r="618" spans="1:2" x14ac:dyDescent="0.25">
      <c r="A618" t="s">
        <v>1240</v>
      </c>
      <c r="B618" t="s">
        <v>2341</v>
      </c>
    </row>
    <row r="619" spans="1:2" x14ac:dyDescent="0.25">
      <c r="A619" t="s">
        <v>1242</v>
      </c>
      <c r="B619" t="s">
        <v>2075</v>
      </c>
    </row>
    <row r="620" spans="1:2" x14ac:dyDescent="0.25">
      <c r="A620" t="s">
        <v>1244</v>
      </c>
      <c r="B620" t="s">
        <v>2343</v>
      </c>
    </row>
    <row r="621" spans="1:2" x14ac:dyDescent="0.25">
      <c r="A621" t="s">
        <v>1246</v>
      </c>
      <c r="B621" t="s">
        <v>2346</v>
      </c>
    </row>
    <row r="622" spans="1:2" x14ac:dyDescent="0.25">
      <c r="A622" t="s">
        <v>1248</v>
      </c>
      <c r="B622" t="s">
        <v>2075</v>
      </c>
    </row>
    <row r="623" spans="1:2" x14ac:dyDescent="0.25">
      <c r="A623" t="s">
        <v>1251</v>
      </c>
      <c r="B623" t="s">
        <v>2341</v>
      </c>
    </row>
    <row r="624" spans="1:2" x14ac:dyDescent="0.25">
      <c r="A624" t="s">
        <v>1254</v>
      </c>
      <c r="B624" t="s">
        <v>2341</v>
      </c>
    </row>
    <row r="625" spans="1:2" x14ac:dyDescent="0.25">
      <c r="A625" t="s">
        <v>1256</v>
      </c>
      <c r="B625" t="s">
        <v>2341</v>
      </c>
    </row>
    <row r="626" spans="1:2" x14ac:dyDescent="0.25">
      <c r="A626" t="s">
        <v>1258</v>
      </c>
      <c r="B626" t="s">
        <v>2341</v>
      </c>
    </row>
    <row r="627" spans="1:2" x14ac:dyDescent="0.25">
      <c r="A627" t="s">
        <v>1260</v>
      </c>
      <c r="B627" t="s">
        <v>2075</v>
      </c>
    </row>
    <row r="628" spans="1:2" x14ac:dyDescent="0.25">
      <c r="A628" t="s">
        <v>1262</v>
      </c>
      <c r="B628" t="s">
        <v>2341</v>
      </c>
    </row>
    <row r="629" spans="1:2" x14ac:dyDescent="0.25">
      <c r="A629" t="s">
        <v>1264</v>
      </c>
      <c r="B629" t="s">
        <v>2341</v>
      </c>
    </row>
    <row r="630" spans="1:2" x14ac:dyDescent="0.25">
      <c r="A630" t="s">
        <v>1266</v>
      </c>
      <c r="B630" t="s">
        <v>2342</v>
      </c>
    </row>
    <row r="631" spans="1:2" x14ac:dyDescent="0.25">
      <c r="A631" t="s">
        <v>1267</v>
      </c>
      <c r="B631" t="s">
        <v>2341</v>
      </c>
    </row>
    <row r="632" spans="1:2" x14ac:dyDescent="0.25">
      <c r="A632" t="s">
        <v>1269</v>
      </c>
      <c r="B632" t="s">
        <v>2341</v>
      </c>
    </row>
    <row r="633" spans="1:2" x14ac:dyDescent="0.25">
      <c r="A633" t="s">
        <v>1271</v>
      </c>
      <c r="B633" t="s">
        <v>2341</v>
      </c>
    </row>
    <row r="634" spans="1:2" x14ac:dyDescent="0.25">
      <c r="A634" t="s">
        <v>1274</v>
      </c>
      <c r="B634" t="s">
        <v>2341</v>
      </c>
    </row>
    <row r="635" spans="1:2" x14ac:dyDescent="0.25">
      <c r="A635" t="s">
        <v>1276</v>
      </c>
      <c r="B635" t="s">
        <v>2341</v>
      </c>
    </row>
    <row r="636" spans="1:2" x14ac:dyDescent="0.25">
      <c r="A636" t="s">
        <v>1278</v>
      </c>
      <c r="B636" t="s">
        <v>2341</v>
      </c>
    </row>
    <row r="637" spans="1:2" x14ac:dyDescent="0.25">
      <c r="A637" t="s">
        <v>1279</v>
      </c>
      <c r="B637" t="s">
        <v>2346</v>
      </c>
    </row>
    <row r="638" spans="1:2" x14ac:dyDescent="0.25">
      <c r="A638" t="s">
        <v>1281</v>
      </c>
      <c r="B638" t="s">
        <v>2341</v>
      </c>
    </row>
    <row r="639" spans="1:2" x14ac:dyDescent="0.25">
      <c r="A639" t="s">
        <v>1283</v>
      </c>
      <c r="B639" t="s">
        <v>2341</v>
      </c>
    </row>
    <row r="640" spans="1:2" x14ac:dyDescent="0.25">
      <c r="A640" t="s">
        <v>1285</v>
      </c>
      <c r="B640" t="s">
        <v>2341</v>
      </c>
    </row>
    <row r="641" spans="1:2" x14ac:dyDescent="0.25">
      <c r="A641" t="s">
        <v>1287</v>
      </c>
      <c r="B641" t="s">
        <v>2341</v>
      </c>
    </row>
    <row r="642" spans="1:2" x14ac:dyDescent="0.25">
      <c r="A642" t="s">
        <v>1290</v>
      </c>
      <c r="B642" t="s">
        <v>2341</v>
      </c>
    </row>
    <row r="643" spans="1:2" x14ac:dyDescent="0.25">
      <c r="A643" t="s">
        <v>1291</v>
      </c>
      <c r="B643" t="s">
        <v>2352</v>
      </c>
    </row>
    <row r="644" spans="1:2" x14ac:dyDescent="0.25">
      <c r="A644" t="s">
        <v>1292</v>
      </c>
      <c r="B644" t="s">
        <v>2341</v>
      </c>
    </row>
    <row r="645" spans="1:2" x14ac:dyDescent="0.25">
      <c r="A645" t="s">
        <v>1294</v>
      </c>
      <c r="B645" t="s">
        <v>2075</v>
      </c>
    </row>
    <row r="646" spans="1:2" x14ac:dyDescent="0.25">
      <c r="A646" t="s">
        <v>1296</v>
      </c>
      <c r="B646" t="s">
        <v>2348</v>
      </c>
    </row>
    <row r="647" spans="1:2" x14ac:dyDescent="0.25">
      <c r="A647" t="s">
        <v>1297</v>
      </c>
      <c r="B647" t="s">
        <v>2341</v>
      </c>
    </row>
    <row r="648" spans="1:2" x14ac:dyDescent="0.25">
      <c r="A648" t="s">
        <v>1299</v>
      </c>
      <c r="B648" t="s">
        <v>2341</v>
      </c>
    </row>
    <row r="649" spans="1:2" x14ac:dyDescent="0.25">
      <c r="A649" t="s">
        <v>1301</v>
      </c>
      <c r="B649" t="s">
        <v>2345</v>
      </c>
    </row>
    <row r="650" spans="1:2" x14ac:dyDescent="0.25">
      <c r="A650" t="s">
        <v>1302</v>
      </c>
      <c r="B650" t="s">
        <v>2346</v>
      </c>
    </row>
    <row r="651" spans="1:2" x14ac:dyDescent="0.25">
      <c r="A651" t="s">
        <v>1303</v>
      </c>
      <c r="B651" t="s">
        <v>2075</v>
      </c>
    </row>
    <row r="652" spans="1:2" x14ac:dyDescent="0.25">
      <c r="A652" t="s">
        <v>1306</v>
      </c>
      <c r="B652" t="s">
        <v>2347</v>
      </c>
    </row>
    <row r="653" spans="1:2" x14ac:dyDescent="0.25">
      <c r="A653" t="s">
        <v>1309</v>
      </c>
      <c r="B653" t="s">
        <v>2341</v>
      </c>
    </row>
    <row r="654" spans="1:2" x14ac:dyDescent="0.25">
      <c r="A654" t="s">
        <v>1311</v>
      </c>
      <c r="B654" t="s">
        <v>2346</v>
      </c>
    </row>
    <row r="655" spans="1:2" x14ac:dyDescent="0.25">
      <c r="A655" t="s">
        <v>1313</v>
      </c>
      <c r="B655" t="s">
        <v>2341</v>
      </c>
    </row>
    <row r="656" spans="1:2" x14ac:dyDescent="0.25">
      <c r="A656" t="s">
        <v>1314</v>
      </c>
      <c r="B656" t="s">
        <v>2347</v>
      </c>
    </row>
    <row r="657" spans="1:2" x14ac:dyDescent="0.25">
      <c r="A657" t="s">
        <v>1316</v>
      </c>
      <c r="B657" t="s">
        <v>2075</v>
      </c>
    </row>
    <row r="658" spans="1:2" x14ac:dyDescent="0.25">
      <c r="A658" t="s">
        <v>1318</v>
      </c>
      <c r="B658" t="s">
        <v>2347</v>
      </c>
    </row>
    <row r="659" spans="1:2" x14ac:dyDescent="0.25">
      <c r="A659" t="s">
        <v>1320</v>
      </c>
      <c r="B659" t="s">
        <v>2352</v>
      </c>
    </row>
    <row r="660" spans="1:2" x14ac:dyDescent="0.25">
      <c r="A660" t="s">
        <v>1322</v>
      </c>
      <c r="B660" t="s">
        <v>2341</v>
      </c>
    </row>
    <row r="661" spans="1:2" x14ac:dyDescent="0.25">
      <c r="A661" t="s">
        <v>1324</v>
      </c>
      <c r="B661" t="s">
        <v>2341</v>
      </c>
    </row>
    <row r="662" spans="1:2" x14ac:dyDescent="0.25">
      <c r="A662" t="s">
        <v>1325</v>
      </c>
      <c r="B662" t="s">
        <v>2347</v>
      </c>
    </row>
    <row r="663" spans="1:2" x14ac:dyDescent="0.25">
      <c r="A663" t="s">
        <v>1327</v>
      </c>
      <c r="B663" t="s">
        <v>2336</v>
      </c>
    </row>
    <row r="664" spans="1:2" x14ac:dyDescent="0.25">
      <c r="A664" t="s">
        <v>1329</v>
      </c>
      <c r="B664" t="s">
        <v>2341</v>
      </c>
    </row>
    <row r="665" spans="1:2" x14ac:dyDescent="0.25">
      <c r="A665" t="s">
        <v>1331</v>
      </c>
      <c r="B665" t="s">
        <v>2348</v>
      </c>
    </row>
    <row r="666" spans="1:2" x14ac:dyDescent="0.25">
      <c r="A666" t="s">
        <v>1332</v>
      </c>
      <c r="B666" t="s">
        <v>2346</v>
      </c>
    </row>
    <row r="667" spans="1:2" x14ac:dyDescent="0.25">
      <c r="A667" t="s">
        <v>1335</v>
      </c>
      <c r="B667" t="s">
        <v>2341</v>
      </c>
    </row>
    <row r="668" spans="1:2" x14ac:dyDescent="0.25">
      <c r="A668" t="s">
        <v>1336</v>
      </c>
      <c r="B668" t="s">
        <v>2347</v>
      </c>
    </row>
    <row r="669" spans="1:2" x14ac:dyDescent="0.25">
      <c r="A669" t="s">
        <v>1338</v>
      </c>
      <c r="B669" t="s">
        <v>2346</v>
      </c>
    </row>
    <row r="670" spans="1:2" x14ac:dyDescent="0.25">
      <c r="A670" t="s">
        <v>1339</v>
      </c>
      <c r="B670" t="s">
        <v>2347</v>
      </c>
    </row>
    <row r="671" spans="1:2" x14ac:dyDescent="0.25">
      <c r="A671" t="s">
        <v>1341</v>
      </c>
      <c r="B671" t="s">
        <v>2341</v>
      </c>
    </row>
    <row r="672" spans="1:2" x14ac:dyDescent="0.25">
      <c r="A672" t="s">
        <v>1342</v>
      </c>
      <c r="B672" t="s">
        <v>2341</v>
      </c>
    </row>
    <row r="673" spans="1:2" x14ac:dyDescent="0.25">
      <c r="A673" t="s">
        <v>1343</v>
      </c>
      <c r="B673" t="s">
        <v>2348</v>
      </c>
    </row>
    <row r="674" spans="1:2" x14ac:dyDescent="0.25">
      <c r="A674" t="s">
        <v>1345</v>
      </c>
      <c r="B674" t="s">
        <v>2346</v>
      </c>
    </row>
    <row r="675" spans="1:2" x14ac:dyDescent="0.25">
      <c r="A675" t="s">
        <v>1347</v>
      </c>
      <c r="B675" t="s">
        <v>2341</v>
      </c>
    </row>
    <row r="676" spans="1:2" x14ac:dyDescent="0.25">
      <c r="A676" t="s">
        <v>1349</v>
      </c>
      <c r="B676" t="s">
        <v>2341</v>
      </c>
    </row>
    <row r="677" spans="1:2" x14ac:dyDescent="0.25">
      <c r="A677" t="s">
        <v>1351</v>
      </c>
      <c r="B677" t="s">
        <v>2341</v>
      </c>
    </row>
    <row r="678" spans="1:2" x14ac:dyDescent="0.25">
      <c r="A678" t="s">
        <v>1353</v>
      </c>
      <c r="B678" t="s">
        <v>2346</v>
      </c>
    </row>
    <row r="679" spans="1:2" x14ac:dyDescent="0.25">
      <c r="A679" t="s">
        <v>1355</v>
      </c>
      <c r="B679" t="s">
        <v>2341</v>
      </c>
    </row>
    <row r="680" spans="1:2" x14ac:dyDescent="0.25">
      <c r="A680" t="s">
        <v>1357</v>
      </c>
      <c r="B680" t="s">
        <v>2352</v>
      </c>
    </row>
    <row r="681" spans="1:2" x14ac:dyDescent="0.25">
      <c r="A681" t="s">
        <v>1359</v>
      </c>
      <c r="B681" t="s">
        <v>2341</v>
      </c>
    </row>
    <row r="682" spans="1:2" x14ac:dyDescent="0.25">
      <c r="A682" t="s">
        <v>1361</v>
      </c>
      <c r="B682" t="s">
        <v>2345</v>
      </c>
    </row>
    <row r="683" spans="1:2" x14ac:dyDescent="0.25">
      <c r="A683" t="s">
        <v>1362</v>
      </c>
      <c r="B683" t="s">
        <v>2341</v>
      </c>
    </row>
    <row r="684" spans="1:2" x14ac:dyDescent="0.25">
      <c r="A684" t="s">
        <v>1363</v>
      </c>
      <c r="B684" t="s">
        <v>2341</v>
      </c>
    </row>
    <row r="685" spans="1:2" x14ac:dyDescent="0.25">
      <c r="A685" t="s">
        <v>1365</v>
      </c>
      <c r="B685" t="s">
        <v>2346</v>
      </c>
    </row>
    <row r="686" spans="1:2" x14ac:dyDescent="0.25">
      <c r="A686" t="s">
        <v>1366</v>
      </c>
      <c r="B686" t="s">
        <v>2341</v>
      </c>
    </row>
    <row r="687" spans="1:2" x14ac:dyDescent="0.25">
      <c r="A687" t="s">
        <v>1368</v>
      </c>
      <c r="B687" t="s">
        <v>184</v>
      </c>
    </row>
    <row r="688" spans="1:2" x14ac:dyDescent="0.25">
      <c r="A688" t="s">
        <v>1370</v>
      </c>
      <c r="B688" t="s">
        <v>2341</v>
      </c>
    </row>
    <row r="689" spans="1:2" x14ac:dyDescent="0.25">
      <c r="A689" t="s">
        <v>1372</v>
      </c>
      <c r="B689" t="s">
        <v>2341</v>
      </c>
    </row>
    <row r="690" spans="1:2" x14ac:dyDescent="0.25">
      <c r="A690" t="s">
        <v>1374</v>
      </c>
      <c r="B690" t="s">
        <v>2341</v>
      </c>
    </row>
    <row r="691" spans="1:2" x14ac:dyDescent="0.25">
      <c r="A691" t="s">
        <v>1376</v>
      </c>
      <c r="B691" t="s">
        <v>2341</v>
      </c>
    </row>
    <row r="692" spans="1:2" x14ac:dyDescent="0.25">
      <c r="A692" t="s">
        <v>1377</v>
      </c>
      <c r="B692" t="s">
        <v>2075</v>
      </c>
    </row>
    <row r="693" spans="1:2" x14ac:dyDescent="0.25">
      <c r="A693" t="s">
        <v>1379</v>
      </c>
      <c r="B693" t="s">
        <v>2341</v>
      </c>
    </row>
    <row r="694" spans="1:2" x14ac:dyDescent="0.25">
      <c r="A694" t="s">
        <v>1382</v>
      </c>
      <c r="B694" t="s">
        <v>2341</v>
      </c>
    </row>
    <row r="695" spans="1:2" x14ac:dyDescent="0.25">
      <c r="A695" t="s">
        <v>1385</v>
      </c>
      <c r="B695" t="s">
        <v>2341</v>
      </c>
    </row>
    <row r="696" spans="1:2" x14ac:dyDescent="0.25">
      <c r="A696" t="s">
        <v>1387</v>
      </c>
      <c r="B696" t="s">
        <v>2348</v>
      </c>
    </row>
    <row r="697" spans="1:2" x14ac:dyDescent="0.25">
      <c r="A697" t="s">
        <v>1389</v>
      </c>
      <c r="B697" t="s">
        <v>2346</v>
      </c>
    </row>
    <row r="698" spans="1:2" x14ac:dyDescent="0.25">
      <c r="A698" t="s">
        <v>1391</v>
      </c>
      <c r="B698" t="s">
        <v>2341</v>
      </c>
    </row>
    <row r="699" spans="1:2" x14ac:dyDescent="0.25">
      <c r="A699" t="s">
        <v>1392</v>
      </c>
      <c r="B699" t="s">
        <v>2075</v>
      </c>
    </row>
    <row r="700" spans="1:2" x14ac:dyDescent="0.25">
      <c r="A700" t="s">
        <v>1393</v>
      </c>
      <c r="B700" t="s">
        <v>2345</v>
      </c>
    </row>
    <row r="701" spans="1:2" x14ac:dyDescent="0.25">
      <c r="A701" t="s">
        <v>1394</v>
      </c>
      <c r="B701" t="s">
        <v>2347</v>
      </c>
    </row>
    <row r="702" spans="1:2" x14ac:dyDescent="0.25">
      <c r="A702" t="s">
        <v>1395</v>
      </c>
      <c r="B702" t="s">
        <v>2350</v>
      </c>
    </row>
    <row r="703" spans="1:2" x14ac:dyDescent="0.25">
      <c r="A703" t="s">
        <v>1396</v>
      </c>
      <c r="B703" t="s">
        <v>2346</v>
      </c>
    </row>
    <row r="704" spans="1:2" x14ac:dyDescent="0.25">
      <c r="A704" t="s">
        <v>1398</v>
      </c>
      <c r="B704" t="s">
        <v>2352</v>
      </c>
    </row>
    <row r="705" spans="1:2" x14ac:dyDescent="0.25">
      <c r="A705" t="s">
        <v>1401</v>
      </c>
      <c r="B705" t="s">
        <v>2347</v>
      </c>
    </row>
    <row r="706" spans="1:2" x14ac:dyDescent="0.25">
      <c r="A706" t="s">
        <v>1402</v>
      </c>
      <c r="B706" t="s">
        <v>2341</v>
      </c>
    </row>
    <row r="707" spans="1:2" x14ac:dyDescent="0.25">
      <c r="A707" t="s">
        <v>1404</v>
      </c>
      <c r="B707" t="s">
        <v>2350</v>
      </c>
    </row>
    <row r="708" spans="1:2" x14ac:dyDescent="0.25">
      <c r="A708" t="s">
        <v>1406</v>
      </c>
      <c r="B708" t="s">
        <v>2341</v>
      </c>
    </row>
    <row r="709" spans="1:2" x14ac:dyDescent="0.25">
      <c r="A709" t="s">
        <v>1408</v>
      </c>
      <c r="B709" t="s">
        <v>2341</v>
      </c>
    </row>
    <row r="710" spans="1:2" x14ac:dyDescent="0.25">
      <c r="A710" t="s">
        <v>1410</v>
      </c>
      <c r="B710" t="s">
        <v>2341</v>
      </c>
    </row>
    <row r="711" spans="1:2" x14ac:dyDescent="0.25">
      <c r="A711" t="s">
        <v>1412</v>
      </c>
      <c r="B711" t="s">
        <v>2341</v>
      </c>
    </row>
    <row r="712" spans="1:2" x14ac:dyDescent="0.25">
      <c r="A712" t="s">
        <v>1414</v>
      </c>
      <c r="B712" t="s">
        <v>2343</v>
      </c>
    </row>
    <row r="713" spans="1:2" x14ac:dyDescent="0.25">
      <c r="A713" t="s">
        <v>1416</v>
      </c>
      <c r="B713" t="s">
        <v>2347</v>
      </c>
    </row>
    <row r="714" spans="1:2" x14ac:dyDescent="0.25">
      <c r="A714" t="s">
        <v>1417</v>
      </c>
      <c r="B714" t="s">
        <v>2341</v>
      </c>
    </row>
    <row r="715" spans="1:2" x14ac:dyDescent="0.25">
      <c r="A715" t="s">
        <v>1420</v>
      </c>
      <c r="B715" t="s">
        <v>2341</v>
      </c>
    </row>
    <row r="716" spans="1:2" x14ac:dyDescent="0.25">
      <c r="A716" t="s">
        <v>1422</v>
      </c>
      <c r="B716" t="s">
        <v>2341</v>
      </c>
    </row>
    <row r="717" spans="1:2" x14ac:dyDescent="0.25">
      <c r="A717" t="s">
        <v>1424</v>
      </c>
      <c r="B717" t="s">
        <v>2341</v>
      </c>
    </row>
    <row r="718" spans="1:2" x14ac:dyDescent="0.25">
      <c r="A718" t="s">
        <v>1426</v>
      </c>
      <c r="B718" t="s">
        <v>2341</v>
      </c>
    </row>
    <row r="719" spans="1:2" x14ac:dyDescent="0.25">
      <c r="A719" t="s">
        <v>1428</v>
      </c>
      <c r="B719" t="s">
        <v>2341</v>
      </c>
    </row>
    <row r="720" spans="1:2" x14ac:dyDescent="0.25">
      <c r="A720" t="s">
        <v>1431</v>
      </c>
      <c r="B720" t="s">
        <v>2342</v>
      </c>
    </row>
    <row r="721" spans="1:2" x14ac:dyDescent="0.25">
      <c r="A721" t="s">
        <v>1434</v>
      </c>
      <c r="B721" t="s">
        <v>2341</v>
      </c>
    </row>
    <row r="722" spans="1:2" x14ac:dyDescent="0.25">
      <c r="A722" t="s">
        <v>1437</v>
      </c>
      <c r="B722" t="s">
        <v>2346</v>
      </c>
    </row>
    <row r="723" spans="1:2" x14ac:dyDescent="0.25">
      <c r="A723" t="s">
        <v>1438</v>
      </c>
      <c r="B723" t="s">
        <v>2344</v>
      </c>
    </row>
    <row r="724" spans="1:2" x14ac:dyDescent="0.25">
      <c r="A724" t="s">
        <v>1439</v>
      </c>
      <c r="B724" t="s">
        <v>2341</v>
      </c>
    </row>
    <row r="725" spans="1:2" x14ac:dyDescent="0.25">
      <c r="A725" t="s">
        <v>1441</v>
      </c>
      <c r="B725" t="s">
        <v>2341</v>
      </c>
    </row>
    <row r="726" spans="1:2" x14ac:dyDescent="0.25">
      <c r="A726" t="s">
        <v>1444</v>
      </c>
      <c r="B726" t="s">
        <v>2341</v>
      </c>
    </row>
    <row r="727" spans="1:2" x14ac:dyDescent="0.25">
      <c r="A727" t="s">
        <v>1446</v>
      </c>
      <c r="B727" t="s">
        <v>2342</v>
      </c>
    </row>
    <row r="728" spans="1:2" x14ac:dyDescent="0.25">
      <c r="A728" t="s">
        <v>1448</v>
      </c>
      <c r="B728" t="s">
        <v>2354</v>
      </c>
    </row>
    <row r="729" spans="1:2" x14ac:dyDescent="0.25">
      <c r="A729" t="s">
        <v>1451</v>
      </c>
      <c r="B729" t="s">
        <v>2352</v>
      </c>
    </row>
    <row r="730" spans="1:2" x14ac:dyDescent="0.25">
      <c r="A730" t="s">
        <v>1453</v>
      </c>
      <c r="B730" t="s">
        <v>2341</v>
      </c>
    </row>
    <row r="731" spans="1:2" x14ac:dyDescent="0.25">
      <c r="A731" t="s">
        <v>1455</v>
      </c>
      <c r="B731" t="s">
        <v>2341</v>
      </c>
    </row>
    <row r="732" spans="1:2" x14ac:dyDescent="0.25">
      <c r="A732" t="s">
        <v>1456</v>
      </c>
      <c r="B732" t="s">
        <v>2346</v>
      </c>
    </row>
    <row r="733" spans="1:2" x14ac:dyDescent="0.25">
      <c r="A733" t="s">
        <v>1457</v>
      </c>
      <c r="B733" t="s">
        <v>2341</v>
      </c>
    </row>
    <row r="734" spans="1:2" x14ac:dyDescent="0.25">
      <c r="A734" t="s">
        <v>1458</v>
      </c>
      <c r="B734" t="s">
        <v>2347</v>
      </c>
    </row>
    <row r="735" spans="1:2" x14ac:dyDescent="0.25">
      <c r="A735" t="s">
        <v>1460</v>
      </c>
      <c r="B735" t="s">
        <v>2341</v>
      </c>
    </row>
    <row r="736" spans="1:2" x14ac:dyDescent="0.25">
      <c r="A736" t="s">
        <v>1462</v>
      </c>
      <c r="B736" t="s">
        <v>2344</v>
      </c>
    </row>
    <row r="737" spans="1:2" x14ac:dyDescent="0.25">
      <c r="A737" t="s">
        <v>1463</v>
      </c>
      <c r="B737" t="s">
        <v>2341</v>
      </c>
    </row>
    <row r="738" spans="1:2" x14ac:dyDescent="0.25">
      <c r="A738" t="s">
        <v>1465</v>
      </c>
      <c r="B738" t="s">
        <v>2342</v>
      </c>
    </row>
    <row r="739" spans="1:2" x14ac:dyDescent="0.25">
      <c r="A739" t="s">
        <v>1467</v>
      </c>
      <c r="B739" t="s">
        <v>2346</v>
      </c>
    </row>
    <row r="740" spans="1:2" x14ac:dyDescent="0.25">
      <c r="A740" t="s">
        <v>1470</v>
      </c>
      <c r="B740" t="s">
        <v>2075</v>
      </c>
    </row>
    <row r="741" spans="1:2" x14ac:dyDescent="0.25">
      <c r="A741" t="s">
        <v>1471</v>
      </c>
      <c r="B741" t="s">
        <v>2341</v>
      </c>
    </row>
    <row r="742" spans="1:2" x14ac:dyDescent="0.25">
      <c r="A742" t="s">
        <v>1473</v>
      </c>
      <c r="B742" t="s">
        <v>2341</v>
      </c>
    </row>
    <row r="743" spans="1:2" x14ac:dyDescent="0.25">
      <c r="A743" t="s">
        <v>1474</v>
      </c>
      <c r="B743" t="s">
        <v>2346</v>
      </c>
    </row>
    <row r="744" spans="1:2" x14ac:dyDescent="0.25">
      <c r="A744" t="s">
        <v>1477</v>
      </c>
      <c r="B744" t="s">
        <v>2341</v>
      </c>
    </row>
    <row r="745" spans="1:2" x14ac:dyDescent="0.25">
      <c r="A745" t="s">
        <v>1479</v>
      </c>
      <c r="B745" t="s">
        <v>2341</v>
      </c>
    </row>
    <row r="746" spans="1:2" x14ac:dyDescent="0.25">
      <c r="A746" t="s">
        <v>1480</v>
      </c>
      <c r="B746" t="s">
        <v>2075</v>
      </c>
    </row>
    <row r="747" spans="1:2" x14ac:dyDescent="0.25">
      <c r="A747" t="s">
        <v>1482</v>
      </c>
      <c r="B747" t="s">
        <v>2341</v>
      </c>
    </row>
    <row r="748" spans="1:2" x14ac:dyDescent="0.25">
      <c r="A748" t="s">
        <v>1484</v>
      </c>
      <c r="B748" t="s">
        <v>2346</v>
      </c>
    </row>
    <row r="749" spans="1:2" x14ac:dyDescent="0.25">
      <c r="A749" t="s">
        <v>1486</v>
      </c>
      <c r="B749" t="s">
        <v>2342</v>
      </c>
    </row>
    <row r="750" spans="1:2" x14ac:dyDescent="0.25">
      <c r="A750" t="s">
        <v>1488</v>
      </c>
      <c r="B750" t="s">
        <v>2346</v>
      </c>
    </row>
    <row r="751" spans="1:2" x14ac:dyDescent="0.25">
      <c r="A751" t="s">
        <v>1489</v>
      </c>
      <c r="B751" t="s">
        <v>2346</v>
      </c>
    </row>
    <row r="752" spans="1:2" x14ac:dyDescent="0.25">
      <c r="A752" t="s">
        <v>1491</v>
      </c>
      <c r="B752" t="s">
        <v>2341</v>
      </c>
    </row>
    <row r="753" spans="1:2" x14ac:dyDescent="0.25">
      <c r="A753" t="s">
        <v>1492</v>
      </c>
      <c r="B753" t="s">
        <v>2341</v>
      </c>
    </row>
    <row r="754" spans="1:2" x14ac:dyDescent="0.25">
      <c r="A754" t="s">
        <v>1494</v>
      </c>
      <c r="B754" t="s">
        <v>2341</v>
      </c>
    </row>
    <row r="755" spans="1:2" x14ac:dyDescent="0.25">
      <c r="A755" t="s">
        <v>1496</v>
      </c>
      <c r="B755" t="s">
        <v>2343</v>
      </c>
    </row>
    <row r="756" spans="1:2" x14ac:dyDescent="0.25">
      <c r="A756" t="s">
        <v>1498</v>
      </c>
      <c r="B756" t="s">
        <v>2348</v>
      </c>
    </row>
    <row r="757" spans="1:2" x14ac:dyDescent="0.25">
      <c r="A757" t="s">
        <v>1500</v>
      </c>
      <c r="B757" t="s">
        <v>2346</v>
      </c>
    </row>
    <row r="758" spans="1:2" x14ac:dyDescent="0.25">
      <c r="A758" t="s">
        <v>1501</v>
      </c>
      <c r="B758" t="s">
        <v>2341</v>
      </c>
    </row>
    <row r="759" spans="1:2" x14ac:dyDescent="0.25">
      <c r="A759" t="s">
        <v>1503</v>
      </c>
      <c r="B759" t="s">
        <v>2348</v>
      </c>
    </row>
    <row r="760" spans="1:2" x14ac:dyDescent="0.25">
      <c r="A760" t="s">
        <v>1506</v>
      </c>
      <c r="B760" t="s">
        <v>2348</v>
      </c>
    </row>
    <row r="761" spans="1:2" x14ac:dyDescent="0.25">
      <c r="A761" t="s">
        <v>1508</v>
      </c>
      <c r="B761" t="s">
        <v>2341</v>
      </c>
    </row>
    <row r="762" spans="1:2" x14ac:dyDescent="0.25">
      <c r="A762" t="s">
        <v>1510</v>
      </c>
      <c r="B762" t="s">
        <v>2341</v>
      </c>
    </row>
    <row r="763" spans="1:2" x14ac:dyDescent="0.25">
      <c r="A763" t="s">
        <v>1512</v>
      </c>
      <c r="B763" t="s">
        <v>2341</v>
      </c>
    </row>
    <row r="764" spans="1:2" x14ac:dyDescent="0.25">
      <c r="A764" t="s">
        <v>1513</v>
      </c>
      <c r="B764" t="s">
        <v>2346</v>
      </c>
    </row>
    <row r="765" spans="1:2" x14ac:dyDescent="0.25">
      <c r="A765" t="s">
        <v>1514</v>
      </c>
      <c r="B765" t="s">
        <v>2341</v>
      </c>
    </row>
    <row r="766" spans="1:2" x14ac:dyDescent="0.25">
      <c r="A766" t="s">
        <v>1515</v>
      </c>
      <c r="B766" t="s">
        <v>2346</v>
      </c>
    </row>
    <row r="767" spans="1:2" x14ac:dyDescent="0.25">
      <c r="A767" t="s">
        <v>1516</v>
      </c>
      <c r="B767" t="s">
        <v>2341</v>
      </c>
    </row>
    <row r="768" spans="1:2" x14ac:dyDescent="0.25">
      <c r="A768" t="s">
        <v>1517</v>
      </c>
      <c r="B768" t="s">
        <v>2341</v>
      </c>
    </row>
    <row r="769" spans="1:2" x14ac:dyDescent="0.25">
      <c r="A769" t="s">
        <v>1518</v>
      </c>
      <c r="B769" t="s">
        <v>2075</v>
      </c>
    </row>
    <row r="770" spans="1:2" x14ac:dyDescent="0.25">
      <c r="A770" t="s">
        <v>1520</v>
      </c>
      <c r="B770" t="s">
        <v>2346</v>
      </c>
    </row>
    <row r="771" spans="1:2" x14ac:dyDescent="0.25">
      <c r="A771" t="s">
        <v>1523</v>
      </c>
      <c r="B771" t="s">
        <v>2341</v>
      </c>
    </row>
    <row r="772" spans="1:2" x14ac:dyDescent="0.25">
      <c r="A772" t="s">
        <v>1525</v>
      </c>
      <c r="B772" t="s">
        <v>2346</v>
      </c>
    </row>
    <row r="773" spans="1:2" x14ac:dyDescent="0.25">
      <c r="A773" t="s">
        <v>1527</v>
      </c>
      <c r="B773" t="s">
        <v>2341</v>
      </c>
    </row>
    <row r="774" spans="1:2" x14ac:dyDescent="0.25">
      <c r="A774" t="s">
        <v>1529</v>
      </c>
      <c r="B774" t="s">
        <v>2341</v>
      </c>
    </row>
    <row r="775" spans="1:2" x14ac:dyDescent="0.25">
      <c r="A775" t="s">
        <v>1530</v>
      </c>
      <c r="B775" t="s">
        <v>2346</v>
      </c>
    </row>
    <row r="776" spans="1:2" x14ac:dyDescent="0.25">
      <c r="A776" t="s">
        <v>1531</v>
      </c>
      <c r="B776" t="s">
        <v>2346</v>
      </c>
    </row>
    <row r="777" spans="1:2" x14ac:dyDescent="0.25">
      <c r="A777" t="s">
        <v>1534</v>
      </c>
      <c r="B777" t="s">
        <v>2341</v>
      </c>
    </row>
    <row r="778" spans="1:2" x14ac:dyDescent="0.25">
      <c r="A778" t="s">
        <v>1537</v>
      </c>
      <c r="B778" t="s">
        <v>2341</v>
      </c>
    </row>
    <row r="779" spans="1:2" x14ac:dyDescent="0.25">
      <c r="A779" t="s">
        <v>1540</v>
      </c>
      <c r="B779" t="s">
        <v>2345</v>
      </c>
    </row>
    <row r="780" spans="1:2" x14ac:dyDescent="0.25">
      <c r="A780" t="s">
        <v>1543</v>
      </c>
      <c r="B780" t="s">
        <v>2075</v>
      </c>
    </row>
    <row r="781" spans="1:2" x14ac:dyDescent="0.25">
      <c r="A781" t="s">
        <v>1545</v>
      </c>
      <c r="B781" t="s">
        <v>2346</v>
      </c>
    </row>
    <row r="782" spans="1:2" x14ac:dyDescent="0.25">
      <c r="A782" t="s">
        <v>1548</v>
      </c>
      <c r="B782" t="s">
        <v>2341</v>
      </c>
    </row>
    <row r="783" spans="1:2" x14ac:dyDescent="0.25">
      <c r="A783" t="s">
        <v>1551</v>
      </c>
      <c r="B783" t="s">
        <v>2341</v>
      </c>
    </row>
    <row r="784" spans="1:2" x14ac:dyDescent="0.25">
      <c r="A784" t="s">
        <v>1553</v>
      </c>
      <c r="B784" t="s">
        <v>2348</v>
      </c>
    </row>
    <row r="785" spans="1:2" x14ac:dyDescent="0.25">
      <c r="A785" t="s">
        <v>1555</v>
      </c>
      <c r="B785" t="s">
        <v>2343</v>
      </c>
    </row>
    <row r="786" spans="1:2" x14ac:dyDescent="0.25">
      <c r="A786" t="s">
        <v>1558</v>
      </c>
      <c r="B786" t="s">
        <v>2341</v>
      </c>
    </row>
    <row r="787" spans="1:2" x14ac:dyDescent="0.25">
      <c r="A787" t="s">
        <v>1560</v>
      </c>
      <c r="B787" t="s">
        <v>2341</v>
      </c>
    </row>
    <row r="788" spans="1:2" x14ac:dyDescent="0.25">
      <c r="A788" t="s">
        <v>1563</v>
      </c>
      <c r="B788" t="s">
        <v>2341</v>
      </c>
    </row>
    <row r="789" spans="1:2" x14ac:dyDescent="0.25">
      <c r="A789" t="s">
        <v>1566</v>
      </c>
      <c r="B789" t="s">
        <v>2341</v>
      </c>
    </row>
    <row r="790" spans="1:2" x14ac:dyDescent="0.25">
      <c r="A790" t="s">
        <v>1568</v>
      </c>
      <c r="B790" t="s">
        <v>2341</v>
      </c>
    </row>
    <row r="791" spans="1:2" x14ac:dyDescent="0.25">
      <c r="A791" t="s">
        <v>1570</v>
      </c>
      <c r="B791" t="s">
        <v>2356</v>
      </c>
    </row>
    <row r="792" spans="1:2" x14ac:dyDescent="0.25">
      <c r="A792" t="s">
        <v>1572</v>
      </c>
      <c r="B792" t="s">
        <v>2341</v>
      </c>
    </row>
    <row r="793" spans="1:2" x14ac:dyDescent="0.25">
      <c r="A793" t="s">
        <v>1574</v>
      </c>
      <c r="B793" t="s">
        <v>2341</v>
      </c>
    </row>
    <row r="794" spans="1:2" x14ac:dyDescent="0.25">
      <c r="A794" t="s">
        <v>1576</v>
      </c>
      <c r="B794" t="s">
        <v>2341</v>
      </c>
    </row>
    <row r="795" spans="1:2" x14ac:dyDescent="0.25">
      <c r="A795" t="s">
        <v>1578</v>
      </c>
      <c r="B795" t="s">
        <v>2341</v>
      </c>
    </row>
    <row r="796" spans="1:2" x14ac:dyDescent="0.25">
      <c r="A796" t="s">
        <v>1580</v>
      </c>
      <c r="B796" t="s">
        <v>2341</v>
      </c>
    </row>
    <row r="797" spans="1:2" x14ac:dyDescent="0.25">
      <c r="A797" t="s">
        <v>1583</v>
      </c>
      <c r="B797" t="s">
        <v>2341</v>
      </c>
    </row>
    <row r="798" spans="1:2" x14ac:dyDescent="0.25">
      <c r="A798" t="s">
        <v>1585</v>
      </c>
      <c r="B798" t="s">
        <v>2341</v>
      </c>
    </row>
    <row r="799" spans="1:2" x14ac:dyDescent="0.25">
      <c r="A799" t="s">
        <v>1587</v>
      </c>
      <c r="B799" t="s">
        <v>2341</v>
      </c>
    </row>
    <row r="800" spans="1:2" x14ac:dyDescent="0.25">
      <c r="A800" t="s">
        <v>1589</v>
      </c>
      <c r="B800" t="s">
        <v>2341</v>
      </c>
    </row>
    <row r="801" spans="1:2" x14ac:dyDescent="0.25">
      <c r="A801" t="s">
        <v>1592</v>
      </c>
      <c r="B801" t="s">
        <v>2341</v>
      </c>
    </row>
    <row r="802" spans="1:2" x14ac:dyDescent="0.25">
      <c r="A802" t="s">
        <v>1594</v>
      </c>
      <c r="B802" t="s">
        <v>2341</v>
      </c>
    </row>
    <row r="803" spans="1:2" x14ac:dyDescent="0.25">
      <c r="A803" t="s">
        <v>1597</v>
      </c>
      <c r="B803" t="s">
        <v>2345</v>
      </c>
    </row>
    <row r="804" spans="1:2" x14ac:dyDescent="0.25">
      <c r="A804" t="s">
        <v>1599</v>
      </c>
      <c r="B804" t="s">
        <v>2352</v>
      </c>
    </row>
    <row r="805" spans="1:2" x14ac:dyDescent="0.25">
      <c r="A805" t="s">
        <v>1601</v>
      </c>
      <c r="B805" t="s">
        <v>2344</v>
      </c>
    </row>
    <row r="806" spans="1:2" x14ac:dyDescent="0.25">
      <c r="A806" t="s">
        <v>1602</v>
      </c>
      <c r="B806" t="s">
        <v>2348</v>
      </c>
    </row>
    <row r="807" spans="1:2" x14ac:dyDescent="0.25">
      <c r="A807" t="s">
        <v>1604</v>
      </c>
      <c r="B807" t="s">
        <v>2348</v>
      </c>
    </row>
    <row r="808" spans="1:2" x14ac:dyDescent="0.25">
      <c r="A808" t="s">
        <v>1605</v>
      </c>
      <c r="B808" t="s">
        <v>2350</v>
      </c>
    </row>
    <row r="809" spans="1:2" x14ac:dyDescent="0.25">
      <c r="A809" t="s">
        <v>1607</v>
      </c>
      <c r="B809" t="s">
        <v>2075</v>
      </c>
    </row>
    <row r="810" spans="1:2" x14ac:dyDescent="0.25">
      <c r="A810" t="s">
        <v>1609</v>
      </c>
      <c r="B810" t="s">
        <v>2341</v>
      </c>
    </row>
    <row r="811" spans="1:2" x14ac:dyDescent="0.25">
      <c r="A811" t="s">
        <v>1610</v>
      </c>
      <c r="B811" t="s">
        <v>2341</v>
      </c>
    </row>
    <row r="812" spans="1:2" x14ac:dyDescent="0.25">
      <c r="A812" t="s">
        <v>1611</v>
      </c>
      <c r="B812" t="s">
        <v>2341</v>
      </c>
    </row>
    <row r="813" spans="1:2" x14ac:dyDescent="0.25">
      <c r="A813" t="s">
        <v>1613</v>
      </c>
      <c r="B813" t="s">
        <v>2348</v>
      </c>
    </row>
    <row r="814" spans="1:2" x14ac:dyDescent="0.25">
      <c r="A814" t="s">
        <v>1615</v>
      </c>
      <c r="B814" t="s">
        <v>2346</v>
      </c>
    </row>
    <row r="815" spans="1:2" x14ac:dyDescent="0.25">
      <c r="A815" t="s">
        <v>1617</v>
      </c>
      <c r="B815" t="s">
        <v>2075</v>
      </c>
    </row>
    <row r="816" spans="1:2" x14ac:dyDescent="0.25">
      <c r="A816" t="s">
        <v>1619</v>
      </c>
      <c r="B816" t="s">
        <v>2341</v>
      </c>
    </row>
    <row r="817" spans="1:2" x14ac:dyDescent="0.25">
      <c r="A817" t="s">
        <v>1620</v>
      </c>
      <c r="B817" t="s">
        <v>2075</v>
      </c>
    </row>
    <row r="818" spans="1:2" x14ac:dyDescent="0.25">
      <c r="A818" t="s">
        <v>1621</v>
      </c>
      <c r="B818" t="s">
        <v>2352</v>
      </c>
    </row>
    <row r="819" spans="1:2" x14ac:dyDescent="0.25">
      <c r="A819" t="s">
        <v>1624</v>
      </c>
      <c r="B819" t="s">
        <v>2348</v>
      </c>
    </row>
    <row r="820" spans="1:2" x14ac:dyDescent="0.25">
      <c r="A820" t="s">
        <v>1625</v>
      </c>
      <c r="B820" t="s">
        <v>2341</v>
      </c>
    </row>
    <row r="821" spans="1:2" x14ac:dyDescent="0.25">
      <c r="A821" t="s">
        <v>1626</v>
      </c>
      <c r="B821" t="s">
        <v>2351</v>
      </c>
    </row>
    <row r="822" spans="1:2" x14ac:dyDescent="0.25">
      <c r="A822" t="s">
        <v>1628</v>
      </c>
      <c r="B822" t="s">
        <v>2345</v>
      </c>
    </row>
    <row r="823" spans="1:2" x14ac:dyDescent="0.25">
      <c r="A823" t="s">
        <v>1629</v>
      </c>
      <c r="B823" t="s">
        <v>2346</v>
      </c>
    </row>
    <row r="824" spans="1:2" x14ac:dyDescent="0.25">
      <c r="A824" t="s">
        <v>1630</v>
      </c>
      <c r="B824" t="s">
        <v>2341</v>
      </c>
    </row>
    <row r="825" spans="1:2" x14ac:dyDescent="0.25">
      <c r="A825" t="s">
        <v>1631</v>
      </c>
      <c r="B825" t="s">
        <v>2075</v>
      </c>
    </row>
    <row r="826" spans="1:2" x14ac:dyDescent="0.25">
      <c r="A826" t="s">
        <v>1632</v>
      </c>
      <c r="B826" t="s">
        <v>184</v>
      </c>
    </row>
    <row r="827" spans="1:2" x14ac:dyDescent="0.25">
      <c r="A827" t="s">
        <v>1635</v>
      </c>
      <c r="B827" t="s">
        <v>184</v>
      </c>
    </row>
    <row r="828" spans="1:2" x14ac:dyDescent="0.25">
      <c r="A828" t="s">
        <v>1636</v>
      </c>
      <c r="B828" t="s">
        <v>2341</v>
      </c>
    </row>
    <row r="829" spans="1:2" x14ac:dyDescent="0.25">
      <c r="A829" t="s">
        <v>1638</v>
      </c>
      <c r="B829" t="s">
        <v>2075</v>
      </c>
    </row>
    <row r="830" spans="1:2" x14ac:dyDescent="0.25">
      <c r="A830" t="s">
        <v>1639</v>
      </c>
      <c r="B830" t="s">
        <v>2346</v>
      </c>
    </row>
    <row r="831" spans="1:2" x14ac:dyDescent="0.25">
      <c r="A831" t="s">
        <v>1640</v>
      </c>
      <c r="B831" t="s">
        <v>2341</v>
      </c>
    </row>
    <row r="832" spans="1:2" x14ac:dyDescent="0.25">
      <c r="A832" t="s">
        <v>1641</v>
      </c>
      <c r="B832" t="s">
        <v>2348</v>
      </c>
    </row>
    <row r="833" spans="1:2" x14ac:dyDescent="0.25">
      <c r="A833" t="s">
        <v>1642</v>
      </c>
      <c r="B833" t="s">
        <v>2341</v>
      </c>
    </row>
    <row r="834" spans="1:2" x14ac:dyDescent="0.25">
      <c r="A834" t="s">
        <v>1643</v>
      </c>
      <c r="B834" t="s">
        <v>2348</v>
      </c>
    </row>
    <row r="835" spans="1:2" x14ac:dyDescent="0.25">
      <c r="A835" t="s">
        <v>1644</v>
      </c>
      <c r="B835" t="s">
        <v>2342</v>
      </c>
    </row>
    <row r="836" spans="1:2" x14ac:dyDescent="0.25">
      <c r="A836" t="s">
        <v>1645</v>
      </c>
      <c r="B836" t="s">
        <v>2342</v>
      </c>
    </row>
    <row r="837" spans="1:2" x14ac:dyDescent="0.25">
      <c r="A837" t="s">
        <v>1647</v>
      </c>
      <c r="B837" t="s">
        <v>2341</v>
      </c>
    </row>
    <row r="838" spans="1:2" x14ac:dyDescent="0.25">
      <c r="A838" t="s">
        <v>1649</v>
      </c>
      <c r="B838" t="s">
        <v>2341</v>
      </c>
    </row>
    <row r="839" spans="1:2" x14ac:dyDescent="0.25">
      <c r="A839" t="s">
        <v>1651</v>
      </c>
      <c r="B839" t="s">
        <v>2347</v>
      </c>
    </row>
    <row r="840" spans="1:2" x14ac:dyDescent="0.25">
      <c r="A840" t="s">
        <v>1653</v>
      </c>
      <c r="B840" t="s">
        <v>2341</v>
      </c>
    </row>
    <row r="841" spans="1:2" x14ac:dyDescent="0.25">
      <c r="A841" t="s">
        <v>1655</v>
      </c>
      <c r="B841" t="s">
        <v>2075</v>
      </c>
    </row>
    <row r="842" spans="1:2" x14ac:dyDescent="0.25">
      <c r="A842" t="s">
        <v>1658</v>
      </c>
      <c r="B842" t="s">
        <v>2341</v>
      </c>
    </row>
    <row r="843" spans="1:2" x14ac:dyDescent="0.25">
      <c r="A843" t="s">
        <v>1659</v>
      </c>
      <c r="B843" t="s">
        <v>2341</v>
      </c>
    </row>
    <row r="844" spans="1:2" x14ac:dyDescent="0.25">
      <c r="A844" t="s">
        <v>1661</v>
      </c>
      <c r="B844" t="s">
        <v>2341</v>
      </c>
    </row>
    <row r="845" spans="1:2" x14ac:dyDescent="0.25">
      <c r="A845" t="s">
        <v>1663</v>
      </c>
      <c r="B845" t="s">
        <v>2348</v>
      </c>
    </row>
    <row r="846" spans="1:2" x14ac:dyDescent="0.25">
      <c r="A846" t="s">
        <v>1664</v>
      </c>
      <c r="B846" t="s">
        <v>2346</v>
      </c>
    </row>
    <row r="847" spans="1:2" x14ac:dyDescent="0.25">
      <c r="A847" t="s">
        <v>1666</v>
      </c>
      <c r="B847" t="s">
        <v>2345</v>
      </c>
    </row>
    <row r="848" spans="1:2" x14ac:dyDescent="0.25">
      <c r="A848" t="s">
        <v>1667</v>
      </c>
      <c r="B848" t="s">
        <v>2346</v>
      </c>
    </row>
    <row r="849" spans="1:2" x14ac:dyDescent="0.25">
      <c r="A849" t="s">
        <v>1669</v>
      </c>
      <c r="B849" t="s">
        <v>2341</v>
      </c>
    </row>
    <row r="850" spans="1:2" x14ac:dyDescent="0.25">
      <c r="A850" t="s">
        <v>1670</v>
      </c>
      <c r="B850" t="s">
        <v>2348</v>
      </c>
    </row>
    <row r="851" spans="1:2" x14ac:dyDescent="0.25">
      <c r="A851" t="s">
        <v>1672</v>
      </c>
      <c r="B851" t="s">
        <v>2341</v>
      </c>
    </row>
    <row r="852" spans="1:2" x14ac:dyDescent="0.25">
      <c r="A852" t="s">
        <v>1673</v>
      </c>
      <c r="B852" t="s">
        <v>2341</v>
      </c>
    </row>
    <row r="853" spans="1:2" x14ac:dyDescent="0.25">
      <c r="A853" t="s">
        <v>1674</v>
      </c>
      <c r="B853" t="s">
        <v>2341</v>
      </c>
    </row>
    <row r="854" spans="1:2" x14ac:dyDescent="0.25">
      <c r="A854" t="s">
        <v>1676</v>
      </c>
      <c r="B854" t="s">
        <v>2075</v>
      </c>
    </row>
    <row r="855" spans="1:2" x14ac:dyDescent="0.25">
      <c r="A855" t="s">
        <v>1677</v>
      </c>
      <c r="B855" t="s">
        <v>2075</v>
      </c>
    </row>
    <row r="856" spans="1:2" x14ac:dyDescent="0.25">
      <c r="A856" t="s">
        <v>1679</v>
      </c>
      <c r="B856" t="s">
        <v>2341</v>
      </c>
    </row>
    <row r="857" spans="1:2" x14ac:dyDescent="0.25">
      <c r="A857" t="s">
        <v>1680</v>
      </c>
      <c r="B857" t="s">
        <v>2347</v>
      </c>
    </row>
    <row r="858" spans="1:2" x14ac:dyDescent="0.25">
      <c r="A858" t="s">
        <v>1682</v>
      </c>
      <c r="B858" t="s">
        <v>2345</v>
      </c>
    </row>
    <row r="859" spans="1:2" x14ac:dyDescent="0.25">
      <c r="A859" t="s">
        <v>1683</v>
      </c>
      <c r="B859" t="s">
        <v>2341</v>
      </c>
    </row>
    <row r="860" spans="1:2" x14ac:dyDescent="0.25">
      <c r="A860" t="s">
        <v>1684</v>
      </c>
      <c r="B860" t="s">
        <v>2348</v>
      </c>
    </row>
    <row r="861" spans="1:2" x14ac:dyDescent="0.25">
      <c r="A861" t="s">
        <v>1685</v>
      </c>
      <c r="B861" t="s">
        <v>2346</v>
      </c>
    </row>
    <row r="862" spans="1:2" x14ac:dyDescent="0.25">
      <c r="A862" t="s">
        <v>1687</v>
      </c>
      <c r="B862" t="s">
        <v>2341</v>
      </c>
    </row>
    <row r="863" spans="1:2" x14ac:dyDescent="0.25">
      <c r="A863" t="s">
        <v>1688</v>
      </c>
      <c r="B863" t="s">
        <v>184</v>
      </c>
    </row>
    <row r="864" spans="1:2" x14ac:dyDescent="0.25">
      <c r="A864" t="s">
        <v>1690</v>
      </c>
      <c r="B864" t="s">
        <v>2341</v>
      </c>
    </row>
    <row r="865" spans="1:2" x14ac:dyDescent="0.25">
      <c r="A865" t="s">
        <v>1692</v>
      </c>
      <c r="B865" t="s">
        <v>2341</v>
      </c>
    </row>
    <row r="866" spans="1:2" x14ac:dyDescent="0.25">
      <c r="A866" t="s">
        <v>1693</v>
      </c>
      <c r="B866" t="s">
        <v>2341</v>
      </c>
    </row>
    <row r="867" spans="1:2" x14ac:dyDescent="0.25">
      <c r="A867" t="s">
        <v>1695</v>
      </c>
      <c r="B867" t="s">
        <v>2341</v>
      </c>
    </row>
    <row r="868" spans="1:2" x14ac:dyDescent="0.25">
      <c r="A868" t="s">
        <v>1697</v>
      </c>
      <c r="B868" t="s">
        <v>2341</v>
      </c>
    </row>
    <row r="869" spans="1:2" x14ac:dyDescent="0.25">
      <c r="A869" t="s">
        <v>1699</v>
      </c>
      <c r="B869" t="s">
        <v>2341</v>
      </c>
    </row>
    <row r="870" spans="1:2" x14ac:dyDescent="0.25">
      <c r="A870" t="s">
        <v>1701</v>
      </c>
      <c r="B870" t="s">
        <v>2341</v>
      </c>
    </row>
    <row r="871" spans="1:2" x14ac:dyDescent="0.25">
      <c r="A871" t="s">
        <v>1703</v>
      </c>
      <c r="B871" t="s">
        <v>2342</v>
      </c>
    </row>
    <row r="872" spans="1:2" x14ac:dyDescent="0.25">
      <c r="A872" t="s">
        <v>1704</v>
      </c>
      <c r="B872" t="s">
        <v>2075</v>
      </c>
    </row>
    <row r="873" spans="1:2" x14ac:dyDescent="0.25">
      <c r="A873" t="s">
        <v>1705</v>
      </c>
      <c r="B873" t="s">
        <v>2341</v>
      </c>
    </row>
    <row r="874" spans="1:2" x14ac:dyDescent="0.25">
      <c r="A874" t="s">
        <v>1707</v>
      </c>
      <c r="B874" t="s">
        <v>2343</v>
      </c>
    </row>
    <row r="875" spans="1:2" x14ac:dyDescent="0.25">
      <c r="A875" t="s">
        <v>1708</v>
      </c>
      <c r="B875" t="s">
        <v>2341</v>
      </c>
    </row>
    <row r="876" spans="1:2" x14ac:dyDescent="0.25">
      <c r="A876" t="s">
        <v>1709</v>
      </c>
      <c r="B876" t="s">
        <v>2341</v>
      </c>
    </row>
    <row r="877" spans="1:2" x14ac:dyDescent="0.25">
      <c r="A877" t="s">
        <v>1710</v>
      </c>
      <c r="B877" t="s">
        <v>2346</v>
      </c>
    </row>
    <row r="878" spans="1:2" x14ac:dyDescent="0.25">
      <c r="A878" t="s">
        <v>1711</v>
      </c>
      <c r="B878" t="s">
        <v>2346</v>
      </c>
    </row>
    <row r="879" spans="1:2" x14ac:dyDescent="0.25">
      <c r="A879" t="s">
        <v>1712</v>
      </c>
      <c r="B879" t="s">
        <v>2345</v>
      </c>
    </row>
    <row r="880" spans="1:2" x14ac:dyDescent="0.25">
      <c r="A880" t="s">
        <v>1715</v>
      </c>
      <c r="B880" t="s">
        <v>2347</v>
      </c>
    </row>
    <row r="881" spans="1:2" x14ac:dyDescent="0.25">
      <c r="A881" t="s">
        <v>1718</v>
      </c>
      <c r="B881" t="s">
        <v>2344</v>
      </c>
    </row>
    <row r="882" spans="1:2" x14ac:dyDescent="0.25">
      <c r="A882" t="s">
        <v>1720</v>
      </c>
      <c r="B882" t="s">
        <v>2341</v>
      </c>
    </row>
    <row r="883" spans="1:2" x14ac:dyDescent="0.25">
      <c r="A883" t="s">
        <v>1721</v>
      </c>
      <c r="B883" t="s">
        <v>2075</v>
      </c>
    </row>
    <row r="884" spans="1:2" x14ac:dyDescent="0.25">
      <c r="A884" t="s">
        <v>1723</v>
      </c>
      <c r="B884" t="s">
        <v>2347</v>
      </c>
    </row>
    <row r="885" spans="1:2" x14ac:dyDescent="0.25">
      <c r="A885" t="s">
        <v>1724</v>
      </c>
      <c r="B885" t="s">
        <v>2346</v>
      </c>
    </row>
    <row r="886" spans="1:2" x14ac:dyDescent="0.25">
      <c r="A886" t="s">
        <v>1726</v>
      </c>
      <c r="B886" t="s">
        <v>2341</v>
      </c>
    </row>
    <row r="887" spans="1:2" x14ac:dyDescent="0.25">
      <c r="A887" t="s">
        <v>1728</v>
      </c>
      <c r="B887" t="s">
        <v>2350</v>
      </c>
    </row>
    <row r="888" spans="1:2" x14ac:dyDescent="0.25">
      <c r="A888" t="s">
        <v>1729</v>
      </c>
      <c r="B888" t="s">
        <v>2341</v>
      </c>
    </row>
    <row r="889" spans="1:2" x14ac:dyDescent="0.25">
      <c r="A889" t="s">
        <v>1731</v>
      </c>
      <c r="B889" t="s">
        <v>2341</v>
      </c>
    </row>
    <row r="890" spans="1:2" x14ac:dyDescent="0.25">
      <c r="A890" t="s">
        <v>1733</v>
      </c>
      <c r="B890" t="s">
        <v>2341</v>
      </c>
    </row>
    <row r="891" spans="1:2" x14ac:dyDescent="0.25">
      <c r="A891" t="s">
        <v>1734</v>
      </c>
      <c r="B891" t="s">
        <v>2341</v>
      </c>
    </row>
    <row r="892" spans="1:2" x14ac:dyDescent="0.25">
      <c r="A892" t="s">
        <v>1736</v>
      </c>
      <c r="B892" t="s">
        <v>2341</v>
      </c>
    </row>
    <row r="893" spans="1:2" x14ac:dyDescent="0.25">
      <c r="A893" t="s">
        <v>1738</v>
      </c>
      <c r="B893" t="s">
        <v>2341</v>
      </c>
    </row>
    <row r="894" spans="1:2" x14ac:dyDescent="0.25">
      <c r="A894" t="s">
        <v>1739</v>
      </c>
      <c r="B894" t="s">
        <v>2341</v>
      </c>
    </row>
    <row r="895" spans="1:2" x14ac:dyDescent="0.25">
      <c r="A895" t="s">
        <v>1740</v>
      </c>
      <c r="B895" t="s">
        <v>2341</v>
      </c>
    </row>
    <row r="896" spans="1:2" x14ac:dyDescent="0.25">
      <c r="A896" t="s">
        <v>1742</v>
      </c>
      <c r="B896" t="s">
        <v>2346</v>
      </c>
    </row>
    <row r="897" spans="1:2" x14ac:dyDescent="0.25">
      <c r="A897" t="s">
        <v>1744</v>
      </c>
      <c r="B897" t="s">
        <v>2347</v>
      </c>
    </row>
    <row r="898" spans="1:2" x14ac:dyDescent="0.25">
      <c r="A898" t="s">
        <v>1745</v>
      </c>
      <c r="B898" t="s">
        <v>2341</v>
      </c>
    </row>
    <row r="899" spans="1:2" x14ac:dyDescent="0.25">
      <c r="A899" t="s">
        <v>1746</v>
      </c>
      <c r="B899" t="s">
        <v>2075</v>
      </c>
    </row>
    <row r="900" spans="1:2" x14ac:dyDescent="0.25">
      <c r="A900" t="s">
        <v>1749</v>
      </c>
      <c r="B900" t="s">
        <v>2345</v>
      </c>
    </row>
    <row r="901" spans="1:2" x14ac:dyDescent="0.25">
      <c r="A901" t="s">
        <v>1752</v>
      </c>
      <c r="B901" t="s">
        <v>2352</v>
      </c>
    </row>
    <row r="902" spans="1:2" x14ac:dyDescent="0.25">
      <c r="A902" t="s">
        <v>1753</v>
      </c>
      <c r="B902" t="s">
        <v>2341</v>
      </c>
    </row>
    <row r="903" spans="1:2" x14ac:dyDescent="0.25">
      <c r="A903" t="s">
        <v>1754</v>
      </c>
      <c r="B903" t="s">
        <v>2346</v>
      </c>
    </row>
    <row r="904" spans="1:2" x14ac:dyDescent="0.25">
      <c r="A904" t="s">
        <v>1756</v>
      </c>
      <c r="B904" t="s">
        <v>2343</v>
      </c>
    </row>
    <row r="905" spans="1:2" x14ac:dyDescent="0.25">
      <c r="A905" t="s">
        <v>1757</v>
      </c>
      <c r="B905" t="s">
        <v>2345</v>
      </c>
    </row>
    <row r="906" spans="1:2" x14ac:dyDescent="0.25">
      <c r="A906" t="s">
        <v>1758</v>
      </c>
      <c r="B906" t="s">
        <v>2346</v>
      </c>
    </row>
    <row r="907" spans="1:2" x14ac:dyDescent="0.25">
      <c r="A907" t="s">
        <v>1759</v>
      </c>
      <c r="B907" t="s">
        <v>2341</v>
      </c>
    </row>
    <row r="908" spans="1:2" x14ac:dyDescent="0.25">
      <c r="A908" t="s">
        <v>1760</v>
      </c>
      <c r="B908" t="s">
        <v>2345</v>
      </c>
    </row>
    <row r="909" spans="1:2" x14ac:dyDescent="0.25">
      <c r="A909" t="s">
        <v>1761</v>
      </c>
      <c r="B909" t="s">
        <v>2341</v>
      </c>
    </row>
    <row r="910" spans="1:2" x14ac:dyDescent="0.25">
      <c r="A910" t="s">
        <v>1762</v>
      </c>
      <c r="B910" t="s">
        <v>2075</v>
      </c>
    </row>
    <row r="911" spans="1:2" x14ac:dyDescent="0.25">
      <c r="A911" t="s">
        <v>1763</v>
      </c>
      <c r="B911" t="s">
        <v>2341</v>
      </c>
    </row>
    <row r="912" spans="1:2" x14ac:dyDescent="0.25">
      <c r="A912" t="s">
        <v>1765</v>
      </c>
      <c r="B912" t="s">
        <v>2346</v>
      </c>
    </row>
    <row r="913" spans="1:2" x14ac:dyDescent="0.25">
      <c r="A913" t="s">
        <v>1766</v>
      </c>
      <c r="B913" t="s">
        <v>2341</v>
      </c>
    </row>
    <row r="914" spans="1:2" x14ac:dyDescent="0.25">
      <c r="A914" t="s">
        <v>1767</v>
      </c>
      <c r="B914" t="s">
        <v>2341</v>
      </c>
    </row>
    <row r="915" spans="1:2" x14ac:dyDescent="0.25">
      <c r="A915" t="s">
        <v>1768</v>
      </c>
      <c r="B915" t="s">
        <v>2341</v>
      </c>
    </row>
    <row r="916" spans="1:2" x14ac:dyDescent="0.25">
      <c r="A916" t="s">
        <v>1769</v>
      </c>
      <c r="B916" t="s">
        <v>2350</v>
      </c>
    </row>
    <row r="917" spans="1:2" x14ac:dyDescent="0.25">
      <c r="A917" t="s">
        <v>1772</v>
      </c>
      <c r="B917" t="s">
        <v>2341</v>
      </c>
    </row>
    <row r="918" spans="1:2" x14ac:dyDescent="0.25">
      <c r="A918" t="s">
        <v>1774</v>
      </c>
      <c r="B918" t="s">
        <v>2075</v>
      </c>
    </row>
    <row r="919" spans="1:2" x14ac:dyDescent="0.25">
      <c r="A919" t="s">
        <v>1776</v>
      </c>
      <c r="B919" t="s">
        <v>2341</v>
      </c>
    </row>
    <row r="920" spans="1:2" x14ac:dyDescent="0.25">
      <c r="A920" t="s">
        <v>1778</v>
      </c>
      <c r="B920" t="s">
        <v>2345</v>
      </c>
    </row>
    <row r="921" spans="1:2" x14ac:dyDescent="0.25">
      <c r="A921" t="s">
        <v>1780</v>
      </c>
      <c r="B921" t="s">
        <v>2348</v>
      </c>
    </row>
    <row r="922" spans="1:2" x14ac:dyDescent="0.25">
      <c r="A922" t="s">
        <v>1782</v>
      </c>
      <c r="B922" t="s">
        <v>2341</v>
      </c>
    </row>
    <row r="923" spans="1:2" x14ac:dyDescent="0.25">
      <c r="A923" t="s">
        <v>1783</v>
      </c>
      <c r="B923" t="s">
        <v>2341</v>
      </c>
    </row>
    <row r="924" spans="1:2" x14ac:dyDescent="0.25">
      <c r="A924" t="s">
        <v>1784</v>
      </c>
      <c r="B924" t="s">
        <v>2346</v>
      </c>
    </row>
    <row r="925" spans="1:2" x14ac:dyDescent="0.25">
      <c r="A925" t="s">
        <v>1785</v>
      </c>
      <c r="B925" t="s">
        <v>2341</v>
      </c>
    </row>
    <row r="926" spans="1:2" x14ac:dyDescent="0.25">
      <c r="A926" t="s">
        <v>1787</v>
      </c>
      <c r="B926" t="s">
        <v>2341</v>
      </c>
    </row>
    <row r="927" spans="1:2" x14ac:dyDescent="0.25">
      <c r="A927" t="s">
        <v>1789</v>
      </c>
      <c r="B927" t="s">
        <v>2346</v>
      </c>
    </row>
    <row r="928" spans="1:2" x14ac:dyDescent="0.25">
      <c r="A928" t="s">
        <v>1791</v>
      </c>
      <c r="B928" t="s">
        <v>2341</v>
      </c>
    </row>
    <row r="929" spans="1:2" x14ac:dyDescent="0.25">
      <c r="A929" t="s">
        <v>1793</v>
      </c>
      <c r="B929" t="s">
        <v>2345</v>
      </c>
    </row>
    <row r="930" spans="1:2" x14ac:dyDescent="0.25">
      <c r="A930" t="s">
        <v>1794</v>
      </c>
      <c r="B930" t="s">
        <v>2348</v>
      </c>
    </row>
    <row r="931" spans="1:2" x14ac:dyDescent="0.25">
      <c r="A931" t="s">
        <v>1795</v>
      </c>
      <c r="B931" t="s">
        <v>2075</v>
      </c>
    </row>
    <row r="932" spans="1:2" x14ac:dyDescent="0.25">
      <c r="A932" t="s">
        <v>1797</v>
      </c>
      <c r="B932" t="s">
        <v>2341</v>
      </c>
    </row>
    <row r="933" spans="1:2" x14ac:dyDescent="0.25">
      <c r="A933" t="s">
        <v>1798</v>
      </c>
      <c r="B933" t="s">
        <v>2341</v>
      </c>
    </row>
    <row r="934" spans="1:2" x14ac:dyDescent="0.25">
      <c r="A934" t="s">
        <v>1799</v>
      </c>
      <c r="B934" t="s">
        <v>2341</v>
      </c>
    </row>
    <row r="935" spans="1:2" x14ac:dyDescent="0.25">
      <c r="A935" t="s">
        <v>1800</v>
      </c>
      <c r="B935" t="s">
        <v>2346</v>
      </c>
    </row>
    <row r="936" spans="1:2" x14ac:dyDescent="0.25">
      <c r="A936" t="s">
        <v>1803</v>
      </c>
      <c r="B936" t="s">
        <v>2346</v>
      </c>
    </row>
    <row r="937" spans="1:2" x14ac:dyDescent="0.25">
      <c r="A937" t="s">
        <v>1805</v>
      </c>
      <c r="B937" t="s">
        <v>2341</v>
      </c>
    </row>
    <row r="938" spans="1:2" x14ac:dyDescent="0.25">
      <c r="A938" t="s">
        <v>1807</v>
      </c>
      <c r="B938" t="s">
        <v>2343</v>
      </c>
    </row>
    <row r="939" spans="1:2" x14ac:dyDescent="0.25">
      <c r="A939" t="s">
        <v>1809</v>
      </c>
      <c r="B939" t="s">
        <v>2341</v>
      </c>
    </row>
    <row r="940" spans="1:2" x14ac:dyDescent="0.25">
      <c r="A940" t="s">
        <v>1811</v>
      </c>
      <c r="B940" t="s">
        <v>2341</v>
      </c>
    </row>
    <row r="941" spans="1:2" x14ac:dyDescent="0.25">
      <c r="A941" t="s">
        <v>1813</v>
      </c>
      <c r="B941" t="s">
        <v>2341</v>
      </c>
    </row>
    <row r="942" spans="1:2" x14ac:dyDescent="0.25">
      <c r="A942" t="s">
        <v>1815</v>
      </c>
      <c r="B942" t="s">
        <v>2341</v>
      </c>
    </row>
    <row r="943" spans="1:2" x14ac:dyDescent="0.25">
      <c r="A943" t="s">
        <v>1817</v>
      </c>
      <c r="B943" t="s">
        <v>2341</v>
      </c>
    </row>
    <row r="944" spans="1:2" x14ac:dyDescent="0.25">
      <c r="A944" t="s">
        <v>1818</v>
      </c>
      <c r="B944" t="s">
        <v>2075</v>
      </c>
    </row>
    <row r="945" spans="1:2" x14ac:dyDescent="0.25">
      <c r="A945" t="s">
        <v>1819</v>
      </c>
      <c r="B945" t="s">
        <v>2341</v>
      </c>
    </row>
    <row r="946" spans="1:2" x14ac:dyDescent="0.25">
      <c r="A946" t="s">
        <v>1821</v>
      </c>
      <c r="B946" t="s">
        <v>2075</v>
      </c>
    </row>
    <row r="947" spans="1:2" x14ac:dyDescent="0.25">
      <c r="A947" t="s">
        <v>1822</v>
      </c>
      <c r="B947" t="s">
        <v>2075</v>
      </c>
    </row>
    <row r="948" spans="1:2" x14ac:dyDescent="0.25">
      <c r="A948" t="s">
        <v>1823</v>
      </c>
      <c r="B948" t="s">
        <v>2341</v>
      </c>
    </row>
    <row r="949" spans="1:2" x14ac:dyDescent="0.25">
      <c r="A949" t="s">
        <v>1825</v>
      </c>
      <c r="B949" t="s">
        <v>2345</v>
      </c>
    </row>
    <row r="950" spans="1:2" x14ac:dyDescent="0.25">
      <c r="A950" t="s">
        <v>1827</v>
      </c>
      <c r="B950" t="s">
        <v>2346</v>
      </c>
    </row>
    <row r="951" spans="1:2" x14ac:dyDescent="0.25">
      <c r="A951" t="s">
        <v>1829</v>
      </c>
      <c r="B951" t="s">
        <v>2341</v>
      </c>
    </row>
    <row r="952" spans="1:2" x14ac:dyDescent="0.25">
      <c r="A952" t="s">
        <v>1831</v>
      </c>
      <c r="B952" t="s">
        <v>2341</v>
      </c>
    </row>
    <row r="953" spans="1:2" x14ac:dyDescent="0.25">
      <c r="A953" t="s">
        <v>1833</v>
      </c>
      <c r="B953" t="s">
        <v>2341</v>
      </c>
    </row>
    <row r="954" spans="1:2" x14ac:dyDescent="0.25">
      <c r="A954" t="s">
        <v>1834</v>
      </c>
      <c r="B954" t="s">
        <v>2341</v>
      </c>
    </row>
    <row r="955" spans="1:2" x14ac:dyDescent="0.25">
      <c r="A955" t="s">
        <v>1835</v>
      </c>
      <c r="B955" t="s">
        <v>2341</v>
      </c>
    </row>
    <row r="956" spans="1:2" x14ac:dyDescent="0.25">
      <c r="A956" t="s">
        <v>1837</v>
      </c>
      <c r="B956" t="s">
        <v>2341</v>
      </c>
    </row>
    <row r="957" spans="1:2" x14ac:dyDescent="0.25">
      <c r="A957" t="s">
        <v>1839</v>
      </c>
      <c r="B957" t="s">
        <v>2347</v>
      </c>
    </row>
    <row r="958" spans="1:2" x14ac:dyDescent="0.25">
      <c r="A958" t="s">
        <v>1841</v>
      </c>
      <c r="B958" t="s">
        <v>2341</v>
      </c>
    </row>
    <row r="959" spans="1:2" x14ac:dyDescent="0.25">
      <c r="A959" t="s">
        <v>1842</v>
      </c>
      <c r="B959" t="s">
        <v>2352</v>
      </c>
    </row>
    <row r="960" spans="1:2" x14ac:dyDescent="0.25">
      <c r="A960" t="s">
        <v>1844</v>
      </c>
      <c r="B960" t="s">
        <v>2341</v>
      </c>
    </row>
    <row r="961" spans="1:2" x14ac:dyDescent="0.25">
      <c r="A961" t="s">
        <v>1846</v>
      </c>
      <c r="B961" t="s">
        <v>2075</v>
      </c>
    </row>
    <row r="962" spans="1:2" x14ac:dyDescent="0.25">
      <c r="A962" t="s">
        <v>1848</v>
      </c>
      <c r="B962" t="s">
        <v>2341</v>
      </c>
    </row>
    <row r="963" spans="1:2" x14ac:dyDescent="0.25">
      <c r="A963" t="s">
        <v>1849</v>
      </c>
      <c r="B963" t="s">
        <v>2341</v>
      </c>
    </row>
    <row r="964" spans="1:2" x14ac:dyDescent="0.25">
      <c r="A964" t="s">
        <v>1850</v>
      </c>
      <c r="B964" t="s">
        <v>2346</v>
      </c>
    </row>
    <row r="965" spans="1:2" x14ac:dyDescent="0.25">
      <c r="A965" t="s">
        <v>1851</v>
      </c>
      <c r="B965" t="s">
        <v>2348</v>
      </c>
    </row>
    <row r="966" spans="1:2" x14ac:dyDescent="0.25">
      <c r="A966" t="s">
        <v>1853</v>
      </c>
      <c r="B966" t="s">
        <v>2344</v>
      </c>
    </row>
    <row r="967" spans="1:2" x14ac:dyDescent="0.25">
      <c r="A967" t="s">
        <v>1854</v>
      </c>
      <c r="B967" t="s">
        <v>2341</v>
      </c>
    </row>
    <row r="968" spans="1:2" x14ac:dyDescent="0.25">
      <c r="A968" t="s">
        <v>1856</v>
      </c>
      <c r="B968" t="s">
        <v>2346</v>
      </c>
    </row>
    <row r="969" spans="1:2" x14ac:dyDescent="0.25">
      <c r="A969" t="s">
        <v>1858</v>
      </c>
      <c r="B969" t="s">
        <v>2341</v>
      </c>
    </row>
    <row r="970" spans="1:2" x14ac:dyDescent="0.25">
      <c r="A970" t="s">
        <v>1860</v>
      </c>
      <c r="B970" t="s">
        <v>2346</v>
      </c>
    </row>
    <row r="971" spans="1:2" x14ac:dyDescent="0.25">
      <c r="A971" t="s">
        <v>1861</v>
      </c>
      <c r="B971" t="s">
        <v>2346</v>
      </c>
    </row>
    <row r="972" spans="1:2" x14ac:dyDescent="0.25">
      <c r="A972" t="s">
        <v>1863</v>
      </c>
      <c r="B972" t="s">
        <v>2344</v>
      </c>
    </row>
    <row r="973" spans="1:2" x14ac:dyDescent="0.25">
      <c r="A973" t="s">
        <v>1865</v>
      </c>
      <c r="B973" t="s">
        <v>2346</v>
      </c>
    </row>
    <row r="974" spans="1:2" x14ac:dyDescent="0.25">
      <c r="A974" t="s">
        <v>1867</v>
      </c>
      <c r="B974" t="s">
        <v>2345</v>
      </c>
    </row>
    <row r="975" spans="1:2" x14ac:dyDescent="0.25">
      <c r="A975" t="s">
        <v>1869</v>
      </c>
      <c r="B975" t="s">
        <v>2347</v>
      </c>
    </row>
    <row r="976" spans="1:2" x14ac:dyDescent="0.25">
      <c r="A976" t="s">
        <v>1871</v>
      </c>
      <c r="B976" t="s">
        <v>2075</v>
      </c>
    </row>
    <row r="977" spans="1:2" x14ac:dyDescent="0.25">
      <c r="A977" t="s">
        <v>1873</v>
      </c>
      <c r="B977" t="s">
        <v>2343</v>
      </c>
    </row>
    <row r="978" spans="1:2" x14ac:dyDescent="0.25">
      <c r="A978" t="s">
        <v>1875</v>
      </c>
      <c r="B978" t="s">
        <v>2341</v>
      </c>
    </row>
    <row r="979" spans="1:2" x14ac:dyDescent="0.25">
      <c r="A979" t="s">
        <v>1877</v>
      </c>
      <c r="B979" t="s">
        <v>2341</v>
      </c>
    </row>
    <row r="980" spans="1:2" x14ac:dyDescent="0.25">
      <c r="A980" t="s">
        <v>1878</v>
      </c>
      <c r="B980" t="s">
        <v>2353</v>
      </c>
    </row>
    <row r="981" spans="1:2" x14ac:dyDescent="0.25">
      <c r="A981" t="s">
        <v>1879</v>
      </c>
      <c r="B981" t="s">
        <v>2341</v>
      </c>
    </row>
    <row r="982" spans="1:2" x14ac:dyDescent="0.25">
      <c r="A982" t="s">
        <v>1881</v>
      </c>
      <c r="B982" t="s">
        <v>2346</v>
      </c>
    </row>
    <row r="983" spans="1:2" x14ac:dyDescent="0.25">
      <c r="A983" t="s">
        <v>1883</v>
      </c>
      <c r="B983" t="s">
        <v>2341</v>
      </c>
    </row>
    <row r="984" spans="1:2" x14ac:dyDescent="0.25">
      <c r="A984" t="s">
        <v>1885</v>
      </c>
      <c r="B984" t="s">
        <v>2341</v>
      </c>
    </row>
    <row r="985" spans="1:2" x14ac:dyDescent="0.25">
      <c r="A985" t="s">
        <v>1887</v>
      </c>
      <c r="B985" t="s">
        <v>2346</v>
      </c>
    </row>
    <row r="986" spans="1:2" x14ac:dyDescent="0.25">
      <c r="A986" t="s">
        <v>1889</v>
      </c>
      <c r="B986" t="s">
        <v>2346</v>
      </c>
    </row>
    <row r="987" spans="1:2" x14ac:dyDescent="0.25">
      <c r="A987" t="s">
        <v>1890</v>
      </c>
      <c r="B987" t="s">
        <v>2341</v>
      </c>
    </row>
    <row r="988" spans="1:2" x14ac:dyDescent="0.25">
      <c r="A988" t="s">
        <v>1891</v>
      </c>
      <c r="B988" t="s">
        <v>2341</v>
      </c>
    </row>
    <row r="989" spans="1:2" x14ac:dyDescent="0.25">
      <c r="A989" t="s">
        <v>1892</v>
      </c>
      <c r="B989" t="s">
        <v>2341</v>
      </c>
    </row>
    <row r="990" spans="1:2" x14ac:dyDescent="0.25">
      <c r="A990" t="s">
        <v>1893</v>
      </c>
      <c r="B990" t="s">
        <v>2344</v>
      </c>
    </row>
    <row r="991" spans="1:2" x14ac:dyDescent="0.25">
      <c r="A991" t="s">
        <v>1894</v>
      </c>
      <c r="B991" t="s">
        <v>2346</v>
      </c>
    </row>
    <row r="992" spans="1:2" x14ac:dyDescent="0.25">
      <c r="A992" t="s">
        <v>1896</v>
      </c>
      <c r="B992" t="s">
        <v>2346</v>
      </c>
    </row>
    <row r="993" spans="1:2" x14ac:dyDescent="0.25">
      <c r="A993" t="s">
        <v>1897</v>
      </c>
      <c r="B993" t="s">
        <v>2352</v>
      </c>
    </row>
    <row r="994" spans="1:2" x14ac:dyDescent="0.25">
      <c r="A994" t="s">
        <v>1898</v>
      </c>
      <c r="B994" t="s">
        <v>2075</v>
      </c>
    </row>
    <row r="995" spans="1:2" x14ac:dyDescent="0.25">
      <c r="A995" t="s">
        <v>1899</v>
      </c>
      <c r="B995" t="s">
        <v>2341</v>
      </c>
    </row>
    <row r="996" spans="1:2" x14ac:dyDescent="0.25">
      <c r="A996" t="s">
        <v>1900</v>
      </c>
      <c r="B996" t="s">
        <v>2341</v>
      </c>
    </row>
    <row r="997" spans="1:2" x14ac:dyDescent="0.25">
      <c r="A997" t="s">
        <v>1902</v>
      </c>
      <c r="B997" t="s">
        <v>2350</v>
      </c>
    </row>
    <row r="998" spans="1:2" x14ac:dyDescent="0.25">
      <c r="A998" t="s">
        <v>1903</v>
      </c>
      <c r="B998" t="s">
        <v>2341</v>
      </c>
    </row>
    <row r="999" spans="1:2" x14ac:dyDescent="0.25">
      <c r="A999" t="s">
        <v>1904</v>
      </c>
      <c r="B999" t="s">
        <v>2341</v>
      </c>
    </row>
    <row r="1000" spans="1:2" x14ac:dyDescent="0.25">
      <c r="A1000" t="s">
        <v>1906</v>
      </c>
      <c r="B1000" t="s">
        <v>2341</v>
      </c>
    </row>
    <row r="1001" spans="1:2" x14ac:dyDescent="0.25">
      <c r="A1001" t="s">
        <v>1908</v>
      </c>
      <c r="B1001" t="s">
        <v>2075</v>
      </c>
    </row>
    <row r="1002" spans="1:2" x14ac:dyDescent="0.25">
      <c r="A1002" t="s">
        <v>1910</v>
      </c>
      <c r="B1002" t="s">
        <v>2346</v>
      </c>
    </row>
    <row r="1003" spans="1:2" x14ac:dyDescent="0.25">
      <c r="A1003" t="s">
        <v>1912</v>
      </c>
      <c r="B1003" t="s">
        <v>2075</v>
      </c>
    </row>
    <row r="1004" spans="1:2" x14ac:dyDescent="0.25">
      <c r="A1004" t="s">
        <v>1913</v>
      </c>
      <c r="B1004" t="s">
        <v>2348</v>
      </c>
    </row>
    <row r="1005" spans="1:2" x14ac:dyDescent="0.25">
      <c r="A1005" t="s">
        <v>1916</v>
      </c>
      <c r="B1005" t="s">
        <v>2342</v>
      </c>
    </row>
    <row r="1006" spans="1:2" x14ac:dyDescent="0.25">
      <c r="A1006" t="s">
        <v>1918</v>
      </c>
      <c r="B1006" t="s">
        <v>2075</v>
      </c>
    </row>
    <row r="1007" spans="1:2" x14ac:dyDescent="0.25">
      <c r="A1007" t="s">
        <v>1920</v>
      </c>
      <c r="B1007" t="s">
        <v>2341</v>
      </c>
    </row>
    <row r="1008" spans="1:2" x14ac:dyDescent="0.25">
      <c r="A1008" t="s">
        <v>1921</v>
      </c>
      <c r="B1008" t="s">
        <v>2346</v>
      </c>
    </row>
    <row r="1009" spans="1:2" x14ac:dyDescent="0.25">
      <c r="A1009" t="s">
        <v>1923</v>
      </c>
      <c r="B1009" t="s">
        <v>2341</v>
      </c>
    </row>
    <row r="1010" spans="1:2" x14ac:dyDescent="0.25">
      <c r="A1010" t="s">
        <v>1926</v>
      </c>
      <c r="B1010" t="s">
        <v>2347</v>
      </c>
    </row>
    <row r="1011" spans="1:2" x14ac:dyDescent="0.25">
      <c r="A1011" t="s">
        <v>1929</v>
      </c>
      <c r="B1011" t="s">
        <v>2341</v>
      </c>
    </row>
    <row r="1012" spans="1:2" x14ac:dyDescent="0.25">
      <c r="A1012" t="s">
        <v>1931</v>
      </c>
      <c r="B1012" t="s">
        <v>2346</v>
      </c>
    </row>
    <row r="1013" spans="1:2" x14ac:dyDescent="0.25">
      <c r="A1013" t="s">
        <v>1932</v>
      </c>
      <c r="B1013" t="s">
        <v>2341</v>
      </c>
    </row>
    <row r="1014" spans="1:2" x14ac:dyDescent="0.25">
      <c r="A1014" t="s">
        <v>1933</v>
      </c>
      <c r="B1014" t="s">
        <v>2346</v>
      </c>
    </row>
    <row r="1015" spans="1:2" x14ac:dyDescent="0.25">
      <c r="A1015" t="s">
        <v>1935</v>
      </c>
      <c r="B1015" t="s">
        <v>2341</v>
      </c>
    </row>
    <row r="1016" spans="1:2" x14ac:dyDescent="0.25">
      <c r="A1016" t="s">
        <v>1937</v>
      </c>
      <c r="B1016" t="s">
        <v>2341</v>
      </c>
    </row>
    <row r="1017" spans="1:2" x14ac:dyDescent="0.25">
      <c r="A1017" t="s">
        <v>1939</v>
      </c>
      <c r="B1017" t="s">
        <v>2341</v>
      </c>
    </row>
    <row r="1018" spans="1:2" x14ac:dyDescent="0.25">
      <c r="A1018" t="s">
        <v>1942</v>
      </c>
      <c r="B1018" t="s">
        <v>2341</v>
      </c>
    </row>
    <row r="1019" spans="1:2" x14ac:dyDescent="0.25">
      <c r="A1019" t="s">
        <v>1944</v>
      </c>
      <c r="B1019" t="s">
        <v>2346</v>
      </c>
    </row>
    <row r="1020" spans="1:2" x14ac:dyDescent="0.25">
      <c r="A1020" t="s">
        <v>1946</v>
      </c>
      <c r="B1020" t="s">
        <v>2342</v>
      </c>
    </row>
    <row r="1021" spans="1:2" x14ac:dyDescent="0.25">
      <c r="A1021" t="s">
        <v>1948</v>
      </c>
      <c r="B1021" t="s">
        <v>2348</v>
      </c>
    </row>
    <row r="1022" spans="1:2" x14ac:dyDescent="0.25">
      <c r="A1022" t="s">
        <v>1950</v>
      </c>
      <c r="B1022" t="s">
        <v>2342</v>
      </c>
    </row>
    <row r="1023" spans="1:2" x14ac:dyDescent="0.25">
      <c r="A1023" t="s">
        <v>1951</v>
      </c>
      <c r="B1023" t="s">
        <v>2341</v>
      </c>
    </row>
    <row r="1024" spans="1:2" x14ac:dyDescent="0.25">
      <c r="A1024" t="s">
        <v>1952</v>
      </c>
      <c r="B1024" t="s">
        <v>2345</v>
      </c>
    </row>
    <row r="1025" spans="1:2" x14ac:dyDescent="0.25">
      <c r="A1025" t="s">
        <v>1953</v>
      </c>
      <c r="B1025" t="s">
        <v>2341</v>
      </c>
    </row>
    <row r="1026" spans="1:2" x14ac:dyDescent="0.25">
      <c r="A1026" t="s">
        <v>1955</v>
      </c>
      <c r="B1026" t="s">
        <v>2345</v>
      </c>
    </row>
    <row r="1027" spans="1:2" x14ac:dyDescent="0.25">
      <c r="A1027" t="s">
        <v>1958</v>
      </c>
      <c r="B1027" t="s">
        <v>2342</v>
      </c>
    </row>
    <row r="1028" spans="1:2" x14ac:dyDescent="0.25">
      <c r="A1028" t="s">
        <v>1960</v>
      </c>
      <c r="B1028" t="s">
        <v>2347</v>
      </c>
    </row>
    <row r="1029" spans="1:2" x14ac:dyDescent="0.25">
      <c r="A1029" t="s">
        <v>1961</v>
      </c>
      <c r="B1029" t="s">
        <v>2341</v>
      </c>
    </row>
    <row r="1030" spans="1:2" x14ac:dyDescent="0.25">
      <c r="A1030" t="s">
        <v>1963</v>
      </c>
      <c r="B1030" t="s">
        <v>2345</v>
      </c>
    </row>
    <row r="1031" spans="1:2" x14ac:dyDescent="0.25">
      <c r="A1031" t="s">
        <v>1965</v>
      </c>
      <c r="B1031" t="s">
        <v>2348</v>
      </c>
    </row>
    <row r="1032" spans="1:2" x14ac:dyDescent="0.25">
      <c r="A1032" t="s">
        <v>1967</v>
      </c>
      <c r="B1032" t="s">
        <v>2341</v>
      </c>
    </row>
    <row r="1033" spans="1:2" x14ac:dyDescent="0.25">
      <c r="A1033" t="s">
        <v>1970</v>
      </c>
      <c r="B1033" t="s">
        <v>2341</v>
      </c>
    </row>
    <row r="1034" spans="1:2" x14ac:dyDescent="0.25">
      <c r="A1034" t="s">
        <v>1972</v>
      </c>
      <c r="B1034" t="s">
        <v>2341</v>
      </c>
    </row>
    <row r="1035" spans="1:2" x14ac:dyDescent="0.25">
      <c r="A1035" t="s">
        <v>1975</v>
      </c>
      <c r="B1035" t="s">
        <v>2346</v>
      </c>
    </row>
    <row r="1036" spans="1:2" x14ac:dyDescent="0.25">
      <c r="A1036" t="s">
        <v>1977</v>
      </c>
      <c r="B1036" t="s">
        <v>2341</v>
      </c>
    </row>
    <row r="1037" spans="1:2" x14ac:dyDescent="0.25">
      <c r="A1037" t="s">
        <v>1978</v>
      </c>
      <c r="B1037" t="s">
        <v>2348</v>
      </c>
    </row>
    <row r="1038" spans="1:2" x14ac:dyDescent="0.25">
      <c r="A1038" t="s">
        <v>1979</v>
      </c>
      <c r="B1038" t="s">
        <v>2344</v>
      </c>
    </row>
    <row r="1039" spans="1:2" x14ac:dyDescent="0.25">
      <c r="A1039" t="s">
        <v>1980</v>
      </c>
      <c r="B1039" t="s">
        <v>2341</v>
      </c>
    </row>
    <row r="1040" spans="1:2" x14ac:dyDescent="0.25">
      <c r="A1040" t="s">
        <v>1981</v>
      </c>
      <c r="B1040" t="s">
        <v>2075</v>
      </c>
    </row>
    <row r="1041" spans="1:2" x14ac:dyDescent="0.25">
      <c r="A1041" t="s">
        <v>1983</v>
      </c>
      <c r="B1041" t="s">
        <v>2341</v>
      </c>
    </row>
    <row r="1042" spans="1:2" x14ac:dyDescent="0.25">
      <c r="A1042" t="s">
        <v>1984</v>
      </c>
      <c r="B1042" t="s">
        <v>2345</v>
      </c>
    </row>
    <row r="1043" spans="1:2" x14ac:dyDescent="0.25">
      <c r="A1043" t="s">
        <v>1985</v>
      </c>
      <c r="B1043" t="s">
        <v>2350</v>
      </c>
    </row>
    <row r="1044" spans="1:2" x14ac:dyDescent="0.25">
      <c r="A1044" t="s">
        <v>1987</v>
      </c>
      <c r="B1044" t="s">
        <v>2341</v>
      </c>
    </row>
    <row r="1045" spans="1:2" x14ac:dyDescent="0.25">
      <c r="A1045" t="s">
        <v>1989</v>
      </c>
      <c r="B1045" t="s">
        <v>2341</v>
      </c>
    </row>
    <row r="1046" spans="1:2" x14ac:dyDescent="0.25">
      <c r="A1046" t="s">
        <v>1991</v>
      </c>
      <c r="B1046" t="s">
        <v>2346</v>
      </c>
    </row>
    <row r="1047" spans="1:2" x14ac:dyDescent="0.25">
      <c r="A1047" t="s">
        <v>1993</v>
      </c>
      <c r="B1047" t="s">
        <v>2341</v>
      </c>
    </row>
    <row r="1048" spans="1:2" x14ac:dyDescent="0.25">
      <c r="A1048" t="s">
        <v>1994</v>
      </c>
      <c r="B1048" t="s">
        <v>2346</v>
      </c>
    </row>
    <row r="1049" spans="1:2" x14ac:dyDescent="0.25">
      <c r="A1049" t="s">
        <v>1996</v>
      </c>
      <c r="B1049" t="s">
        <v>2341</v>
      </c>
    </row>
    <row r="1050" spans="1:2" x14ac:dyDescent="0.25">
      <c r="A1050" t="s">
        <v>1998</v>
      </c>
      <c r="B1050" t="s">
        <v>2345</v>
      </c>
    </row>
    <row r="1051" spans="1:2" x14ac:dyDescent="0.25">
      <c r="A1051" t="s">
        <v>1999</v>
      </c>
      <c r="B1051" t="s">
        <v>2348</v>
      </c>
    </row>
    <row r="1052" spans="1:2" x14ac:dyDescent="0.25">
      <c r="A1052" t="s">
        <v>2000</v>
      </c>
      <c r="B1052" t="s">
        <v>2342</v>
      </c>
    </row>
    <row r="1053" spans="1:2" x14ac:dyDescent="0.25">
      <c r="A1053" t="s">
        <v>2003</v>
      </c>
      <c r="B1053" t="s">
        <v>2341</v>
      </c>
    </row>
    <row r="1054" spans="1:2" x14ac:dyDescent="0.25">
      <c r="A1054" t="s">
        <v>2006</v>
      </c>
      <c r="B1054" t="s">
        <v>2075</v>
      </c>
    </row>
    <row r="1055" spans="1:2" x14ac:dyDescent="0.25">
      <c r="A1055" t="s">
        <v>2008</v>
      </c>
      <c r="B1055" t="s">
        <v>2346</v>
      </c>
    </row>
    <row r="1056" spans="1:2" x14ac:dyDescent="0.25">
      <c r="A1056" t="s">
        <v>2011</v>
      </c>
      <c r="B1056" t="s">
        <v>2341</v>
      </c>
    </row>
    <row r="1057" spans="1:2" x14ac:dyDescent="0.25">
      <c r="A1057" t="s">
        <v>2014</v>
      </c>
      <c r="B1057" t="s">
        <v>2341</v>
      </c>
    </row>
    <row r="1058" spans="1:2" x14ac:dyDescent="0.25">
      <c r="A1058" t="s">
        <v>2015</v>
      </c>
      <c r="B1058" t="s">
        <v>2345</v>
      </c>
    </row>
    <row r="1059" spans="1:2" x14ac:dyDescent="0.25">
      <c r="A1059" t="s">
        <v>2018</v>
      </c>
      <c r="B1059" t="s">
        <v>2341</v>
      </c>
    </row>
    <row r="1060" spans="1:2" x14ac:dyDescent="0.25">
      <c r="A1060" t="s">
        <v>2020</v>
      </c>
      <c r="B1060" t="s">
        <v>2075</v>
      </c>
    </row>
    <row r="1061" spans="1:2" x14ac:dyDescent="0.25">
      <c r="A1061" t="s">
        <v>2022</v>
      </c>
      <c r="B1061" t="s">
        <v>2345</v>
      </c>
    </row>
    <row r="1062" spans="1:2" x14ac:dyDescent="0.25">
      <c r="A1062" t="s">
        <v>2024</v>
      </c>
      <c r="B1062" t="s">
        <v>2346</v>
      </c>
    </row>
    <row r="1063" spans="1:2" x14ac:dyDescent="0.25">
      <c r="A1063" t="s">
        <v>2025</v>
      </c>
      <c r="B1063" t="s">
        <v>2343</v>
      </c>
    </row>
    <row r="1064" spans="1:2" x14ac:dyDescent="0.25">
      <c r="A1064" t="s">
        <v>2026</v>
      </c>
      <c r="B1064" t="s">
        <v>2347</v>
      </c>
    </row>
    <row r="1065" spans="1:2" x14ac:dyDescent="0.25">
      <c r="A1065" t="s">
        <v>2027</v>
      </c>
      <c r="B1065" t="s">
        <v>2341</v>
      </c>
    </row>
    <row r="1066" spans="1:2" x14ac:dyDescent="0.25">
      <c r="A1066" t="s">
        <v>2029</v>
      </c>
      <c r="B1066" t="s">
        <v>2341</v>
      </c>
    </row>
    <row r="1067" spans="1:2" x14ac:dyDescent="0.25">
      <c r="A1067" t="s">
        <v>2031</v>
      </c>
      <c r="B1067" t="s">
        <v>2341</v>
      </c>
    </row>
    <row r="1068" spans="1:2" x14ac:dyDescent="0.25">
      <c r="A1068" t="s">
        <v>2033</v>
      </c>
      <c r="B1068" t="s">
        <v>2346</v>
      </c>
    </row>
    <row r="1069" spans="1:2" x14ac:dyDescent="0.25">
      <c r="A1069" t="s">
        <v>2035</v>
      </c>
      <c r="B1069" t="s">
        <v>2341</v>
      </c>
    </row>
    <row r="1070" spans="1:2" x14ac:dyDescent="0.25">
      <c r="A1070" t="s">
        <v>2037</v>
      </c>
      <c r="B1070" t="s">
        <v>2343</v>
      </c>
    </row>
    <row r="1071" spans="1:2" x14ac:dyDescent="0.25">
      <c r="A1071" t="s">
        <v>2038</v>
      </c>
      <c r="B1071" t="s">
        <v>2343</v>
      </c>
    </row>
    <row r="1072" spans="1:2" x14ac:dyDescent="0.25">
      <c r="A1072" t="s">
        <v>2040</v>
      </c>
      <c r="B1072" t="s">
        <v>2341</v>
      </c>
    </row>
    <row r="1073" spans="1:2" x14ac:dyDescent="0.25">
      <c r="A1073" t="s">
        <v>2042</v>
      </c>
      <c r="B1073" t="s">
        <v>2347</v>
      </c>
    </row>
    <row r="1074" spans="1:2" x14ac:dyDescent="0.25">
      <c r="A1074" t="s">
        <v>2044</v>
      </c>
      <c r="B1074" t="s">
        <v>2346</v>
      </c>
    </row>
    <row r="1075" spans="1:2" x14ac:dyDescent="0.25">
      <c r="A1075" t="s">
        <v>2046</v>
      </c>
      <c r="B1075" t="s">
        <v>2348</v>
      </c>
    </row>
    <row r="1076" spans="1:2" x14ac:dyDescent="0.25">
      <c r="A1076" t="s">
        <v>2047</v>
      </c>
      <c r="B1076" t="s">
        <v>2341</v>
      </c>
    </row>
    <row r="1077" spans="1:2" x14ac:dyDescent="0.25">
      <c r="A1077" t="s">
        <v>2048</v>
      </c>
      <c r="B1077" t="s">
        <v>2341</v>
      </c>
    </row>
    <row r="1078" spans="1:2" x14ac:dyDescent="0.25">
      <c r="A1078" t="s">
        <v>2050</v>
      </c>
      <c r="B1078" t="s">
        <v>2341</v>
      </c>
    </row>
    <row r="1079" spans="1:2" x14ac:dyDescent="0.25">
      <c r="A1079" t="s">
        <v>2051</v>
      </c>
      <c r="B1079" t="s">
        <v>2343</v>
      </c>
    </row>
    <row r="1080" spans="1:2" x14ac:dyDescent="0.25">
      <c r="A1080" t="s">
        <v>2052</v>
      </c>
      <c r="B1080" t="s">
        <v>2341</v>
      </c>
    </row>
    <row r="1081" spans="1:2" x14ac:dyDescent="0.25">
      <c r="A1081" t="s">
        <v>2053</v>
      </c>
      <c r="B1081" t="s">
        <v>2341</v>
      </c>
    </row>
    <row r="1082" spans="1:2" x14ac:dyDescent="0.25">
      <c r="A1082" t="s">
        <v>2055</v>
      </c>
      <c r="B1082" t="s">
        <v>2347</v>
      </c>
    </row>
    <row r="1083" spans="1:2" x14ac:dyDescent="0.25">
      <c r="A1083" t="s">
        <v>2057</v>
      </c>
      <c r="B1083" t="s">
        <v>2348</v>
      </c>
    </row>
    <row r="1084" spans="1:2" x14ac:dyDescent="0.25">
      <c r="A1084" t="s">
        <v>2058</v>
      </c>
      <c r="B1084" t="s">
        <v>2341</v>
      </c>
    </row>
    <row r="1085" spans="1:2" x14ac:dyDescent="0.25">
      <c r="A1085" t="s">
        <v>2060</v>
      </c>
      <c r="B1085" t="s">
        <v>2341</v>
      </c>
    </row>
    <row r="1086" spans="1:2" x14ac:dyDescent="0.25">
      <c r="A1086" t="s">
        <v>2062</v>
      </c>
      <c r="B1086" t="s">
        <v>2075</v>
      </c>
    </row>
    <row r="1087" spans="1:2" x14ac:dyDescent="0.25">
      <c r="A1087" t="s">
        <v>2063</v>
      </c>
      <c r="B1087" t="s">
        <v>2341</v>
      </c>
    </row>
    <row r="1088" spans="1:2" x14ac:dyDescent="0.25">
      <c r="A1088" t="s">
        <v>2065</v>
      </c>
      <c r="B1088" t="s">
        <v>2075</v>
      </c>
    </row>
    <row r="1089" spans="1:2" x14ac:dyDescent="0.25">
      <c r="A1089" t="s">
        <v>2067</v>
      </c>
      <c r="B1089" t="s">
        <v>2343</v>
      </c>
    </row>
    <row r="1090" spans="1:2" x14ac:dyDescent="0.25">
      <c r="A1090" t="s">
        <v>2069</v>
      </c>
      <c r="B1090" t="s">
        <v>2341</v>
      </c>
    </row>
    <row r="1091" spans="1:2" x14ac:dyDescent="0.25">
      <c r="A1091" t="s">
        <v>2070</v>
      </c>
      <c r="B1091" t="s">
        <v>2075</v>
      </c>
    </row>
    <row r="1092" spans="1:2" x14ac:dyDescent="0.25">
      <c r="A1092" t="s">
        <v>2072</v>
      </c>
      <c r="B1092" t="s">
        <v>2341</v>
      </c>
    </row>
    <row r="1093" spans="1:2" x14ac:dyDescent="0.25">
      <c r="A1093" t="s">
        <v>2074</v>
      </c>
      <c r="B1093" t="s">
        <v>2341</v>
      </c>
    </row>
    <row r="1094" spans="1:2" x14ac:dyDescent="0.25">
      <c r="A1094" t="s">
        <v>2076</v>
      </c>
      <c r="B1094" t="s">
        <v>2341</v>
      </c>
    </row>
    <row r="1095" spans="1:2" x14ac:dyDescent="0.25">
      <c r="A1095" t="s">
        <v>2077</v>
      </c>
      <c r="B1095" t="s">
        <v>2341</v>
      </c>
    </row>
    <row r="1096" spans="1:2" x14ac:dyDescent="0.25">
      <c r="A1096" t="s">
        <v>2078</v>
      </c>
      <c r="B1096" t="s">
        <v>2341</v>
      </c>
    </row>
    <row r="1097" spans="1:2" x14ac:dyDescent="0.25">
      <c r="A1097" t="s">
        <v>2079</v>
      </c>
      <c r="B1097" t="s">
        <v>2341</v>
      </c>
    </row>
    <row r="1098" spans="1:2" x14ac:dyDescent="0.25">
      <c r="A1098" t="s">
        <v>2080</v>
      </c>
      <c r="B1098" t="s">
        <v>2347</v>
      </c>
    </row>
    <row r="1099" spans="1:2" x14ac:dyDescent="0.25">
      <c r="A1099" t="s">
        <v>2081</v>
      </c>
      <c r="B1099" t="s">
        <v>2342</v>
      </c>
    </row>
    <row r="1100" spans="1:2" x14ac:dyDescent="0.25">
      <c r="A1100" t="s">
        <v>2083</v>
      </c>
      <c r="B1100" t="s">
        <v>2348</v>
      </c>
    </row>
    <row r="1101" spans="1:2" x14ac:dyDescent="0.25">
      <c r="A1101" t="s">
        <v>2084</v>
      </c>
      <c r="B1101" t="s">
        <v>2347</v>
      </c>
    </row>
    <row r="1102" spans="1:2" x14ac:dyDescent="0.25">
      <c r="A1102" t="s">
        <v>2085</v>
      </c>
      <c r="B1102" t="s">
        <v>2341</v>
      </c>
    </row>
    <row r="1103" spans="1:2" x14ac:dyDescent="0.25">
      <c r="A1103" t="s">
        <v>2086</v>
      </c>
      <c r="B1103" t="s">
        <v>2341</v>
      </c>
    </row>
    <row r="1104" spans="1:2" x14ac:dyDescent="0.25">
      <c r="A1104" t="s">
        <v>2087</v>
      </c>
      <c r="B1104" t="s">
        <v>2341</v>
      </c>
    </row>
    <row r="1105" spans="1:2" x14ac:dyDescent="0.25">
      <c r="A1105" t="s">
        <v>2088</v>
      </c>
      <c r="B1105" t="s">
        <v>2341</v>
      </c>
    </row>
    <row r="1106" spans="1:2" x14ac:dyDescent="0.25">
      <c r="A1106" t="s">
        <v>2089</v>
      </c>
      <c r="B1106" t="s">
        <v>2345</v>
      </c>
    </row>
    <row r="1107" spans="1:2" x14ac:dyDescent="0.25">
      <c r="A1107" t="s">
        <v>2090</v>
      </c>
      <c r="B1107" t="s">
        <v>2341</v>
      </c>
    </row>
    <row r="1108" spans="1:2" x14ac:dyDescent="0.25">
      <c r="A1108" t="s">
        <v>2091</v>
      </c>
      <c r="B1108" t="s">
        <v>2354</v>
      </c>
    </row>
    <row r="1109" spans="1:2" x14ac:dyDescent="0.25">
      <c r="A1109" t="s">
        <v>2092</v>
      </c>
      <c r="B1109" t="s">
        <v>2336</v>
      </c>
    </row>
    <row r="1110" spans="1:2" x14ac:dyDescent="0.25">
      <c r="A1110" t="s">
        <v>2093</v>
      </c>
      <c r="B1110" t="s">
        <v>2341</v>
      </c>
    </row>
    <row r="1111" spans="1:2" x14ac:dyDescent="0.25">
      <c r="A1111" t="s">
        <v>2094</v>
      </c>
      <c r="B1111" t="s">
        <v>2343</v>
      </c>
    </row>
    <row r="1112" spans="1:2" x14ac:dyDescent="0.25">
      <c r="A1112" t="s">
        <v>2095</v>
      </c>
      <c r="B1112" t="s">
        <v>2341</v>
      </c>
    </row>
    <row r="1113" spans="1:2" x14ac:dyDescent="0.25">
      <c r="A1113" t="s">
        <v>2096</v>
      </c>
      <c r="B1113" t="s">
        <v>2341</v>
      </c>
    </row>
    <row r="1114" spans="1:2" x14ac:dyDescent="0.25">
      <c r="A1114" t="s">
        <v>2097</v>
      </c>
      <c r="B1114" t="s">
        <v>2336</v>
      </c>
    </row>
    <row r="1115" spans="1:2" x14ac:dyDescent="0.25">
      <c r="A1115" t="s">
        <v>2098</v>
      </c>
      <c r="B1115" t="s">
        <v>2341</v>
      </c>
    </row>
    <row r="1116" spans="1:2" x14ac:dyDescent="0.25">
      <c r="A1116" t="s">
        <v>2099</v>
      </c>
      <c r="B1116" t="s">
        <v>2341</v>
      </c>
    </row>
    <row r="1117" spans="1:2" x14ac:dyDescent="0.25">
      <c r="A1117" t="s">
        <v>2100</v>
      </c>
      <c r="B1117" t="s">
        <v>2341</v>
      </c>
    </row>
    <row r="1118" spans="1:2" x14ac:dyDescent="0.25">
      <c r="A1118" t="s">
        <v>2101</v>
      </c>
      <c r="B1118" t="s">
        <v>2341</v>
      </c>
    </row>
    <row r="1119" spans="1:2" x14ac:dyDescent="0.25">
      <c r="A1119" t="s">
        <v>2102</v>
      </c>
      <c r="B1119" t="s">
        <v>2346</v>
      </c>
    </row>
    <row r="1120" spans="1:2" x14ac:dyDescent="0.25">
      <c r="A1120" t="s">
        <v>2103</v>
      </c>
      <c r="B1120" t="s">
        <v>2341</v>
      </c>
    </row>
    <row r="1121" spans="1:2" x14ac:dyDescent="0.25">
      <c r="A1121" t="s">
        <v>2104</v>
      </c>
      <c r="B1121" t="s">
        <v>2348</v>
      </c>
    </row>
    <row r="1122" spans="1:2" x14ac:dyDescent="0.25">
      <c r="A1122" t="s">
        <v>2105</v>
      </c>
      <c r="B1122" t="s">
        <v>2346</v>
      </c>
    </row>
    <row r="1123" spans="1:2" x14ac:dyDescent="0.25">
      <c r="A1123" t="s">
        <v>2106</v>
      </c>
      <c r="B1123" t="s">
        <v>2348</v>
      </c>
    </row>
    <row r="1124" spans="1:2" x14ac:dyDescent="0.25">
      <c r="A1124" t="s">
        <v>2107</v>
      </c>
      <c r="B1124" t="s">
        <v>2342</v>
      </c>
    </row>
    <row r="1125" spans="1:2" x14ac:dyDescent="0.25">
      <c r="A1125" t="s">
        <v>2108</v>
      </c>
      <c r="B1125" t="s">
        <v>2341</v>
      </c>
    </row>
    <row r="1126" spans="1:2" x14ac:dyDescent="0.25">
      <c r="A1126" t="s">
        <v>2109</v>
      </c>
      <c r="B1126" t="s">
        <v>2341</v>
      </c>
    </row>
    <row r="1127" spans="1:2" x14ac:dyDescent="0.25">
      <c r="A1127" t="s">
        <v>2110</v>
      </c>
      <c r="B1127" t="s">
        <v>2341</v>
      </c>
    </row>
    <row r="1128" spans="1:2" x14ac:dyDescent="0.25">
      <c r="A1128" t="s">
        <v>2111</v>
      </c>
      <c r="B1128" t="s">
        <v>2352</v>
      </c>
    </row>
    <row r="1129" spans="1:2" x14ac:dyDescent="0.25">
      <c r="A1129" t="s">
        <v>2112</v>
      </c>
      <c r="B1129" t="s">
        <v>2345</v>
      </c>
    </row>
    <row r="1130" spans="1:2" x14ac:dyDescent="0.25">
      <c r="A1130" t="s">
        <v>2113</v>
      </c>
      <c r="B1130" t="s">
        <v>2345</v>
      </c>
    </row>
    <row r="1131" spans="1:2" x14ac:dyDescent="0.25">
      <c r="A1131" t="s">
        <v>2114</v>
      </c>
      <c r="B1131" t="s">
        <v>2341</v>
      </c>
    </row>
    <row r="1132" spans="1:2" x14ac:dyDescent="0.25">
      <c r="A1132" t="s">
        <v>2115</v>
      </c>
      <c r="B1132" t="s">
        <v>2341</v>
      </c>
    </row>
    <row r="1133" spans="1:2" x14ac:dyDescent="0.25">
      <c r="A1133" t="s">
        <v>2116</v>
      </c>
      <c r="B1133" t="s">
        <v>2341</v>
      </c>
    </row>
    <row r="1134" spans="1:2" x14ac:dyDescent="0.25">
      <c r="A1134" t="s">
        <v>2117</v>
      </c>
      <c r="B1134" t="s">
        <v>2341</v>
      </c>
    </row>
    <row r="1135" spans="1:2" x14ac:dyDescent="0.25">
      <c r="A1135" t="s">
        <v>2118</v>
      </c>
      <c r="B1135" t="s">
        <v>2343</v>
      </c>
    </row>
    <row r="1136" spans="1:2" x14ac:dyDescent="0.25">
      <c r="A1136" t="s">
        <v>2119</v>
      </c>
      <c r="B1136" t="s">
        <v>2341</v>
      </c>
    </row>
    <row r="1137" spans="1:2" x14ac:dyDescent="0.25">
      <c r="A1137" t="s">
        <v>2120</v>
      </c>
      <c r="B1137" t="s">
        <v>2352</v>
      </c>
    </row>
    <row r="1138" spans="1:2" x14ac:dyDescent="0.25">
      <c r="A1138" t="s">
        <v>2121</v>
      </c>
      <c r="B1138" t="s">
        <v>2341</v>
      </c>
    </row>
    <row r="1139" spans="1:2" x14ac:dyDescent="0.25">
      <c r="A1139" t="s">
        <v>2122</v>
      </c>
      <c r="B1139" t="s">
        <v>2348</v>
      </c>
    </row>
    <row r="1140" spans="1:2" x14ac:dyDescent="0.25">
      <c r="A1140" t="s">
        <v>2123</v>
      </c>
      <c r="B1140" t="s">
        <v>2341</v>
      </c>
    </row>
    <row r="1141" spans="1:2" x14ac:dyDescent="0.25">
      <c r="A1141" t="s">
        <v>2124</v>
      </c>
      <c r="B1141" t="s">
        <v>2341</v>
      </c>
    </row>
    <row r="1142" spans="1:2" x14ac:dyDescent="0.25">
      <c r="A1142" t="s">
        <v>2125</v>
      </c>
      <c r="B1142" t="s">
        <v>2336</v>
      </c>
    </row>
    <row r="1143" spans="1:2" x14ac:dyDescent="0.25">
      <c r="A1143" t="s">
        <v>2126</v>
      </c>
      <c r="B1143" t="s">
        <v>2342</v>
      </c>
    </row>
    <row r="1144" spans="1:2" x14ac:dyDescent="0.25">
      <c r="A1144" t="s">
        <v>2127</v>
      </c>
      <c r="B1144" t="s">
        <v>2346</v>
      </c>
    </row>
    <row r="1145" spans="1:2" x14ac:dyDescent="0.25">
      <c r="A1145" t="s">
        <v>2128</v>
      </c>
      <c r="B1145" t="s">
        <v>2341</v>
      </c>
    </row>
    <row r="1146" spans="1:2" x14ac:dyDescent="0.25">
      <c r="A1146" t="s">
        <v>2129</v>
      </c>
      <c r="B1146" t="s">
        <v>2341</v>
      </c>
    </row>
    <row r="1147" spans="1:2" x14ac:dyDescent="0.25">
      <c r="A1147" t="s">
        <v>2130</v>
      </c>
      <c r="B1147" t="s">
        <v>2341</v>
      </c>
    </row>
    <row r="1148" spans="1:2" x14ac:dyDescent="0.25">
      <c r="A1148" t="s">
        <v>2131</v>
      </c>
      <c r="B1148" t="s">
        <v>2341</v>
      </c>
    </row>
    <row r="1149" spans="1:2" x14ac:dyDescent="0.25">
      <c r="A1149" t="s">
        <v>2132</v>
      </c>
      <c r="B1149" t="s">
        <v>2341</v>
      </c>
    </row>
    <row r="1150" spans="1:2" x14ac:dyDescent="0.25">
      <c r="A1150" t="s">
        <v>2133</v>
      </c>
      <c r="B1150" t="s">
        <v>2346</v>
      </c>
    </row>
    <row r="1151" spans="1:2" x14ac:dyDescent="0.25">
      <c r="A1151" t="s">
        <v>2134</v>
      </c>
      <c r="B1151" t="s">
        <v>2345</v>
      </c>
    </row>
    <row r="1152" spans="1:2" x14ac:dyDescent="0.25">
      <c r="A1152" t="s">
        <v>2135</v>
      </c>
      <c r="B1152" t="s">
        <v>2341</v>
      </c>
    </row>
    <row r="1153" spans="1:2" x14ac:dyDescent="0.25">
      <c r="A1153" t="s">
        <v>2136</v>
      </c>
      <c r="B1153" t="s">
        <v>2341</v>
      </c>
    </row>
    <row r="1154" spans="1:2" x14ac:dyDescent="0.25">
      <c r="A1154" t="s">
        <v>2137</v>
      </c>
      <c r="B1154" t="s">
        <v>2345</v>
      </c>
    </row>
    <row r="1155" spans="1:2" x14ac:dyDescent="0.25">
      <c r="A1155" t="s">
        <v>2138</v>
      </c>
      <c r="B1155" t="s">
        <v>2355</v>
      </c>
    </row>
    <row r="1156" spans="1:2" x14ac:dyDescent="0.25">
      <c r="A1156" t="s">
        <v>2139</v>
      </c>
      <c r="B1156" t="s">
        <v>184</v>
      </c>
    </row>
    <row r="1157" spans="1:2" x14ac:dyDescent="0.25">
      <c r="A1157" t="s">
        <v>2140</v>
      </c>
      <c r="B1157" t="s">
        <v>2346</v>
      </c>
    </row>
    <row r="1158" spans="1:2" x14ac:dyDescent="0.25">
      <c r="A1158" t="s">
        <v>2141</v>
      </c>
      <c r="B1158" t="s">
        <v>184</v>
      </c>
    </row>
    <row r="1159" spans="1:2" x14ac:dyDescent="0.25">
      <c r="A1159" t="s">
        <v>2142</v>
      </c>
      <c r="B1159" t="s">
        <v>2341</v>
      </c>
    </row>
    <row r="1160" spans="1:2" x14ac:dyDescent="0.25">
      <c r="A1160" t="s">
        <v>2143</v>
      </c>
      <c r="B1160" t="s">
        <v>184</v>
      </c>
    </row>
    <row r="1161" spans="1:2" x14ac:dyDescent="0.25">
      <c r="A1161" t="s">
        <v>2144</v>
      </c>
      <c r="B1161" t="s">
        <v>184</v>
      </c>
    </row>
    <row r="1162" spans="1:2" x14ac:dyDescent="0.25">
      <c r="A1162" t="s">
        <v>2145</v>
      </c>
      <c r="B1162" t="s">
        <v>2343</v>
      </c>
    </row>
    <row r="1163" spans="1:2" x14ac:dyDescent="0.25">
      <c r="A1163" t="s">
        <v>2146</v>
      </c>
      <c r="B1163" t="s">
        <v>2341</v>
      </c>
    </row>
    <row r="1164" spans="1:2" x14ac:dyDescent="0.25">
      <c r="A1164" t="s">
        <v>2147</v>
      </c>
      <c r="B1164" t="s">
        <v>184</v>
      </c>
    </row>
    <row r="1165" spans="1:2" x14ac:dyDescent="0.25">
      <c r="A1165" t="s">
        <v>2148</v>
      </c>
      <c r="B1165" t="s">
        <v>2345</v>
      </c>
    </row>
    <row r="1166" spans="1:2" x14ac:dyDescent="0.25">
      <c r="A1166" t="s">
        <v>2149</v>
      </c>
      <c r="B1166" t="s">
        <v>2344</v>
      </c>
    </row>
    <row r="1167" spans="1:2" x14ac:dyDescent="0.25">
      <c r="A1167" t="s">
        <v>2150</v>
      </c>
      <c r="B1167" t="s">
        <v>2342</v>
      </c>
    </row>
    <row r="1168" spans="1:2" x14ac:dyDescent="0.25">
      <c r="A1168" t="s">
        <v>2151</v>
      </c>
      <c r="B1168" t="s">
        <v>184</v>
      </c>
    </row>
    <row r="1169" spans="1:2" x14ac:dyDescent="0.25">
      <c r="A1169" t="s">
        <v>2152</v>
      </c>
      <c r="B1169" t="s">
        <v>184</v>
      </c>
    </row>
    <row r="1170" spans="1:2" x14ac:dyDescent="0.25">
      <c r="A1170" t="s">
        <v>2153</v>
      </c>
      <c r="B1170" t="s">
        <v>2341</v>
      </c>
    </row>
    <row r="1171" spans="1:2" x14ac:dyDescent="0.25">
      <c r="A1171" t="s">
        <v>2154</v>
      </c>
      <c r="B1171" t="s">
        <v>2344</v>
      </c>
    </row>
    <row r="1172" spans="1:2" x14ac:dyDescent="0.25">
      <c r="A1172" t="s">
        <v>2155</v>
      </c>
      <c r="B1172" t="s">
        <v>2344</v>
      </c>
    </row>
    <row r="1173" spans="1:2" x14ac:dyDescent="0.25">
      <c r="A1173" t="s">
        <v>2156</v>
      </c>
      <c r="B1173" t="s">
        <v>2341</v>
      </c>
    </row>
    <row r="1174" spans="1:2" x14ac:dyDescent="0.25">
      <c r="A1174" t="s">
        <v>2157</v>
      </c>
      <c r="B1174" t="s">
        <v>184</v>
      </c>
    </row>
    <row r="1175" spans="1:2" x14ac:dyDescent="0.25">
      <c r="A1175" t="s">
        <v>2159</v>
      </c>
      <c r="B1175" t="s">
        <v>2341</v>
      </c>
    </row>
    <row r="1176" spans="1:2" x14ac:dyDescent="0.25">
      <c r="A1176" t="s">
        <v>2160</v>
      </c>
      <c r="B1176" t="s">
        <v>2341</v>
      </c>
    </row>
    <row r="1177" spans="1:2" x14ac:dyDescent="0.25">
      <c r="A1177" t="s">
        <v>2161</v>
      </c>
      <c r="B1177" t="s">
        <v>2345</v>
      </c>
    </row>
    <row r="1178" spans="1:2" x14ac:dyDescent="0.25">
      <c r="A1178" t="s">
        <v>2162</v>
      </c>
      <c r="B1178" t="s">
        <v>2341</v>
      </c>
    </row>
    <row r="1179" spans="1:2" x14ac:dyDescent="0.25">
      <c r="A1179" t="s">
        <v>2163</v>
      </c>
      <c r="B1179" t="s">
        <v>2341</v>
      </c>
    </row>
  </sheetData>
  <phoneticPr fontId="1" type="noConversion"/>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DAD35-EEB9-4480-953B-0AA8A5ECDC1B}">
  <dimension ref="A2:J41"/>
  <sheetViews>
    <sheetView tabSelected="1" zoomScale="91" zoomScaleNormal="91" workbookViewId="0">
      <selection activeCell="C19" sqref="C19"/>
    </sheetView>
  </sheetViews>
  <sheetFormatPr defaultRowHeight="15" x14ac:dyDescent="0.25"/>
  <cols>
    <col min="1" max="1" width="40.5703125" bestFit="1" customWidth="1"/>
    <col min="3" max="3" width="13.85546875" bestFit="1" customWidth="1"/>
    <col min="4" max="4" width="5.85546875" bestFit="1" customWidth="1"/>
    <col min="5" max="5" width="10" bestFit="1" customWidth="1"/>
    <col min="6" max="6" width="11" bestFit="1" customWidth="1"/>
    <col min="7" max="7" width="16" bestFit="1" customWidth="1"/>
  </cols>
  <sheetData>
    <row r="2" spans="1:7" x14ac:dyDescent="0.25">
      <c r="A2" s="68" t="s">
        <v>2272</v>
      </c>
      <c r="B2" s="68" t="s">
        <v>2273</v>
      </c>
      <c r="C2" s="68" t="s">
        <v>2274</v>
      </c>
      <c r="D2" s="68" t="s">
        <v>2275</v>
      </c>
      <c r="E2" s="68" t="s">
        <v>2276</v>
      </c>
      <c r="F2" s="68" t="s">
        <v>2277</v>
      </c>
      <c r="G2" s="81" t="s">
        <v>2360</v>
      </c>
    </row>
    <row r="3" spans="1:7" x14ac:dyDescent="0.25">
      <c r="A3" t="s">
        <v>20</v>
      </c>
      <c r="B3" t="s">
        <v>64</v>
      </c>
      <c r="C3">
        <f>COUNT('Base Dados'!K3:'Base Dados'!K1181)</f>
        <v>931</v>
      </c>
      <c r="D3">
        <v>20</v>
      </c>
      <c r="E3">
        <f t="shared" ref="E3:E33" si="0">C3*100/1179</f>
        <v>78.96522476675149</v>
      </c>
      <c r="F3" s="82">
        <v>43900</v>
      </c>
      <c r="G3" s="82">
        <v>43925</v>
      </c>
    </row>
    <row r="4" spans="1:7" x14ac:dyDescent="0.25">
      <c r="A4" t="s">
        <v>21</v>
      </c>
      <c r="B4" t="s">
        <v>64</v>
      </c>
      <c r="C4">
        <f>COUNT('Base Dados'!L3:'Base Dados'!L1181)</f>
        <v>162</v>
      </c>
      <c r="D4">
        <v>20</v>
      </c>
      <c r="E4">
        <f t="shared" si="0"/>
        <v>13.740458015267176</v>
      </c>
      <c r="F4" s="82">
        <v>44051</v>
      </c>
      <c r="G4" s="82">
        <v>44072</v>
      </c>
    </row>
    <row r="5" spans="1:7" x14ac:dyDescent="0.25">
      <c r="A5" t="s">
        <v>22</v>
      </c>
      <c r="B5" t="s">
        <v>58</v>
      </c>
      <c r="C5">
        <f>COUNT('Base Dados'!M3:'Base Dados'!M1181)</f>
        <v>39</v>
      </c>
      <c r="D5">
        <v>45</v>
      </c>
      <c r="E5">
        <f t="shared" si="0"/>
        <v>3.3078880407124682</v>
      </c>
      <c r="F5" s="82">
        <v>44075</v>
      </c>
      <c r="G5" s="82">
        <v>44075</v>
      </c>
    </row>
    <row r="6" spans="1:7" x14ac:dyDescent="0.25">
      <c r="A6" t="s">
        <v>23</v>
      </c>
      <c r="B6" t="s">
        <v>85</v>
      </c>
      <c r="C6">
        <f>COUNT('Base Dados'!N3:'Base Dados'!N1181)</f>
        <v>5</v>
      </c>
      <c r="D6">
        <v>60</v>
      </c>
      <c r="E6">
        <f t="shared" si="0"/>
        <v>0.42408821034775235</v>
      </c>
      <c r="F6" s="82">
        <v>43984</v>
      </c>
      <c r="G6" s="82">
        <v>43998</v>
      </c>
    </row>
    <row r="7" spans="1:7" x14ac:dyDescent="0.25">
      <c r="A7" t="s">
        <v>24</v>
      </c>
      <c r="B7" t="s">
        <v>85</v>
      </c>
      <c r="C7">
        <f>COUNT('Base Dados'!O3:'Base Dados'!O1181)</f>
        <v>8</v>
      </c>
      <c r="D7">
        <v>60</v>
      </c>
      <c r="E7">
        <f t="shared" si="0"/>
        <v>0.67854113655640369</v>
      </c>
      <c r="F7" s="82">
        <v>44014</v>
      </c>
      <c r="G7" s="82">
        <v>44028</v>
      </c>
    </row>
    <row r="8" spans="1:7" x14ac:dyDescent="0.25">
      <c r="A8" t="s">
        <v>25</v>
      </c>
      <c r="B8" t="s">
        <v>85</v>
      </c>
      <c r="C8">
        <f>COUNT('Base Dados'!P3:'Base Dados'!P1181)</f>
        <v>15</v>
      </c>
      <c r="D8">
        <v>60</v>
      </c>
      <c r="E8">
        <f t="shared" si="0"/>
        <v>1.272264631043257</v>
      </c>
      <c r="F8" s="82">
        <v>44085</v>
      </c>
      <c r="G8" s="82">
        <v>44099</v>
      </c>
    </row>
    <row r="9" spans="1:7" x14ac:dyDescent="0.25">
      <c r="A9" t="s">
        <v>26</v>
      </c>
      <c r="B9" t="s">
        <v>58</v>
      </c>
      <c r="C9">
        <f>COUNT('Base Dados'!Q3:'Base Dados'!Q1181)</f>
        <v>1</v>
      </c>
      <c r="D9">
        <v>45</v>
      </c>
      <c r="E9">
        <f t="shared" si="0"/>
        <v>8.4817642069550461E-2</v>
      </c>
      <c r="F9" s="82">
        <v>44079</v>
      </c>
      <c r="G9" s="82">
        <v>44079</v>
      </c>
    </row>
    <row r="10" spans="1:7" x14ac:dyDescent="0.25">
      <c r="A10" t="s">
        <v>27</v>
      </c>
      <c r="B10" t="s">
        <v>85</v>
      </c>
      <c r="C10">
        <f>COUNT('Base Dados'!R3:'Base Dados'!R1181)</f>
        <v>2</v>
      </c>
      <c r="D10">
        <v>60</v>
      </c>
      <c r="E10">
        <f t="shared" si="0"/>
        <v>0.16963528413910092</v>
      </c>
      <c r="F10" s="82">
        <v>44076</v>
      </c>
      <c r="G10" s="82">
        <v>44083</v>
      </c>
    </row>
    <row r="11" spans="1:7" x14ac:dyDescent="0.25">
      <c r="A11" t="s">
        <v>28</v>
      </c>
      <c r="B11" t="s">
        <v>58</v>
      </c>
      <c r="C11">
        <f>COUNT('Base Dados'!S3:'Base Dados'!S1181)</f>
        <v>1</v>
      </c>
      <c r="D11">
        <v>45</v>
      </c>
      <c r="E11">
        <f t="shared" si="0"/>
        <v>8.4817642069550461E-2</v>
      </c>
      <c r="F11" s="82">
        <v>44050</v>
      </c>
      <c r="G11" s="82">
        <v>44050</v>
      </c>
    </row>
    <row r="12" spans="1:7" x14ac:dyDescent="0.25">
      <c r="A12" t="s">
        <v>29</v>
      </c>
      <c r="B12" t="s">
        <v>58</v>
      </c>
      <c r="C12">
        <f>COUNT('Base Dados'!T3:'Base Dados'!T1181)</f>
        <v>1</v>
      </c>
      <c r="D12">
        <v>45</v>
      </c>
      <c r="E12">
        <f t="shared" si="0"/>
        <v>8.4817642069550461E-2</v>
      </c>
      <c r="F12" s="82">
        <v>44043</v>
      </c>
      <c r="G12" s="82">
        <v>44043</v>
      </c>
    </row>
    <row r="13" spans="1:7" x14ac:dyDescent="0.25">
      <c r="A13" t="s">
        <v>30</v>
      </c>
      <c r="B13" t="s">
        <v>64</v>
      </c>
      <c r="C13">
        <f>COUNT('Base Dados'!U3:'Base Dados'!U1181)</f>
        <v>1</v>
      </c>
      <c r="D13">
        <v>20</v>
      </c>
      <c r="E13">
        <f t="shared" si="0"/>
        <v>8.4817642069550461E-2</v>
      </c>
      <c r="F13" s="82">
        <v>44032</v>
      </c>
      <c r="G13" s="82">
        <v>44039</v>
      </c>
    </row>
    <row r="14" spans="1:7" x14ac:dyDescent="0.25">
      <c r="A14" t="s">
        <v>31</v>
      </c>
      <c r="B14" t="s">
        <v>64</v>
      </c>
      <c r="C14">
        <f>COUNT('Base Dados'!V3:'Base Dados'!V1181)</f>
        <v>7</v>
      </c>
      <c r="D14">
        <v>20</v>
      </c>
      <c r="E14">
        <f t="shared" si="0"/>
        <v>0.59372349448685324</v>
      </c>
      <c r="F14" s="82">
        <v>44045</v>
      </c>
      <c r="G14" s="82">
        <v>44052</v>
      </c>
    </row>
    <row r="15" spans="1:7" x14ac:dyDescent="0.25">
      <c r="A15" t="s">
        <v>32</v>
      </c>
      <c r="B15" t="s">
        <v>64</v>
      </c>
      <c r="C15">
        <f>COUNT('Base Dados'!W3:'Base Dados'!W1181)</f>
        <v>3</v>
      </c>
      <c r="D15">
        <v>20</v>
      </c>
      <c r="E15">
        <f t="shared" si="0"/>
        <v>0.2544529262086514</v>
      </c>
      <c r="F15" s="82">
        <v>44067</v>
      </c>
      <c r="G15" s="82">
        <v>44074</v>
      </c>
    </row>
    <row r="16" spans="1:7" x14ac:dyDescent="0.25">
      <c r="A16" t="s">
        <v>33</v>
      </c>
      <c r="B16" t="s">
        <v>64</v>
      </c>
      <c r="C16">
        <f>COUNT('Base Dados'!X3:'Base Dados'!X1181)</f>
        <v>3</v>
      </c>
      <c r="D16">
        <v>20</v>
      </c>
      <c r="E16">
        <f t="shared" si="0"/>
        <v>0.2544529262086514</v>
      </c>
      <c r="F16" s="82">
        <v>44078</v>
      </c>
      <c r="G16" s="82">
        <v>44085</v>
      </c>
    </row>
    <row r="17" spans="1:10" x14ac:dyDescent="0.25">
      <c r="A17" t="s">
        <v>34</v>
      </c>
      <c r="B17" t="s">
        <v>64</v>
      </c>
      <c r="C17">
        <f>COUNT('Base Dados'!Y3:'Base Dados'!Y1181)</f>
        <v>5</v>
      </c>
      <c r="D17">
        <v>20</v>
      </c>
      <c r="E17">
        <f t="shared" si="0"/>
        <v>0.42408821034775235</v>
      </c>
      <c r="F17" s="82">
        <v>44089</v>
      </c>
      <c r="G17" s="82">
        <v>44096</v>
      </c>
    </row>
    <row r="18" spans="1:10" x14ac:dyDescent="0.25">
      <c r="A18" t="s">
        <v>35</v>
      </c>
      <c r="B18" t="s">
        <v>64</v>
      </c>
      <c r="C18">
        <f>COUNT('Base Dados'!Z3:'Base Dados'!Z1181)</f>
        <v>3</v>
      </c>
      <c r="D18">
        <v>20</v>
      </c>
      <c r="E18">
        <f t="shared" si="0"/>
        <v>0.2544529262086514</v>
      </c>
      <c r="F18" s="82">
        <v>44102</v>
      </c>
      <c r="G18" s="82">
        <v>44109</v>
      </c>
    </row>
    <row r="19" spans="1:10" x14ac:dyDescent="0.25">
      <c r="A19" t="s">
        <v>36</v>
      </c>
      <c r="B19" t="s">
        <v>187</v>
      </c>
      <c r="C19">
        <f>COUNT('Base Dados'!AA3:'Base Dados'!AA1181)</f>
        <v>40</v>
      </c>
      <c r="D19">
        <v>180</v>
      </c>
      <c r="E19">
        <f t="shared" si="0"/>
        <v>3.3927056827820188</v>
      </c>
      <c r="F19" s="82">
        <v>44108</v>
      </c>
      <c r="G19" s="82">
        <v>44118</v>
      </c>
    </row>
    <row r="20" spans="1:10" x14ac:dyDescent="0.25">
      <c r="A20" t="s">
        <v>37</v>
      </c>
      <c r="B20" t="s">
        <v>64</v>
      </c>
      <c r="C20">
        <f>COUNT('Base Dados'!AB3:'Base Dados'!AB1181)</f>
        <v>24</v>
      </c>
      <c r="D20">
        <v>20</v>
      </c>
      <c r="E20">
        <f t="shared" si="0"/>
        <v>2.0356234096692112</v>
      </c>
      <c r="F20" s="82">
        <v>43935</v>
      </c>
      <c r="G20" s="82">
        <v>43965</v>
      </c>
    </row>
    <row r="21" spans="1:10" x14ac:dyDescent="0.25">
      <c r="A21" t="s">
        <v>38</v>
      </c>
      <c r="B21" t="s">
        <v>58</v>
      </c>
      <c r="C21">
        <f>COUNT('Base Dados'!AC3:'Base Dados'!AC1181)</f>
        <v>1</v>
      </c>
      <c r="D21">
        <v>45</v>
      </c>
      <c r="E21">
        <f t="shared" si="0"/>
        <v>8.4817642069550461E-2</v>
      </c>
      <c r="F21" s="82">
        <v>44111</v>
      </c>
      <c r="G21" s="82">
        <v>44114</v>
      </c>
    </row>
    <row r="22" spans="1:10" x14ac:dyDescent="0.25">
      <c r="A22" t="s">
        <v>39</v>
      </c>
      <c r="B22" t="s">
        <v>187</v>
      </c>
      <c r="C22">
        <f>COUNT('Base Dados'!AD3:'Base Dados'!AD1181)</f>
        <v>16</v>
      </c>
      <c r="D22">
        <v>180</v>
      </c>
      <c r="E22">
        <f t="shared" si="0"/>
        <v>1.3570822731128074</v>
      </c>
      <c r="F22" s="82">
        <v>44124</v>
      </c>
      <c r="G22" s="82">
        <v>44134</v>
      </c>
    </row>
    <row r="23" spans="1:10" x14ac:dyDescent="0.25">
      <c r="A23" t="s">
        <v>40</v>
      </c>
      <c r="B23" t="s">
        <v>64</v>
      </c>
      <c r="C23">
        <f>COUNT('Base Dados'!AE3:'Base Dados'!AE1181)</f>
        <v>2</v>
      </c>
      <c r="D23">
        <v>20</v>
      </c>
      <c r="E23">
        <f t="shared" si="0"/>
        <v>0.16963528413910092</v>
      </c>
      <c r="F23" s="82">
        <v>44140</v>
      </c>
      <c r="G23" s="82">
        <v>44140</v>
      </c>
    </row>
    <row r="24" spans="1:10" x14ac:dyDescent="0.25">
      <c r="A24" t="s">
        <v>41</v>
      </c>
      <c r="B24" t="s">
        <v>85</v>
      </c>
      <c r="C24">
        <f>COUNT('Base Dados'!AF3:'Base Dados'!AF1181)</f>
        <v>9</v>
      </c>
      <c r="D24">
        <v>60</v>
      </c>
      <c r="E24">
        <f t="shared" si="0"/>
        <v>0.76335877862595425</v>
      </c>
      <c r="F24" s="82">
        <v>44130</v>
      </c>
      <c r="G24" s="82">
        <v>44147</v>
      </c>
      <c r="J24" s="78"/>
    </row>
    <row r="25" spans="1:10" x14ac:dyDescent="0.25">
      <c r="A25" t="s">
        <v>42</v>
      </c>
      <c r="B25" t="s">
        <v>58</v>
      </c>
      <c r="C25">
        <f>COUNT('Base Dados'!AG3:'Base Dados'!AG1181)</f>
        <v>8</v>
      </c>
      <c r="D25">
        <v>45</v>
      </c>
      <c r="E25">
        <f t="shared" si="0"/>
        <v>0.67854113655640369</v>
      </c>
      <c r="F25" s="82">
        <v>43831</v>
      </c>
      <c r="G25" s="82">
        <v>44196</v>
      </c>
    </row>
    <row r="26" spans="1:10" x14ac:dyDescent="0.25">
      <c r="A26" t="s">
        <v>43</v>
      </c>
      <c r="B26" t="s">
        <v>85</v>
      </c>
      <c r="C26">
        <f>COUNT('Base Dados'!AH3:'Base Dados'!AH1181)</f>
        <v>32</v>
      </c>
      <c r="D26">
        <v>60</v>
      </c>
      <c r="E26">
        <f t="shared" si="0"/>
        <v>2.7141645462256148</v>
      </c>
      <c r="F26" s="82">
        <v>44146</v>
      </c>
      <c r="G26" s="82">
        <v>44160</v>
      </c>
    </row>
    <row r="27" spans="1:10" x14ac:dyDescent="0.25">
      <c r="A27" t="s">
        <v>44</v>
      </c>
      <c r="B27" t="s">
        <v>85</v>
      </c>
      <c r="C27">
        <f>COUNT('Base Dados'!AI3:'Base Dados'!AI1181)</f>
        <v>32</v>
      </c>
      <c r="D27">
        <v>60</v>
      </c>
      <c r="E27">
        <f t="shared" si="0"/>
        <v>2.7141645462256148</v>
      </c>
      <c r="F27" s="82">
        <v>44090</v>
      </c>
      <c r="G27" s="82">
        <v>44104</v>
      </c>
    </row>
    <row r="28" spans="1:10" x14ac:dyDescent="0.25">
      <c r="A28" t="s">
        <v>45</v>
      </c>
      <c r="B28" t="s">
        <v>58</v>
      </c>
      <c r="C28">
        <f>COUNT('Base Dados'!AJ3:'Base Dados'!AJ1181)</f>
        <v>1</v>
      </c>
      <c r="D28">
        <v>45</v>
      </c>
      <c r="E28">
        <f t="shared" si="0"/>
        <v>8.4817642069550461E-2</v>
      </c>
      <c r="F28" s="82">
        <v>44129</v>
      </c>
      <c r="G28" s="82">
        <v>44140</v>
      </c>
    </row>
    <row r="29" spans="1:10" x14ac:dyDescent="0.25">
      <c r="A29" t="s">
        <v>46</v>
      </c>
      <c r="B29" t="s">
        <v>58</v>
      </c>
      <c r="C29">
        <f>COUNT('Base Dados'!AK3:'Base Dados'!AK1181)</f>
        <v>1</v>
      </c>
      <c r="D29">
        <v>45</v>
      </c>
      <c r="E29">
        <f t="shared" si="0"/>
        <v>8.4817642069550461E-2</v>
      </c>
      <c r="F29" s="82">
        <v>44112</v>
      </c>
      <c r="G29" s="82">
        <v>44112</v>
      </c>
    </row>
    <row r="30" spans="1:10" x14ac:dyDescent="0.25">
      <c r="A30" t="s">
        <v>47</v>
      </c>
      <c r="B30" t="s">
        <v>64</v>
      </c>
      <c r="C30">
        <f>COUNT('Base Dados'!AL3:'Base Dados'!AL1181)</f>
        <v>190</v>
      </c>
      <c r="D30">
        <v>20</v>
      </c>
      <c r="E30">
        <f t="shared" si="0"/>
        <v>16.115351993214588</v>
      </c>
      <c r="F30" s="82">
        <v>44185</v>
      </c>
      <c r="G30" s="82">
        <v>44187</v>
      </c>
    </row>
    <row r="31" spans="1:10" x14ac:dyDescent="0.25">
      <c r="A31" t="s">
        <v>48</v>
      </c>
      <c r="B31" t="s">
        <v>64</v>
      </c>
      <c r="C31">
        <f>COUNT('Base Dados'!AM3:'Base Dados'!AM1181)</f>
        <v>157</v>
      </c>
      <c r="D31">
        <v>20</v>
      </c>
      <c r="E31">
        <f t="shared" si="0"/>
        <v>13.316369804919423</v>
      </c>
      <c r="F31" s="82">
        <v>44163</v>
      </c>
      <c r="G31" s="82">
        <v>44175</v>
      </c>
    </row>
    <row r="32" spans="1:10" x14ac:dyDescent="0.25">
      <c r="A32" t="s">
        <v>49</v>
      </c>
      <c r="B32" t="s">
        <v>58</v>
      </c>
      <c r="C32">
        <f>COUNT('Base Dados'!AN3:'Base Dados'!AN1181)</f>
        <v>6</v>
      </c>
      <c r="D32">
        <v>45</v>
      </c>
      <c r="E32">
        <f t="shared" si="0"/>
        <v>0.5089058524173028</v>
      </c>
      <c r="F32" s="82">
        <v>44057</v>
      </c>
      <c r="G32" s="82">
        <v>44063</v>
      </c>
    </row>
    <row r="33" spans="1:7" x14ac:dyDescent="0.25">
      <c r="A33" t="s">
        <v>50</v>
      </c>
      <c r="B33" t="s">
        <v>64</v>
      </c>
      <c r="C33">
        <f>COUNT('Base Dados'!AO3:'Base Dados'!AO1181)</f>
        <v>21</v>
      </c>
      <c r="D33">
        <v>20</v>
      </c>
      <c r="E33">
        <f t="shared" si="0"/>
        <v>1.7811704834605597</v>
      </c>
      <c r="F33" s="82">
        <v>44180</v>
      </c>
      <c r="G33" s="82">
        <v>44185</v>
      </c>
    </row>
    <row r="34" spans="1:7" x14ac:dyDescent="0.25">
      <c r="C34" s="84"/>
    </row>
    <row r="36" spans="1:7" x14ac:dyDescent="0.25">
      <c r="A36" t="s">
        <v>64</v>
      </c>
      <c r="B36">
        <f>13*100/31</f>
        <v>41.935483870967744</v>
      </c>
    </row>
    <row r="37" spans="1:7" x14ac:dyDescent="0.25">
      <c r="A37" t="s">
        <v>58</v>
      </c>
      <c r="B37">
        <f>9*100/31</f>
        <v>29.032258064516128</v>
      </c>
      <c r="C37">
        <f>B37*100/B36</f>
        <v>69.230769230769226</v>
      </c>
    </row>
    <row r="38" spans="1:7" x14ac:dyDescent="0.25">
      <c r="A38" t="s">
        <v>85</v>
      </c>
      <c r="B38">
        <f>7*100/31</f>
        <v>22.580645161290324</v>
      </c>
      <c r="C38">
        <f>B38*100/B37</f>
        <v>77.777777777777771</v>
      </c>
    </row>
    <row r="39" spans="1:7" x14ac:dyDescent="0.25">
      <c r="A39" t="s">
        <v>187</v>
      </c>
      <c r="B39">
        <f>2*100/31</f>
        <v>6.4516129032258061</v>
      </c>
      <c r="C39">
        <f>B39*100/B38</f>
        <v>28.571428571428569</v>
      </c>
    </row>
    <row r="41" spans="1:7" x14ac:dyDescent="0.25">
      <c r="B41">
        <f>SUM(B36:B39)</f>
        <v>100</v>
      </c>
    </row>
  </sheetData>
  <pageMargins left="0.511811024" right="0.511811024" top="0.78740157499999996" bottom="0.78740157499999996" header="0.31496062000000002" footer="0.31496062000000002"/>
  <pageSetup paperSize="9" orientation="portrait"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E181E-69F9-4A5B-82F1-D3E25976C3F6}">
  <dimension ref="A1:R13"/>
  <sheetViews>
    <sheetView showGridLines="0" workbookViewId="0">
      <selection activeCell="B3" sqref="B3"/>
    </sheetView>
  </sheetViews>
  <sheetFormatPr defaultRowHeight="15" x14ac:dyDescent="0.25"/>
  <cols>
    <col min="1" max="1" width="29" bestFit="1" customWidth="1"/>
    <col min="2" max="2" width="16" customWidth="1"/>
    <col min="3" max="3" width="116.7109375" bestFit="1" customWidth="1"/>
    <col min="4" max="4" width="67.85546875" bestFit="1" customWidth="1"/>
  </cols>
  <sheetData>
    <row r="1" spans="1:18" x14ac:dyDescent="0.25">
      <c r="A1" s="18" t="s">
        <v>2229</v>
      </c>
    </row>
    <row r="2" spans="1:18" x14ac:dyDescent="0.25">
      <c r="A2" s="40" t="s">
        <v>2230</v>
      </c>
      <c r="B2" s="40" t="s">
        <v>2231</v>
      </c>
      <c r="C2" s="40" t="s">
        <v>2232</v>
      </c>
      <c r="D2" s="40" t="s">
        <v>2233</v>
      </c>
    </row>
    <row r="3" spans="1:18" x14ac:dyDescent="0.25">
      <c r="A3" s="37" t="s">
        <v>2234</v>
      </c>
      <c r="B3" s="63">
        <v>0.25</v>
      </c>
      <c r="C3" s="65" t="s">
        <v>2235</v>
      </c>
      <c r="D3" s="65" t="s">
        <v>2236</v>
      </c>
    </row>
    <row r="4" spans="1:18" ht="30" x14ac:dyDescent="0.25">
      <c r="A4" s="37" t="s">
        <v>2237</v>
      </c>
      <c r="B4" s="63">
        <v>0.5</v>
      </c>
      <c r="C4" s="66" t="s">
        <v>2238</v>
      </c>
      <c r="D4" s="65" t="s">
        <v>2239</v>
      </c>
      <c r="R4" t="s">
        <v>2240</v>
      </c>
    </row>
    <row r="5" spans="1:18" x14ac:dyDescent="0.25">
      <c r="A5" s="37" t="s">
        <v>2241</v>
      </c>
      <c r="B5" s="63">
        <v>3</v>
      </c>
      <c r="C5" s="65" t="s">
        <v>2242</v>
      </c>
      <c r="D5" s="65" t="s">
        <v>2243</v>
      </c>
      <c r="R5" t="s">
        <v>2244</v>
      </c>
    </row>
    <row r="6" spans="1:18" x14ac:dyDescent="0.25">
      <c r="A6" s="37" t="s">
        <v>2245</v>
      </c>
      <c r="B6" s="63" t="s">
        <v>2246</v>
      </c>
      <c r="C6" s="65" t="s">
        <v>2247</v>
      </c>
      <c r="D6" s="65" t="s">
        <v>2248</v>
      </c>
      <c r="R6" t="s">
        <v>2249</v>
      </c>
    </row>
    <row r="7" spans="1:18" ht="30" x14ac:dyDescent="0.25">
      <c r="A7" s="37" t="s">
        <v>18</v>
      </c>
      <c r="B7" s="63" t="s">
        <v>2250</v>
      </c>
      <c r="C7" s="66" t="s">
        <v>2251</v>
      </c>
      <c r="D7" s="65" t="s">
        <v>2252</v>
      </c>
      <c r="R7" t="s">
        <v>2253</v>
      </c>
    </row>
    <row r="8" spans="1:18" x14ac:dyDescent="0.25">
      <c r="A8" s="37" t="s">
        <v>2254</v>
      </c>
      <c r="B8" s="63" t="s">
        <v>2246</v>
      </c>
      <c r="C8" s="65" t="s">
        <v>2255</v>
      </c>
      <c r="D8" s="65" t="s">
        <v>2256</v>
      </c>
    </row>
    <row r="9" spans="1:18" ht="30" x14ac:dyDescent="0.25">
      <c r="A9" s="37" t="s">
        <v>42</v>
      </c>
      <c r="B9" s="64" t="s">
        <v>2257</v>
      </c>
      <c r="C9" s="65" t="s">
        <v>2258</v>
      </c>
      <c r="D9" s="65" t="s">
        <v>2259</v>
      </c>
    </row>
    <row r="10" spans="1:18" x14ac:dyDescent="0.25">
      <c r="A10" s="37" t="s">
        <v>2260</v>
      </c>
      <c r="B10" s="63">
        <v>4</v>
      </c>
      <c r="C10" s="65" t="s">
        <v>2261</v>
      </c>
      <c r="D10" s="65" t="s">
        <v>2262</v>
      </c>
    </row>
    <row r="11" spans="1:18" x14ac:dyDescent="0.25">
      <c r="A11" s="37" t="s">
        <v>2263</v>
      </c>
      <c r="B11" s="63">
        <v>8</v>
      </c>
      <c r="C11" s="65" t="s">
        <v>2264</v>
      </c>
      <c r="D11" s="65" t="s">
        <v>2265</v>
      </c>
    </row>
    <row r="12" spans="1:18" x14ac:dyDescent="0.25">
      <c r="A12" s="37"/>
      <c r="B12" s="36"/>
      <c r="C12" s="37"/>
      <c r="D12" s="37"/>
    </row>
    <row r="13" spans="1:18" x14ac:dyDescent="0.25">
      <c r="A13" s="37"/>
      <c r="B13" s="36"/>
      <c r="C13" s="37"/>
      <c r="D13" s="37"/>
    </row>
  </sheetData>
  <pageMargins left="0.511811024" right="0.511811024" top="0.78740157499999996" bottom="0.78740157499999996" header="0.31496062000000002" footer="0.31496062000000002"/>
  <pageSetup paperSize="9" orientation="portrait" r:id="rId1"/>
  <headerFooter>
    <oddFooter>&amp;C&amp;1#&amp;"Calibri"&amp;10&amp;K000000INFORMAÇÃO CONFIDENCIAL – CONFIDENTIAL INFORMATION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DD68A-EA8F-4A70-9591-2E47BB9926B0}">
  <dimension ref="A1"/>
  <sheetViews>
    <sheetView showGridLines="0" topLeftCell="F1" workbookViewId="0">
      <selection activeCell="S17" sqref="S17"/>
    </sheetView>
  </sheetViews>
  <sheetFormatPr defaultRowHeight="15" x14ac:dyDescent="0.25"/>
  <sheetData/>
  <pageMargins left="0.511811024" right="0.511811024" top="0.78740157499999996" bottom="0.78740157499999996" header="0.31496062000000002" footer="0.31496062000000002"/>
  <pageSetup paperSize="9" orientation="portrait" r:id="rId1"/>
  <headerFooter>
    <oddFooter>&amp;C&amp;1#&amp;"Calibri"&amp;10&amp;K000000INFORMAÇÃO CONFIDENCIAL – CONFIDENTIAL INFORMATION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68F514-2334-4237-9F07-C744A10166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Base Dados</vt:lpstr>
      <vt:lpstr>Dasboard</vt:lpstr>
      <vt:lpstr>Rascunho</vt:lpstr>
      <vt:lpstr>Publicacao</vt:lpstr>
      <vt:lpstr>Voluntario</vt:lpstr>
      <vt:lpstr>Eventos</vt:lpstr>
      <vt:lpstr>Critério</vt:lpstr>
      <vt:lpstr>Dicas de Uso da Planilha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 Da Silva</dc:creator>
  <cp:keywords/>
  <dc:description/>
  <cp:lastModifiedBy>Henrique</cp:lastModifiedBy>
  <cp:revision/>
  <dcterms:created xsi:type="dcterms:W3CDTF">2020-09-11T20:43:12Z</dcterms:created>
  <dcterms:modified xsi:type="dcterms:W3CDTF">2021-04-25T04:53:28Z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c00d5d8-e5d6-42c9-aaa5-a73f813744c3_Enabled">
    <vt:lpwstr>true</vt:lpwstr>
  </property>
  <property fmtid="{D5CDD505-2E9C-101B-9397-08002B2CF9AE}" pid="3" name="MSIP_Label_ac00d5d8-e5d6-42c9-aaa5-a73f813744c3_SetDate">
    <vt:lpwstr>2020-11-20T13:08:54Z</vt:lpwstr>
  </property>
  <property fmtid="{D5CDD505-2E9C-101B-9397-08002B2CF9AE}" pid="4" name="MSIP_Label_ac00d5d8-e5d6-42c9-aaa5-a73f813744c3_Method">
    <vt:lpwstr>Privileged</vt:lpwstr>
  </property>
  <property fmtid="{D5CDD505-2E9C-101B-9397-08002B2CF9AE}" pid="5" name="MSIP_Label_ac00d5d8-e5d6-42c9-aaa5-a73f813744c3_Name">
    <vt:lpwstr>ac00d5d8-e5d6-42c9-aaa5-a73f813744c3</vt:lpwstr>
  </property>
  <property fmtid="{D5CDD505-2E9C-101B-9397-08002B2CF9AE}" pid="6" name="MSIP_Label_ac00d5d8-e5d6-42c9-aaa5-a73f813744c3_SiteId">
    <vt:lpwstr>f9cfd8cb-c4a5-4677-b65d-3150dda310c9</vt:lpwstr>
  </property>
  <property fmtid="{D5CDD505-2E9C-101B-9397-08002B2CF9AE}" pid="7" name="MSIP_Label_ac00d5d8-e5d6-42c9-aaa5-a73f813744c3_ActionId">
    <vt:lpwstr>9b2188e3-a02c-48fe-ae34-20f1d47c02b0</vt:lpwstr>
  </property>
  <property fmtid="{D5CDD505-2E9C-101B-9397-08002B2CF9AE}" pid="8" name="MSIP_Label_ac00d5d8-e5d6-42c9-aaa5-a73f813744c3_ContentBits">
    <vt:lpwstr>2</vt:lpwstr>
  </property>
</Properties>
</file>