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ink/ink1.xml" ContentType="application/inkml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iger\Documents\UniPD\3 Anno\Ricerca Operativa\Laboratorio\risorse_parte1\risorse_parte1\"/>
    </mc:Choice>
  </mc:AlternateContent>
  <xr:revisionPtr revIDLastSave="0" documentId="13_ncr:1_{66852141-84FF-490D-80F6-102A871DC547}" xr6:coauthVersionLast="47" xr6:coauthVersionMax="47" xr10:uidLastSave="{00000000-0000-0000-0000-000000000000}"/>
  <bookViews>
    <workbookView xWindow="11424" yWindow="0" windowWidth="11712" windowHeight="12336" tabRatio="722" activeTab="4" xr2:uid="{00000000-000D-0000-FFFF-FFFF00000000}"/>
  </bookViews>
  <sheets>
    <sheet name="contadino" sheetId="38545" r:id="rId1"/>
    <sheet name="telecomandi" sheetId="38560" r:id="rId2"/>
    <sheet name="moneymaker" sheetId="38559" r:id="rId3"/>
    <sheet name="dieta" sheetId="38546" r:id="rId4"/>
    <sheet name="Trasp" sheetId="38543" r:id="rId5"/>
    <sheet name="EsDegeneri" sheetId="38557" r:id="rId6"/>
    <sheet name="EsInfinteSoluzioni" sheetId="38558" r:id="rId7"/>
    <sheet name="Es1" sheetId="38547" r:id="rId8"/>
    <sheet name="Es2" sheetId="38548" r:id="rId9"/>
    <sheet name="Es3" sheetId="38549" r:id="rId10"/>
    <sheet name="Es4" sheetId="38550" r:id="rId11"/>
    <sheet name="Es5" sheetId="38551" r:id="rId12"/>
    <sheet name="CS1d" sheetId="38552" r:id="rId13"/>
    <sheet name="profumi" sheetId="38553" r:id="rId14"/>
    <sheet name="EsFischetti" sheetId="38554" r:id="rId15"/>
    <sheet name="EsLimitato" sheetId="38556" r:id="rId16"/>
    <sheet name="cccc" sheetId="38555" r:id="rId17"/>
  </sheets>
  <externalReferences>
    <externalReference r:id="rId18"/>
  </externalReferences>
  <definedNames>
    <definedName name="CostiUnitari" localSheetId="16">#REF!</definedName>
    <definedName name="CostiUnitari" localSheetId="14">#REF!</definedName>
    <definedName name="CostiUnitari" localSheetId="6">#REF!</definedName>
    <definedName name="CostiUnitari" localSheetId="15">#REF!</definedName>
    <definedName name="CostiUnitari">Trasp!$C$6:$F$8</definedName>
    <definedName name="Costo" localSheetId="16">#REF!</definedName>
    <definedName name="Costo" localSheetId="14">#REF!</definedName>
    <definedName name="Costo" localSheetId="6">#REF!</definedName>
    <definedName name="Costo" localSheetId="15">#REF!</definedName>
    <definedName name="Costo">Trasp!$C$20</definedName>
    <definedName name="Domanda" localSheetId="16">#REF!</definedName>
    <definedName name="Domanda" localSheetId="14">#REF!</definedName>
    <definedName name="Domanda" localSheetId="6">#REF!</definedName>
    <definedName name="Domanda" localSheetId="15">#REF!</definedName>
    <definedName name="Domanda">Trasp!$C$18:$F$18</definedName>
    <definedName name="NumeroPt01">CS1d!$B$7</definedName>
    <definedName name="NumPt01" localSheetId="16">#REF!</definedName>
    <definedName name="NumPt01" localSheetId="14">#REF!</definedName>
    <definedName name="NumPt01" localSheetId="6">#REF!</definedName>
    <definedName name="NumPt01" localSheetId="15">#REF!</definedName>
    <definedName name="NumPt01">#REF!</definedName>
    <definedName name="Offerta" localSheetId="16">#REF!</definedName>
    <definedName name="Offerta" localSheetId="14">#REF!</definedName>
    <definedName name="Offerta" localSheetId="6">#REF!</definedName>
    <definedName name="Offerta" localSheetId="15">#REF!</definedName>
    <definedName name="Offerta">Trasp!$I$13:$I$15</definedName>
    <definedName name="solver_adj" localSheetId="16" hidden="1">cccc!$A$3:$B$3</definedName>
    <definedName name="solver_adj" localSheetId="0" hidden="1">contadino!$A$3:$B$3</definedName>
    <definedName name="solver_adj" localSheetId="12" hidden="1">CS1d!$B$7:$U$7</definedName>
    <definedName name="solver_adj" localSheetId="3" hidden="1">dieta!$A$3:$C$3</definedName>
    <definedName name="solver_adj" localSheetId="7" hidden="1">'Es1'!$A$3:$B$3</definedName>
    <definedName name="solver_adj" localSheetId="8" hidden="1">'Es2'!$A$3:$B$3</definedName>
    <definedName name="solver_adj" localSheetId="9" hidden="1">'Es3'!$A$3:$B$3</definedName>
    <definedName name="solver_adj" localSheetId="10" hidden="1">'Es4'!$A$3:$B$3</definedName>
    <definedName name="solver_adj" localSheetId="11" hidden="1">'Es5'!$A$3:$D$3</definedName>
    <definedName name="solver_adj" localSheetId="5" hidden="1">EsDegeneri!$A$3:$B$3</definedName>
    <definedName name="solver_adj" localSheetId="14" hidden="1">EsFischetti!$A$3:$B$3</definedName>
    <definedName name="solver_adj" localSheetId="6" hidden="1">EsInfinteSoluzioni!$A$3:$B$3</definedName>
    <definedName name="solver_adj" localSheetId="15" hidden="1">EsLimitato!$A$3:$B$3</definedName>
    <definedName name="solver_adj" localSheetId="2" hidden="1">moneymaker!$A$3:$B$3</definedName>
    <definedName name="solver_adj" localSheetId="13" hidden="1">profumi!$A$3:$B$3</definedName>
    <definedName name="solver_adj" localSheetId="1" hidden="1">telecomandi!$A$3:$B$3</definedName>
    <definedName name="solver_adj" localSheetId="4" hidden="1">Trasp!$C$13:$F$15</definedName>
    <definedName name="solver_cvg" localSheetId="16" hidden="1">0.0001</definedName>
    <definedName name="solver_cvg" localSheetId="0" hidden="1">0.0001</definedName>
    <definedName name="solver_cvg" localSheetId="12" hidden="1">0.0001</definedName>
    <definedName name="solver_cvg" localSheetId="3" hidden="1">"""""""0,0001"""""""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5" hidden="1">0.0001</definedName>
    <definedName name="solver_cvg" localSheetId="14" hidden="1">0.0001</definedName>
    <definedName name="solver_cvg" localSheetId="6" hidden="1">0.0001</definedName>
    <definedName name="solver_cvg" localSheetId="15" hidden="1">0.0001</definedName>
    <definedName name="solver_cvg" localSheetId="2" hidden="1">0.0001</definedName>
    <definedName name="solver_cvg" localSheetId="13" hidden="1">0.0001</definedName>
    <definedName name="solver_cvg" localSheetId="1" hidden="1">0.0001</definedName>
    <definedName name="solver_cvg" localSheetId="4" hidden="1">0.0001</definedName>
    <definedName name="solver_drv" localSheetId="16" hidden="1">1</definedName>
    <definedName name="solver_drv" localSheetId="0" hidden="1">1</definedName>
    <definedName name="solver_drv" localSheetId="12" hidden="1">1</definedName>
    <definedName name="solver_drv" localSheetId="3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5" hidden="1">1</definedName>
    <definedName name="solver_drv" localSheetId="14" hidden="1">1</definedName>
    <definedName name="solver_drv" localSheetId="6" hidden="1">1</definedName>
    <definedName name="solver_drv" localSheetId="15" hidden="1">1</definedName>
    <definedName name="solver_drv" localSheetId="2" hidden="1">1</definedName>
    <definedName name="solver_drv" localSheetId="13" hidden="1">1</definedName>
    <definedName name="solver_drv" localSheetId="1" hidden="1">1</definedName>
    <definedName name="solver_drv" localSheetId="4" hidden="1">1</definedName>
    <definedName name="solver_eng" localSheetId="16" hidden="1">1</definedName>
    <definedName name="solver_eng" localSheetId="0" hidden="1">2</definedName>
    <definedName name="solver_eng" localSheetId="3" hidden="1">2</definedName>
    <definedName name="solver_eng" localSheetId="14" hidden="1">1</definedName>
    <definedName name="solver_eng" localSheetId="6" hidden="1">2</definedName>
    <definedName name="solver_eng" localSheetId="15" hidden="1">1</definedName>
    <definedName name="solver_eng" localSheetId="2" hidden="1">2</definedName>
    <definedName name="solver_eng" localSheetId="1" hidden="1">2</definedName>
    <definedName name="solver_eng" localSheetId="4" hidden="1">2</definedName>
    <definedName name="solver_est" localSheetId="16" hidden="1">1</definedName>
    <definedName name="solver_est" localSheetId="0" hidden="1">1</definedName>
    <definedName name="solver_est" localSheetId="12" hidden="1">1</definedName>
    <definedName name="solver_est" localSheetId="3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5" hidden="1">1</definedName>
    <definedName name="solver_est" localSheetId="14" hidden="1">1</definedName>
    <definedName name="solver_est" localSheetId="6" hidden="1">1</definedName>
    <definedName name="solver_est" localSheetId="15" hidden="1">1</definedName>
    <definedName name="solver_est" localSheetId="2" hidden="1">1</definedName>
    <definedName name="solver_est" localSheetId="13" hidden="1">1</definedName>
    <definedName name="solver_est" localSheetId="1" hidden="1">1</definedName>
    <definedName name="solver_est" localSheetId="4" hidden="1">1</definedName>
    <definedName name="solver_itr" localSheetId="16" hidden="1">100</definedName>
    <definedName name="solver_itr" localSheetId="0" hidden="1">100</definedName>
    <definedName name="solver_itr" localSheetId="12" hidden="1">100</definedName>
    <definedName name="solver_itr" localSheetId="3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itr" localSheetId="10" hidden="1">100</definedName>
    <definedName name="solver_itr" localSheetId="11" hidden="1">100</definedName>
    <definedName name="solver_itr" localSheetId="5" hidden="1">100</definedName>
    <definedName name="solver_itr" localSheetId="14" hidden="1">100</definedName>
    <definedName name="solver_itr" localSheetId="6" hidden="1">100</definedName>
    <definedName name="solver_itr" localSheetId="15" hidden="1">100</definedName>
    <definedName name="solver_itr" localSheetId="2" hidden="1">100</definedName>
    <definedName name="solver_itr" localSheetId="13" hidden="1">100</definedName>
    <definedName name="solver_itr" localSheetId="1" hidden="1">100</definedName>
    <definedName name="solver_itr" localSheetId="4" hidden="1">100</definedName>
    <definedName name="solver_lhs1" localSheetId="16" hidden="1">cccc!$C$5</definedName>
    <definedName name="solver_lhs1" localSheetId="0" hidden="1">contadino!$C$5</definedName>
    <definedName name="solver_lhs1" localSheetId="12" hidden="1">CS1d!$V$19</definedName>
    <definedName name="solver_lhs1" localSheetId="3" hidden="1">dieta!$D$5:$D$7</definedName>
    <definedName name="solver_lhs1" localSheetId="7" hidden="1">'Es1'!$C$5</definedName>
    <definedName name="solver_lhs1" localSheetId="8" hidden="1">'Es2'!$C$5</definedName>
    <definedName name="solver_lhs1" localSheetId="9" hidden="1">'Es3'!$C$5</definedName>
    <definedName name="solver_lhs1" localSheetId="10" hidden="1">'Es4'!$C$5</definedName>
    <definedName name="solver_lhs1" localSheetId="11" hidden="1">'Es5'!$E$5</definedName>
    <definedName name="solver_lhs1" localSheetId="5" hidden="1">EsDegeneri!$C$5</definedName>
    <definedName name="solver_lhs1" localSheetId="14" hidden="1">EsFischetti!$C$5</definedName>
    <definedName name="solver_lhs1" localSheetId="6" hidden="1">EsInfinteSoluzioni!$C$5</definedName>
    <definedName name="solver_lhs1" localSheetId="15" hidden="1">EsLimitato!$C$5</definedName>
    <definedName name="solver_lhs1" localSheetId="2" hidden="1">moneymaker!$A$3:$B$3</definedName>
    <definedName name="solver_lhs1" localSheetId="13" hidden="1">profumi!$C$5</definedName>
    <definedName name="solver_lhs1" localSheetId="1" hidden="1">telecomandi!$C$5</definedName>
    <definedName name="solver_lhs1" localSheetId="4" hidden="1">Trasp!$G$13:$G$15</definedName>
    <definedName name="solver_lhs10" localSheetId="12" hidden="1">CS1d!$V$18</definedName>
    <definedName name="solver_lhs11" localSheetId="12" hidden="1">CS1d!$B$7</definedName>
    <definedName name="solver_lhs12" localSheetId="12" hidden="1">CS1d!$B$7:$U$7</definedName>
    <definedName name="solver_lhs13" localSheetId="12" hidden="1">CS1d!$O$7</definedName>
    <definedName name="solver_lhs14" localSheetId="12" hidden="1">CS1d!$S$7</definedName>
    <definedName name="solver_lhs15" localSheetId="12" hidden="1">CS1d!$O$7</definedName>
    <definedName name="solver_lhs16" localSheetId="12" hidden="1">CS1d!$O$7</definedName>
    <definedName name="solver_lhs17" localSheetId="12" hidden="1">CS1d!$P$7</definedName>
    <definedName name="solver_lhs18" localSheetId="12" hidden="1">CS1d!$O$7</definedName>
    <definedName name="solver_lhs19" localSheetId="12" hidden="1">CS1d!$N$7</definedName>
    <definedName name="solver_lhs2" localSheetId="16" hidden="1">cccc!$C$6</definedName>
    <definedName name="solver_lhs2" localSheetId="0" hidden="1">contadino!$C$6</definedName>
    <definedName name="solver_lhs2" localSheetId="12" hidden="1">CS1d!$V$9</definedName>
    <definedName name="solver_lhs2" localSheetId="3" hidden="1">dieta!$D$8:$D$10</definedName>
    <definedName name="solver_lhs2" localSheetId="7" hidden="1">'Es1'!$C$6</definedName>
    <definedName name="solver_lhs2" localSheetId="8" hidden="1">'Es2'!$C$6</definedName>
    <definedName name="solver_lhs2" localSheetId="9" hidden="1">'Es3'!$C$6</definedName>
    <definedName name="solver_lhs2" localSheetId="10" hidden="1">'Es4'!$C$6</definedName>
    <definedName name="solver_lhs2" localSheetId="11" hidden="1">'Es5'!$E$6</definedName>
    <definedName name="solver_lhs2" localSheetId="5" hidden="1">EsDegeneri!$C$6</definedName>
    <definedName name="solver_lhs2" localSheetId="14" hidden="1">EsFischetti!$C$6</definedName>
    <definedName name="solver_lhs2" localSheetId="6" hidden="1">EsInfinteSoluzioni!$C$6</definedName>
    <definedName name="solver_lhs2" localSheetId="15" hidden="1">EsLimitato!$C$6</definedName>
    <definedName name="solver_lhs2" localSheetId="2" hidden="1">moneymaker!$C$5</definedName>
    <definedName name="solver_lhs2" localSheetId="13" hidden="1">profumi!$C$6</definedName>
    <definedName name="solver_lhs2" localSheetId="1" hidden="1">telecomandi!$C$6</definedName>
    <definedName name="solver_lhs2" localSheetId="4" hidden="1">Trasp!$C$16:$F$16</definedName>
    <definedName name="solver_lhs20" localSheetId="12" hidden="1">CS1d!$N$7</definedName>
    <definedName name="solver_lhs21" localSheetId="12" hidden="1">CS1d!$L$7</definedName>
    <definedName name="solver_lhs22" localSheetId="12" hidden="1">CS1d!$M$7</definedName>
    <definedName name="solver_lhs23" localSheetId="12" hidden="1">CS1d!$N$7</definedName>
    <definedName name="solver_lhs24" localSheetId="12" hidden="1">CS1d!$O$7</definedName>
    <definedName name="solver_lhs25" localSheetId="12" hidden="1">CS1d!$P$7</definedName>
    <definedName name="solver_lhs26" localSheetId="12" hidden="1">CS1d!$Q$7</definedName>
    <definedName name="solver_lhs27" localSheetId="12" hidden="1">CS1d!$R$7</definedName>
    <definedName name="solver_lhs28" localSheetId="12" hidden="1">CS1d!$S$7</definedName>
    <definedName name="solver_lhs29" localSheetId="12" hidden="1">CS1d!$T$7</definedName>
    <definedName name="solver_lhs3" localSheetId="16" hidden="1">cccc!$C$7</definedName>
    <definedName name="solver_lhs3" localSheetId="0" hidden="1">contadino!$C$7</definedName>
    <definedName name="solver_lhs3" localSheetId="12" hidden="1">CS1d!$V$10</definedName>
    <definedName name="solver_lhs3" localSheetId="3" hidden="1">dieta!$D$8:$D$10</definedName>
    <definedName name="solver_lhs3" localSheetId="7" hidden="1">'Es1'!$C$7</definedName>
    <definedName name="solver_lhs3" localSheetId="8" hidden="1">'Es2'!$A$3</definedName>
    <definedName name="solver_lhs3" localSheetId="9" hidden="1">'Es3'!$C$7</definedName>
    <definedName name="solver_lhs3" localSheetId="10" hidden="1">'Es4'!$C$7</definedName>
    <definedName name="solver_lhs3" localSheetId="11" hidden="1">'Es5'!$E$7</definedName>
    <definedName name="solver_lhs3" localSheetId="5" hidden="1">EsDegeneri!$C$7</definedName>
    <definedName name="solver_lhs3" localSheetId="14" hidden="1">EsFischetti!#REF!</definedName>
    <definedName name="solver_lhs3" localSheetId="6" hidden="1">EsInfinteSoluzioni!$C$7</definedName>
    <definedName name="solver_lhs3" localSheetId="15" hidden="1">EsLimitato!$C$7</definedName>
    <definedName name="solver_lhs3" localSheetId="2" hidden="1">moneymaker!$C$6</definedName>
    <definedName name="solver_lhs3" localSheetId="13" hidden="1">profumi!$C$7</definedName>
    <definedName name="solver_lhs3" localSheetId="1" hidden="1">telecomandi!$C$7</definedName>
    <definedName name="solver_lhs30" localSheetId="12" hidden="1">CS1d!$U$7</definedName>
    <definedName name="solver_lhs4" localSheetId="0" hidden="1">contadino!$C$8</definedName>
    <definedName name="solver_lhs4" localSheetId="12" hidden="1">CS1d!$V$11</definedName>
    <definedName name="solver_lhs4" localSheetId="3" hidden="1">dieta!$D$8:$D$10</definedName>
    <definedName name="solver_lhs4" localSheetId="2" hidden="1">moneymaker!$C$7</definedName>
    <definedName name="solver_lhs4" localSheetId="1" hidden="1">telecomandi!$C$8</definedName>
    <definedName name="solver_lhs5" localSheetId="12" hidden="1">CS1d!$V$12</definedName>
    <definedName name="solver_lhs5" localSheetId="3" hidden="1">dieta!$D$8</definedName>
    <definedName name="solver_lhs5" localSheetId="2" hidden="1">moneymaker!$C$8</definedName>
    <definedName name="solver_lhs5" localSheetId="1" hidden="1">telecomandi!$E$9:$E$10</definedName>
    <definedName name="solver_lhs6" localSheetId="12" hidden="1">CS1d!$V$13</definedName>
    <definedName name="solver_lhs6" localSheetId="3" hidden="1">dieta!$D$8</definedName>
    <definedName name="solver_lhs6" localSheetId="2" hidden="1">moneymaker!$C$9:$C$10</definedName>
    <definedName name="solver_lhs7" localSheetId="12" hidden="1">CS1d!$V$15</definedName>
    <definedName name="solver_lhs7" localSheetId="3" hidden="1">dieta!$A$3:$C$3</definedName>
    <definedName name="solver_lhs8" localSheetId="12" hidden="1">CS1d!$V$16</definedName>
    <definedName name="solver_lhs9" localSheetId="12" hidden="1">CS1d!$V$17</definedName>
    <definedName name="solver_lin" localSheetId="16" hidden="1">2</definedName>
    <definedName name="solver_lin" localSheetId="0" hidden="1">1</definedName>
    <definedName name="solver_lin" localSheetId="12" hidden="1">2</definedName>
    <definedName name="solver_lin" localSheetId="3" hidden="1">1</definedName>
    <definedName name="solver_lin" localSheetId="7" hidden="1">1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1</definedName>
    <definedName name="solver_lin" localSheetId="5" hidden="1">1</definedName>
    <definedName name="solver_lin" localSheetId="14" hidden="1">2</definedName>
    <definedName name="solver_lin" localSheetId="6" hidden="1">1</definedName>
    <definedName name="solver_lin" localSheetId="15" hidden="1">2</definedName>
    <definedName name="solver_lin" localSheetId="2" hidden="1">1</definedName>
    <definedName name="solver_lin" localSheetId="13" hidden="1">1</definedName>
    <definedName name="solver_lin" localSheetId="1" hidden="1">1</definedName>
    <definedName name="solver_lin" localSheetId="4" hidden="1">1</definedName>
    <definedName name="solver_mip" localSheetId="16" hidden="1">2147483647</definedName>
    <definedName name="solver_mip" localSheetId="0" hidden="1">2147483647</definedName>
    <definedName name="solver_mip" localSheetId="3" hidden="1">2147483647</definedName>
    <definedName name="solver_mip" localSheetId="14" hidden="1">2147483647</definedName>
    <definedName name="solver_mip" localSheetId="6" hidden="1">2147483647</definedName>
    <definedName name="solver_mip" localSheetId="15" hidden="1">2147483647</definedName>
    <definedName name="solver_mip" localSheetId="2" hidden="1">2147483647</definedName>
    <definedName name="solver_mip" localSheetId="1" hidden="1">2147483647</definedName>
    <definedName name="solver_mni" localSheetId="16" hidden="1">30</definedName>
    <definedName name="solver_mni" localSheetId="0" hidden="1">30</definedName>
    <definedName name="solver_mni" localSheetId="3" hidden="1">30</definedName>
    <definedName name="solver_mni" localSheetId="14" hidden="1">30</definedName>
    <definedName name="solver_mni" localSheetId="6" hidden="1">30</definedName>
    <definedName name="solver_mni" localSheetId="15" hidden="1">30</definedName>
    <definedName name="solver_mni" localSheetId="2" hidden="1">30</definedName>
    <definedName name="solver_mni" localSheetId="1" hidden="1">30</definedName>
    <definedName name="solver_mrt" localSheetId="16" hidden="1">0.075</definedName>
    <definedName name="solver_mrt" localSheetId="0" hidden="1">0.075</definedName>
    <definedName name="solver_mrt" localSheetId="3" hidden="1">"""""""0,02"""""""</definedName>
    <definedName name="solver_mrt" localSheetId="14" hidden="1">0.075</definedName>
    <definedName name="solver_mrt" localSheetId="6" hidden="1">0.075</definedName>
    <definedName name="solver_mrt" localSheetId="15" hidden="1">0.075</definedName>
    <definedName name="solver_mrt" localSheetId="2" hidden="1">0.075</definedName>
    <definedName name="solver_mrt" localSheetId="1" hidden="1">0.075</definedName>
    <definedName name="solver_msl" localSheetId="16" hidden="1">2</definedName>
    <definedName name="solver_msl" localSheetId="0" hidden="1">2</definedName>
    <definedName name="solver_msl" localSheetId="3" hidden="1">2</definedName>
    <definedName name="solver_msl" localSheetId="14" hidden="1">2</definedName>
    <definedName name="solver_msl" localSheetId="6" hidden="1">2</definedName>
    <definedName name="solver_msl" localSheetId="15" hidden="1">2</definedName>
    <definedName name="solver_msl" localSheetId="2" hidden="1">2</definedName>
    <definedName name="solver_msl" localSheetId="1" hidden="1">2</definedName>
    <definedName name="solver_neg" localSheetId="16" hidden="1">2</definedName>
    <definedName name="solver_neg" localSheetId="0" hidden="1">1</definedName>
    <definedName name="solver_neg" localSheetId="12" hidden="1">1</definedName>
    <definedName name="solver_neg" localSheetId="3" hidden="1">1</definedName>
    <definedName name="solver_neg" localSheetId="7" hidden="1">1</definedName>
    <definedName name="solver_neg" localSheetId="8" hidden="1">2</definedName>
    <definedName name="solver_neg" localSheetId="9" hidden="1">2</definedName>
    <definedName name="solver_neg" localSheetId="10" hidden="1">2</definedName>
    <definedName name="solver_neg" localSheetId="11" hidden="1">1</definedName>
    <definedName name="solver_neg" localSheetId="5" hidden="1">1</definedName>
    <definedName name="solver_neg" localSheetId="14" hidden="1">1</definedName>
    <definedName name="solver_neg" localSheetId="6" hidden="1">1</definedName>
    <definedName name="solver_neg" localSheetId="15" hidden="1">2</definedName>
    <definedName name="solver_neg" localSheetId="2" hidden="1">1</definedName>
    <definedName name="solver_neg" localSheetId="13" hidden="1">1</definedName>
    <definedName name="solver_neg" localSheetId="1" hidden="1">1</definedName>
    <definedName name="solver_neg" localSheetId="4" hidden="1">1</definedName>
    <definedName name="solver_nod" localSheetId="16" hidden="1">2147483647</definedName>
    <definedName name="solver_nod" localSheetId="0" hidden="1">2147483647</definedName>
    <definedName name="solver_nod" localSheetId="3" hidden="1">2147483647</definedName>
    <definedName name="solver_nod" localSheetId="14" hidden="1">2147483647</definedName>
    <definedName name="solver_nod" localSheetId="6" hidden="1">2147483647</definedName>
    <definedName name="solver_nod" localSheetId="15" hidden="1">2147483647</definedName>
    <definedName name="solver_nod" localSheetId="2" hidden="1">2147483647</definedName>
    <definedName name="solver_nod" localSheetId="1" hidden="1">2147483647</definedName>
    <definedName name="solver_num" localSheetId="16" hidden="1">3</definedName>
    <definedName name="solver_num" localSheetId="0" hidden="1">4</definedName>
    <definedName name="solver_num" localSheetId="12" hidden="1">12</definedName>
    <definedName name="solver_num" localSheetId="3" hidden="1">2</definedName>
    <definedName name="solver_num" localSheetId="7" hidden="1">3</definedName>
    <definedName name="solver_num" localSheetId="8" hidden="1">3</definedName>
    <definedName name="solver_num" localSheetId="9" hidden="1">3</definedName>
    <definedName name="solver_num" localSheetId="10" hidden="1">3</definedName>
    <definedName name="solver_num" localSheetId="11" hidden="1">3</definedName>
    <definedName name="solver_num" localSheetId="5" hidden="1">3</definedName>
    <definedName name="solver_num" localSheetId="14" hidden="1">2</definedName>
    <definedName name="solver_num" localSheetId="6" hidden="1">3</definedName>
    <definedName name="solver_num" localSheetId="15" hidden="1">3</definedName>
    <definedName name="solver_num" localSheetId="2" hidden="1">6</definedName>
    <definedName name="solver_num" localSheetId="13" hidden="1">3</definedName>
    <definedName name="solver_num" localSheetId="1" hidden="1">5</definedName>
    <definedName name="solver_num" localSheetId="4" hidden="1">2</definedName>
    <definedName name="solver_nwt" localSheetId="16" hidden="1">1</definedName>
    <definedName name="solver_nwt" localSheetId="0" hidden="1">1</definedName>
    <definedName name="solver_nwt" localSheetId="12" hidden="1">1</definedName>
    <definedName name="solver_nwt" localSheetId="3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5" hidden="1">1</definedName>
    <definedName name="solver_nwt" localSheetId="14" hidden="1">1</definedName>
    <definedName name="solver_nwt" localSheetId="6" hidden="1">1</definedName>
    <definedName name="solver_nwt" localSheetId="15" hidden="1">1</definedName>
    <definedName name="solver_nwt" localSheetId="2" hidden="1">1</definedName>
    <definedName name="solver_nwt" localSheetId="13" hidden="1">1</definedName>
    <definedName name="solver_nwt" localSheetId="1" hidden="1">1</definedName>
    <definedName name="solver_nwt" localSheetId="4" hidden="1">1</definedName>
    <definedName name="solver_opt" localSheetId="16" hidden="1">cccc!$D$3</definedName>
    <definedName name="solver_opt" localSheetId="0" hidden="1">contadino!$D$3</definedName>
    <definedName name="solver_opt" localSheetId="12" hidden="1">CS1d!$V$5</definedName>
    <definedName name="solver_opt" localSheetId="3" hidden="1">dieta!$E$3</definedName>
    <definedName name="solver_opt" localSheetId="7" hidden="1">'Es1'!$D$3</definedName>
    <definedName name="solver_opt" localSheetId="8" hidden="1">'Es2'!$D$3</definedName>
    <definedName name="solver_opt" localSheetId="9" hidden="1">'Es3'!$D$3</definedName>
    <definedName name="solver_opt" localSheetId="10" hidden="1">'Es4'!$D$3</definedName>
    <definedName name="solver_opt" localSheetId="11" hidden="1">'Es5'!$F$3</definedName>
    <definedName name="solver_opt" localSheetId="5" hidden="1">EsDegeneri!$D$3</definedName>
    <definedName name="solver_opt" localSheetId="14" hidden="1">EsFischetti!$D$3</definedName>
    <definedName name="solver_opt" localSheetId="6" hidden="1">EsInfinteSoluzioni!$D$3</definedName>
    <definedName name="solver_opt" localSheetId="15" hidden="1">EsLimitato!$D$3</definedName>
    <definedName name="solver_opt" localSheetId="2" hidden="1">moneymaker!$D$3</definedName>
    <definedName name="solver_opt" localSheetId="13" hidden="1">profumi!$D$3</definedName>
    <definedName name="solver_opt" localSheetId="1" hidden="1">telecomandi!$D$3</definedName>
    <definedName name="solver_opt" localSheetId="4" hidden="1">Trasp!$C$20</definedName>
    <definedName name="solver_pre" localSheetId="16" hidden="1">0.000001</definedName>
    <definedName name="solver_pre" localSheetId="0" hidden="1">0.000001</definedName>
    <definedName name="solver_pre" localSheetId="12" hidden="1">0.000001</definedName>
    <definedName name="solver_pre" localSheetId="3" hidden="1">"""""""0,000001"""""""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5" hidden="1">0.000001</definedName>
    <definedName name="solver_pre" localSheetId="14" hidden="1">0.000001</definedName>
    <definedName name="solver_pre" localSheetId="6" hidden="1">0.000001</definedName>
    <definedName name="solver_pre" localSheetId="15" hidden="1">0.000001</definedName>
    <definedName name="solver_pre" localSheetId="2" hidden="1">0.000001</definedName>
    <definedName name="solver_pre" localSheetId="13" hidden="1">0.000001</definedName>
    <definedName name="solver_pre" localSheetId="1" hidden="1">0.000001</definedName>
    <definedName name="solver_pre" localSheetId="4" hidden="1">0.000001</definedName>
    <definedName name="solver_rbv" localSheetId="16" hidden="1">1</definedName>
    <definedName name="solver_rbv" localSheetId="0" hidden="1">1</definedName>
    <definedName name="solver_rbv" localSheetId="3" hidden="1">1</definedName>
    <definedName name="solver_rbv" localSheetId="14" hidden="1">1</definedName>
    <definedName name="solver_rbv" localSheetId="6" hidden="1">1</definedName>
    <definedName name="solver_rbv" localSheetId="15" hidden="1">1</definedName>
    <definedName name="solver_rbv" localSheetId="2" hidden="1">1</definedName>
    <definedName name="solver_rbv" localSheetId="1" hidden="1">1</definedName>
    <definedName name="solver_rel1" localSheetId="16" hidden="1">1</definedName>
    <definedName name="solver_rel1" localSheetId="0" hidden="1">1</definedName>
    <definedName name="solver_rel1" localSheetId="12" hidden="1">1</definedName>
    <definedName name="solver_rel1" localSheetId="3" hidden="1">3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5" hidden="1">1</definedName>
    <definedName name="solver_rel1" localSheetId="14" hidden="1">1</definedName>
    <definedName name="solver_rel1" localSheetId="6" hidden="1">1</definedName>
    <definedName name="solver_rel1" localSheetId="15" hidden="1">1</definedName>
    <definedName name="solver_rel1" localSheetId="2" hidden="1">4</definedName>
    <definedName name="solver_rel1" localSheetId="13" hidden="1">1</definedName>
    <definedName name="solver_rel1" localSheetId="1" hidden="1">1</definedName>
    <definedName name="solver_rel1" localSheetId="4" hidden="1">1</definedName>
    <definedName name="solver_rel10" localSheetId="12" hidden="1">1</definedName>
    <definedName name="solver_rel11" localSheetId="12" hidden="1">4</definedName>
    <definedName name="solver_rel12" localSheetId="12" hidden="1">4</definedName>
    <definedName name="solver_rel13" localSheetId="12" hidden="1">4</definedName>
    <definedName name="solver_rel14" localSheetId="12" hidden="1">4</definedName>
    <definedName name="solver_rel15" localSheetId="12" hidden="1">4</definedName>
    <definedName name="solver_rel16" localSheetId="12" hidden="1">4</definedName>
    <definedName name="solver_rel17" localSheetId="12" hidden="1">4</definedName>
    <definedName name="solver_rel18" localSheetId="12" hidden="1">4</definedName>
    <definedName name="solver_rel19" localSheetId="12" hidden="1">4</definedName>
    <definedName name="solver_rel2" localSheetId="16" hidden="1">1</definedName>
    <definedName name="solver_rel2" localSheetId="0" hidden="1">1</definedName>
    <definedName name="solver_rel2" localSheetId="12" hidden="1">3</definedName>
    <definedName name="solver_rel2" localSheetId="3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1" hidden="1">1</definedName>
    <definedName name="solver_rel2" localSheetId="5" hidden="1">1</definedName>
    <definedName name="solver_rel2" localSheetId="14" hidden="1">1</definedName>
    <definedName name="solver_rel2" localSheetId="6" hidden="1">1</definedName>
    <definedName name="solver_rel2" localSheetId="15" hidden="1">1</definedName>
    <definedName name="solver_rel2" localSheetId="2" hidden="1">1</definedName>
    <definedName name="solver_rel2" localSheetId="13" hidden="1">1</definedName>
    <definedName name="solver_rel2" localSheetId="1" hidden="1">1</definedName>
    <definedName name="solver_rel2" localSheetId="4" hidden="1">2</definedName>
    <definedName name="solver_rel20" localSheetId="12" hidden="1">4</definedName>
    <definedName name="solver_rel21" localSheetId="12" hidden="1">4</definedName>
    <definedName name="solver_rel22" localSheetId="12" hidden="1">4</definedName>
    <definedName name="solver_rel23" localSheetId="12" hidden="1">4</definedName>
    <definedName name="solver_rel24" localSheetId="12" hidden="1">4</definedName>
    <definedName name="solver_rel25" localSheetId="12" hidden="1">4</definedName>
    <definedName name="solver_rel26" localSheetId="12" hidden="1">4</definedName>
    <definedName name="solver_rel27" localSheetId="12" hidden="1">4</definedName>
    <definedName name="solver_rel28" localSheetId="12" hidden="1">4</definedName>
    <definedName name="solver_rel29" localSheetId="12" hidden="1">4</definedName>
    <definedName name="solver_rel3" localSheetId="16" hidden="1">1</definedName>
    <definedName name="solver_rel3" localSheetId="0" hidden="1">1</definedName>
    <definedName name="solver_rel3" localSheetId="12" hidden="1">3</definedName>
    <definedName name="solver_rel3" localSheetId="3" hidden="1">1</definedName>
    <definedName name="solver_rel3" localSheetId="7" hidden="1">1</definedName>
    <definedName name="solver_rel3" localSheetId="8" hidden="1">4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5" hidden="1">1</definedName>
    <definedName name="solver_rel3" localSheetId="14" hidden="1">1</definedName>
    <definedName name="solver_rel3" localSheetId="6" hidden="1">1</definedName>
    <definedName name="solver_rel3" localSheetId="15" hidden="1">1</definedName>
    <definedName name="solver_rel3" localSheetId="2" hidden="1">1</definedName>
    <definedName name="solver_rel3" localSheetId="13" hidden="1">1</definedName>
    <definedName name="solver_rel3" localSheetId="1" hidden="1">1</definedName>
    <definedName name="solver_rel30" localSheetId="12" hidden="1">4</definedName>
    <definedName name="solver_rel4" localSheetId="0" hidden="1">1</definedName>
    <definedName name="solver_rel4" localSheetId="12" hidden="1">3</definedName>
    <definedName name="solver_rel4" localSheetId="3" hidden="1">1</definedName>
    <definedName name="solver_rel4" localSheetId="2" hidden="1">1</definedName>
    <definedName name="solver_rel4" localSheetId="1" hidden="1">1</definedName>
    <definedName name="solver_rel5" localSheetId="12" hidden="1">3</definedName>
    <definedName name="solver_rel5" localSheetId="3" hidden="1">1</definedName>
    <definedName name="solver_rel5" localSheetId="2" hidden="1">1</definedName>
    <definedName name="solver_rel5" localSheetId="1" hidden="1">1</definedName>
    <definedName name="solver_rel6" localSheetId="12" hidden="1">3</definedName>
    <definedName name="solver_rel6" localSheetId="3" hidden="1">1</definedName>
    <definedName name="solver_rel6" localSheetId="2" hidden="1">1</definedName>
    <definedName name="solver_rel7" localSheetId="12" hidden="1">1</definedName>
    <definedName name="solver_rel7" localSheetId="3" hidden="1">4</definedName>
    <definedName name="solver_rel8" localSheetId="12" hidden="1">1</definedName>
    <definedName name="solver_rel9" localSheetId="12" hidden="1">1</definedName>
    <definedName name="solver_rhs1" localSheetId="16" hidden="1">cccc!$E$5</definedName>
    <definedName name="solver_rhs1" localSheetId="0" hidden="1">contadino!$E$5</definedName>
    <definedName name="solver_rhs1" localSheetId="12" hidden="1">CS1d!$X$19</definedName>
    <definedName name="solver_rhs1" localSheetId="3" hidden="1">dieta!$F$5:$F$7</definedName>
    <definedName name="solver_rhs1" localSheetId="7" hidden="1">'Es1'!$E$5</definedName>
    <definedName name="solver_rhs1" localSheetId="8" hidden="1">'Es2'!$E$5</definedName>
    <definedName name="solver_rhs1" localSheetId="9" hidden="1">'Es3'!$E$5</definedName>
    <definedName name="solver_rhs1" localSheetId="10" hidden="1">'Es4'!$E$5</definedName>
    <definedName name="solver_rhs1" localSheetId="11" hidden="1">'Es5'!$G$5</definedName>
    <definedName name="solver_rhs1" localSheetId="5" hidden="1">EsDegeneri!$E$5</definedName>
    <definedName name="solver_rhs1" localSheetId="14" hidden="1">EsFischetti!$E$5</definedName>
    <definedName name="solver_rhs1" localSheetId="6" hidden="1">EsInfinteSoluzioni!$E$5</definedName>
    <definedName name="solver_rhs1" localSheetId="15" hidden="1">EsLimitato!$E$5</definedName>
    <definedName name="solver_rhs1" localSheetId="2" hidden="1">"integer"</definedName>
    <definedName name="solver_rhs1" localSheetId="13" hidden="1">profumi!$E$5</definedName>
    <definedName name="solver_rhs1" localSheetId="1" hidden="1">telecomandi!$E$5</definedName>
    <definedName name="solver_rhs1" localSheetId="4" hidden="1">Offerta</definedName>
    <definedName name="solver_rhs10" localSheetId="12" hidden="1">CS1d!$X$18</definedName>
    <definedName name="solver_rhs11" localSheetId="12" hidden="1">intero</definedName>
    <definedName name="solver_rhs12" localSheetId="12" hidden="1">intero</definedName>
    <definedName name="solver_rhs13" localSheetId="12" hidden="1">intero</definedName>
    <definedName name="solver_rhs14" localSheetId="12" hidden="1">intero</definedName>
    <definedName name="solver_rhs15" localSheetId="12" hidden="1">intero</definedName>
    <definedName name="solver_rhs16" localSheetId="12" hidden="1">intero</definedName>
    <definedName name="solver_rhs17" localSheetId="12" hidden="1">intero</definedName>
    <definedName name="solver_rhs18" localSheetId="12" hidden="1">intero</definedName>
    <definedName name="solver_rhs19" localSheetId="12" hidden="1">intero</definedName>
    <definedName name="solver_rhs2" localSheetId="16" hidden="1">cccc!$E$6</definedName>
    <definedName name="solver_rhs2" localSheetId="0" hidden="1">contadino!$E$6</definedName>
    <definedName name="solver_rhs2" localSheetId="12" hidden="1">CS1d!$X$9</definedName>
    <definedName name="solver_rhs2" localSheetId="3" hidden="1">dieta!$F$8:$F$10</definedName>
    <definedName name="solver_rhs2" localSheetId="7" hidden="1">'Es1'!$E$6</definedName>
    <definedName name="solver_rhs2" localSheetId="8" hidden="1">'Es2'!$E$6</definedName>
    <definedName name="solver_rhs2" localSheetId="9" hidden="1">'Es3'!$E$6</definedName>
    <definedName name="solver_rhs2" localSheetId="10" hidden="1">'Es4'!$E$6</definedName>
    <definedName name="solver_rhs2" localSheetId="11" hidden="1">'Es5'!$G$6</definedName>
    <definedName name="solver_rhs2" localSheetId="5" hidden="1">EsDegeneri!$E$6</definedName>
    <definedName name="solver_rhs2" localSheetId="14" hidden="1">EsFischetti!$E$6</definedName>
    <definedName name="solver_rhs2" localSheetId="6" hidden="1">EsInfinteSoluzioni!$E$6</definedName>
    <definedName name="solver_rhs2" localSheetId="15" hidden="1">EsLimitato!$E$6</definedName>
    <definedName name="solver_rhs2" localSheetId="2" hidden="1">moneymaker!$E$5</definedName>
    <definedName name="solver_rhs2" localSheetId="13" hidden="1">profumi!$E$6</definedName>
    <definedName name="solver_rhs2" localSheetId="1" hidden="1">telecomandi!$E$6</definedName>
    <definedName name="solver_rhs2" localSheetId="4" hidden="1">Domanda</definedName>
    <definedName name="solver_rhs20" localSheetId="12" hidden="1">intero</definedName>
    <definedName name="solver_rhs21" localSheetId="12" hidden="1">intero</definedName>
    <definedName name="solver_rhs22" localSheetId="12" hidden="1">intero</definedName>
    <definedName name="solver_rhs23" localSheetId="12" hidden="1">intero</definedName>
    <definedName name="solver_rhs24" localSheetId="12" hidden="1">intero</definedName>
    <definedName name="solver_rhs25" localSheetId="12" hidden="1">intero</definedName>
    <definedName name="solver_rhs26" localSheetId="12" hidden="1">intero</definedName>
    <definedName name="solver_rhs27" localSheetId="12" hidden="1">intero</definedName>
    <definedName name="solver_rhs28" localSheetId="12" hidden="1">intero</definedName>
    <definedName name="solver_rhs29" localSheetId="12" hidden="1">intero</definedName>
    <definedName name="solver_rhs3" localSheetId="16" hidden="1">cccc!$E$7</definedName>
    <definedName name="solver_rhs3" localSheetId="0" hidden="1">contadino!$E$7</definedName>
    <definedName name="solver_rhs3" localSheetId="12" hidden="1">CS1d!$X$10</definedName>
    <definedName name="solver_rhs3" localSheetId="3" hidden="1">dieta!$F$8:$F$10</definedName>
    <definedName name="solver_rhs3" localSheetId="7" hidden="1">'Es1'!$E$7</definedName>
    <definedName name="solver_rhs3" localSheetId="8" hidden="1">intero</definedName>
    <definedName name="solver_rhs3" localSheetId="9" hidden="1">'Es3'!$E$7</definedName>
    <definedName name="solver_rhs3" localSheetId="10" hidden="1">'Es4'!$E$7</definedName>
    <definedName name="solver_rhs3" localSheetId="11" hidden="1">'Es5'!$G$7</definedName>
    <definedName name="solver_rhs3" localSheetId="5" hidden="1">EsDegeneri!$E$7</definedName>
    <definedName name="solver_rhs3" localSheetId="14" hidden="1">EsFischetti!#REF!</definedName>
    <definedName name="solver_rhs3" localSheetId="6" hidden="1">EsInfinteSoluzioni!$E$7</definedName>
    <definedName name="solver_rhs3" localSheetId="15" hidden="1">EsLimitato!$E$7</definedName>
    <definedName name="solver_rhs3" localSheetId="2" hidden="1">moneymaker!$E$6</definedName>
    <definedName name="solver_rhs3" localSheetId="13" hidden="1">profumi!$E$7</definedName>
    <definedName name="solver_rhs3" localSheetId="1" hidden="1">telecomandi!$E$7</definedName>
    <definedName name="solver_rhs30" localSheetId="12" hidden="1">intero</definedName>
    <definedName name="solver_rhs4" localSheetId="0" hidden="1">contadino!$E$8</definedName>
    <definedName name="solver_rhs4" localSheetId="12" hidden="1">CS1d!$X$11</definedName>
    <definedName name="solver_rhs4" localSheetId="3" hidden="1">dieta!$F$8:$F$10</definedName>
    <definedName name="solver_rhs4" localSheetId="2" hidden="1">moneymaker!$E$7</definedName>
    <definedName name="solver_rhs4" localSheetId="1" hidden="1">telecomandi!$E$8</definedName>
    <definedName name="solver_rhs5" localSheetId="12" hidden="1">CS1d!$X$12</definedName>
    <definedName name="solver_rhs5" localSheetId="3" hidden="1">dieta!$F$8</definedName>
    <definedName name="solver_rhs5" localSheetId="2" hidden="1">moneymaker!$E$8</definedName>
    <definedName name="solver_rhs5" localSheetId="1" hidden="1">telecomandi!$E$9:$E$10</definedName>
    <definedName name="solver_rhs6" localSheetId="12" hidden="1">CS1d!$X$13</definedName>
    <definedName name="solver_rhs6" localSheetId="3" hidden="1">dieta!$F$8</definedName>
    <definedName name="solver_rhs6" localSheetId="2" hidden="1">moneymaker!$E$9:$E$10</definedName>
    <definedName name="solver_rhs7" localSheetId="12" hidden="1">CS1d!$X$15</definedName>
    <definedName name="solver_rhs7" localSheetId="3" hidden="1">intero</definedName>
    <definedName name="solver_rhs8" localSheetId="12" hidden="1">CS1d!$X$16</definedName>
    <definedName name="solver_rhs9" localSheetId="12" hidden="1">CS1d!$X$17</definedName>
    <definedName name="solver_rlx" localSheetId="16" hidden="1">1</definedName>
    <definedName name="solver_rlx" localSheetId="0" hidden="1">1</definedName>
    <definedName name="solver_rlx" localSheetId="3" hidden="1">1</definedName>
    <definedName name="solver_rlx" localSheetId="14" hidden="1">1</definedName>
    <definedName name="solver_rlx" localSheetId="6" hidden="1">1</definedName>
    <definedName name="solver_rlx" localSheetId="15" hidden="1">1</definedName>
    <definedName name="solver_rlx" localSheetId="2" hidden="1">2</definedName>
    <definedName name="solver_rlx" localSheetId="1" hidden="1">1</definedName>
    <definedName name="solver_rsd" localSheetId="16" hidden="1">0</definedName>
    <definedName name="solver_rsd" localSheetId="0" hidden="1">0</definedName>
    <definedName name="solver_rsd" localSheetId="3" hidden="1">0</definedName>
    <definedName name="solver_rsd" localSheetId="14" hidden="1">0</definedName>
    <definedName name="solver_rsd" localSheetId="6" hidden="1">0</definedName>
    <definedName name="solver_rsd" localSheetId="15" hidden="1">0</definedName>
    <definedName name="solver_rsd" localSheetId="2" hidden="1">0</definedName>
    <definedName name="solver_rsd" localSheetId="1" hidden="1">0</definedName>
    <definedName name="solver_scl" localSheetId="16" hidden="1">2</definedName>
    <definedName name="solver_scl" localSheetId="0" hidden="1">2</definedName>
    <definedName name="solver_scl" localSheetId="12" hidden="1">2</definedName>
    <definedName name="solver_scl" localSheetId="3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cl" localSheetId="11" hidden="1">2</definedName>
    <definedName name="solver_scl" localSheetId="5" hidden="1">2</definedName>
    <definedName name="solver_scl" localSheetId="14" hidden="1">2</definedName>
    <definedName name="solver_scl" localSheetId="6" hidden="1">2</definedName>
    <definedName name="solver_scl" localSheetId="15" hidden="1">2</definedName>
    <definedName name="solver_scl" localSheetId="2" hidden="1">2</definedName>
    <definedName name="solver_scl" localSheetId="13" hidden="1">2</definedName>
    <definedName name="solver_scl" localSheetId="1" hidden="1">2</definedName>
    <definedName name="solver_scl" localSheetId="4" hidden="1">2</definedName>
    <definedName name="solver_sho" localSheetId="16" hidden="1">2</definedName>
    <definedName name="solver_sho" localSheetId="0" hidden="1">2</definedName>
    <definedName name="solver_sho" localSheetId="12" hidden="1">2</definedName>
    <definedName name="solver_sho" localSheetId="3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5" hidden="1">2</definedName>
    <definedName name="solver_sho" localSheetId="14" hidden="1">2</definedName>
    <definedName name="solver_sho" localSheetId="6" hidden="1">2</definedName>
    <definedName name="solver_sho" localSheetId="15" hidden="1">2</definedName>
    <definedName name="solver_sho" localSheetId="2" hidden="1">2</definedName>
    <definedName name="solver_sho" localSheetId="13" hidden="1">2</definedName>
    <definedName name="solver_sho" localSheetId="1" hidden="1">2</definedName>
    <definedName name="solver_sho" localSheetId="4" hidden="1">2</definedName>
    <definedName name="solver_ssz" localSheetId="16" hidden="1">100</definedName>
    <definedName name="solver_ssz" localSheetId="0" hidden="1">100</definedName>
    <definedName name="solver_ssz" localSheetId="3" hidden="1">100</definedName>
    <definedName name="solver_ssz" localSheetId="14" hidden="1">100</definedName>
    <definedName name="solver_ssz" localSheetId="6" hidden="1">100</definedName>
    <definedName name="solver_ssz" localSheetId="15" hidden="1">100</definedName>
    <definedName name="solver_ssz" localSheetId="2" hidden="1">100</definedName>
    <definedName name="solver_ssz" localSheetId="1" hidden="1">100</definedName>
    <definedName name="solver_tim" localSheetId="16" hidden="1">100</definedName>
    <definedName name="solver_tim" localSheetId="0" hidden="1">100</definedName>
    <definedName name="solver_tim" localSheetId="12" hidden="1">100</definedName>
    <definedName name="solver_tim" localSheetId="3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5" hidden="1">100</definedName>
    <definedName name="solver_tim" localSheetId="14" hidden="1">100</definedName>
    <definedName name="solver_tim" localSheetId="6" hidden="1">100</definedName>
    <definedName name="solver_tim" localSheetId="15" hidden="1">100</definedName>
    <definedName name="solver_tim" localSheetId="2" hidden="1">100</definedName>
    <definedName name="solver_tim" localSheetId="13" hidden="1">100</definedName>
    <definedName name="solver_tim" localSheetId="1" hidden="1">100</definedName>
    <definedName name="solver_tim" localSheetId="4" hidden="1">100</definedName>
    <definedName name="solver_tol" localSheetId="16" hidden="1">0.05</definedName>
    <definedName name="solver_tol" localSheetId="0" hidden="1">0.05</definedName>
    <definedName name="solver_tol" localSheetId="12" hidden="1">0.05</definedName>
    <definedName name="solver_tol" localSheetId="3" hidden="1">0.0001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5" hidden="1">0.05</definedName>
    <definedName name="solver_tol" localSheetId="14" hidden="1">0.05</definedName>
    <definedName name="solver_tol" localSheetId="6" hidden="1">0.05</definedName>
    <definedName name="solver_tol" localSheetId="15" hidden="1">0.05</definedName>
    <definedName name="solver_tol" localSheetId="2" hidden="1">0.05</definedName>
    <definedName name="solver_tol" localSheetId="13" hidden="1">0.05</definedName>
    <definedName name="solver_tol" localSheetId="1" hidden="1">0.05</definedName>
    <definedName name="solver_tol" localSheetId="4" hidden="1">0.05</definedName>
    <definedName name="solver_typ" localSheetId="16" hidden="1">1</definedName>
    <definedName name="solver_typ" localSheetId="0" hidden="1">1</definedName>
    <definedName name="solver_typ" localSheetId="12" hidden="1">2</definedName>
    <definedName name="solver_typ" localSheetId="3" hidden="1">2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5" hidden="1">1</definedName>
    <definedName name="solver_typ" localSheetId="14" hidden="1">1</definedName>
    <definedName name="solver_typ" localSheetId="6" hidden="1">1</definedName>
    <definedName name="solver_typ" localSheetId="15" hidden="1">1</definedName>
    <definedName name="solver_typ" localSheetId="2" hidden="1">1</definedName>
    <definedName name="solver_typ" localSheetId="13" hidden="1">1</definedName>
    <definedName name="solver_typ" localSheetId="1" hidden="1">1</definedName>
    <definedName name="solver_typ" localSheetId="4" hidden="1">2</definedName>
    <definedName name="solver_val" localSheetId="16" hidden="1">0</definedName>
    <definedName name="solver_val" localSheetId="0" hidden="1">0</definedName>
    <definedName name="solver_val" localSheetId="12" hidden="1">0</definedName>
    <definedName name="solver_val" localSheetId="3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99.29</definedName>
    <definedName name="solver_val" localSheetId="5" hidden="1">0</definedName>
    <definedName name="solver_val" localSheetId="14" hidden="1">0</definedName>
    <definedName name="solver_val" localSheetId="6" hidden="1">0</definedName>
    <definedName name="solver_val" localSheetId="15" hidden="1">0</definedName>
    <definedName name="solver_val" localSheetId="2" hidden="1">0</definedName>
    <definedName name="solver_val" localSheetId="13" hidden="1">0</definedName>
    <definedName name="solver_val" localSheetId="1" hidden="1">0</definedName>
    <definedName name="solver_val" localSheetId="4" hidden="1">0</definedName>
    <definedName name="solver_ver" localSheetId="16" hidden="1">3</definedName>
    <definedName name="solver_ver" localSheetId="0" hidden="1">3</definedName>
    <definedName name="solver_ver" localSheetId="3" hidden="1">3</definedName>
    <definedName name="solver_ver" localSheetId="14" hidden="1">3</definedName>
    <definedName name="solver_ver" localSheetId="6" hidden="1">3</definedName>
    <definedName name="solver_ver" localSheetId="15" hidden="1">3</definedName>
    <definedName name="solver_ver" localSheetId="2" hidden="1">3</definedName>
    <definedName name="solver_ver" localSheetId="1" hidden="1">3</definedName>
    <definedName name="solver_ver" localSheetId="4" hidden="1">3</definedName>
    <definedName name="TotaleSpedito">[1]Trasp!$G$13:$G$15</definedName>
    <definedName name="TotRicevuto" localSheetId="16">#REF!</definedName>
    <definedName name="TotRicevuto" localSheetId="14">#REF!</definedName>
    <definedName name="TotRicevuto" localSheetId="6">#REF!</definedName>
    <definedName name="TotRicevuto" localSheetId="15">#REF!</definedName>
    <definedName name="TotRicevuto">Trasp!$C$16:$F$16</definedName>
    <definedName name="TotSpedito" localSheetId="16">#REF!</definedName>
    <definedName name="TotSpedito" localSheetId="14">#REF!</definedName>
    <definedName name="TotSpedito" localSheetId="6">#REF!</definedName>
    <definedName name="TotSpedito" localSheetId="15">#REF!</definedName>
    <definedName name="TotSpedito">Trasp!$G$13:$G$15</definedName>
    <definedName name="Transport">[1]Trasp!$C$13:$F$15</definedName>
    <definedName name="Trasporto" localSheetId="16">#REF!</definedName>
    <definedName name="Trasporto" localSheetId="14">#REF!</definedName>
    <definedName name="Trasporto" localSheetId="6">#REF!</definedName>
    <definedName name="Trasporto" localSheetId="15">#REF!</definedName>
    <definedName name="Trasporto">Trasp!$C$13:$F$15</definedName>
    <definedName name="UnitCos">[1]Trasp!$C$6:$F$8</definedName>
    <definedName name="varab1" localSheetId="7">'Es1'!$A$3</definedName>
    <definedName name="variab1" localSheetId="5">EsDegeneri!$A$3</definedName>
    <definedName name="variab1" localSheetId="13">profumi!$A$3</definedName>
    <definedName name="variab2" localSheetId="7">'Es1'!$B$3</definedName>
    <definedName name="variab2" localSheetId="5">EsDegeneri!$B$3</definedName>
    <definedName name="variab2" localSheetId="13">profumi!$B$3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38559" l="1"/>
  <c r="Q7" i="38559" s="1"/>
  <c r="Q10" i="38559"/>
  <c r="P10" i="38559"/>
  <c r="Q9" i="38559"/>
  <c r="P9" i="38559"/>
  <c r="P8" i="38559"/>
  <c r="P6" i="38560"/>
  <c r="Q6" i="38560"/>
  <c r="P7" i="38560"/>
  <c r="Q7" i="38560"/>
  <c r="P8" i="38560"/>
  <c r="Q8" i="38560"/>
  <c r="P9" i="38560"/>
  <c r="Q9" i="38560"/>
  <c r="P10" i="38560"/>
  <c r="Q10" i="38560"/>
  <c r="Q5" i="38560"/>
  <c r="P5" i="38560"/>
  <c r="M9" i="38560"/>
  <c r="C10" i="38560"/>
  <c r="G10" i="38560" s="1"/>
  <c r="C9" i="38560"/>
  <c r="G9" i="38560" s="1"/>
  <c r="N8" i="38560"/>
  <c r="M8" i="38560"/>
  <c r="C8" i="38560"/>
  <c r="G8" i="38560" s="1"/>
  <c r="M7" i="38560"/>
  <c r="C7" i="38560"/>
  <c r="G7" i="38560" s="1"/>
  <c r="M6" i="38560"/>
  <c r="C6" i="38560"/>
  <c r="G6" i="38560" s="1"/>
  <c r="N5" i="38560"/>
  <c r="M5" i="38560"/>
  <c r="C5" i="38560"/>
  <c r="G5" i="38560" s="1"/>
  <c r="O3" i="38560"/>
  <c r="N3" i="38560"/>
  <c r="D3" i="38560"/>
  <c r="C10" i="38559"/>
  <c r="G10" i="38559" s="1"/>
  <c r="N6" i="38559"/>
  <c r="Q6" i="38559" s="1"/>
  <c r="M6" i="38559"/>
  <c r="P6" i="38559" s="1"/>
  <c r="C9" i="38559"/>
  <c r="G9" i="38559" s="1"/>
  <c r="N8" i="38559"/>
  <c r="Q8" i="38559" s="1"/>
  <c r="M8" i="38559"/>
  <c r="C8" i="38559"/>
  <c r="G8" i="38559" s="1"/>
  <c r="M7" i="38559"/>
  <c r="P7" i="38559" s="1"/>
  <c r="C7" i="38559"/>
  <c r="G7" i="38559" s="1"/>
  <c r="C6" i="38559"/>
  <c r="G6" i="38559" s="1"/>
  <c r="N5" i="38559"/>
  <c r="Q5" i="38559" s="1"/>
  <c r="M5" i="38559"/>
  <c r="P5" i="38559" s="1"/>
  <c r="C5" i="38559"/>
  <c r="G5" i="38559" s="1"/>
  <c r="O3" i="38559"/>
  <c r="N3" i="38559"/>
  <c r="D3" i="38559"/>
  <c r="M15" i="38558"/>
  <c r="M16" i="38558" s="1"/>
  <c r="L15" i="38558"/>
  <c r="L16" i="38558" s="1"/>
  <c r="M14" i="38558"/>
  <c r="L14" i="38558"/>
  <c r="I7" i="38558"/>
  <c r="A7" i="38558"/>
  <c r="C7" i="38558" s="1"/>
  <c r="J6" i="38558"/>
  <c r="B6" i="38558"/>
  <c r="C6" i="38558" s="1"/>
  <c r="K5" i="38558"/>
  <c r="I5" i="38558"/>
  <c r="C5" i="38558"/>
  <c r="K3" i="38558"/>
  <c r="J3" i="38558"/>
  <c r="D3" i="38558"/>
  <c r="J7" i="38557"/>
  <c r="I7" i="38557"/>
  <c r="C7" i="38557"/>
  <c r="J6" i="38557"/>
  <c r="I6" i="38557"/>
  <c r="C6" i="38557"/>
  <c r="J5" i="38557"/>
  <c r="I5" i="38557"/>
  <c r="C5" i="38557"/>
  <c r="K3" i="38557"/>
  <c r="J3" i="38557"/>
  <c r="D3" i="38557"/>
  <c r="J7" i="38556"/>
  <c r="I7" i="38556"/>
  <c r="C7" i="38556"/>
  <c r="J6" i="38556"/>
  <c r="I6" i="38556"/>
  <c r="C6" i="38556"/>
  <c r="J5" i="38556"/>
  <c r="I5" i="38556"/>
  <c r="C5" i="38556"/>
  <c r="K3" i="38556"/>
  <c r="J3" i="38556"/>
  <c r="D3" i="38556"/>
  <c r="J7" i="38555"/>
  <c r="I7" i="38555"/>
  <c r="C7" i="38555"/>
  <c r="J6" i="38555"/>
  <c r="I6" i="38555"/>
  <c r="C6" i="38555"/>
  <c r="J5" i="38555"/>
  <c r="I5" i="38555"/>
  <c r="C5" i="38555"/>
  <c r="K3" i="38555"/>
  <c r="J3" i="38555"/>
  <c r="D3" i="38555"/>
  <c r="J6" i="38554"/>
  <c r="I6" i="38554"/>
  <c r="C6" i="38554"/>
  <c r="J5" i="38554"/>
  <c r="I5" i="38554"/>
  <c r="C5" i="38554"/>
  <c r="K3" i="38554"/>
  <c r="J3" i="38554"/>
  <c r="D3" i="38554"/>
  <c r="J7" i="38553"/>
  <c r="I7" i="38553"/>
  <c r="C7" i="38553"/>
  <c r="J6" i="38553"/>
  <c r="I6" i="38553"/>
  <c r="C6" i="38553"/>
  <c r="J5" i="38553"/>
  <c r="I5" i="38553"/>
  <c r="C5" i="38553"/>
  <c r="K3" i="38553"/>
  <c r="J3" i="38553"/>
  <c r="D3" i="38553"/>
  <c r="V19" i="38552"/>
  <c r="Y19" i="38552" s="1"/>
  <c r="V18" i="38552"/>
  <c r="Y18" i="38552" s="1"/>
  <c r="V17" i="38552"/>
  <c r="Y17" i="38552" s="1"/>
  <c r="V16" i="38552"/>
  <c r="Y16" i="38552" s="1"/>
  <c r="V15" i="38552"/>
  <c r="Y15" i="38552" s="1"/>
  <c r="V13" i="38552"/>
  <c r="Y13" i="38552" s="1"/>
  <c r="V12" i="38552"/>
  <c r="Y12" i="38552" s="1"/>
  <c r="V11" i="38552"/>
  <c r="Y11" i="38552" s="1"/>
  <c r="V10" i="38552"/>
  <c r="Y10" i="38552" s="1"/>
  <c r="V9" i="38552"/>
  <c r="Y9" i="38552" s="1"/>
  <c r="V5" i="38552"/>
  <c r="V4" i="38552"/>
  <c r="E7" i="38551"/>
  <c r="E6" i="38551"/>
  <c r="E5" i="38551"/>
  <c r="F3" i="38551"/>
  <c r="C7" i="38550"/>
  <c r="J6" i="38550"/>
  <c r="I6" i="38550"/>
  <c r="C6" i="38550"/>
  <c r="J5" i="38550"/>
  <c r="I5" i="38550"/>
  <c r="C5" i="38550"/>
  <c r="K3" i="38550"/>
  <c r="J3" i="38550"/>
  <c r="D3" i="38550"/>
  <c r="I7" i="38549"/>
  <c r="A7" i="38549"/>
  <c r="J7" i="38549" s="1"/>
  <c r="J6" i="38549"/>
  <c r="I6" i="38549"/>
  <c r="C6" i="38549"/>
  <c r="I5" i="38549"/>
  <c r="C5" i="38549"/>
  <c r="K3" i="38549"/>
  <c r="J3" i="38549"/>
  <c r="D3" i="38549"/>
  <c r="I6" i="38548"/>
  <c r="A6" i="38548"/>
  <c r="J6" i="38548" s="1"/>
  <c r="J5" i="38548"/>
  <c r="I5" i="38548"/>
  <c r="C5" i="38548"/>
  <c r="K3" i="38548"/>
  <c r="J3" i="38548"/>
  <c r="D3" i="38548"/>
  <c r="J7" i="38547"/>
  <c r="I7" i="38547"/>
  <c r="C7" i="38547"/>
  <c r="J6" i="38547"/>
  <c r="I6" i="38547"/>
  <c r="C6" i="38547"/>
  <c r="J5" i="38547"/>
  <c r="I5" i="38547"/>
  <c r="C5" i="38547"/>
  <c r="K3" i="38547"/>
  <c r="J3" i="38547"/>
  <c r="D3" i="38547"/>
  <c r="C6" i="38548" l="1"/>
  <c r="C7" i="38549"/>
  <c r="I6" i="38558"/>
  <c r="J7" i="38558"/>
  <c r="D9" i="38546"/>
  <c r="D10" i="38546"/>
  <c r="D6" i="38546"/>
  <c r="D7" i="38546"/>
  <c r="D8" i="38546"/>
  <c r="D5" i="38546"/>
  <c r="C6" i="38545"/>
  <c r="G6" i="38545" s="1"/>
  <c r="C7" i="38545"/>
  <c r="G7" i="38545" s="1"/>
  <c r="C8" i="38545"/>
  <c r="G8" i="38545" s="1"/>
  <c r="C5" i="38545"/>
  <c r="G5" i="38545" s="1"/>
  <c r="D3" i="38545"/>
  <c r="E3" i="38546"/>
  <c r="M6" i="38545"/>
  <c r="N8" i="38545"/>
  <c r="M8" i="38545"/>
  <c r="O3" i="38545"/>
  <c r="N3" i="38545"/>
  <c r="M5" i="38545"/>
  <c r="N5" i="38545"/>
  <c r="M7" i="38545"/>
  <c r="G14" i="38543"/>
  <c r="G15" i="38543"/>
  <c r="G13" i="38543"/>
  <c r="G16" i="38543" s="1"/>
  <c r="F16" i="38543"/>
  <c r="C20" i="38543"/>
  <c r="E16" i="38543"/>
  <c r="D16" i="38543"/>
  <c r="C16" i="38543"/>
</calcChain>
</file>

<file path=xl/sharedStrings.xml><?xml version="1.0" encoding="utf-8"?>
<sst xmlns="http://schemas.openxmlformats.org/spreadsheetml/2006/main" count="213" uniqueCount="86">
  <si>
    <t>max</t>
  </si>
  <si>
    <t>&lt;=</t>
  </si>
  <si>
    <t>f.o.</t>
  </si>
  <si>
    <t>Trasporto di frigoriferi</t>
  </si>
  <si>
    <t>Costi unitari</t>
  </si>
  <si>
    <t>Origini</t>
  </si>
  <si>
    <t>Destinazioni</t>
  </si>
  <si>
    <t>A</t>
  </si>
  <si>
    <t>B</t>
  </si>
  <si>
    <t>C</t>
  </si>
  <si>
    <t>Quantità trasportata</t>
  </si>
  <si>
    <t>Tot</t>
  </si>
  <si>
    <t>Offerta</t>
  </si>
  <si>
    <t>Domanda</t>
  </si>
  <si>
    <t>Costo complessivo</t>
  </si>
  <si>
    <t>ug</t>
  </si>
  <si>
    <t>min</t>
  </si>
  <si>
    <t>xL</t>
  </si>
  <si>
    <t>xP</t>
  </si>
  <si>
    <t>scala</t>
  </si>
  <si>
    <t>ettari</t>
  </si>
  <si>
    <t>semi</t>
  </si>
  <si>
    <t>tuberi</t>
  </si>
  <si>
    <t>concime</t>
  </si>
  <si>
    <t>magg.</t>
  </si>
  <si>
    <t>proteine</t>
  </si>
  <si>
    <t>ferro</t>
  </si>
  <si>
    <t>calcio</t>
  </si>
  <si>
    <t>minore</t>
  </si>
  <si>
    <t>verdure</t>
  </si>
  <si>
    <t>carne</t>
  </si>
  <si>
    <t>frutta</t>
  </si>
  <si>
    <t>max verdure</t>
  </si>
  <si>
    <t>max carne</t>
  </si>
  <si>
    <t>max frutta</t>
  </si>
  <si>
    <t>x1</t>
  </si>
  <si>
    <t>x2</t>
  </si>
  <si>
    <t>x3</t>
  </si>
  <si>
    <t>x4</t>
  </si>
  <si>
    <t>Pattini in AVIONAL (cutting stock monodimensionale)</t>
  </si>
  <si>
    <t>min costo</t>
  </si>
  <si>
    <t>min sfrido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</si>
  <si>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</si>
  <si>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</si>
  <si>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</si>
  <si>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</si>
  <si>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</si>
  <si>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</si>
  <si>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</si>
  <si>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</si>
  <si>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</si>
  <si>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</si>
  <si>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</si>
  <si>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</si>
  <si>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</si>
  <si>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</si>
  <si>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</si>
  <si>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</si>
  <si>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TotPezzi</t>
  </si>
  <si>
    <t>Richieste</t>
  </si>
  <si>
    <t>A)</t>
  </si>
  <si>
    <t>&gt;</t>
  </si>
  <si>
    <t>B)</t>
  </si>
  <si>
    <t>C)</t>
  </si>
  <si>
    <t>D)</t>
  </si>
  <si>
    <t>E)</t>
  </si>
  <si>
    <t>&lt;</t>
  </si>
  <si>
    <t>CodicePezzo</t>
  </si>
  <si>
    <t>Dim_X</t>
  </si>
  <si>
    <t>Quantità</t>
  </si>
  <si>
    <t>opt</t>
  </si>
  <si>
    <t>xM</t>
  </si>
  <si>
    <t>xB</t>
  </si>
  <si>
    <t>etichette</t>
  </si>
  <si>
    <t>riquadri</t>
  </si>
  <si>
    <t>profili</t>
  </si>
  <si>
    <t>bottoni</t>
  </si>
  <si>
    <t>magliette</t>
  </si>
  <si>
    <t>borse</t>
  </si>
  <si>
    <t>display</t>
  </si>
  <si>
    <t>navigaz.</t>
  </si>
  <si>
    <t>tastierini</t>
  </si>
  <si>
    <t>logica</t>
  </si>
  <si>
    <t>tx</t>
  </si>
  <si>
    <t>led</t>
  </si>
  <si>
    <t>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</si>
</sst>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10"/>
      <color indexed="8"/>
      <name val="Arial"/>
      <family val="2"/>
    </font>
    <font>
      <sz val="10"/>
      <color theme="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6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1" xfId="0" applyNumberFormat="1" applyFill="1" applyBorder="1"/>
    <xf numFmtId="0" fontId="0" fillId="0" borderId="0" xfId="0" applyFill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/>
    <xf numFmtId="0" fontId="0" fillId="10" borderId="0" xfId="0" applyFill="1"/>
    <xf numFmtId="1" fontId="0" fillId="6" borderId="1" xfId="0" applyNumberFormat="1" applyFill="1" applyBorder="1"/>
    <xf numFmtId="0" fontId="1" fillId="7" borderId="3" xfId="0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wrapText="1"/>
    </xf>
    <xf numFmtId="16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1" applyFont="1" applyFill="1" applyBorder="1" applyAlignment="1">
      <alignment horizontal="right" wrapText="1"/>
    </xf>
    <xf numFmtId="0" fontId="7" fillId="0" borderId="3" xfId="1" applyFont="1" applyFill="1" applyBorder="1" applyAlignment="1">
      <alignment horizontal="right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0" fontId="1" fillId="0" borderId="0" xfId="0" applyNumberFormat="1" applyFont="1" applyFill="1"/>
    <xf numFmtId="0" fontId="0" fillId="6" borderId="0" xfId="0" applyFill="1" applyBorder="1"/>
    <xf numFmtId="0" fontId="0" fillId="11" borderId="0" xfId="0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5" fillId="0" borderId="0" xfId="0" applyFont="1" applyFill="1"/>
    <xf numFmtId="0" fontId="6" fillId="18" borderId="0" xfId="0" applyFont="1" applyFill="1"/>
    <xf numFmtId="0" fontId="8" fillId="19" borderId="3" xfId="0" applyFont="1" applyFill="1" applyBorder="1" applyAlignment="1">
      <alignment horizontal="center"/>
    </xf>
    <xf numFmtId="0" fontId="8" fillId="18" borderId="0" xfId="0" applyFont="1" applyFill="1"/>
    <xf numFmtId="0" fontId="1" fillId="0" borderId="0" xfId="0" applyFont="1" applyAlignment="1">
      <alignment horizontal="center"/>
    </xf>
  </cellXfs>
  <cellStyles count="2">
    <cellStyle name="Normale" xfId="0" builtinId="0"/>
    <cellStyle name="Normale_CS1d" xfId="1" xr:uid="{00000000-0005-0000-0000-000001000000}"/>
  </cellStyles>
  <dxfs count="0"/>
  <tableStyles count="0" defaultTableStyle="TableStyleMedium2" defaultPivotStyle="PivotStyleLight16"/>
  <colors>
    <mruColors>
      <color rgb="FFFFFF99"/>
      <color rgb="FFFFFF66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9527203198332"/>
          <c:y val="6.0465184939572286E-2"/>
          <c:w val="0.68932256688210103"/>
          <c:h val="0.837210253009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contadino!$A$1</c:f>
              <c:strCache>
                <c:ptCount val="1"/>
                <c:pt idx="0">
                  <c:v>xL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contadino!$A$3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4D79-87ED-392ACAD51DB9}"/>
            </c:ext>
          </c:extLst>
        </c:ser>
        <c:ser>
          <c:idx val="1"/>
          <c:order val="1"/>
          <c:tx>
            <c:strRef>
              <c:f>contadino!$B$1</c:f>
              <c:strCache>
                <c:ptCount val="1"/>
                <c:pt idx="0">
                  <c:v>xP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contadino!$B$3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3-4D79-87ED-392ACAD5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1373656"/>
        <c:axId val="1"/>
      </c:barChart>
      <c:catAx>
        <c:axId val="3913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91373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31663396444381"/>
          <c:y val="0.43255862784593785"/>
          <c:w val="0.10679645626820922"/>
          <c:h val="9.53488372093023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6865034843481"/>
          <c:y val="8.8737201365187715E-2"/>
          <c:w val="0.60194364995338401"/>
          <c:h val="0.761092150170648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'Es1'!$A$3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11E-828C-3E273F33DDC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'Es1'!$B$3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B-411E-828C-3E273F33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237384"/>
        <c:axId val="1"/>
      </c:barChart>
      <c:catAx>
        <c:axId val="64523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237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022891556031226"/>
          <c:y val="0.39931740614334471"/>
          <c:w val="0.20388417467234066"/>
          <c:h val="0.13993174061433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8571428571429E-2"/>
          <c:y val="5.7736785662332271E-2"/>
          <c:w val="0.55892857142857144"/>
          <c:h val="0.8475760135230378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333399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('Es1'!$H$5,'Es1'!$J$5)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xVal>
          <c:yVal>
            <c:numRef>
              <c:f>('Es1'!$I$5,'Es1'!$K$5)</c:f>
              <c:numCache>
                <c:formatCode>General</c:formatCode>
                <c:ptCount val="2"/>
                <c:pt idx="0">
                  <c:v>110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E-49A0-B3D4-6417EE4BAE39}"/>
            </c:ext>
          </c:extLst>
        </c:ser>
        <c:ser>
          <c:idx val="2"/>
          <c:order val="1"/>
          <c:tx>
            <c:v>v3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('Es1'!$H$7,'Es1'!$J$7)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('Es1'!$I$7,'Es1'!$K$7)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E-49A0-B3D4-6417EE4BAE39}"/>
            </c:ext>
          </c:extLst>
        </c:ser>
        <c:ser>
          <c:idx val="1"/>
          <c:order val="2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('Es1'!$H$6,'Es1'!$J$6)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('Es1'!$I$6,'Es1'!$K$6)</c:f>
              <c:numCache>
                <c:formatCode>General</c:formatCode>
                <c:ptCount val="2"/>
                <c:pt idx="0">
                  <c:v>160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E-49A0-B3D4-6417EE4BAE39}"/>
            </c:ext>
          </c:extLst>
        </c:ser>
        <c:ser>
          <c:idx val="3"/>
          <c:order val="3"/>
          <c:tx>
            <c:v>g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('Es1'!$H$3,'Es1'!$J$3)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('Es1'!$I$3,'Es1'!$K$3)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9E-49A0-B3D4-6417EE4BAE39}"/>
            </c:ext>
          </c:extLst>
        </c:ser>
        <c:ser>
          <c:idx val="4"/>
          <c:order val="4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'Es1'!$A$3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'Es1'!$B$3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9E-49A0-B3D4-6417EE4B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9024"/>
        <c:axId val="1"/>
      </c:scatterChart>
      <c:valAx>
        <c:axId val="645239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239024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28571428571426"/>
          <c:y val="4.1570438799076209E-2"/>
          <c:w val="0.19107142857142856"/>
          <c:h val="0.418014341740769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714285714285714E-2"/>
          <c:y val="4.861122099975812E-2"/>
          <c:w val="0.69107142857142856"/>
          <c:h val="0.84953895747196329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8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('Es2'!$H$5,'Es2'!$J$5)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('Es2'!$I$5,'Es2'!$K$5)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0-40C2-933A-A0B3A77DAFF3}"/>
            </c:ext>
          </c:extLst>
        </c:ser>
        <c:ser>
          <c:idx val="1"/>
          <c:order val="1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('Es2'!$H$6,'Es2'!$J$6)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('Es2'!$I$6,'Es2'!$K$6)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0-40C2-933A-A0B3A77DAFF3}"/>
            </c:ext>
          </c:extLst>
        </c:ser>
        <c:ser>
          <c:idx val="2"/>
          <c:order val="2"/>
          <c:tx>
            <c:v>g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('Es2'!$H$3,'Es2'!$J$3)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('Es2'!$I$3,'Es2'!$K$3)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0-40C2-933A-A0B3A77DAFF3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'Es2'!$A$3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'Es2'!$B$3</c:f>
              <c:numCache>
                <c:formatCode>General</c:formatCode>
                <c:ptCount val="1"/>
                <c:pt idx="0">
                  <c:v>3.333333333333333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0-40C2-933A-A0B3A77D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7712"/>
        <c:axId val="1"/>
      </c:scatterChart>
      <c:valAx>
        <c:axId val="645237712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237712"/>
        <c:crosses val="autoZero"/>
        <c:crossBetween val="midCat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78571428571432"/>
          <c:y val="0.15740765043258481"/>
          <c:w val="0.19107142857142856"/>
          <c:h val="0.326389617964421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57142857142863E-2"/>
          <c:y val="5.0691244239631339E-2"/>
          <c:w val="0.32321428571428573"/>
          <c:h val="0.83640552995391704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8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('Es3'!$H$5,'Es3'!$J$5)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('Es3'!$I$5,'Es3'!$K$5)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1-4FBA-825E-068B431AF837}"/>
            </c:ext>
          </c:extLst>
        </c:ser>
        <c:ser>
          <c:idx val="1"/>
          <c:order val="1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('Es3'!$H$6,'Es3'!$J$6)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('Es3'!$I$6,'Es3'!$K$6)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1-4FBA-825E-068B431AF837}"/>
            </c:ext>
          </c:extLst>
        </c:ser>
        <c:ser>
          <c:idx val="2"/>
          <c:order val="2"/>
          <c:tx>
            <c:v>g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('Es3'!$H$3,'Es3'!$J$3)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('Es3'!$I$3,'Es3'!$K$3)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11-4FBA-825E-068B431AF837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'Es3'!$A$3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'Es3'!$B$3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1-4FBA-825E-068B431AF837}"/>
            </c:ext>
          </c:extLst>
        </c:ser>
        <c:ser>
          <c:idx val="4"/>
          <c:order val="4"/>
          <c:tx>
            <c:v>v3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FF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('Es3'!$H$7,'Es3'!$J$7)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('Es3'!$I$7,'Es3'!$K$7)</c:f>
              <c:numCache>
                <c:formatCode>General</c:formatCode>
                <c:ptCount val="2"/>
                <c:pt idx="0">
                  <c:v>16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11-4FBA-825E-068B431A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3776"/>
        <c:axId val="1"/>
      </c:scatterChart>
      <c:valAx>
        <c:axId val="645233776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23377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78571428571432"/>
          <c:y val="0.13364055299539171"/>
          <c:w val="0.19107142857142856"/>
          <c:h val="0.417050691244239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99999999999994E-2"/>
          <c:y val="4.6189428529865816E-2"/>
          <c:w val="0.58214285714285718"/>
          <c:h val="0.85912337065550426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8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('Es4'!$H$5,'Es4'!$J$5)</c:f>
              <c:numCache>
                <c:formatCode>General</c:formatCode>
                <c:ptCount val="2"/>
                <c:pt idx="0">
                  <c:v>0</c:v>
                </c:pt>
                <c:pt idx="1">
                  <c:v>750</c:v>
                </c:pt>
              </c:numCache>
            </c:numRef>
          </c:xVal>
          <c:yVal>
            <c:numRef>
              <c:f>('Es4'!$I$5,'Es4'!$K$5)</c:f>
              <c:numCache>
                <c:formatCode>General</c:formatCode>
                <c:ptCount val="2"/>
                <c:pt idx="0">
                  <c:v>1500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A-444F-93D0-7B6B8E68C150}"/>
            </c:ext>
          </c:extLst>
        </c:ser>
        <c:ser>
          <c:idx val="1"/>
          <c:order val="1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('Es4'!$H$6,'Es4'!$J$6)</c:f>
              <c:numCache>
                <c:formatCode>General</c:formatCode>
                <c:ptCount val="2"/>
                <c:pt idx="0">
                  <c:v>0</c:v>
                </c:pt>
                <c:pt idx="1">
                  <c:v>1200</c:v>
                </c:pt>
              </c:numCache>
            </c:numRef>
          </c:xVal>
          <c:yVal>
            <c:numRef>
              <c:f>('Es4'!$I$6,'Es4'!$K$6)</c:f>
              <c:numCache>
                <c:formatCode>General</c:formatCode>
                <c:ptCount val="2"/>
                <c:pt idx="0">
                  <c:v>1200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A-444F-93D0-7B6B8E68C150}"/>
            </c:ext>
          </c:extLst>
        </c:ser>
        <c:ser>
          <c:idx val="2"/>
          <c:order val="2"/>
          <c:tx>
            <c:v>g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('Es4'!$H$3,'Es4'!$J$3)</c:f>
              <c:numCache>
                <c:formatCode>General</c:formatCode>
                <c:ptCount val="2"/>
                <c:pt idx="0">
                  <c:v>0</c:v>
                </c:pt>
                <c:pt idx="1">
                  <c:v>750</c:v>
                </c:pt>
              </c:numCache>
            </c:numRef>
          </c:xVal>
          <c:yVal>
            <c:numRef>
              <c:f>('Es4'!$I$3,'Es4'!$K$3)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A-444F-93D0-7B6B8E68C150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'Es4'!$A$3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'Es4'!$B$3</c:f>
              <c:numCache>
                <c:formatCode>General</c:formatCode>
                <c:ptCount val="1"/>
                <c:pt idx="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A-444F-93D0-7B6B8E68C150}"/>
            </c:ext>
          </c:extLst>
        </c:ser>
        <c:ser>
          <c:idx val="4"/>
          <c:order val="4"/>
          <c:tx>
            <c:v>v3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FF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('Es4'!$H$7,'Es4'!$J$7)</c:f>
              <c:numCache>
                <c:formatCode>General</c:formatCode>
                <c:ptCount val="2"/>
                <c:pt idx="0" formatCode="0">
                  <c:v>499.9</c:v>
                </c:pt>
                <c:pt idx="1">
                  <c:v>500</c:v>
                </c:pt>
              </c:numCache>
            </c:numRef>
          </c:xVal>
          <c:yVal>
            <c:numRef>
              <c:f>('Es4'!$I$7,'Es4'!$K$7)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3A-444F-93D0-7B6B8E68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1480"/>
        <c:axId val="1"/>
      </c:scatterChart>
      <c:valAx>
        <c:axId val="645231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2314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78571428571432"/>
          <c:y val="0.20554296763712848"/>
          <c:w val="0.19107142857142856"/>
          <c:h val="0.418014341740769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3377457804691E-2"/>
          <c:y val="0.12019258984513466"/>
          <c:w val="0.80582651608407296"/>
          <c:h val="0.682693910320364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CS1d!$B$7:$U$7</c:f>
              <c:numCache>
                <c:formatCode>0.0</c:formatCode>
                <c:ptCount val="20"/>
                <c:pt idx="0">
                  <c:v>22</c:v>
                </c:pt>
                <c:pt idx="1">
                  <c:v>19.99999999390003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0-4A6B-BAFC-F34227FA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683944"/>
        <c:axId val="1"/>
      </c:barChart>
      <c:catAx>
        <c:axId val="64868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8683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05961148060365"/>
          <c:y val="0.41346254795073689"/>
          <c:w val="8.8996933635722697E-2"/>
          <c:h val="9.61538461538461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9527203198332"/>
          <c:y val="8.8737201365187715E-2"/>
          <c:w val="0.59223488140574876"/>
          <c:h val="0.761092150170648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profumi!$A$3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7-4234-903E-91D97F90912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profumi!$B$3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7-4234-903E-91D97F90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786480"/>
        <c:axId val="1"/>
      </c:barChart>
      <c:catAx>
        <c:axId val="64578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78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022891556031226"/>
          <c:y val="0.39931740614334471"/>
          <c:w val="0.20388417467234066"/>
          <c:h val="0.13993174061433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71428571428573E-2"/>
          <c:y val="6.2189205800115145E-2"/>
          <c:w val="0.57499999999999996"/>
          <c:h val="0.83582292595354757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333399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(profumi!$H$5,profumi!$J$5)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(profumi!$I$5,profumi!$K$5)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B-4AFB-8CB3-369B0CF9620A}"/>
            </c:ext>
          </c:extLst>
        </c:ser>
        <c:ser>
          <c:idx val="2"/>
          <c:order val="1"/>
          <c:tx>
            <c:v>v3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(profumi!$H$7,profumi!$J$7)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(profumi!$I$7,profumi!$K$7)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B-4AFB-8CB3-369B0CF9620A}"/>
            </c:ext>
          </c:extLst>
        </c:ser>
        <c:ser>
          <c:idx val="1"/>
          <c:order val="2"/>
          <c:tx>
            <c:v>v2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(profumi!$H$6,profumi!$J$6)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(profumi!$I$6,profumi!$K$6)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B-4AFB-8CB3-369B0CF9620A}"/>
            </c:ext>
          </c:extLst>
        </c:ser>
        <c:ser>
          <c:idx val="3"/>
          <c:order val="3"/>
          <c:tx>
            <c:v>g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(profumi!$H$3,profumi!$J$3)</c:f>
              <c:numCache>
                <c:formatCode>General</c:formatCode>
                <c:ptCount val="2"/>
                <c:pt idx="0">
                  <c:v>0</c:v>
                </c:pt>
                <c:pt idx="1">
                  <c:v>1.3</c:v>
                </c:pt>
              </c:numCache>
            </c:numRef>
          </c:xVal>
          <c:yVal>
            <c:numRef>
              <c:f>(profumi!$I$3,profumi!$K$3)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AB-4AFB-8CB3-369B0CF9620A}"/>
            </c:ext>
          </c:extLst>
        </c:ser>
        <c:ser>
          <c:idx val="4"/>
          <c:order val="4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profumi!$A$3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profumi!$B$3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AB-4AFB-8CB3-369B0CF9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83200"/>
        <c:axId val="1"/>
      </c:scatterChart>
      <c:valAx>
        <c:axId val="645783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7832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28571428571426"/>
          <c:y val="2.736318407960199E-2"/>
          <c:w val="0.19107142857142856"/>
          <c:h val="0.450249800864444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71428571428573E-2"/>
          <c:y val="4.6189428529865816E-2"/>
          <c:w val="0.61428571428571432"/>
          <c:h val="0.85912337065550426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(EsFischetti!$H$5,EsFischetti!$J$5)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(EsFischetti!$I$5,EsFischetti!$K$5)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B-47C7-9348-1B10E9FA2B7D}"/>
            </c:ext>
          </c:extLst>
        </c:ser>
        <c:ser>
          <c:idx val="1"/>
          <c:order val="1"/>
          <c:tx>
            <c:v>v2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(EsFischetti!$H$6,EsFischetti!$J$6)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(EsFischetti!$I$6,EsFischetti!$K$6)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B-47C7-9348-1B10E9FA2B7D}"/>
            </c:ext>
          </c:extLst>
        </c:ser>
        <c:ser>
          <c:idx val="2"/>
          <c:order val="2"/>
          <c:tx>
            <c:v>g</c:v>
          </c:tx>
          <c:spPr>
            <a:ln w="25400">
              <a:solidFill>
                <a:srgbClr val="FFCC00"/>
              </a:solidFill>
              <a:prstDash val="sysDash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(EsFischetti!$H$3,EsFischetti!$J$3)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(EsFischetti!$I$3,EsFischetti!$K$3)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3B-47C7-9348-1B10E9FA2B7D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EsFischetti!$A$3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EsFischetti!$B$3</c:f>
              <c:numCache>
                <c:formatCode>General</c:formatCode>
                <c:ptCount val="1"/>
                <c:pt idx="0">
                  <c:v>6.0000000000000009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7C7-9348-1B10E9FA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0824"/>
        <c:axId val="1"/>
      </c:scatterChart>
      <c:valAx>
        <c:axId val="645230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23082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996891835888936"/>
          <c:y val="0.24711340643620469"/>
          <c:w val="0.16574549891789836"/>
          <c:h val="0.23325659350317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72175379426642E-2"/>
          <c:y val="4.8498899956359108E-2"/>
          <c:w val="0.64586846543001686"/>
          <c:h val="0.8475760135230378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(EsLimitato!$H$5,EsLimitato!$J$5)</c:f>
              <c:numCache>
                <c:formatCode>General</c:formatCode>
                <c:ptCount val="2"/>
                <c:pt idx="0">
                  <c:v>20</c:v>
                </c:pt>
                <c:pt idx="1">
                  <c:v>8</c:v>
                </c:pt>
              </c:numCache>
            </c:numRef>
          </c:xVal>
          <c:yVal>
            <c:numRef>
              <c:f>(EsLimitato!$I$5,EsLimitato!$K$5)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4635-9D20-589A08D2120D}"/>
            </c:ext>
          </c:extLst>
        </c:ser>
        <c:ser>
          <c:idx val="1"/>
          <c:order val="1"/>
          <c:tx>
            <c:v>v2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(EsLimitato!$H$6,EsLimitato!$J$6)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(EsLimitato!$I$6,EsLimitato!$K$6)</c:f>
              <c:numCache>
                <c:formatCode>General</c:formatCode>
                <c:ptCount val="2"/>
                <c:pt idx="0">
                  <c:v>6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9-4635-9D20-589A08D2120D}"/>
            </c:ext>
          </c:extLst>
        </c:ser>
        <c:ser>
          <c:idx val="2"/>
          <c:order val="2"/>
          <c:tx>
            <c:v>g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(EsLimitato!$H$3,EsLimitato!$J$3)</c:f>
              <c:numCache>
                <c:formatCode>General</c:formatCode>
                <c:ptCount val="2"/>
                <c:pt idx="0">
                  <c:v>0</c:v>
                </c:pt>
                <c:pt idx="1">
                  <c:v>-5</c:v>
                </c:pt>
              </c:numCache>
            </c:numRef>
          </c:xVal>
          <c:yVal>
            <c:numRef>
              <c:f>(EsLimitato!$I$3,EsLimitato!$K$3)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9-4635-9D20-589A08D2120D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EsLimitato!$A$3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EsLimitato!$B$3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69-4635-9D20-589A08D2120D}"/>
            </c:ext>
          </c:extLst>
        </c:ser>
        <c:ser>
          <c:idx val="4"/>
          <c:order val="4"/>
          <c:tx>
            <c:v>v3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(EsLimitato!$H$7,EsLimitato!$J$7)</c:f>
              <c:numCache>
                <c:formatCode>General</c:formatCode>
                <c:ptCount val="2"/>
                <c:pt idx="0">
                  <c:v>0</c:v>
                </c:pt>
                <c:pt idx="1">
                  <c:v>18.333333333333332</c:v>
                </c:pt>
              </c:numCache>
            </c:numRef>
          </c:xVal>
          <c:yVal>
            <c:numRef>
              <c:f>(EsLimitato!$I$7,EsLimitato!$K$7)</c:f>
              <c:numCache>
                <c:formatCode>General</c:formatCode>
                <c:ptCount val="2"/>
                <c:pt idx="0">
                  <c:v>2.5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69-4635-9D20-589A08D2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82544"/>
        <c:axId val="1"/>
      </c:scatterChart>
      <c:valAx>
        <c:axId val="645782544"/>
        <c:scaling>
          <c:orientation val="minMax"/>
          <c:min val="-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7825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2074198988196"/>
          <c:y val="0.29330278287962269"/>
          <c:w val="9.7807757166947673E-2"/>
          <c:h val="0.2448039376140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03389301647004E-2"/>
          <c:y val="8.1433354274853473E-2"/>
          <c:w val="0.57340338508504873"/>
          <c:h val="0.7850175352095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contadino!$F$5</c:f>
              <c:strCache>
                <c:ptCount val="1"/>
                <c:pt idx="0">
                  <c:v>ettari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diamond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xVal>
            <c:numRef>
              <c:f>(contadino!$L$5,contadino!$N$5)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(contadino!$M$5,contadino!$O$5)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F-440A-BADB-6CDE62E5AB1E}"/>
            </c:ext>
          </c:extLst>
        </c:ser>
        <c:ser>
          <c:idx val="1"/>
          <c:order val="1"/>
          <c:tx>
            <c:strRef>
              <c:f>contadino!$F$6</c:f>
              <c:strCache>
                <c:ptCount val="1"/>
                <c:pt idx="0">
                  <c:v>semi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(contadino!$L$6,contadino!$N$6)</c:f>
              <c:numCache>
                <c:formatCode>General</c:formatCode>
                <c:ptCount val="2"/>
                <c:pt idx="0">
                  <c:v>10</c:v>
                </c:pt>
                <c:pt idx="1">
                  <c:v>9.99</c:v>
                </c:pt>
              </c:numCache>
            </c:numRef>
          </c:xVal>
          <c:yVal>
            <c:numRef>
              <c:f>(contadino!$M$6,contadino!$O$6)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F-440A-BADB-6CDE62E5AB1E}"/>
            </c:ext>
          </c:extLst>
        </c:ser>
        <c:ser>
          <c:idx val="2"/>
          <c:order val="2"/>
          <c:tx>
            <c:strRef>
              <c:f>contadino!$F$7</c:f>
              <c:strCache>
                <c:ptCount val="1"/>
                <c:pt idx="0">
                  <c:v>tuberi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ymbol val="triang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  <a:prstDash val="solid"/>
              </a:ln>
            </c:spPr>
          </c:marker>
          <c:xVal>
            <c:numRef>
              <c:f>(contadino!$L$7,contadino!$N$7)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(contadino!$M$7,contadino!$O$7)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F-440A-BADB-6CDE62E5AB1E}"/>
            </c:ext>
          </c:extLst>
        </c:ser>
        <c:ser>
          <c:idx val="5"/>
          <c:order val="3"/>
          <c:tx>
            <c:strRef>
              <c:f>contadino!$F$8</c:f>
              <c:strCache>
                <c:ptCount val="1"/>
                <c:pt idx="0">
                  <c:v>concime</c:v>
                </c:pt>
              </c:strCache>
            </c:strRef>
          </c:tx>
          <c:spPr>
            <a:ln w="19050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(contadino!$L$8,contadino!$N$8)</c:f>
              <c:numCache>
                <c:formatCode>General</c:formatCode>
                <c:ptCount val="2"/>
                <c:pt idx="0">
                  <c:v>0</c:v>
                </c:pt>
                <c:pt idx="1">
                  <c:v>14.5</c:v>
                </c:pt>
              </c:numCache>
            </c:numRef>
          </c:xVal>
          <c:yVal>
            <c:numRef>
              <c:f>(contadino!$M$8,contadino!$O$8)</c:f>
              <c:numCache>
                <c:formatCode>General</c:formatCode>
                <c:ptCount val="2"/>
                <c:pt idx="0">
                  <c:v>7.25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F-440A-BADB-6CDE62E5AB1E}"/>
            </c:ext>
          </c:extLst>
        </c:ser>
        <c:ser>
          <c:idx val="3"/>
          <c:order val="4"/>
          <c:tx>
            <c:v>grad.</c:v>
          </c:tx>
          <c:spPr>
            <a:ln w="19050">
              <a:solidFill>
                <a:schemeClr val="accent6"/>
              </a:solidFill>
              <a:prstDash val="dash"/>
              <a:headEnd type="none"/>
              <a:tailEnd type="triangle"/>
            </a:ln>
          </c:spPr>
          <c:marker>
            <c:symbol val="none"/>
          </c:marker>
          <c:xVal>
            <c:numRef>
              <c:f>(contadino!$L$3,contadino!$N$3)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(contadino!$M$3,contadino!$O$3)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F-440A-BADB-6CDE62E5AB1E}"/>
            </c:ext>
          </c:extLst>
        </c:ser>
        <c:ser>
          <c:idx val="4"/>
          <c:order val="5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contadino!$A$3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contadino!$B$3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F-440A-BADB-6CDE62E5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71688"/>
        <c:axId val="1"/>
      </c:scatterChart>
      <c:valAx>
        <c:axId val="391371688"/>
        <c:scaling>
          <c:orientation val="minMax"/>
          <c:max val="1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xL</a:t>
                </a:r>
              </a:p>
            </c:rich>
          </c:tx>
          <c:layout>
            <c:manualLayout>
              <c:xMode val="edge"/>
              <c:yMode val="edge"/>
              <c:x val="0.60962457404937431"/>
              <c:y val="0.933223184683182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xP</a:t>
                </a:r>
              </a:p>
            </c:rich>
          </c:tx>
          <c:layout>
            <c:manualLayout>
              <c:xMode val="edge"/>
              <c:yMode val="edge"/>
              <c:x val="0"/>
              <c:y val="6.531199444387793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91371688"/>
        <c:crosses val="autoZero"/>
        <c:crossBetween val="midCat"/>
        <c:majorUnit val="2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66275459090934"/>
          <c:y val="1.6286644951140065E-2"/>
          <c:w val="0.26424906731218178"/>
          <c:h val="0.938112117092855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71428571428573E-2"/>
          <c:y val="4.6189428529865816E-2"/>
          <c:w val="0.61428571428571432"/>
          <c:h val="0.85912337065550426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(cccc!$H$5,cccc!$J$5)</c:f>
              <c:numCache>
                <c:formatCode>General</c:formatCode>
                <c:ptCount val="2"/>
                <c:pt idx="0">
                  <c:v>20</c:v>
                </c:pt>
                <c:pt idx="1">
                  <c:v>2</c:v>
                </c:pt>
              </c:numCache>
            </c:numRef>
          </c:xVal>
          <c:yVal>
            <c:numRef>
              <c:f>(cccc!$I$5,cccc!$K$5)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1-428A-BE0D-752A8C1014D2}"/>
            </c:ext>
          </c:extLst>
        </c:ser>
        <c:ser>
          <c:idx val="1"/>
          <c:order val="1"/>
          <c:tx>
            <c:v>v2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(cccc!$H$6,cccc!$J$6)</c:f>
              <c:numCache>
                <c:formatCode>General</c:formatCode>
                <c:ptCount val="2"/>
                <c:pt idx="0">
                  <c:v>0</c:v>
                </c:pt>
                <c:pt idx="1">
                  <c:v>28</c:v>
                </c:pt>
              </c:numCache>
            </c:numRef>
          </c:xVal>
          <c:yVal>
            <c:numRef>
              <c:f>(cccc!$I$6,cccc!$K$6)</c:f>
              <c:numCache>
                <c:formatCode>General</c:formatCode>
                <c:ptCount val="2"/>
                <c:pt idx="0">
                  <c:v>2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1-428A-BE0D-752A8C1014D2}"/>
            </c:ext>
          </c:extLst>
        </c:ser>
        <c:ser>
          <c:idx val="2"/>
          <c:order val="2"/>
          <c:tx>
            <c:v>g</c:v>
          </c:tx>
          <c:spPr>
            <a:ln w="25400">
              <a:solidFill>
                <a:srgbClr val="FFCC00"/>
              </a:solidFill>
              <a:prstDash val="sysDash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(cccc!$H$3,cccc!$J$3)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(cccc!$I$3,cccc!$K$3)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1-428A-BE0D-752A8C1014D2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cccc!$A$3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cccc!$B$3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A1-428A-BE0D-752A8C1014D2}"/>
            </c:ext>
          </c:extLst>
        </c:ser>
        <c:ser>
          <c:idx val="4"/>
          <c:order val="4"/>
          <c:tx>
            <c:v>v3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(cccc!$H$7,cccc!$J$7)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(cccc!$I$7,cccc!$K$7)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A1-428A-BE0D-752A8C10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2136"/>
        <c:axId val="1"/>
      </c:scatterChart>
      <c:valAx>
        <c:axId val="645232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23213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71428571428572"/>
          <c:y val="0.24711340643620469"/>
          <c:w val="0.125"/>
          <c:h val="0.23325659350317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9527203198332"/>
          <c:y val="6.0465184939572286E-2"/>
          <c:w val="0.68932256688210103"/>
          <c:h val="0.837210253009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telecomandi!$A$1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telecomandi!$A$3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0-4A76-B31E-FBA358F3310D}"/>
            </c:ext>
          </c:extLst>
        </c:ser>
        <c:ser>
          <c:idx val="1"/>
          <c:order val="1"/>
          <c:tx>
            <c:strRef>
              <c:f>telecomandi!$B$1</c:f>
              <c:strCache>
                <c:ptCount val="1"/>
                <c:pt idx="0">
                  <c:v>xB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telecomandi!$B$3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0-4A76-B31E-FBA358F3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1373656"/>
        <c:axId val="1"/>
      </c:barChart>
      <c:catAx>
        <c:axId val="3913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91373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31663396444381"/>
          <c:y val="0.43255862784593785"/>
          <c:w val="0.10679645626820922"/>
          <c:h val="9.53488372093023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03389301647004E-2"/>
          <c:y val="8.1433354274853473E-2"/>
          <c:w val="0.57340338508504873"/>
          <c:h val="0.7850175352095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telecomandi!$F$5</c:f>
              <c:strCache>
                <c:ptCount val="1"/>
                <c:pt idx="0">
                  <c:v>display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(telecomandi!$L$5,telecomandi!$N$5)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(telecomandi!$M$5,telecomandi!$O$5)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8-4B8D-8BD5-7B0AC32880DC}"/>
            </c:ext>
          </c:extLst>
        </c:ser>
        <c:ser>
          <c:idx val="1"/>
          <c:order val="1"/>
          <c:tx>
            <c:strRef>
              <c:f>telecomandi!$F$6</c:f>
              <c:strCache>
                <c:ptCount val="1"/>
                <c:pt idx="0">
                  <c:v>navigaz.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squar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(telecomandi!$L$6,telecomandi!$N$6)</c:f>
              <c:numCache>
                <c:formatCode>General</c:formatCode>
                <c:ptCount val="2"/>
                <c:pt idx="0">
                  <c:v>9</c:v>
                </c:pt>
                <c:pt idx="1">
                  <c:v>8.99</c:v>
                </c:pt>
              </c:numCache>
            </c:numRef>
          </c:xVal>
          <c:yVal>
            <c:numRef>
              <c:f>(telecomandi!$M$6,telecomandi!$O$6)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58-4B8D-8BD5-7B0AC32880DC}"/>
            </c:ext>
          </c:extLst>
        </c:ser>
        <c:ser>
          <c:idx val="2"/>
          <c:order val="2"/>
          <c:tx>
            <c:strRef>
              <c:f>telecomandi!$F$7</c:f>
              <c:strCache>
                <c:ptCount val="1"/>
                <c:pt idx="0">
                  <c:v>tastierini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(telecomandi!$L$7,telecomandi!$N$7)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(telecomandi!$M$7,telecomandi!$O$7)</c:f>
              <c:numCache>
                <c:formatCode>General</c:formatCode>
                <c:ptCount val="2"/>
                <c:pt idx="0">
                  <c:v>7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8-4B8D-8BD5-7B0AC32880DC}"/>
            </c:ext>
          </c:extLst>
        </c:ser>
        <c:ser>
          <c:idx val="5"/>
          <c:order val="3"/>
          <c:tx>
            <c:strRef>
              <c:f>telecomandi!$F$8</c:f>
              <c:strCache>
                <c:ptCount val="1"/>
                <c:pt idx="0">
                  <c:v>logica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(telecomandi!$L$8,telecomandi!$N$8)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(telecomandi!$M$8,telecomandi!$O$8)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58-4B8D-8BD5-7B0AC32880DC}"/>
            </c:ext>
          </c:extLst>
        </c:ser>
        <c:ser>
          <c:idx val="6"/>
          <c:order val="4"/>
          <c:tx>
            <c:strRef>
              <c:f>telecomandi!$F$9</c:f>
              <c:strCache>
                <c:ptCount val="1"/>
                <c:pt idx="0">
                  <c:v>tx</c:v>
                </c:pt>
              </c:strCache>
            </c:strRef>
          </c:tx>
          <c:spPr>
            <a:ln w="127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(telecomandi!$L$9,telecomandi!$N$9)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(telecomandi!$M$9,telecomandi!$O$9)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58-4B8D-8BD5-7B0AC32880DC}"/>
            </c:ext>
          </c:extLst>
        </c:ser>
        <c:ser>
          <c:idx val="7"/>
          <c:order val="5"/>
          <c:tx>
            <c:strRef>
              <c:f>telecomandi!$F$10</c:f>
              <c:strCache>
                <c:ptCount val="1"/>
                <c:pt idx="0">
                  <c:v>led</c:v>
                </c:pt>
              </c:strCache>
            </c:strRef>
          </c:tx>
          <c:spPr>
            <a:ln w="28575"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Pt>
            <c:idx val="1"/>
            <c:bubble3D val="0"/>
            <c:spPr>
              <a:ln w="12700">
                <a:solidFill>
                  <a:schemeClr val="accent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183-42C4-8C42-7F914C249B2A}"/>
              </c:ext>
            </c:extLst>
          </c:dPt>
          <c:xVal>
            <c:numRef>
              <c:f>(telecomandi!$L$10,telecomandi!$N$10)</c:f>
              <c:numCache>
                <c:formatCode>General</c:formatCode>
                <c:ptCount val="2"/>
                <c:pt idx="0">
                  <c:v>10</c:v>
                </c:pt>
                <c:pt idx="1">
                  <c:v>9.99</c:v>
                </c:pt>
              </c:numCache>
            </c:numRef>
          </c:xVal>
          <c:yVal>
            <c:numRef>
              <c:f>(telecomandi!$M$10,telecomandi!$O$10)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58-4B8D-8BD5-7B0AC32880DC}"/>
            </c:ext>
          </c:extLst>
        </c:ser>
        <c:ser>
          <c:idx val="3"/>
          <c:order val="6"/>
          <c:tx>
            <c:v>grad.</c:v>
          </c:tx>
          <c:spPr>
            <a:ln w="12700">
              <a:solidFill>
                <a:schemeClr val="accent6"/>
              </a:solidFill>
              <a:prstDash val="dash"/>
              <a:tailEnd type="triangle" w="lg" len="med"/>
            </a:ln>
          </c:spPr>
          <c:marker>
            <c:symbol val="none"/>
          </c:marker>
          <c:xVal>
            <c:numRef>
              <c:f>(telecomandi!$L$3,telecomandi!$N$3)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(telecomandi!$M$3,telecomandi!$O$3)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58-4B8D-8BD5-7B0AC32880DC}"/>
            </c:ext>
          </c:extLst>
        </c:ser>
        <c:ser>
          <c:idx val="4"/>
          <c:order val="7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telecomandi!$A$3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telecomandi!$B$3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58-4B8D-8BD5-7B0AC328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71688"/>
        <c:axId val="1"/>
      </c:scatterChart>
      <c:valAx>
        <c:axId val="391371688"/>
        <c:scaling>
          <c:orientation val="minMax"/>
          <c:max val="1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xA</a:t>
                </a:r>
              </a:p>
            </c:rich>
          </c:tx>
          <c:layout>
            <c:manualLayout>
              <c:xMode val="edge"/>
              <c:yMode val="edge"/>
              <c:x val="0.59673737606848876"/>
              <c:y val="0.93356690696956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xB</a:t>
                </a:r>
              </a:p>
            </c:rich>
          </c:tx>
          <c:layout>
            <c:manualLayout>
              <c:xMode val="edge"/>
              <c:yMode val="edge"/>
              <c:x val="0"/>
              <c:y val="6.32092782152185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91371688"/>
        <c:crosses val="autoZero"/>
        <c:crossBetween val="midCat"/>
        <c:majorUnit val="1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66275459090934"/>
          <c:y val="5.1468151583703353E-2"/>
          <c:w val="0.15134603413497821"/>
          <c:h val="0.905465006719455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9527203198332"/>
          <c:y val="6.0465184939572286E-2"/>
          <c:w val="0.68932256688210103"/>
          <c:h val="0.837210253009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moneymaker!$A$1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moneymaker!$A$3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700-9EF7-7E65D23DB7B2}"/>
            </c:ext>
          </c:extLst>
        </c:ser>
        <c:ser>
          <c:idx val="1"/>
          <c:order val="1"/>
          <c:tx>
            <c:strRef>
              <c:f>moneymaker!$B$1</c:f>
              <c:strCache>
                <c:ptCount val="1"/>
                <c:pt idx="0">
                  <c:v>xB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moneymaker!$B$3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A-4700-9EF7-7E65D23D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1373656"/>
        <c:axId val="1"/>
      </c:barChart>
      <c:catAx>
        <c:axId val="3913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91373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31663396444381"/>
          <c:y val="0.43255862784593785"/>
          <c:w val="0.10679645626820922"/>
          <c:h val="9.53488372093023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03389301647004E-2"/>
          <c:y val="8.1433354274853473E-2"/>
          <c:w val="0.39157043270139913"/>
          <c:h val="0.7850175352095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moneymaker!$F$5</c:f>
              <c:strCache>
                <c:ptCount val="1"/>
                <c:pt idx="0">
                  <c:v>etichette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xVal>
            <c:numRef>
              <c:f>(moneymaker!$L$5,moneymaker!$N$5)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(moneymaker!$M$5,moneymaker!$O$5)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2-499B-9B0E-9307C37AB9EB}"/>
            </c:ext>
          </c:extLst>
        </c:ser>
        <c:ser>
          <c:idx val="1"/>
          <c:order val="1"/>
          <c:tx>
            <c:strRef>
              <c:f>moneymaker!$F$6</c:f>
              <c:strCache>
                <c:ptCount val="1"/>
                <c:pt idx="0">
                  <c:v>riquadri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</c:spPr>
          <c:marker>
            <c:symbol val="squar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(moneymaker!$L$6,moneymaker!$N$6)</c:f>
              <c:numCache>
                <c:formatCode>General</c:formatCode>
                <c:ptCount val="2"/>
                <c:pt idx="0">
                  <c:v>0</c:v>
                </c:pt>
                <c:pt idx="1">
                  <c:v>5.333333333333333</c:v>
                </c:pt>
              </c:numCache>
            </c:numRef>
          </c:xVal>
          <c:yVal>
            <c:numRef>
              <c:f>(moneymaker!$M$6,moneymaker!$O$6)</c:f>
              <c:numCache>
                <c:formatCode>General</c:formatCode>
                <c:ptCount val="2"/>
                <c:pt idx="0">
                  <c:v>10.666666666666666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32-499B-9B0E-9307C37AB9EB}"/>
            </c:ext>
          </c:extLst>
        </c:ser>
        <c:ser>
          <c:idx val="2"/>
          <c:order val="2"/>
          <c:tx>
            <c:strRef>
              <c:f>moneymaker!$F$7</c:f>
              <c:strCache>
                <c:ptCount val="1"/>
                <c:pt idx="0">
                  <c:v>bottoni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(moneymaker!$L$7,moneymaker!$N$7)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(moneymaker!$M$7,moneymaker!$O$7)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2-499B-9B0E-9307C37AB9EB}"/>
            </c:ext>
          </c:extLst>
        </c:ser>
        <c:ser>
          <c:idx val="5"/>
          <c:order val="3"/>
          <c:tx>
            <c:strRef>
              <c:f>moneymaker!$F$8</c:f>
              <c:strCache>
                <c:ptCount val="1"/>
                <c:pt idx="0">
                  <c:v>profili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(moneymaker!$L$8,moneymaker!$N$8)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(moneymaker!$M$8,moneymaker!$O$8)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32-499B-9B0E-9307C37AB9EB}"/>
            </c:ext>
          </c:extLst>
        </c:ser>
        <c:ser>
          <c:idx val="3"/>
          <c:order val="4"/>
          <c:tx>
            <c:v>grad.</c:v>
          </c:tx>
          <c:spPr>
            <a:ln w="12700">
              <a:solidFill>
                <a:schemeClr val="accent6"/>
              </a:solidFill>
              <a:prstDash val="dash"/>
              <a:tailEnd type="triangle"/>
            </a:ln>
          </c:spPr>
          <c:marker>
            <c:symbol val="none"/>
          </c:marker>
          <c:xVal>
            <c:numRef>
              <c:f>(moneymaker!$L$3,moneymaker!$N$3)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(moneymaker!$M$3,moneymaker!$O$3)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32-499B-9B0E-9307C37AB9EB}"/>
            </c:ext>
          </c:extLst>
        </c:ser>
        <c:ser>
          <c:idx val="4"/>
          <c:order val="5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moneymaker!$A$3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moneymaker!$B$3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32-499B-9B0E-9307C37A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71688"/>
        <c:axId val="1"/>
      </c:scatterChart>
      <c:valAx>
        <c:axId val="391371688"/>
        <c:scaling>
          <c:orientation val="minMax"/>
          <c:max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xM</a:t>
                </a:r>
              </a:p>
            </c:rich>
          </c:tx>
          <c:layout>
            <c:manualLayout>
              <c:xMode val="edge"/>
              <c:yMode val="edge"/>
              <c:x val="0.41682554946906752"/>
              <c:y val="0.91675380400211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xB</a:t>
                </a:r>
              </a:p>
            </c:rich>
          </c:tx>
          <c:layout>
            <c:manualLayout>
              <c:xMode val="edge"/>
              <c:yMode val="edge"/>
              <c:x val="0"/>
              <c:y val="7.71075231896910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91371688"/>
        <c:crosses val="autoZero"/>
        <c:crossBetween val="midCat"/>
        <c:majorUnit val="1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66275459090934"/>
          <c:y val="1.6286644951140065E-2"/>
          <c:w val="0.26424906731218178"/>
          <c:h val="0.938112117092855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dieta!$G$5</c:f>
              <c:strCache>
                <c:ptCount val="1"/>
                <c:pt idx="0">
                  <c:v>proteine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333399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5-478A-BE04-510DF47E5BA7}"/>
            </c:ext>
          </c:extLst>
        </c:ser>
        <c:ser>
          <c:idx val="2"/>
          <c:order val="1"/>
          <c:tx>
            <c:strRef>
              <c:f>dieta!$G$7</c:f>
              <c:strCache>
                <c:ptCount val="1"/>
                <c:pt idx="0">
                  <c:v>calcio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5-478A-BE04-510DF47E5BA7}"/>
            </c:ext>
          </c:extLst>
        </c:ser>
        <c:ser>
          <c:idx val="1"/>
          <c:order val="2"/>
          <c:tx>
            <c:strRef>
              <c:f>dieta!$G$6</c:f>
              <c:strCache>
                <c:ptCount val="1"/>
                <c:pt idx="0">
                  <c:v>ferro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5-478A-BE04-510DF47E5BA7}"/>
            </c:ext>
          </c:extLst>
        </c:ser>
        <c:ser>
          <c:idx val="3"/>
          <c:order val="3"/>
          <c:tx>
            <c:v>grad.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CC00"/>
                </a:solidFill>
                <a:prstDash val="lgDashDot"/>
              </a:ln>
            </c:spPr>
            <c:trendlineType val="linear"/>
            <c:dispRSqr val="0"/>
            <c:dispEq val="0"/>
          </c:trendline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5-478A-BE04-510DF47E5BA7}"/>
            </c:ext>
          </c:extLst>
        </c:ser>
        <c:ser>
          <c:idx val="4"/>
          <c:order val="4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dieta!$A$3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dieta!$B$3</c:f>
              <c:numCache>
                <c:formatCode>General</c:formatCode>
                <c:ptCount val="1"/>
                <c:pt idx="0">
                  <c:v>1.2000000000000004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95-478A-BE04-510DF47E5BA7}"/>
            </c:ext>
          </c:extLst>
        </c:ser>
        <c:ser>
          <c:idx val="5"/>
          <c:order val="5"/>
          <c:tx>
            <c:v>dieta!#REF!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(dieta!#REF!,dieta!#REF!)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95-478A-BE04-510DF47E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7000"/>
        <c:axId val="1"/>
      </c:scatterChart>
      <c:valAx>
        <c:axId val="391007000"/>
        <c:scaling>
          <c:orientation val="minMax"/>
          <c:max val="1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91007000"/>
        <c:crosses val="autoZero"/>
        <c:crossBetween val="midCat"/>
        <c:majorUnit val="2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14285714285718E-2"/>
          <c:y val="6.0046257088825564E-2"/>
          <c:w val="0.56607142857142856"/>
          <c:h val="0.88221808492043718"/>
        </c:manualLayout>
      </c:layout>
      <c:scatterChart>
        <c:scatterStyle val="lineMarker"/>
        <c:varyColors val="0"/>
        <c:ser>
          <c:idx val="0"/>
          <c:order val="0"/>
          <c:tx>
            <c:v>x_3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(EsDegeneri!$H$5,EsDegeneri!$J$5)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xVal>
          <c:yVal>
            <c:numRef>
              <c:f>(EsDegeneri!$I$5,EsDegeneri!$K$5)</c:f>
              <c:numCache>
                <c:formatCode>General</c:formatCode>
                <c:ptCount val="2"/>
                <c:pt idx="0">
                  <c:v>3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4-40CF-88DE-111A6F53A55A}"/>
            </c:ext>
          </c:extLst>
        </c:ser>
        <c:ser>
          <c:idx val="2"/>
          <c:order val="1"/>
          <c:tx>
            <c:v>x_4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(EsDegeneri!$H$6,EsDegeneri!$J$6)</c:f>
              <c:numCache>
                <c:formatCode>General</c:formatCode>
                <c:ptCount val="2"/>
                <c:pt idx="0">
                  <c:v>8</c:v>
                </c:pt>
                <c:pt idx="1">
                  <c:v>3.6666666666666665</c:v>
                </c:pt>
              </c:numCache>
            </c:numRef>
          </c:xVal>
          <c:yVal>
            <c:numRef>
              <c:f>(EsDegeneri!$I$6,EsDegeneri!$K$6)</c:f>
              <c:numCache>
                <c:formatCode>General</c:formatCode>
                <c:ptCount val="2"/>
                <c:pt idx="0">
                  <c:v>12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4-40CF-88DE-111A6F53A55A}"/>
            </c:ext>
          </c:extLst>
        </c:ser>
        <c:ser>
          <c:idx val="1"/>
          <c:order val="2"/>
          <c:tx>
            <c:v>x_5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(EsDegeneri!$H$7,EsDegeneri!$J$7)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(EsDegeneri!$I$7,EsDegeneri!$K$7)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4-40CF-88DE-111A6F53A55A}"/>
            </c:ext>
          </c:extLst>
        </c:ser>
        <c:ser>
          <c:idx val="3"/>
          <c:order val="3"/>
          <c:tx>
            <c:v>g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(EsDegeneri!$H$3,EsDegeneri!$J$3)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(EsDegeneri!$I$3,EsDegeneri!$K$3)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4-40CF-88DE-111A6F53A55A}"/>
            </c:ext>
          </c:extLst>
        </c:ser>
        <c:ser>
          <c:idx val="4"/>
          <c:order val="4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EsDegeneri!$A$3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EsDegeneri!$B$3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44-40CF-88DE-111A6F53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1808"/>
        <c:axId val="1"/>
      </c:scatterChart>
      <c:valAx>
        <c:axId val="645231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231808"/>
        <c:crosses val="autoZero"/>
        <c:crossBetween val="midCat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285714285714284"/>
          <c:y val="6.0046275536742418E-2"/>
          <c:w val="0.10178571428571426"/>
          <c:h val="0.23325668573888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71428571428573E-2"/>
          <c:y val="3.6866359447004608E-2"/>
          <c:w val="0.44464285714285712"/>
          <c:h val="0.86866359447004604"/>
        </c:manualLayout>
      </c:layout>
      <c:scatterChart>
        <c:scatterStyle val="lineMarker"/>
        <c:varyColors val="0"/>
        <c:ser>
          <c:idx val="0"/>
          <c:order val="0"/>
          <c:tx>
            <c:v>v1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(EsInfinteSoluzioni!$H$5,EsInfinteSoluzioni!$J$5)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(EsInfinteSoluzioni!$I$5,EsInfinteSoluzioni!$K$5)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1-425B-AE2C-C20BF036985D}"/>
            </c:ext>
          </c:extLst>
        </c:ser>
        <c:ser>
          <c:idx val="1"/>
          <c:order val="1"/>
          <c:tx>
            <c:v>v2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(EsInfinteSoluzioni!$H$6,EsInfinteSoluzioni!$J$6)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(EsInfinteSoluzioni!$I$6,EsInfinteSoluzioni!$K$6)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1-425B-AE2C-C20BF036985D}"/>
            </c:ext>
          </c:extLst>
        </c:ser>
        <c:ser>
          <c:idx val="2"/>
          <c:order val="2"/>
          <c:tx>
            <c:v>g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(EsInfinteSoluzioni!$H$3,EsInfinteSoluzioni!$J$3)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(EsInfinteSoluzioni!$I$3,EsInfinteSoluzioni!$K$3)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1-425B-AE2C-C20BF036985D}"/>
            </c:ext>
          </c:extLst>
        </c:ser>
        <c:ser>
          <c:idx val="3"/>
          <c:order val="3"/>
          <c:tx>
            <c:v>opt</c:v>
          </c:tx>
          <c:spPr>
            <a:ln w="28575">
              <a:noFill/>
            </a:ln>
          </c:spPr>
          <c:marker>
            <c:symbol val="star"/>
            <c:size val="10"/>
            <c:spPr>
              <a:solidFill>
                <a:srgbClr val="C0C0C0"/>
              </a:solidFill>
              <a:ln>
                <a:solidFill>
                  <a:srgbClr val="FF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EsInfinteSoluzioni!$L$14:$L$16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2.5999999999999996</c:v>
                </c:pt>
              </c:numCache>
            </c:numRef>
          </c:xVal>
          <c:yVal>
            <c:numRef>
              <c:f>EsInfinteSoluzioni!$M$14:$M$16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1-425B-AE2C-C20BF036985D}"/>
            </c:ext>
          </c:extLst>
        </c:ser>
        <c:ser>
          <c:idx val="4"/>
          <c:order val="4"/>
          <c:tx>
            <c:v>v3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(EsInfinteSoluzioni!$H$7,EsInfinteSoluzioni!$J$7)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(EsInfinteSoluzioni!$I$7,EsInfinteSoluzioni!$K$7)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1-425B-AE2C-C20BF036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33448"/>
        <c:axId val="1"/>
      </c:scatterChart>
      <c:valAx>
        <c:axId val="645233448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645233448"/>
        <c:crosses val="autoZero"/>
        <c:crossBetween val="midCat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750007055569666"/>
          <c:y val="0.19815678929279337"/>
          <c:w val="0.10178571764550937"/>
          <c:h val="0.232718808532305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28575</xdr:rowOff>
    </xdr:from>
    <xdr:to>
      <xdr:col>19</xdr:col>
      <xdr:colOff>590550</xdr:colOff>
      <xdr:row>25</xdr:row>
      <xdr:rowOff>9525</xdr:rowOff>
    </xdr:to>
    <xdr:graphicFrame macro="">
      <xdr:nvGraphicFramePr>
        <xdr:cNvPr id="8231" name="Chart 1">
          <a:extLst>
            <a:ext uri="{FF2B5EF4-FFF2-40B4-BE49-F238E27FC236}">
              <a16:creationId xmlns:a16="http://schemas.microsoft.com/office/drawing/2014/main" id="{00000000-0008-0000-0000-000027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123825</xdr:rowOff>
    </xdr:from>
    <xdr:to>
      <xdr:col>9</xdr:col>
      <xdr:colOff>228600</xdr:colOff>
      <xdr:row>35</xdr:row>
      <xdr:rowOff>133350</xdr:rowOff>
    </xdr:to>
    <xdr:graphicFrame macro="">
      <xdr:nvGraphicFramePr>
        <xdr:cNvPr id="8232" name="Chart 2">
          <a:extLst>
            <a:ext uri="{FF2B5EF4-FFF2-40B4-BE49-F238E27FC236}">
              <a16:creationId xmlns:a16="http://schemas.microsoft.com/office/drawing/2014/main" id="{00000000-0008-0000-0000-000028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57150</xdr:rowOff>
    </xdr:from>
    <xdr:to>
      <xdr:col>9</xdr:col>
      <xdr:colOff>485775</xdr:colOff>
      <xdr:row>32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0</xdr:rowOff>
    </xdr:from>
    <xdr:to>
      <xdr:col>16</xdr:col>
      <xdr:colOff>38100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28575</xdr:rowOff>
    </xdr:from>
    <xdr:to>
      <xdr:col>15</xdr:col>
      <xdr:colOff>590550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7</xdr:row>
      <xdr:rowOff>19050</xdr:rowOff>
    </xdr:from>
    <xdr:to>
      <xdr:col>9</xdr:col>
      <xdr:colOff>342900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57150</xdr:rowOff>
    </xdr:from>
    <xdr:to>
      <xdr:col>8</xdr:col>
      <xdr:colOff>104775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10</xdr:row>
      <xdr:rowOff>104775</xdr:rowOff>
    </xdr:from>
    <xdr:to>
      <xdr:col>3</xdr:col>
      <xdr:colOff>381000</xdr:colOff>
      <xdr:row>29</xdr:row>
      <xdr:rowOff>76200</xdr:rowOff>
    </xdr:to>
    <xdr:sp macro="" textlink="">
      <xdr:nvSpPr>
        <xdr:cNvPr id="3" name="Figura a mano libera 7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/>
        </xdr:cNvSpPr>
      </xdr:nvSpPr>
      <xdr:spPr bwMode="auto">
        <a:xfrm>
          <a:off x="400050" y="1771650"/>
          <a:ext cx="1600200" cy="3048000"/>
        </a:xfrm>
        <a:custGeom>
          <a:avLst/>
          <a:gdLst>
            <a:gd name="T0" fmla="*/ 1045143 w 1602827"/>
            <a:gd name="T1" fmla="*/ 2680499 h 3087414"/>
            <a:gd name="T2" fmla="*/ 0 w 1602827"/>
            <a:gd name="T3" fmla="*/ 2680499 h 3087414"/>
            <a:gd name="T4" fmla="*/ 0 w 1602827"/>
            <a:gd name="T5" fmla="*/ 0 h 3087414"/>
            <a:gd name="T6" fmla="*/ 1574165 w 1602827"/>
            <a:gd name="T7" fmla="*/ 2007524 h 3087414"/>
            <a:gd name="T8" fmla="*/ 1045143 w 1602827"/>
            <a:gd name="T9" fmla="*/ 2680499 h 308741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02827" h="3087414">
              <a:moveTo>
                <a:pt x="1064172" y="3087414"/>
              </a:moveTo>
              <a:lnTo>
                <a:pt x="0" y="3087414"/>
              </a:lnTo>
              <a:lnTo>
                <a:pt x="0" y="0"/>
              </a:lnTo>
              <a:lnTo>
                <a:pt x="1602827" y="2312276"/>
              </a:lnTo>
              <a:lnTo>
                <a:pt x="1064172" y="3087414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50195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57150</xdr:rowOff>
    </xdr:from>
    <xdr:to>
      <xdr:col>10</xdr:col>
      <xdr:colOff>190500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0.13131</cdr:x>
      <cdr:y>0.05524</cdr:y>
    </cdr:from>
    <cdr:to>
      <cdr:x>0.68311</cdr:x>
      <cdr:y>0.89445</cdr:y>
    </cdr:to>
    <cdr:sp macro="" textlink="">
      <cdr:nvSpPr>
        <cdr:cNvPr id="15361" name="Freeform 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46125" y="231527"/>
          <a:ext cx="3122009" cy="3469158"/>
        </a:xfrm>
        <a:custGeom xmlns:a="http://schemas.openxmlformats.org/drawingml/2006/main">
          <a:avLst/>
          <a:gdLst>
            <a:gd name="T0" fmla="*/ 0 w 345"/>
            <a:gd name="T1" fmla="*/ 372 h 372"/>
            <a:gd name="T2" fmla="*/ 0 w 345"/>
            <a:gd name="T3" fmla="*/ 345 h 372"/>
            <a:gd name="T4" fmla="*/ 80 w 345"/>
            <a:gd name="T5" fmla="*/ 234 h 372"/>
            <a:gd name="T6" fmla="*/ 335 w 345"/>
            <a:gd name="T7" fmla="*/ 0 h 372"/>
            <a:gd name="T8" fmla="*/ 345 w 345"/>
            <a:gd name="T9" fmla="*/ 0 h 372"/>
            <a:gd name="T10" fmla="*/ 345 w 345"/>
            <a:gd name="T11" fmla="*/ 313 h 372"/>
            <a:gd name="T12" fmla="*/ 93 w 345"/>
            <a:gd name="T13" fmla="*/ 372 h 372"/>
            <a:gd name="T14" fmla="*/ 0 w 345"/>
            <a:gd name="T15" fmla="*/ 372 h 37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0" t="0" r="r" b="b"/>
          <a:pathLst>
            <a:path w="345" h="372">
              <a:moveTo>
                <a:pt x="0" y="372"/>
              </a:moveTo>
              <a:lnTo>
                <a:pt x="0" y="345"/>
              </a:lnTo>
              <a:lnTo>
                <a:pt x="80" y="234"/>
              </a:lnTo>
              <a:lnTo>
                <a:pt x="335" y="0"/>
              </a:lnTo>
              <a:lnTo>
                <a:pt x="345" y="0"/>
              </a:lnTo>
              <a:lnTo>
                <a:pt x="345" y="313"/>
              </a:lnTo>
              <a:lnTo>
                <a:pt x="93" y="372"/>
              </a:lnTo>
              <a:lnTo>
                <a:pt x="0" y="372"/>
              </a:ln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C0C0C0" mc:Ignorable="a14" a14:legacySpreadsheetColorIndex="22">
            <a:alpha val="50000"/>
          </a:srgbClr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 cap="flat" cmpd="sng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57150</xdr:rowOff>
    </xdr:from>
    <xdr:to>
      <xdr:col>9</xdr:col>
      <xdr:colOff>485775</xdr:colOff>
      <xdr:row>32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136835</xdr:colOff>
      <xdr:row>0</xdr:row>
      <xdr:rowOff>88977</xdr:rowOff>
    </xdr:from>
    <xdr:to>
      <xdr:col>23</xdr:col>
      <xdr:colOff>32989</xdr:colOff>
      <xdr:row>24</xdr:row>
      <xdr:rowOff>69927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9FAB4-11E3-4037-89A2-A058A9C8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27812</xdr:colOff>
      <xdr:row>10</xdr:row>
      <xdr:rowOff>144686</xdr:rowOff>
    </xdr:from>
    <xdr:to>
      <xdr:col>9</xdr:col>
      <xdr:colOff>256412</xdr:colOff>
      <xdr:row>28</xdr:row>
      <xdr:rowOff>154212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D9494-DE28-49D9-8975-808C03F57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510120</xdr:colOff>
      <xdr:row>31</xdr:row>
      <xdr:rowOff>8800</xdr:rowOff>
    </xdr:from>
    <xdr:to>
      <xdr:col>0</xdr:col>
      <xdr:colOff>531720</xdr:colOff>
      <xdr:row>31</xdr:row>
      <xdr:rowOff>47320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9DD6ADE-A2F6-4E44-AF61-3D921467D87B}"/>
                </a:ext>
              </a:extLst>
            </xdr14:cNvPr>
            <xdr14:cNvContentPartPr/>
          </xdr14:nvContentPartPr>
          <xdr14:nvPr macro=""/>
          <xdr14:xfrm>
            <a:off x="510120" y="5281618"/>
            <a:ext cx="21600" cy="385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9DD6ADE-A2F6-4E44-AF61-3D921467D87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5800" y="5277298"/>
              <a:ext cx="30240" cy="47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22901</xdr:colOff>
      <xdr:row>1</xdr:row>
      <xdr:rowOff>139504</xdr:rowOff>
    </xdr:from>
    <xdr:to>
      <xdr:col>21</xdr:col>
      <xdr:colOff>531352</xdr:colOff>
      <xdr:row>26</xdr:row>
      <xdr:rowOff>120455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3DA29-F954-480D-B397-788B41909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45117</xdr:colOff>
      <xdr:row>11</xdr:row>
      <xdr:rowOff>130342</xdr:rowOff>
    </xdr:from>
    <xdr:to>
      <xdr:col>9</xdr:col>
      <xdr:colOff>304521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B36E4-40C5-4097-9399-1CED8E26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0</xdr:colOff>
      <xdr:row>7</xdr:row>
      <xdr:rowOff>0</xdr:rowOff>
    </xdr:to>
    <xdr:graphicFrame macro="">
      <xdr:nvGraphicFramePr>
        <xdr:cNvPr id="9256" name="Chart 2">
          <a:extLst>
            <a:ext uri="{FF2B5EF4-FFF2-40B4-BE49-F238E27FC236}">
              <a16:creationId xmlns:a16="http://schemas.microsoft.com/office/drawing/2014/main" id="{00000000-0008-0000-0100-00002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19050</xdr:rowOff>
    </xdr:from>
    <xdr:to>
      <xdr:col>9</xdr:col>
      <xdr:colOff>342900</xdr:colOff>
      <xdr:row>32</xdr:row>
      <xdr:rowOff>95250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28575" y="1227740"/>
          <a:ext cx="5354035" cy="4280338"/>
          <a:chOff x="3" y="127"/>
          <a:chExt cx="560" cy="43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>
            <a:graphicFrameLocks/>
          </xdr:cNvGraphicFramePr>
        </xdr:nvGraphicFramePr>
        <xdr:xfrm>
          <a:off x="3" y="127"/>
          <a:ext cx="560" cy="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/>
          </xdr:cNvSpPr>
        </xdr:nvSpPr>
        <xdr:spPr bwMode="auto">
          <a:xfrm>
            <a:off x="44" y="200"/>
            <a:ext cx="137" cy="287"/>
          </a:xfrm>
          <a:custGeom>
            <a:avLst/>
            <a:gdLst>
              <a:gd name="T0" fmla="*/ 0 w 149"/>
              <a:gd name="T1" fmla="*/ 112 h 307"/>
              <a:gd name="T2" fmla="*/ 0 w 149"/>
              <a:gd name="T3" fmla="*/ 0 h 307"/>
              <a:gd name="T4" fmla="*/ 52 w 149"/>
              <a:gd name="T5" fmla="*/ 56 h 307"/>
              <a:gd name="T6" fmla="*/ 35 w 149"/>
              <a:gd name="T7" fmla="*/ 112 h 307"/>
              <a:gd name="T8" fmla="*/ 0 w 149"/>
              <a:gd name="T9" fmla="*/ 112 h 30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49" h="307">
                <a:moveTo>
                  <a:pt x="0" y="307"/>
                </a:moveTo>
                <a:lnTo>
                  <a:pt x="0" y="0"/>
                </a:lnTo>
                <a:lnTo>
                  <a:pt x="149" y="153"/>
                </a:lnTo>
                <a:lnTo>
                  <a:pt x="99" y="307"/>
                </a:lnTo>
                <a:lnTo>
                  <a:pt x="0" y="307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C0C0C0" mc:Ignorable="a14" a14:legacySpreadsheetColorIndex="22">
              <a:alpha val="50195"/>
            </a:srgbClr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161925</xdr:rowOff>
    </xdr:from>
    <xdr:to>
      <xdr:col>9</xdr:col>
      <xdr:colOff>361950</xdr:colOff>
      <xdr:row>32</xdr:row>
      <xdr:rowOff>76200</xdr:rowOff>
    </xdr:to>
    <xdr:grpSp>
      <xdr:nvGrpSpPr>
        <xdr:cNvPr id="2" name="Group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66675" y="1211140"/>
          <a:ext cx="5353783" cy="4351460"/>
          <a:chOff x="7" y="124"/>
          <a:chExt cx="560" cy="434"/>
        </a:xfrm>
      </xdr:grpSpPr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7" y="124"/>
          <a:ext cx="560" cy="4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Freeform 2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/>
          </xdr:cNvSpPr>
        </xdr:nvSpPr>
        <xdr:spPr bwMode="auto">
          <a:xfrm>
            <a:off x="44" y="298"/>
            <a:ext cx="157" cy="219"/>
          </a:xfrm>
          <a:custGeom>
            <a:avLst/>
            <a:gdLst>
              <a:gd name="T0" fmla="*/ 0 w 143"/>
              <a:gd name="T1" fmla="*/ 519 h 206"/>
              <a:gd name="T2" fmla="*/ 0 w 143"/>
              <a:gd name="T3" fmla="*/ 0 h 206"/>
              <a:gd name="T4" fmla="*/ 233 w 143"/>
              <a:gd name="T5" fmla="*/ 0 h 206"/>
              <a:gd name="T6" fmla="*/ 459 w 143"/>
              <a:gd name="T7" fmla="*/ 222 h 206"/>
              <a:gd name="T8" fmla="*/ 577 w 143"/>
              <a:gd name="T9" fmla="*/ 519 h 206"/>
              <a:gd name="T10" fmla="*/ 0 w 143"/>
              <a:gd name="T11" fmla="*/ 519 h 206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0" t="0" r="r" b="b"/>
            <a:pathLst>
              <a:path w="143" h="206">
                <a:moveTo>
                  <a:pt x="0" y="206"/>
                </a:moveTo>
                <a:lnTo>
                  <a:pt x="0" y="0"/>
                </a:lnTo>
                <a:lnTo>
                  <a:pt x="57" y="0"/>
                </a:lnTo>
                <a:lnTo>
                  <a:pt x="114" y="88"/>
                </a:lnTo>
                <a:lnTo>
                  <a:pt x="143" y="206"/>
                </a:lnTo>
                <a:lnTo>
                  <a:pt x="0" y="206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C0C0C0" mc:Ignorable="a14" a14:legacySpreadsheetColorIndex="22">
              <a:alpha val="50195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 cap="flat" cmpd="sng">
                <a:solidFill>
                  <a:srgbClr xmlns:mc="http://schemas.openxmlformats.org/markup-compatibility/2006" val="000000" mc:Ignorable="a14" a14:legacySpreadsheetColorIndex="64"/>
                </a:solidFill>
                <a:prstDash val="solid"/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28575</xdr:rowOff>
    </xdr:from>
    <xdr:to>
      <xdr:col>15</xdr:col>
      <xdr:colOff>590550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7</xdr:row>
      <xdr:rowOff>19050</xdr:rowOff>
    </xdr:from>
    <xdr:to>
      <xdr:col>9</xdr:col>
      <xdr:colOff>342900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104775</xdr:rowOff>
    </xdr:from>
    <xdr:to>
      <xdr:col>9</xdr:col>
      <xdr:colOff>428625</xdr:colOff>
      <xdr:row>32</xdr:row>
      <xdr:rowOff>9525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161925</xdr:rowOff>
    </xdr:from>
    <xdr:to>
      <xdr:col>9</xdr:col>
      <xdr:colOff>361950</xdr:colOff>
      <xdr:row>32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gi%20De%20Giovanni/OneDrive/ro/00.intro/risoluto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ino"/>
      <sheetName val="dieta"/>
      <sheetName val="Trasp"/>
      <sheetName val="Es1"/>
      <sheetName val="Es2"/>
      <sheetName val="Es3"/>
      <sheetName val="Es4"/>
      <sheetName val="Es5"/>
      <sheetName val="CS1d"/>
      <sheetName val="profumi"/>
      <sheetName val="EsFischetti"/>
      <sheetName val="EsIllimitato"/>
      <sheetName val="EsLimitato"/>
      <sheetName val="EsDegeneri"/>
      <sheetName val="EsInfinteSoluzioni"/>
    </sheetNames>
    <sheetDataSet>
      <sheetData sheetId="0" refreshError="1"/>
      <sheetData sheetId="1" refreshError="1"/>
      <sheetData sheetId="2">
        <row r="6">
          <cell r="C6">
            <v>6</v>
          </cell>
          <cell r="D6">
            <v>8</v>
          </cell>
          <cell r="E6">
            <v>3</v>
          </cell>
          <cell r="F6">
            <v>4</v>
          </cell>
        </row>
        <row r="7">
          <cell r="C7">
            <v>2</v>
          </cell>
          <cell r="D7">
            <v>3</v>
          </cell>
          <cell r="E7">
            <v>1</v>
          </cell>
          <cell r="F7">
            <v>3</v>
          </cell>
        </row>
        <row r="8">
          <cell r="C8">
            <v>2</v>
          </cell>
          <cell r="D8">
            <v>4</v>
          </cell>
          <cell r="E8">
            <v>6</v>
          </cell>
          <cell r="F8">
            <v>5</v>
          </cell>
        </row>
        <row r="13">
          <cell r="C13">
            <v>0</v>
          </cell>
          <cell r="D13">
            <v>0</v>
          </cell>
          <cell r="E13">
            <v>10</v>
          </cell>
          <cell r="F13">
            <v>40</v>
          </cell>
          <cell r="G13">
            <v>50</v>
          </cell>
        </row>
        <row r="14">
          <cell r="C14">
            <v>0</v>
          </cell>
          <cell r="D14">
            <v>50</v>
          </cell>
          <cell r="E14">
            <v>20</v>
          </cell>
          <cell r="F14">
            <v>0</v>
          </cell>
          <cell r="G14">
            <v>70</v>
          </cell>
        </row>
        <row r="15">
          <cell r="C15">
            <v>10</v>
          </cell>
          <cell r="D15">
            <v>10</v>
          </cell>
          <cell r="E15">
            <v>0</v>
          </cell>
          <cell r="F15">
            <v>0</v>
          </cell>
          <cell r="G15">
            <v>20</v>
          </cell>
        </row>
      </sheetData>
      <sheetData sheetId="3">
        <row r="3">
          <cell r="A3">
            <v>25</v>
          </cell>
        </row>
      </sheetData>
      <sheetData sheetId="4">
        <row r="3">
          <cell r="A3">
            <v>2</v>
          </cell>
        </row>
      </sheetData>
      <sheetData sheetId="5">
        <row r="3">
          <cell r="A3">
            <v>3</v>
          </cell>
        </row>
      </sheetData>
      <sheetData sheetId="6">
        <row r="3">
          <cell r="A3">
            <v>300</v>
          </cell>
        </row>
      </sheetData>
      <sheetData sheetId="7"/>
      <sheetData sheetId="8">
        <row r="7">
          <cell r="B7">
            <v>22</v>
          </cell>
        </row>
      </sheetData>
      <sheetData sheetId="9">
        <row r="3">
          <cell r="A3">
            <v>4</v>
          </cell>
        </row>
      </sheetData>
      <sheetData sheetId="10">
        <row r="3">
          <cell r="A3">
            <v>0</v>
          </cell>
        </row>
      </sheetData>
      <sheetData sheetId="11">
        <row r="3">
          <cell r="A3">
            <v>0</v>
          </cell>
        </row>
      </sheetData>
      <sheetData sheetId="12">
        <row r="3">
          <cell r="A3">
            <v>7</v>
          </cell>
        </row>
      </sheetData>
      <sheetData sheetId="13">
        <row r="3">
          <cell r="A3">
            <v>6</v>
          </cell>
        </row>
      </sheetData>
      <sheetData sheetId="14">
        <row r="3">
          <cell r="H3">
            <v>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9T10:09:44.6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547 1690 1176,'0'0'96,"-49"80"-592,39-54-176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opLeftCell="A16" zoomScale="160" zoomScaleNormal="160" workbookViewId="0">
      <selection activeCell="A3" sqref="A3"/>
    </sheetView>
  </sheetViews>
  <sheetFormatPr defaultRowHeight="13.2" x14ac:dyDescent="0.25"/>
  <cols>
    <col min="3" max="3" width="6.109375" customWidth="1"/>
    <col min="7" max="10" width="9.109375" style="19"/>
    <col min="11" max="11" width="5.109375" customWidth="1"/>
  </cols>
  <sheetData>
    <row r="1" spans="1:15" x14ac:dyDescent="0.25">
      <c r="A1" s="24" t="s">
        <v>17</v>
      </c>
      <c r="B1" s="24" t="s">
        <v>18</v>
      </c>
      <c r="C1" s="1"/>
      <c r="D1" s="24" t="s">
        <v>2</v>
      </c>
    </row>
    <row r="2" spans="1:15" ht="13.8" thickBot="1" x14ac:dyDescent="0.3">
      <c r="A2" s="2">
        <v>3000</v>
      </c>
      <c r="B2" s="2">
        <v>5000</v>
      </c>
      <c r="D2" s="25" t="s">
        <v>0</v>
      </c>
      <c r="F2" s="52"/>
      <c r="N2" t="s">
        <v>19</v>
      </c>
      <c r="O2">
        <v>1000</v>
      </c>
    </row>
    <row r="3" spans="1:15" ht="13.8" thickBot="1" x14ac:dyDescent="0.3">
      <c r="A3" s="60">
        <v>7.5</v>
      </c>
      <c r="B3" s="60">
        <v>3.5</v>
      </c>
      <c r="D3" s="3">
        <f>A2*A3+B2*B3</f>
        <v>40000</v>
      </c>
      <c r="L3" s="9">
        <v>0</v>
      </c>
      <c r="M3" s="10">
        <v>0</v>
      </c>
      <c r="N3" s="9">
        <f>A2/O2</f>
        <v>3</v>
      </c>
      <c r="O3" s="10">
        <f>B2/O2</f>
        <v>5</v>
      </c>
    </row>
    <row r="4" spans="1:15" ht="13.8" thickBot="1" x14ac:dyDescent="0.3"/>
    <row r="5" spans="1:15" ht="13.8" thickBot="1" x14ac:dyDescent="0.3">
      <c r="A5" s="4">
        <v>1</v>
      </c>
      <c r="B5" s="4">
        <v>1</v>
      </c>
      <c r="C5" s="3">
        <f>A5*A$3+B5*B$3</f>
        <v>11</v>
      </c>
      <c r="D5" s="24" t="s">
        <v>1</v>
      </c>
      <c r="E5" s="4">
        <v>11</v>
      </c>
      <c r="F5" s="53" t="s">
        <v>20</v>
      </c>
      <c r="G5" s="50">
        <f>E5-C5</f>
        <v>0</v>
      </c>
      <c r="L5" s="9">
        <v>0</v>
      </c>
      <c r="M5" s="10">
        <f>E5/B5</f>
        <v>11</v>
      </c>
      <c r="N5" s="9">
        <f>E5/A5</f>
        <v>11</v>
      </c>
      <c r="O5" s="10">
        <v>0</v>
      </c>
    </row>
    <row r="6" spans="1:15" ht="13.8" thickBot="1" x14ac:dyDescent="0.3">
      <c r="A6" s="4">
        <v>7</v>
      </c>
      <c r="B6" s="4">
        <v>0</v>
      </c>
      <c r="C6" s="3">
        <f>A6*A$3+B6*B$3</f>
        <v>52.5</v>
      </c>
      <c r="D6" s="24" t="s">
        <v>1</v>
      </c>
      <c r="E6" s="4">
        <v>70</v>
      </c>
      <c r="F6" s="54" t="s">
        <v>21</v>
      </c>
      <c r="G6" s="50">
        <f t="shared" ref="G6:G8" si="0">E6-C6</f>
        <v>17.5</v>
      </c>
      <c r="L6" s="9">
        <v>10</v>
      </c>
      <c r="M6" s="10">
        <f>E6/A6</f>
        <v>10</v>
      </c>
      <c r="N6" s="18">
        <v>9.99</v>
      </c>
      <c r="O6" s="10">
        <v>0</v>
      </c>
    </row>
    <row r="7" spans="1:15" ht="13.8" thickBot="1" x14ac:dyDescent="0.3">
      <c r="A7" s="4">
        <v>0</v>
      </c>
      <c r="B7" s="4">
        <v>3</v>
      </c>
      <c r="C7" s="3">
        <f>A7*A$3+B7*B$3</f>
        <v>10.5</v>
      </c>
      <c r="D7" s="24" t="s">
        <v>1</v>
      </c>
      <c r="E7" s="4">
        <v>18</v>
      </c>
      <c r="F7" s="56" t="s">
        <v>22</v>
      </c>
      <c r="G7" s="50">
        <f t="shared" si="0"/>
        <v>7.5</v>
      </c>
      <c r="L7" s="9">
        <v>0</v>
      </c>
      <c r="M7" s="10">
        <f>E7/B7</f>
        <v>6</v>
      </c>
      <c r="N7" s="9">
        <v>14</v>
      </c>
      <c r="O7" s="10">
        <v>6</v>
      </c>
    </row>
    <row r="8" spans="1:15" ht="13.8" thickBot="1" x14ac:dyDescent="0.3">
      <c r="A8" s="4">
        <v>10</v>
      </c>
      <c r="B8" s="4">
        <v>20</v>
      </c>
      <c r="C8" s="3">
        <f>A8*A$3+B8*B$3</f>
        <v>145</v>
      </c>
      <c r="D8" s="24" t="s">
        <v>1</v>
      </c>
      <c r="E8" s="4">
        <v>145</v>
      </c>
      <c r="F8" s="55" t="s">
        <v>23</v>
      </c>
      <c r="G8" s="50">
        <f t="shared" si="0"/>
        <v>0</v>
      </c>
      <c r="L8" s="9">
        <v>0</v>
      </c>
      <c r="M8" s="10">
        <f>E8/B8</f>
        <v>7.25</v>
      </c>
      <c r="N8" s="9">
        <f>E8/A8</f>
        <v>14.5</v>
      </c>
      <c r="O8" s="10"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"/>
  <sheetViews>
    <sheetView workbookViewId="0">
      <selection activeCell="H3" sqref="H3:K7"/>
    </sheetView>
  </sheetViews>
  <sheetFormatPr defaultRowHeight="13.2" x14ac:dyDescent="0.25"/>
  <cols>
    <col min="3" max="3" width="5.88671875" customWidth="1"/>
    <col min="7" max="7" width="5.6640625" customWidth="1"/>
    <col min="259" max="259" width="5.88671875" customWidth="1"/>
    <col min="263" max="263" width="5.6640625" customWidth="1"/>
    <col min="515" max="515" width="5.88671875" customWidth="1"/>
    <col min="519" max="519" width="5.6640625" customWidth="1"/>
    <col min="771" max="771" width="5.88671875" customWidth="1"/>
    <col min="775" max="775" width="5.6640625" customWidth="1"/>
    <col min="1027" max="1027" width="5.88671875" customWidth="1"/>
    <col min="1031" max="1031" width="5.6640625" customWidth="1"/>
    <col min="1283" max="1283" width="5.88671875" customWidth="1"/>
    <col min="1287" max="1287" width="5.6640625" customWidth="1"/>
    <col min="1539" max="1539" width="5.88671875" customWidth="1"/>
    <col min="1543" max="1543" width="5.6640625" customWidth="1"/>
    <col min="1795" max="1795" width="5.88671875" customWidth="1"/>
    <col min="1799" max="1799" width="5.6640625" customWidth="1"/>
    <col min="2051" max="2051" width="5.88671875" customWidth="1"/>
    <col min="2055" max="2055" width="5.6640625" customWidth="1"/>
    <col min="2307" max="2307" width="5.88671875" customWidth="1"/>
    <col min="2311" max="2311" width="5.6640625" customWidth="1"/>
    <col min="2563" max="2563" width="5.88671875" customWidth="1"/>
    <col min="2567" max="2567" width="5.6640625" customWidth="1"/>
    <col min="2819" max="2819" width="5.88671875" customWidth="1"/>
    <col min="2823" max="2823" width="5.6640625" customWidth="1"/>
    <col min="3075" max="3075" width="5.88671875" customWidth="1"/>
    <col min="3079" max="3079" width="5.6640625" customWidth="1"/>
    <col min="3331" max="3331" width="5.88671875" customWidth="1"/>
    <col min="3335" max="3335" width="5.6640625" customWidth="1"/>
    <col min="3587" max="3587" width="5.88671875" customWidth="1"/>
    <col min="3591" max="3591" width="5.6640625" customWidth="1"/>
    <col min="3843" max="3843" width="5.88671875" customWidth="1"/>
    <col min="3847" max="3847" width="5.6640625" customWidth="1"/>
    <col min="4099" max="4099" width="5.88671875" customWidth="1"/>
    <col min="4103" max="4103" width="5.6640625" customWidth="1"/>
    <col min="4355" max="4355" width="5.88671875" customWidth="1"/>
    <col min="4359" max="4359" width="5.6640625" customWidth="1"/>
    <col min="4611" max="4611" width="5.88671875" customWidth="1"/>
    <col min="4615" max="4615" width="5.6640625" customWidth="1"/>
    <col min="4867" max="4867" width="5.88671875" customWidth="1"/>
    <col min="4871" max="4871" width="5.6640625" customWidth="1"/>
    <col min="5123" max="5123" width="5.88671875" customWidth="1"/>
    <col min="5127" max="5127" width="5.6640625" customWidth="1"/>
    <col min="5379" max="5379" width="5.88671875" customWidth="1"/>
    <col min="5383" max="5383" width="5.6640625" customWidth="1"/>
    <col min="5635" max="5635" width="5.88671875" customWidth="1"/>
    <col min="5639" max="5639" width="5.6640625" customWidth="1"/>
    <col min="5891" max="5891" width="5.88671875" customWidth="1"/>
    <col min="5895" max="5895" width="5.6640625" customWidth="1"/>
    <col min="6147" max="6147" width="5.88671875" customWidth="1"/>
    <col min="6151" max="6151" width="5.6640625" customWidth="1"/>
    <col min="6403" max="6403" width="5.88671875" customWidth="1"/>
    <col min="6407" max="6407" width="5.6640625" customWidth="1"/>
    <col min="6659" max="6659" width="5.88671875" customWidth="1"/>
    <col min="6663" max="6663" width="5.6640625" customWidth="1"/>
    <col min="6915" max="6915" width="5.88671875" customWidth="1"/>
    <col min="6919" max="6919" width="5.6640625" customWidth="1"/>
    <col min="7171" max="7171" width="5.88671875" customWidth="1"/>
    <col min="7175" max="7175" width="5.6640625" customWidth="1"/>
    <col min="7427" max="7427" width="5.88671875" customWidth="1"/>
    <col min="7431" max="7431" width="5.6640625" customWidth="1"/>
    <col min="7683" max="7683" width="5.88671875" customWidth="1"/>
    <col min="7687" max="7687" width="5.6640625" customWidth="1"/>
    <col min="7939" max="7939" width="5.88671875" customWidth="1"/>
    <col min="7943" max="7943" width="5.6640625" customWidth="1"/>
    <col min="8195" max="8195" width="5.88671875" customWidth="1"/>
    <col min="8199" max="8199" width="5.6640625" customWidth="1"/>
    <col min="8451" max="8451" width="5.88671875" customWidth="1"/>
    <col min="8455" max="8455" width="5.6640625" customWidth="1"/>
    <col min="8707" max="8707" width="5.88671875" customWidth="1"/>
    <col min="8711" max="8711" width="5.6640625" customWidth="1"/>
    <col min="8963" max="8963" width="5.88671875" customWidth="1"/>
    <col min="8967" max="8967" width="5.6640625" customWidth="1"/>
    <col min="9219" max="9219" width="5.88671875" customWidth="1"/>
    <col min="9223" max="9223" width="5.6640625" customWidth="1"/>
    <col min="9475" max="9475" width="5.88671875" customWidth="1"/>
    <col min="9479" max="9479" width="5.6640625" customWidth="1"/>
    <col min="9731" max="9731" width="5.88671875" customWidth="1"/>
    <col min="9735" max="9735" width="5.6640625" customWidth="1"/>
    <col min="9987" max="9987" width="5.88671875" customWidth="1"/>
    <col min="9991" max="9991" width="5.6640625" customWidth="1"/>
    <col min="10243" max="10243" width="5.88671875" customWidth="1"/>
    <col min="10247" max="10247" width="5.6640625" customWidth="1"/>
    <col min="10499" max="10499" width="5.88671875" customWidth="1"/>
    <col min="10503" max="10503" width="5.6640625" customWidth="1"/>
    <col min="10755" max="10755" width="5.88671875" customWidth="1"/>
    <col min="10759" max="10759" width="5.6640625" customWidth="1"/>
    <col min="11011" max="11011" width="5.88671875" customWidth="1"/>
    <col min="11015" max="11015" width="5.6640625" customWidth="1"/>
    <col min="11267" max="11267" width="5.88671875" customWidth="1"/>
    <col min="11271" max="11271" width="5.6640625" customWidth="1"/>
    <col min="11523" max="11523" width="5.88671875" customWidth="1"/>
    <col min="11527" max="11527" width="5.6640625" customWidth="1"/>
    <col min="11779" max="11779" width="5.88671875" customWidth="1"/>
    <col min="11783" max="11783" width="5.6640625" customWidth="1"/>
    <col min="12035" max="12035" width="5.88671875" customWidth="1"/>
    <col min="12039" max="12039" width="5.6640625" customWidth="1"/>
    <col min="12291" max="12291" width="5.88671875" customWidth="1"/>
    <col min="12295" max="12295" width="5.6640625" customWidth="1"/>
    <col min="12547" max="12547" width="5.88671875" customWidth="1"/>
    <col min="12551" max="12551" width="5.6640625" customWidth="1"/>
    <col min="12803" max="12803" width="5.88671875" customWidth="1"/>
    <col min="12807" max="12807" width="5.6640625" customWidth="1"/>
    <col min="13059" max="13059" width="5.88671875" customWidth="1"/>
    <col min="13063" max="13063" width="5.6640625" customWidth="1"/>
    <col min="13315" max="13315" width="5.88671875" customWidth="1"/>
    <col min="13319" max="13319" width="5.6640625" customWidth="1"/>
    <col min="13571" max="13571" width="5.88671875" customWidth="1"/>
    <col min="13575" max="13575" width="5.6640625" customWidth="1"/>
    <col min="13827" max="13827" width="5.88671875" customWidth="1"/>
    <col min="13831" max="13831" width="5.6640625" customWidth="1"/>
    <col min="14083" max="14083" width="5.88671875" customWidth="1"/>
    <col min="14087" max="14087" width="5.6640625" customWidth="1"/>
    <col min="14339" max="14339" width="5.88671875" customWidth="1"/>
    <col min="14343" max="14343" width="5.6640625" customWidth="1"/>
    <col min="14595" max="14595" width="5.88671875" customWidth="1"/>
    <col min="14599" max="14599" width="5.6640625" customWidth="1"/>
    <col min="14851" max="14851" width="5.88671875" customWidth="1"/>
    <col min="14855" max="14855" width="5.6640625" customWidth="1"/>
    <col min="15107" max="15107" width="5.88671875" customWidth="1"/>
    <col min="15111" max="15111" width="5.6640625" customWidth="1"/>
    <col min="15363" max="15363" width="5.88671875" customWidth="1"/>
    <col min="15367" max="15367" width="5.6640625" customWidth="1"/>
    <col min="15619" max="15619" width="5.88671875" customWidth="1"/>
    <col min="15623" max="15623" width="5.6640625" customWidth="1"/>
    <col min="15875" max="15875" width="5.88671875" customWidth="1"/>
    <col min="15879" max="15879" width="5.6640625" customWidth="1"/>
    <col min="16131" max="16131" width="5.88671875" customWidth="1"/>
    <col min="16135" max="16135" width="5.6640625" customWidth="1"/>
  </cols>
  <sheetData>
    <row r="1" spans="1:11" x14ac:dyDescent="0.25">
      <c r="A1" s="1" t="s">
        <v>35</v>
      </c>
      <c r="B1" s="1" t="s">
        <v>36</v>
      </c>
      <c r="C1" s="1"/>
      <c r="D1" s="1" t="s">
        <v>2</v>
      </c>
    </row>
    <row r="2" spans="1:11" ht="13.8" thickBot="1" x14ac:dyDescent="0.3">
      <c r="A2" s="2">
        <v>5</v>
      </c>
      <c r="B2" s="2">
        <v>15</v>
      </c>
      <c r="D2" s="26" t="s">
        <v>0</v>
      </c>
      <c r="F2" s="8"/>
    </row>
    <row r="3" spans="1:11" ht="13.8" thickBot="1" x14ac:dyDescent="0.3">
      <c r="A3" s="3">
        <v>3</v>
      </c>
      <c r="B3" s="3">
        <v>5</v>
      </c>
      <c r="D3" s="3">
        <f>A2*A3+B2*B3</f>
        <v>90</v>
      </c>
      <c r="H3" s="9">
        <v>0</v>
      </c>
      <c r="I3" s="10">
        <v>0</v>
      </c>
      <c r="J3" s="9">
        <f>A2</f>
        <v>5</v>
      </c>
      <c r="K3" s="10">
        <f>B2</f>
        <v>15</v>
      </c>
    </row>
    <row r="4" spans="1:11" ht="13.8" thickBot="1" x14ac:dyDescent="0.3"/>
    <row r="5" spans="1:11" ht="13.8" thickBot="1" x14ac:dyDescent="0.3">
      <c r="A5" s="4">
        <v>0</v>
      </c>
      <c r="B5" s="4">
        <v>1</v>
      </c>
      <c r="C5" s="3">
        <f>A5*A$3+B5*B$3</f>
        <v>5</v>
      </c>
      <c r="D5" s="1" t="s">
        <v>1</v>
      </c>
      <c r="E5" s="4">
        <v>5</v>
      </c>
      <c r="F5" s="27"/>
      <c r="H5" s="9">
        <v>0</v>
      </c>
      <c r="I5" s="10">
        <f>E5/B5</f>
        <v>5</v>
      </c>
      <c r="J5" s="9">
        <v>10</v>
      </c>
      <c r="K5" s="10">
        <v>5</v>
      </c>
    </row>
    <row r="6" spans="1:11" ht="13.8" thickBot="1" x14ac:dyDescent="0.3">
      <c r="A6" s="4">
        <v>1</v>
      </c>
      <c r="B6" s="4">
        <v>1</v>
      </c>
      <c r="C6" s="3">
        <f>A6*A$3+B6*B$3</f>
        <v>8</v>
      </c>
      <c r="D6" s="1" t="s">
        <v>1</v>
      </c>
      <c r="E6" s="4">
        <v>8</v>
      </c>
      <c r="F6" s="6"/>
      <c r="H6" s="9">
        <v>0</v>
      </c>
      <c r="I6" s="10">
        <f>E6/B6</f>
        <v>8</v>
      </c>
      <c r="J6" s="9">
        <f>E6/A6</f>
        <v>8</v>
      </c>
      <c r="K6" s="10">
        <v>0</v>
      </c>
    </row>
    <row r="7" spans="1:11" ht="13.8" thickBot="1" x14ac:dyDescent="0.3">
      <c r="A7" s="4">
        <f>16/3</f>
        <v>5.333333333333333</v>
      </c>
      <c r="B7" s="4">
        <v>2</v>
      </c>
      <c r="C7" s="3">
        <f>A7*A$3+B7*B$3</f>
        <v>26</v>
      </c>
      <c r="D7" s="1" t="s">
        <v>1</v>
      </c>
      <c r="E7" s="4">
        <v>32</v>
      </c>
      <c r="F7" s="28"/>
      <c r="H7" s="9">
        <v>0</v>
      </c>
      <c r="I7" s="10">
        <f>E7/B7</f>
        <v>16</v>
      </c>
      <c r="J7" s="9">
        <f>E7/A7</f>
        <v>6</v>
      </c>
      <c r="K7" s="10">
        <v>0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"/>
  <sheetViews>
    <sheetView workbookViewId="0">
      <selection activeCell="H3" sqref="H3:K7"/>
    </sheetView>
  </sheetViews>
  <sheetFormatPr defaultRowHeight="13.2" x14ac:dyDescent="0.25"/>
  <cols>
    <col min="3" max="3" width="6" customWidth="1"/>
    <col min="7" max="7" width="4.44140625" customWidth="1"/>
    <col min="259" max="259" width="6" customWidth="1"/>
    <col min="263" max="263" width="4.44140625" customWidth="1"/>
    <col min="515" max="515" width="6" customWidth="1"/>
    <col min="519" max="519" width="4.44140625" customWidth="1"/>
    <col min="771" max="771" width="6" customWidth="1"/>
    <col min="775" max="775" width="4.44140625" customWidth="1"/>
    <col min="1027" max="1027" width="6" customWidth="1"/>
    <col min="1031" max="1031" width="4.44140625" customWidth="1"/>
    <col min="1283" max="1283" width="6" customWidth="1"/>
    <col min="1287" max="1287" width="4.44140625" customWidth="1"/>
    <col min="1539" max="1539" width="6" customWidth="1"/>
    <col min="1543" max="1543" width="4.44140625" customWidth="1"/>
    <col min="1795" max="1795" width="6" customWidth="1"/>
    <col min="1799" max="1799" width="4.44140625" customWidth="1"/>
    <col min="2051" max="2051" width="6" customWidth="1"/>
    <col min="2055" max="2055" width="4.44140625" customWidth="1"/>
    <col min="2307" max="2307" width="6" customWidth="1"/>
    <col min="2311" max="2311" width="4.44140625" customWidth="1"/>
    <col min="2563" max="2563" width="6" customWidth="1"/>
    <col min="2567" max="2567" width="4.44140625" customWidth="1"/>
    <col min="2819" max="2819" width="6" customWidth="1"/>
    <col min="2823" max="2823" width="4.44140625" customWidth="1"/>
    <col min="3075" max="3075" width="6" customWidth="1"/>
    <col min="3079" max="3079" width="4.44140625" customWidth="1"/>
    <col min="3331" max="3331" width="6" customWidth="1"/>
    <col min="3335" max="3335" width="4.44140625" customWidth="1"/>
    <col min="3587" max="3587" width="6" customWidth="1"/>
    <col min="3591" max="3591" width="4.44140625" customWidth="1"/>
    <col min="3843" max="3843" width="6" customWidth="1"/>
    <col min="3847" max="3847" width="4.44140625" customWidth="1"/>
    <col min="4099" max="4099" width="6" customWidth="1"/>
    <col min="4103" max="4103" width="4.44140625" customWidth="1"/>
    <col min="4355" max="4355" width="6" customWidth="1"/>
    <col min="4359" max="4359" width="4.44140625" customWidth="1"/>
    <col min="4611" max="4611" width="6" customWidth="1"/>
    <col min="4615" max="4615" width="4.44140625" customWidth="1"/>
    <col min="4867" max="4867" width="6" customWidth="1"/>
    <col min="4871" max="4871" width="4.44140625" customWidth="1"/>
    <col min="5123" max="5123" width="6" customWidth="1"/>
    <col min="5127" max="5127" width="4.44140625" customWidth="1"/>
    <col min="5379" max="5379" width="6" customWidth="1"/>
    <col min="5383" max="5383" width="4.44140625" customWidth="1"/>
    <col min="5635" max="5635" width="6" customWidth="1"/>
    <col min="5639" max="5639" width="4.44140625" customWidth="1"/>
    <col min="5891" max="5891" width="6" customWidth="1"/>
    <col min="5895" max="5895" width="4.44140625" customWidth="1"/>
    <col min="6147" max="6147" width="6" customWidth="1"/>
    <col min="6151" max="6151" width="4.44140625" customWidth="1"/>
    <col min="6403" max="6403" width="6" customWidth="1"/>
    <col min="6407" max="6407" width="4.44140625" customWidth="1"/>
    <col min="6659" max="6659" width="6" customWidth="1"/>
    <col min="6663" max="6663" width="4.44140625" customWidth="1"/>
    <col min="6915" max="6915" width="6" customWidth="1"/>
    <col min="6919" max="6919" width="4.44140625" customWidth="1"/>
    <col min="7171" max="7171" width="6" customWidth="1"/>
    <col min="7175" max="7175" width="4.44140625" customWidth="1"/>
    <col min="7427" max="7427" width="6" customWidth="1"/>
    <col min="7431" max="7431" width="4.44140625" customWidth="1"/>
    <col min="7683" max="7683" width="6" customWidth="1"/>
    <col min="7687" max="7687" width="4.44140625" customWidth="1"/>
    <col min="7939" max="7939" width="6" customWidth="1"/>
    <col min="7943" max="7943" width="4.44140625" customWidth="1"/>
    <col min="8195" max="8195" width="6" customWidth="1"/>
    <col min="8199" max="8199" width="4.44140625" customWidth="1"/>
    <col min="8451" max="8451" width="6" customWidth="1"/>
    <col min="8455" max="8455" width="4.44140625" customWidth="1"/>
    <col min="8707" max="8707" width="6" customWidth="1"/>
    <col min="8711" max="8711" width="4.44140625" customWidth="1"/>
    <col min="8963" max="8963" width="6" customWidth="1"/>
    <col min="8967" max="8967" width="4.44140625" customWidth="1"/>
    <col min="9219" max="9219" width="6" customWidth="1"/>
    <col min="9223" max="9223" width="4.44140625" customWidth="1"/>
    <col min="9475" max="9475" width="6" customWidth="1"/>
    <col min="9479" max="9479" width="4.44140625" customWidth="1"/>
    <col min="9731" max="9731" width="6" customWidth="1"/>
    <col min="9735" max="9735" width="4.44140625" customWidth="1"/>
    <col min="9987" max="9987" width="6" customWidth="1"/>
    <col min="9991" max="9991" width="4.44140625" customWidth="1"/>
    <col min="10243" max="10243" width="6" customWidth="1"/>
    <col min="10247" max="10247" width="4.44140625" customWidth="1"/>
    <col min="10499" max="10499" width="6" customWidth="1"/>
    <col min="10503" max="10503" width="4.44140625" customWidth="1"/>
    <col min="10755" max="10755" width="6" customWidth="1"/>
    <col min="10759" max="10759" width="4.44140625" customWidth="1"/>
    <col min="11011" max="11011" width="6" customWidth="1"/>
    <col min="11015" max="11015" width="4.44140625" customWidth="1"/>
    <col min="11267" max="11267" width="6" customWidth="1"/>
    <col min="11271" max="11271" width="4.44140625" customWidth="1"/>
    <col min="11523" max="11523" width="6" customWidth="1"/>
    <col min="11527" max="11527" width="4.44140625" customWidth="1"/>
    <col min="11779" max="11779" width="6" customWidth="1"/>
    <col min="11783" max="11783" width="4.44140625" customWidth="1"/>
    <col min="12035" max="12035" width="6" customWidth="1"/>
    <col min="12039" max="12039" width="4.44140625" customWidth="1"/>
    <col min="12291" max="12291" width="6" customWidth="1"/>
    <col min="12295" max="12295" width="4.44140625" customWidth="1"/>
    <col min="12547" max="12547" width="6" customWidth="1"/>
    <col min="12551" max="12551" width="4.44140625" customWidth="1"/>
    <col min="12803" max="12803" width="6" customWidth="1"/>
    <col min="12807" max="12807" width="4.44140625" customWidth="1"/>
    <col min="13059" max="13059" width="6" customWidth="1"/>
    <col min="13063" max="13063" width="4.44140625" customWidth="1"/>
    <col min="13315" max="13315" width="6" customWidth="1"/>
    <col min="13319" max="13319" width="4.44140625" customWidth="1"/>
    <col min="13571" max="13571" width="6" customWidth="1"/>
    <col min="13575" max="13575" width="4.44140625" customWidth="1"/>
    <col min="13827" max="13827" width="6" customWidth="1"/>
    <col min="13831" max="13831" width="4.44140625" customWidth="1"/>
    <col min="14083" max="14083" width="6" customWidth="1"/>
    <col min="14087" max="14087" width="4.44140625" customWidth="1"/>
    <col min="14339" max="14339" width="6" customWidth="1"/>
    <col min="14343" max="14343" width="4.44140625" customWidth="1"/>
    <col min="14595" max="14595" width="6" customWidth="1"/>
    <col min="14599" max="14599" width="4.44140625" customWidth="1"/>
    <col min="14851" max="14851" width="6" customWidth="1"/>
    <col min="14855" max="14855" width="4.44140625" customWidth="1"/>
    <col min="15107" max="15107" width="6" customWidth="1"/>
    <col min="15111" max="15111" width="4.44140625" customWidth="1"/>
    <col min="15363" max="15363" width="6" customWidth="1"/>
    <col min="15367" max="15367" width="4.44140625" customWidth="1"/>
    <col min="15619" max="15619" width="6" customWidth="1"/>
    <col min="15623" max="15623" width="4.44140625" customWidth="1"/>
    <col min="15875" max="15875" width="6" customWidth="1"/>
    <col min="15879" max="15879" width="4.44140625" customWidth="1"/>
    <col min="16131" max="16131" width="6" customWidth="1"/>
    <col min="16135" max="16135" width="4.44140625" customWidth="1"/>
  </cols>
  <sheetData>
    <row r="1" spans="1:11" x14ac:dyDescent="0.25">
      <c r="A1" s="1" t="s">
        <v>36</v>
      </c>
      <c r="B1" s="1" t="s">
        <v>35</v>
      </c>
      <c r="C1" s="1"/>
      <c r="D1" s="1" t="s">
        <v>2</v>
      </c>
    </row>
    <row r="2" spans="1:11" ht="13.8" thickBot="1" x14ac:dyDescent="0.3">
      <c r="A2" s="2">
        <v>15000</v>
      </c>
      <c r="B2" s="2">
        <v>10000</v>
      </c>
      <c r="D2" s="26" t="s">
        <v>0</v>
      </c>
      <c r="F2" s="8"/>
    </row>
    <row r="3" spans="1:11" ht="13.8" thickBot="1" x14ac:dyDescent="0.3">
      <c r="A3" s="3">
        <v>300</v>
      </c>
      <c r="B3" s="3">
        <v>900</v>
      </c>
      <c r="D3" s="3">
        <f>A2*A3+B2*B3</f>
        <v>13500000</v>
      </c>
      <c r="H3" s="9">
        <v>0</v>
      </c>
      <c r="I3" s="10">
        <v>0</v>
      </c>
      <c r="J3" s="9">
        <f>A2/20</f>
        <v>750</v>
      </c>
      <c r="K3" s="10">
        <f>B2/20</f>
        <v>500</v>
      </c>
    </row>
    <row r="4" spans="1:11" ht="13.8" thickBot="1" x14ac:dyDescent="0.3"/>
    <row r="5" spans="1:11" ht="13.8" thickBot="1" x14ac:dyDescent="0.3">
      <c r="A5" s="4">
        <v>2</v>
      </c>
      <c r="B5" s="4">
        <v>1</v>
      </c>
      <c r="C5" s="3">
        <f>A5*A$3+B5*B$3</f>
        <v>1500</v>
      </c>
      <c r="D5" s="1" t="s">
        <v>1</v>
      </c>
      <c r="E5" s="4">
        <v>1500</v>
      </c>
      <c r="F5" s="27"/>
      <c r="H5" s="9">
        <v>0</v>
      </c>
      <c r="I5" s="10">
        <f>E5/B5</f>
        <v>1500</v>
      </c>
      <c r="J5" s="9">
        <f>E5/A5</f>
        <v>750</v>
      </c>
      <c r="K5" s="10">
        <v>0</v>
      </c>
    </row>
    <row r="6" spans="1:11" ht="13.8" thickBot="1" x14ac:dyDescent="0.3">
      <c r="A6" s="4">
        <v>1</v>
      </c>
      <c r="B6" s="4">
        <v>1</v>
      </c>
      <c r="C6" s="3">
        <f>A6*A$3+B6*B$3</f>
        <v>1200</v>
      </c>
      <c r="D6" s="1" t="s">
        <v>1</v>
      </c>
      <c r="E6" s="4">
        <v>1200</v>
      </c>
      <c r="F6" s="6"/>
      <c r="H6" s="9">
        <v>0</v>
      </c>
      <c r="I6" s="10">
        <f>E6/B6</f>
        <v>1200</v>
      </c>
      <c r="J6" s="9">
        <f>E6/A6</f>
        <v>1200</v>
      </c>
      <c r="K6" s="10">
        <v>0</v>
      </c>
    </row>
    <row r="7" spans="1:11" ht="13.8" thickBot="1" x14ac:dyDescent="0.3">
      <c r="A7" s="4">
        <v>1</v>
      </c>
      <c r="B7" s="4">
        <v>0</v>
      </c>
      <c r="C7" s="3">
        <f>A7*A$3+B7*B$3</f>
        <v>300</v>
      </c>
      <c r="D7" s="1" t="s">
        <v>1</v>
      </c>
      <c r="E7" s="4">
        <v>500</v>
      </c>
      <c r="F7" s="28"/>
      <c r="H7" s="29">
        <v>499.9</v>
      </c>
      <c r="I7" s="10">
        <v>0</v>
      </c>
      <c r="J7" s="9">
        <v>500</v>
      </c>
      <c r="K7" s="10">
        <v>1500</v>
      </c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"/>
  <sheetViews>
    <sheetView zoomScale="200" workbookViewId="0">
      <selection activeCell="H3" sqref="H3:K7"/>
    </sheetView>
  </sheetViews>
  <sheetFormatPr defaultRowHeight="13.2" x14ac:dyDescent="0.25"/>
  <cols>
    <col min="5" max="5" width="6" customWidth="1"/>
    <col min="261" max="261" width="6" customWidth="1"/>
    <col min="517" max="517" width="6" customWidth="1"/>
    <col min="773" max="773" width="6" customWidth="1"/>
    <col min="1029" max="1029" width="6" customWidth="1"/>
    <col min="1285" max="1285" width="6" customWidth="1"/>
    <col min="1541" max="1541" width="6" customWidth="1"/>
    <col min="1797" max="1797" width="6" customWidth="1"/>
    <col min="2053" max="2053" width="6" customWidth="1"/>
    <col min="2309" max="2309" width="6" customWidth="1"/>
    <col min="2565" max="2565" width="6" customWidth="1"/>
    <col min="2821" max="2821" width="6" customWidth="1"/>
    <col min="3077" max="3077" width="6" customWidth="1"/>
    <col min="3333" max="3333" width="6" customWidth="1"/>
    <col min="3589" max="3589" width="6" customWidth="1"/>
    <col min="3845" max="3845" width="6" customWidth="1"/>
    <col min="4101" max="4101" width="6" customWidth="1"/>
    <col min="4357" max="4357" width="6" customWidth="1"/>
    <col min="4613" max="4613" width="6" customWidth="1"/>
    <col min="4869" max="4869" width="6" customWidth="1"/>
    <col min="5125" max="5125" width="6" customWidth="1"/>
    <col min="5381" max="5381" width="6" customWidth="1"/>
    <col min="5637" max="5637" width="6" customWidth="1"/>
    <col min="5893" max="5893" width="6" customWidth="1"/>
    <col min="6149" max="6149" width="6" customWidth="1"/>
    <col min="6405" max="6405" width="6" customWidth="1"/>
    <col min="6661" max="6661" width="6" customWidth="1"/>
    <col min="6917" max="6917" width="6" customWidth="1"/>
    <col min="7173" max="7173" width="6" customWidth="1"/>
    <col min="7429" max="7429" width="6" customWidth="1"/>
    <col min="7685" max="7685" width="6" customWidth="1"/>
    <col min="7941" max="7941" width="6" customWidth="1"/>
    <col min="8197" max="8197" width="6" customWidth="1"/>
    <col min="8453" max="8453" width="6" customWidth="1"/>
    <col min="8709" max="8709" width="6" customWidth="1"/>
    <col min="8965" max="8965" width="6" customWidth="1"/>
    <col min="9221" max="9221" width="6" customWidth="1"/>
    <col min="9477" max="9477" width="6" customWidth="1"/>
    <col min="9733" max="9733" width="6" customWidth="1"/>
    <col min="9989" max="9989" width="6" customWidth="1"/>
    <col min="10245" max="10245" width="6" customWidth="1"/>
    <col min="10501" max="10501" width="6" customWidth="1"/>
    <col min="10757" max="10757" width="6" customWidth="1"/>
    <col min="11013" max="11013" width="6" customWidth="1"/>
    <col min="11269" max="11269" width="6" customWidth="1"/>
    <col min="11525" max="11525" width="6" customWidth="1"/>
    <col min="11781" max="11781" width="6" customWidth="1"/>
    <col min="12037" max="12037" width="6" customWidth="1"/>
    <col min="12293" max="12293" width="6" customWidth="1"/>
    <col min="12549" max="12549" width="6" customWidth="1"/>
    <col min="12805" max="12805" width="6" customWidth="1"/>
    <col min="13061" max="13061" width="6" customWidth="1"/>
    <col min="13317" max="13317" width="6" customWidth="1"/>
    <col min="13573" max="13573" width="6" customWidth="1"/>
    <col min="13829" max="13829" width="6" customWidth="1"/>
    <col min="14085" max="14085" width="6" customWidth="1"/>
    <col min="14341" max="14341" width="6" customWidth="1"/>
    <col min="14597" max="14597" width="6" customWidth="1"/>
    <col min="14853" max="14853" width="6" customWidth="1"/>
    <col min="15109" max="15109" width="6" customWidth="1"/>
    <col min="15365" max="15365" width="6" customWidth="1"/>
    <col min="15621" max="15621" width="6" customWidth="1"/>
    <col min="15877" max="15877" width="6" customWidth="1"/>
    <col min="16133" max="16133" width="6" customWidth="1"/>
  </cols>
  <sheetData>
    <row r="1" spans="1:7" x14ac:dyDescent="0.25">
      <c r="A1" s="1" t="s">
        <v>35</v>
      </c>
      <c r="B1" s="1" t="s">
        <v>36</v>
      </c>
      <c r="C1" s="1" t="s">
        <v>37</v>
      </c>
      <c r="D1" s="1" t="s">
        <v>38</v>
      </c>
      <c r="E1" s="1"/>
      <c r="F1" s="1" t="s">
        <v>2</v>
      </c>
    </row>
    <row r="2" spans="1:7" x14ac:dyDescent="0.25">
      <c r="A2" s="2">
        <v>40</v>
      </c>
      <c r="B2" s="2">
        <v>50</v>
      </c>
      <c r="C2" s="2">
        <v>90</v>
      </c>
      <c r="D2" s="2">
        <v>110</v>
      </c>
      <c r="F2" s="26" t="s">
        <v>0</v>
      </c>
    </row>
    <row r="3" spans="1:7" x14ac:dyDescent="0.25">
      <c r="A3" s="3">
        <v>7.1428571428571388</v>
      </c>
      <c r="B3" s="3">
        <v>0</v>
      </c>
      <c r="C3" s="3">
        <v>7.8571428571428585</v>
      </c>
      <c r="D3" s="3">
        <v>0</v>
      </c>
      <c r="F3" s="3">
        <f>A2*A3+B2*B3+C2*C3+D2*D3</f>
        <v>992.85714285714278</v>
      </c>
    </row>
    <row r="5" spans="1:7" x14ac:dyDescent="0.25">
      <c r="A5" s="4">
        <v>1</v>
      </c>
      <c r="B5" s="4">
        <v>1</v>
      </c>
      <c r="C5" s="4">
        <v>1</v>
      </c>
      <c r="D5" s="4">
        <v>1</v>
      </c>
      <c r="E5" s="3">
        <f>A5*A$3+B5*B$3+C5*C$3+D5*D$3</f>
        <v>14.999999999999996</v>
      </c>
      <c r="F5" s="1" t="s">
        <v>1</v>
      </c>
      <c r="G5" s="4">
        <v>15</v>
      </c>
    </row>
    <row r="6" spans="1:7" x14ac:dyDescent="0.25">
      <c r="A6" s="4">
        <v>7</v>
      </c>
      <c r="B6" s="4">
        <v>5</v>
      </c>
      <c r="C6" s="4">
        <v>3</v>
      </c>
      <c r="D6" s="4">
        <v>2</v>
      </c>
      <c r="E6" s="3">
        <f>A6*A$3+B6*B$3+C6*C$3+D6*D$3</f>
        <v>73.571428571428555</v>
      </c>
      <c r="F6" s="1" t="s">
        <v>1</v>
      </c>
      <c r="G6" s="4">
        <v>120</v>
      </c>
    </row>
    <row r="7" spans="1:7" x14ac:dyDescent="0.25">
      <c r="A7" s="4">
        <v>3</v>
      </c>
      <c r="B7" s="4">
        <v>5</v>
      </c>
      <c r="C7" s="4">
        <v>10</v>
      </c>
      <c r="D7" s="4">
        <v>15</v>
      </c>
      <c r="E7" s="3">
        <f>A7*A$3+B7*B$3+C7*C$3+D7*D$3</f>
        <v>100</v>
      </c>
      <c r="F7" s="1" t="s">
        <v>1</v>
      </c>
      <c r="G7" s="4">
        <v>100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7"/>
  <sheetViews>
    <sheetView workbookViewId="0">
      <selection activeCell="H3" sqref="H3:K7"/>
    </sheetView>
  </sheetViews>
  <sheetFormatPr defaultRowHeight="13.2" x14ac:dyDescent="0.25"/>
  <cols>
    <col min="1" max="1" width="11.109375" style="11" customWidth="1"/>
    <col min="2" max="21" width="5.88671875" style="12" customWidth="1"/>
    <col min="22" max="22" width="8.88671875" style="12" bestFit="1" customWidth="1"/>
    <col min="23" max="23" width="3.6640625" style="12" customWidth="1"/>
    <col min="24" max="24" width="9.33203125" style="12" bestFit="1" customWidth="1"/>
    <col min="25" max="25" width="14.6640625" style="12" bestFit="1" customWidth="1"/>
    <col min="26" max="256" width="9.109375" style="12"/>
    <col min="257" max="257" width="11.109375" style="12" customWidth="1"/>
    <col min="258" max="277" width="5.88671875" style="12" customWidth="1"/>
    <col min="278" max="278" width="8.88671875" style="12" bestFit="1" customWidth="1"/>
    <col min="279" max="279" width="3.6640625" style="12" customWidth="1"/>
    <col min="280" max="280" width="9.33203125" style="12" bestFit="1" customWidth="1"/>
    <col min="281" max="281" width="14.6640625" style="12" bestFit="1" customWidth="1"/>
    <col min="282" max="512" width="9.109375" style="12"/>
    <col min="513" max="513" width="11.109375" style="12" customWidth="1"/>
    <col min="514" max="533" width="5.88671875" style="12" customWidth="1"/>
    <col min="534" max="534" width="8.88671875" style="12" bestFit="1" customWidth="1"/>
    <col min="535" max="535" width="3.6640625" style="12" customWidth="1"/>
    <col min="536" max="536" width="9.33203125" style="12" bestFit="1" customWidth="1"/>
    <col min="537" max="537" width="14.6640625" style="12" bestFit="1" customWidth="1"/>
    <col min="538" max="768" width="9.109375" style="12"/>
    <col min="769" max="769" width="11.109375" style="12" customWidth="1"/>
    <col min="770" max="789" width="5.88671875" style="12" customWidth="1"/>
    <col min="790" max="790" width="8.88671875" style="12" bestFit="1" customWidth="1"/>
    <col min="791" max="791" width="3.6640625" style="12" customWidth="1"/>
    <col min="792" max="792" width="9.33203125" style="12" bestFit="1" customWidth="1"/>
    <col min="793" max="793" width="14.6640625" style="12" bestFit="1" customWidth="1"/>
    <col min="794" max="1024" width="9.109375" style="12"/>
    <col min="1025" max="1025" width="11.109375" style="12" customWidth="1"/>
    <col min="1026" max="1045" width="5.88671875" style="12" customWidth="1"/>
    <col min="1046" max="1046" width="8.88671875" style="12" bestFit="1" customWidth="1"/>
    <col min="1047" max="1047" width="3.6640625" style="12" customWidth="1"/>
    <col min="1048" max="1048" width="9.33203125" style="12" bestFit="1" customWidth="1"/>
    <col min="1049" max="1049" width="14.6640625" style="12" bestFit="1" customWidth="1"/>
    <col min="1050" max="1280" width="9.109375" style="12"/>
    <col min="1281" max="1281" width="11.109375" style="12" customWidth="1"/>
    <col min="1282" max="1301" width="5.88671875" style="12" customWidth="1"/>
    <col min="1302" max="1302" width="8.88671875" style="12" bestFit="1" customWidth="1"/>
    <col min="1303" max="1303" width="3.6640625" style="12" customWidth="1"/>
    <col min="1304" max="1304" width="9.33203125" style="12" bestFit="1" customWidth="1"/>
    <col min="1305" max="1305" width="14.6640625" style="12" bestFit="1" customWidth="1"/>
    <col min="1306" max="1536" width="9.109375" style="12"/>
    <col min="1537" max="1537" width="11.109375" style="12" customWidth="1"/>
    <col min="1538" max="1557" width="5.88671875" style="12" customWidth="1"/>
    <col min="1558" max="1558" width="8.88671875" style="12" bestFit="1" customWidth="1"/>
    <col min="1559" max="1559" width="3.6640625" style="12" customWidth="1"/>
    <col min="1560" max="1560" width="9.33203125" style="12" bestFit="1" customWidth="1"/>
    <col min="1561" max="1561" width="14.6640625" style="12" bestFit="1" customWidth="1"/>
    <col min="1562" max="1792" width="9.109375" style="12"/>
    <col min="1793" max="1793" width="11.109375" style="12" customWidth="1"/>
    <col min="1794" max="1813" width="5.88671875" style="12" customWidth="1"/>
    <col min="1814" max="1814" width="8.88671875" style="12" bestFit="1" customWidth="1"/>
    <col min="1815" max="1815" width="3.6640625" style="12" customWidth="1"/>
    <col min="1816" max="1816" width="9.33203125" style="12" bestFit="1" customWidth="1"/>
    <col min="1817" max="1817" width="14.6640625" style="12" bestFit="1" customWidth="1"/>
    <col min="1818" max="2048" width="9.109375" style="12"/>
    <col min="2049" max="2049" width="11.109375" style="12" customWidth="1"/>
    <col min="2050" max="2069" width="5.88671875" style="12" customWidth="1"/>
    <col min="2070" max="2070" width="8.88671875" style="12" bestFit="1" customWidth="1"/>
    <col min="2071" max="2071" width="3.6640625" style="12" customWidth="1"/>
    <col min="2072" max="2072" width="9.33203125" style="12" bestFit="1" customWidth="1"/>
    <col min="2073" max="2073" width="14.6640625" style="12" bestFit="1" customWidth="1"/>
    <col min="2074" max="2304" width="9.109375" style="12"/>
    <col min="2305" max="2305" width="11.109375" style="12" customWidth="1"/>
    <col min="2306" max="2325" width="5.88671875" style="12" customWidth="1"/>
    <col min="2326" max="2326" width="8.88671875" style="12" bestFit="1" customWidth="1"/>
    <col min="2327" max="2327" width="3.6640625" style="12" customWidth="1"/>
    <col min="2328" max="2328" width="9.33203125" style="12" bestFit="1" customWidth="1"/>
    <col min="2329" max="2329" width="14.6640625" style="12" bestFit="1" customWidth="1"/>
    <col min="2330" max="2560" width="9.109375" style="12"/>
    <col min="2561" max="2561" width="11.109375" style="12" customWidth="1"/>
    <col min="2562" max="2581" width="5.88671875" style="12" customWidth="1"/>
    <col min="2582" max="2582" width="8.88671875" style="12" bestFit="1" customWidth="1"/>
    <col min="2583" max="2583" width="3.6640625" style="12" customWidth="1"/>
    <col min="2584" max="2584" width="9.33203125" style="12" bestFit="1" customWidth="1"/>
    <col min="2585" max="2585" width="14.6640625" style="12" bestFit="1" customWidth="1"/>
    <col min="2586" max="2816" width="9.109375" style="12"/>
    <col min="2817" max="2817" width="11.109375" style="12" customWidth="1"/>
    <col min="2818" max="2837" width="5.88671875" style="12" customWidth="1"/>
    <col min="2838" max="2838" width="8.88671875" style="12" bestFit="1" customWidth="1"/>
    <col min="2839" max="2839" width="3.6640625" style="12" customWidth="1"/>
    <col min="2840" max="2840" width="9.33203125" style="12" bestFit="1" customWidth="1"/>
    <col min="2841" max="2841" width="14.6640625" style="12" bestFit="1" customWidth="1"/>
    <col min="2842" max="3072" width="9.109375" style="12"/>
    <col min="3073" max="3073" width="11.109375" style="12" customWidth="1"/>
    <col min="3074" max="3093" width="5.88671875" style="12" customWidth="1"/>
    <col min="3094" max="3094" width="8.88671875" style="12" bestFit="1" customWidth="1"/>
    <col min="3095" max="3095" width="3.6640625" style="12" customWidth="1"/>
    <col min="3096" max="3096" width="9.33203125" style="12" bestFit="1" customWidth="1"/>
    <col min="3097" max="3097" width="14.6640625" style="12" bestFit="1" customWidth="1"/>
    <col min="3098" max="3328" width="9.109375" style="12"/>
    <col min="3329" max="3329" width="11.109375" style="12" customWidth="1"/>
    <col min="3330" max="3349" width="5.88671875" style="12" customWidth="1"/>
    <col min="3350" max="3350" width="8.88671875" style="12" bestFit="1" customWidth="1"/>
    <col min="3351" max="3351" width="3.6640625" style="12" customWidth="1"/>
    <col min="3352" max="3352" width="9.33203125" style="12" bestFit="1" customWidth="1"/>
    <col min="3353" max="3353" width="14.6640625" style="12" bestFit="1" customWidth="1"/>
    <col min="3354" max="3584" width="9.109375" style="12"/>
    <col min="3585" max="3585" width="11.109375" style="12" customWidth="1"/>
    <col min="3586" max="3605" width="5.88671875" style="12" customWidth="1"/>
    <col min="3606" max="3606" width="8.88671875" style="12" bestFit="1" customWidth="1"/>
    <col min="3607" max="3607" width="3.6640625" style="12" customWidth="1"/>
    <col min="3608" max="3608" width="9.33203125" style="12" bestFit="1" customWidth="1"/>
    <col min="3609" max="3609" width="14.6640625" style="12" bestFit="1" customWidth="1"/>
    <col min="3610" max="3840" width="9.109375" style="12"/>
    <col min="3841" max="3841" width="11.109375" style="12" customWidth="1"/>
    <col min="3842" max="3861" width="5.88671875" style="12" customWidth="1"/>
    <col min="3862" max="3862" width="8.88671875" style="12" bestFit="1" customWidth="1"/>
    <col min="3863" max="3863" width="3.6640625" style="12" customWidth="1"/>
    <col min="3864" max="3864" width="9.33203125" style="12" bestFit="1" customWidth="1"/>
    <col min="3865" max="3865" width="14.6640625" style="12" bestFit="1" customWidth="1"/>
    <col min="3866" max="4096" width="9.109375" style="12"/>
    <col min="4097" max="4097" width="11.109375" style="12" customWidth="1"/>
    <col min="4098" max="4117" width="5.88671875" style="12" customWidth="1"/>
    <col min="4118" max="4118" width="8.88671875" style="12" bestFit="1" customWidth="1"/>
    <col min="4119" max="4119" width="3.6640625" style="12" customWidth="1"/>
    <col min="4120" max="4120" width="9.33203125" style="12" bestFit="1" customWidth="1"/>
    <col min="4121" max="4121" width="14.6640625" style="12" bestFit="1" customWidth="1"/>
    <col min="4122" max="4352" width="9.109375" style="12"/>
    <col min="4353" max="4353" width="11.109375" style="12" customWidth="1"/>
    <col min="4354" max="4373" width="5.88671875" style="12" customWidth="1"/>
    <col min="4374" max="4374" width="8.88671875" style="12" bestFit="1" customWidth="1"/>
    <col min="4375" max="4375" width="3.6640625" style="12" customWidth="1"/>
    <col min="4376" max="4376" width="9.33203125" style="12" bestFit="1" customWidth="1"/>
    <col min="4377" max="4377" width="14.6640625" style="12" bestFit="1" customWidth="1"/>
    <col min="4378" max="4608" width="9.109375" style="12"/>
    <col min="4609" max="4609" width="11.109375" style="12" customWidth="1"/>
    <col min="4610" max="4629" width="5.88671875" style="12" customWidth="1"/>
    <col min="4630" max="4630" width="8.88671875" style="12" bestFit="1" customWidth="1"/>
    <col min="4631" max="4631" width="3.6640625" style="12" customWidth="1"/>
    <col min="4632" max="4632" width="9.33203125" style="12" bestFit="1" customWidth="1"/>
    <col min="4633" max="4633" width="14.6640625" style="12" bestFit="1" customWidth="1"/>
    <col min="4634" max="4864" width="9.109375" style="12"/>
    <col min="4865" max="4865" width="11.109375" style="12" customWidth="1"/>
    <col min="4866" max="4885" width="5.88671875" style="12" customWidth="1"/>
    <col min="4886" max="4886" width="8.88671875" style="12" bestFit="1" customWidth="1"/>
    <col min="4887" max="4887" width="3.6640625" style="12" customWidth="1"/>
    <col min="4888" max="4888" width="9.33203125" style="12" bestFit="1" customWidth="1"/>
    <col min="4889" max="4889" width="14.6640625" style="12" bestFit="1" customWidth="1"/>
    <col min="4890" max="5120" width="9.109375" style="12"/>
    <col min="5121" max="5121" width="11.109375" style="12" customWidth="1"/>
    <col min="5122" max="5141" width="5.88671875" style="12" customWidth="1"/>
    <col min="5142" max="5142" width="8.88671875" style="12" bestFit="1" customWidth="1"/>
    <col min="5143" max="5143" width="3.6640625" style="12" customWidth="1"/>
    <col min="5144" max="5144" width="9.33203125" style="12" bestFit="1" customWidth="1"/>
    <col min="5145" max="5145" width="14.6640625" style="12" bestFit="1" customWidth="1"/>
    <col min="5146" max="5376" width="9.109375" style="12"/>
    <col min="5377" max="5377" width="11.109375" style="12" customWidth="1"/>
    <col min="5378" max="5397" width="5.88671875" style="12" customWidth="1"/>
    <col min="5398" max="5398" width="8.88671875" style="12" bestFit="1" customWidth="1"/>
    <col min="5399" max="5399" width="3.6640625" style="12" customWidth="1"/>
    <col min="5400" max="5400" width="9.33203125" style="12" bestFit="1" customWidth="1"/>
    <col min="5401" max="5401" width="14.6640625" style="12" bestFit="1" customWidth="1"/>
    <col min="5402" max="5632" width="9.109375" style="12"/>
    <col min="5633" max="5633" width="11.109375" style="12" customWidth="1"/>
    <col min="5634" max="5653" width="5.88671875" style="12" customWidth="1"/>
    <col min="5654" max="5654" width="8.88671875" style="12" bestFit="1" customWidth="1"/>
    <col min="5655" max="5655" width="3.6640625" style="12" customWidth="1"/>
    <col min="5656" max="5656" width="9.33203125" style="12" bestFit="1" customWidth="1"/>
    <col min="5657" max="5657" width="14.6640625" style="12" bestFit="1" customWidth="1"/>
    <col min="5658" max="5888" width="9.109375" style="12"/>
    <col min="5889" max="5889" width="11.109375" style="12" customWidth="1"/>
    <col min="5890" max="5909" width="5.88671875" style="12" customWidth="1"/>
    <col min="5910" max="5910" width="8.88671875" style="12" bestFit="1" customWidth="1"/>
    <col min="5911" max="5911" width="3.6640625" style="12" customWidth="1"/>
    <col min="5912" max="5912" width="9.33203125" style="12" bestFit="1" customWidth="1"/>
    <col min="5913" max="5913" width="14.6640625" style="12" bestFit="1" customWidth="1"/>
    <col min="5914" max="6144" width="9.109375" style="12"/>
    <col min="6145" max="6145" width="11.109375" style="12" customWidth="1"/>
    <col min="6146" max="6165" width="5.88671875" style="12" customWidth="1"/>
    <col min="6166" max="6166" width="8.88671875" style="12" bestFit="1" customWidth="1"/>
    <col min="6167" max="6167" width="3.6640625" style="12" customWidth="1"/>
    <col min="6168" max="6168" width="9.33203125" style="12" bestFit="1" customWidth="1"/>
    <col min="6169" max="6169" width="14.6640625" style="12" bestFit="1" customWidth="1"/>
    <col min="6170" max="6400" width="9.109375" style="12"/>
    <col min="6401" max="6401" width="11.109375" style="12" customWidth="1"/>
    <col min="6402" max="6421" width="5.88671875" style="12" customWidth="1"/>
    <col min="6422" max="6422" width="8.88671875" style="12" bestFit="1" customWidth="1"/>
    <col min="6423" max="6423" width="3.6640625" style="12" customWidth="1"/>
    <col min="6424" max="6424" width="9.33203125" style="12" bestFit="1" customWidth="1"/>
    <col min="6425" max="6425" width="14.6640625" style="12" bestFit="1" customWidth="1"/>
    <col min="6426" max="6656" width="9.109375" style="12"/>
    <col min="6657" max="6657" width="11.109375" style="12" customWidth="1"/>
    <col min="6658" max="6677" width="5.88671875" style="12" customWidth="1"/>
    <col min="6678" max="6678" width="8.88671875" style="12" bestFit="1" customWidth="1"/>
    <col min="6679" max="6679" width="3.6640625" style="12" customWidth="1"/>
    <col min="6680" max="6680" width="9.33203125" style="12" bestFit="1" customWidth="1"/>
    <col min="6681" max="6681" width="14.6640625" style="12" bestFit="1" customWidth="1"/>
    <col min="6682" max="6912" width="9.109375" style="12"/>
    <col min="6913" max="6913" width="11.109375" style="12" customWidth="1"/>
    <col min="6914" max="6933" width="5.88671875" style="12" customWidth="1"/>
    <col min="6934" max="6934" width="8.88671875" style="12" bestFit="1" customWidth="1"/>
    <col min="6935" max="6935" width="3.6640625" style="12" customWidth="1"/>
    <col min="6936" max="6936" width="9.33203125" style="12" bestFit="1" customWidth="1"/>
    <col min="6937" max="6937" width="14.6640625" style="12" bestFit="1" customWidth="1"/>
    <col min="6938" max="7168" width="9.109375" style="12"/>
    <col min="7169" max="7169" width="11.109375" style="12" customWidth="1"/>
    <col min="7170" max="7189" width="5.88671875" style="12" customWidth="1"/>
    <col min="7190" max="7190" width="8.88671875" style="12" bestFit="1" customWidth="1"/>
    <col min="7191" max="7191" width="3.6640625" style="12" customWidth="1"/>
    <col min="7192" max="7192" width="9.33203125" style="12" bestFit="1" customWidth="1"/>
    <col min="7193" max="7193" width="14.6640625" style="12" bestFit="1" customWidth="1"/>
    <col min="7194" max="7424" width="9.109375" style="12"/>
    <col min="7425" max="7425" width="11.109375" style="12" customWidth="1"/>
    <col min="7426" max="7445" width="5.88671875" style="12" customWidth="1"/>
    <col min="7446" max="7446" width="8.88671875" style="12" bestFit="1" customWidth="1"/>
    <col min="7447" max="7447" width="3.6640625" style="12" customWidth="1"/>
    <col min="7448" max="7448" width="9.33203125" style="12" bestFit="1" customWidth="1"/>
    <col min="7449" max="7449" width="14.6640625" style="12" bestFit="1" customWidth="1"/>
    <col min="7450" max="7680" width="9.109375" style="12"/>
    <col min="7681" max="7681" width="11.109375" style="12" customWidth="1"/>
    <col min="7682" max="7701" width="5.88671875" style="12" customWidth="1"/>
    <col min="7702" max="7702" width="8.88671875" style="12" bestFit="1" customWidth="1"/>
    <col min="7703" max="7703" width="3.6640625" style="12" customWidth="1"/>
    <col min="7704" max="7704" width="9.33203125" style="12" bestFit="1" customWidth="1"/>
    <col min="7705" max="7705" width="14.6640625" style="12" bestFit="1" customWidth="1"/>
    <col min="7706" max="7936" width="9.109375" style="12"/>
    <col min="7937" max="7937" width="11.109375" style="12" customWidth="1"/>
    <col min="7938" max="7957" width="5.88671875" style="12" customWidth="1"/>
    <col min="7958" max="7958" width="8.88671875" style="12" bestFit="1" customWidth="1"/>
    <col min="7959" max="7959" width="3.6640625" style="12" customWidth="1"/>
    <col min="7960" max="7960" width="9.33203125" style="12" bestFit="1" customWidth="1"/>
    <col min="7961" max="7961" width="14.6640625" style="12" bestFit="1" customWidth="1"/>
    <col min="7962" max="8192" width="9.109375" style="12"/>
    <col min="8193" max="8193" width="11.109375" style="12" customWidth="1"/>
    <col min="8194" max="8213" width="5.88671875" style="12" customWidth="1"/>
    <col min="8214" max="8214" width="8.88671875" style="12" bestFit="1" customWidth="1"/>
    <col min="8215" max="8215" width="3.6640625" style="12" customWidth="1"/>
    <col min="8216" max="8216" width="9.33203125" style="12" bestFit="1" customWidth="1"/>
    <col min="8217" max="8217" width="14.6640625" style="12" bestFit="1" customWidth="1"/>
    <col min="8218" max="8448" width="9.109375" style="12"/>
    <col min="8449" max="8449" width="11.109375" style="12" customWidth="1"/>
    <col min="8450" max="8469" width="5.88671875" style="12" customWidth="1"/>
    <col min="8470" max="8470" width="8.88671875" style="12" bestFit="1" customWidth="1"/>
    <col min="8471" max="8471" width="3.6640625" style="12" customWidth="1"/>
    <col min="8472" max="8472" width="9.33203125" style="12" bestFit="1" customWidth="1"/>
    <col min="8473" max="8473" width="14.6640625" style="12" bestFit="1" customWidth="1"/>
    <col min="8474" max="8704" width="9.109375" style="12"/>
    <col min="8705" max="8705" width="11.109375" style="12" customWidth="1"/>
    <col min="8706" max="8725" width="5.88671875" style="12" customWidth="1"/>
    <col min="8726" max="8726" width="8.88671875" style="12" bestFit="1" customWidth="1"/>
    <col min="8727" max="8727" width="3.6640625" style="12" customWidth="1"/>
    <col min="8728" max="8728" width="9.33203125" style="12" bestFit="1" customWidth="1"/>
    <col min="8729" max="8729" width="14.6640625" style="12" bestFit="1" customWidth="1"/>
    <col min="8730" max="8960" width="9.109375" style="12"/>
    <col min="8961" max="8961" width="11.109375" style="12" customWidth="1"/>
    <col min="8962" max="8981" width="5.88671875" style="12" customWidth="1"/>
    <col min="8982" max="8982" width="8.88671875" style="12" bestFit="1" customWidth="1"/>
    <col min="8983" max="8983" width="3.6640625" style="12" customWidth="1"/>
    <col min="8984" max="8984" width="9.33203125" style="12" bestFit="1" customWidth="1"/>
    <col min="8985" max="8985" width="14.6640625" style="12" bestFit="1" customWidth="1"/>
    <col min="8986" max="9216" width="9.109375" style="12"/>
    <col min="9217" max="9217" width="11.109375" style="12" customWidth="1"/>
    <col min="9218" max="9237" width="5.88671875" style="12" customWidth="1"/>
    <col min="9238" max="9238" width="8.88671875" style="12" bestFit="1" customWidth="1"/>
    <col min="9239" max="9239" width="3.6640625" style="12" customWidth="1"/>
    <col min="9240" max="9240" width="9.33203125" style="12" bestFit="1" customWidth="1"/>
    <col min="9241" max="9241" width="14.6640625" style="12" bestFit="1" customWidth="1"/>
    <col min="9242" max="9472" width="9.109375" style="12"/>
    <col min="9473" max="9473" width="11.109375" style="12" customWidth="1"/>
    <col min="9474" max="9493" width="5.88671875" style="12" customWidth="1"/>
    <col min="9494" max="9494" width="8.88671875" style="12" bestFit="1" customWidth="1"/>
    <col min="9495" max="9495" width="3.6640625" style="12" customWidth="1"/>
    <col min="9496" max="9496" width="9.33203125" style="12" bestFit="1" customWidth="1"/>
    <col min="9497" max="9497" width="14.6640625" style="12" bestFit="1" customWidth="1"/>
    <col min="9498" max="9728" width="9.109375" style="12"/>
    <col min="9729" max="9729" width="11.109375" style="12" customWidth="1"/>
    <col min="9730" max="9749" width="5.88671875" style="12" customWidth="1"/>
    <col min="9750" max="9750" width="8.88671875" style="12" bestFit="1" customWidth="1"/>
    <col min="9751" max="9751" width="3.6640625" style="12" customWidth="1"/>
    <col min="9752" max="9752" width="9.33203125" style="12" bestFit="1" customWidth="1"/>
    <col min="9753" max="9753" width="14.6640625" style="12" bestFit="1" customWidth="1"/>
    <col min="9754" max="9984" width="9.109375" style="12"/>
    <col min="9985" max="9985" width="11.109375" style="12" customWidth="1"/>
    <col min="9986" max="10005" width="5.88671875" style="12" customWidth="1"/>
    <col min="10006" max="10006" width="8.88671875" style="12" bestFit="1" customWidth="1"/>
    <col min="10007" max="10007" width="3.6640625" style="12" customWidth="1"/>
    <col min="10008" max="10008" width="9.33203125" style="12" bestFit="1" customWidth="1"/>
    <col min="10009" max="10009" width="14.6640625" style="12" bestFit="1" customWidth="1"/>
    <col min="10010" max="10240" width="9.109375" style="12"/>
    <col min="10241" max="10241" width="11.109375" style="12" customWidth="1"/>
    <col min="10242" max="10261" width="5.88671875" style="12" customWidth="1"/>
    <col min="10262" max="10262" width="8.88671875" style="12" bestFit="1" customWidth="1"/>
    <col min="10263" max="10263" width="3.6640625" style="12" customWidth="1"/>
    <col min="10264" max="10264" width="9.33203125" style="12" bestFit="1" customWidth="1"/>
    <col min="10265" max="10265" width="14.6640625" style="12" bestFit="1" customWidth="1"/>
    <col min="10266" max="10496" width="9.109375" style="12"/>
    <col min="10497" max="10497" width="11.109375" style="12" customWidth="1"/>
    <col min="10498" max="10517" width="5.88671875" style="12" customWidth="1"/>
    <col min="10518" max="10518" width="8.88671875" style="12" bestFit="1" customWidth="1"/>
    <col min="10519" max="10519" width="3.6640625" style="12" customWidth="1"/>
    <col min="10520" max="10520" width="9.33203125" style="12" bestFit="1" customWidth="1"/>
    <col min="10521" max="10521" width="14.6640625" style="12" bestFit="1" customWidth="1"/>
    <col min="10522" max="10752" width="9.109375" style="12"/>
    <col min="10753" max="10753" width="11.109375" style="12" customWidth="1"/>
    <col min="10754" max="10773" width="5.88671875" style="12" customWidth="1"/>
    <col min="10774" max="10774" width="8.88671875" style="12" bestFit="1" customWidth="1"/>
    <col min="10775" max="10775" width="3.6640625" style="12" customWidth="1"/>
    <col min="10776" max="10776" width="9.33203125" style="12" bestFit="1" customWidth="1"/>
    <col min="10777" max="10777" width="14.6640625" style="12" bestFit="1" customWidth="1"/>
    <col min="10778" max="11008" width="9.109375" style="12"/>
    <col min="11009" max="11009" width="11.109375" style="12" customWidth="1"/>
    <col min="11010" max="11029" width="5.88671875" style="12" customWidth="1"/>
    <col min="11030" max="11030" width="8.88671875" style="12" bestFit="1" customWidth="1"/>
    <col min="11031" max="11031" width="3.6640625" style="12" customWidth="1"/>
    <col min="11032" max="11032" width="9.33203125" style="12" bestFit="1" customWidth="1"/>
    <col min="11033" max="11033" width="14.6640625" style="12" bestFit="1" customWidth="1"/>
    <col min="11034" max="11264" width="9.109375" style="12"/>
    <col min="11265" max="11265" width="11.109375" style="12" customWidth="1"/>
    <col min="11266" max="11285" width="5.88671875" style="12" customWidth="1"/>
    <col min="11286" max="11286" width="8.88671875" style="12" bestFit="1" customWidth="1"/>
    <col min="11287" max="11287" width="3.6640625" style="12" customWidth="1"/>
    <col min="11288" max="11288" width="9.33203125" style="12" bestFit="1" customWidth="1"/>
    <col min="11289" max="11289" width="14.6640625" style="12" bestFit="1" customWidth="1"/>
    <col min="11290" max="11520" width="9.109375" style="12"/>
    <col min="11521" max="11521" width="11.109375" style="12" customWidth="1"/>
    <col min="11522" max="11541" width="5.88671875" style="12" customWidth="1"/>
    <col min="11542" max="11542" width="8.88671875" style="12" bestFit="1" customWidth="1"/>
    <col min="11543" max="11543" width="3.6640625" style="12" customWidth="1"/>
    <col min="11544" max="11544" width="9.33203125" style="12" bestFit="1" customWidth="1"/>
    <col min="11545" max="11545" width="14.6640625" style="12" bestFit="1" customWidth="1"/>
    <col min="11546" max="11776" width="9.109375" style="12"/>
    <col min="11777" max="11777" width="11.109375" style="12" customWidth="1"/>
    <col min="11778" max="11797" width="5.88671875" style="12" customWidth="1"/>
    <col min="11798" max="11798" width="8.88671875" style="12" bestFit="1" customWidth="1"/>
    <col min="11799" max="11799" width="3.6640625" style="12" customWidth="1"/>
    <col min="11800" max="11800" width="9.33203125" style="12" bestFit="1" customWidth="1"/>
    <col min="11801" max="11801" width="14.6640625" style="12" bestFit="1" customWidth="1"/>
    <col min="11802" max="12032" width="9.109375" style="12"/>
    <col min="12033" max="12033" width="11.109375" style="12" customWidth="1"/>
    <col min="12034" max="12053" width="5.88671875" style="12" customWidth="1"/>
    <col min="12054" max="12054" width="8.88671875" style="12" bestFit="1" customWidth="1"/>
    <col min="12055" max="12055" width="3.6640625" style="12" customWidth="1"/>
    <col min="12056" max="12056" width="9.33203125" style="12" bestFit="1" customWidth="1"/>
    <col min="12057" max="12057" width="14.6640625" style="12" bestFit="1" customWidth="1"/>
    <col min="12058" max="12288" width="9.109375" style="12"/>
    <col min="12289" max="12289" width="11.109375" style="12" customWidth="1"/>
    <col min="12290" max="12309" width="5.88671875" style="12" customWidth="1"/>
    <col min="12310" max="12310" width="8.88671875" style="12" bestFit="1" customWidth="1"/>
    <col min="12311" max="12311" width="3.6640625" style="12" customWidth="1"/>
    <col min="12312" max="12312" width="9.33203125" style="12" bestFit="1" customWidth="1"/>
    <col min="12313" max="12313" width="14.6640625" style="12" bestFit="1" customWidth="1"/>
    <col min="12314" max="12544" width="9.109375" style="12"/>
    <col min="12545" max="12545" width="11.109375" style="12" customWidth="1"/>
    <col min="12546" max="12565" width="5.88671875" style="12" customWidth="1"/>
    <col min="12566" max="12566" width="8.88671875" style="12" bestFit="1" customWidth="1"/>
    <col min="12567" max="12567" width="3.6640625" style="12" customWidth="1"/>
    <col min="12568" max="12568" width="9.33203125" style="12" bestFit="1" customWidth="1"/>
    <col min="12569" max="12569" width="14.6640625" style="12" bestFit="1" customWidth="1"/>
    <col min="12570" max="12800" width="9.109375" style="12"/>
    <col min="12801" max="12801" width="11.109375" style="12" customWidth="1"/>
    <col min="12802" max="12821" width="5.88671875" style="12" customWidth="1"/>
    <col min="12822" max="12822" width="8.88671875" style="12" bestFit="1" customWidth="1"/>
    <col min="12823" max="12823" width="3.6640625" style="12" customWidth="1"/>
    <col min="12824" max="12824" width="9.33203125" style="12" bestFit="1" customWidth="1"/>
    <col min="12825" max="12825" width="14.6640625" style="12" bestFit="1" customWidth="1"/>
    <col min="12826" max="13056" width="9.109375" style="12"/>
    <col min="13057" max="13057" width="11.109375" style="12" customWidth="1"/>
    <col min="13058" max="13077" width="5.88671875" style="12" customWidth="1"/>
    <col min="13078" max="13078" width="8.88671875" style="12" bestFit="1" customWidth="1"/>
    <col min="13079" max="13079" width="3.6640625" style="12" customWidth="1"/>
    <col min="13080" max="13080" width="9.33203125" style="12" bestFit="1" customWidth="1"/>
    <col min="13081" max="13081" width="14.6640625" style="12" bestFit="1" customWidth="1"/>
    <col min="13082" max="13312" width="9.109375" style="12"/>
    <col min="13313" max="13313" width="11.109375" style="12" customWidth="1"/>
    <col min="13314" max="13333" width="5.88671875" style="12" customWidth="1"/>
    <col min="13334" max="13334" width="8.88671875" style="12" bestFit="1" customWidth="1"/>
    <col min="13335" max="13335" width="3.6640625" style="12" customWidth="1"/>
    <col min="13336" max="13336" width="9.33203125" style="12" bestFit="1" customWidth="1"/>
    <col min="13337" max="13337" width="14.6640625" style="12" bestFit="1" customWidth="1"/>
    <col min="13338" max="13568" width="9.109375" style="12"/>
    <col min="13569" max="13569" width="11.109375" style="12" customWidth="1"/>
    <col min="13570" max="13589" width="5.88671875" style="12" customWidth="1"/>
    <col min="13590" max="13590" width="8.88671875" style="12" bestFit="1" customWidth="1"/>
    <col min="13591" max="13591" width="3.6640625" style="12" customWidth="1"/>
    <col min="13592" max="13592" width="9.33203125" style="12" bestFit="1" customWidth="1"/>
    <col min="13593" max="13593" width="14.6640625" style="12" bestFit="1" customWidth="1"/>
    <col min="13594" max="13824" width="9.109375" style="12"/>
    <col min="13825" max="13825" width="11.109375" style="12" customWidth="1"/>
    <col min="13826" max="13845" width="5.88671875" style="12" customWidth="1"/>
    <col min="13846" max="13846" width="8.88671875" style="12" bestFit="1" customWidth="1"/>
    <col min="13847" max="13847" width="3.6640625" style="12" customWidth="1"/>
    <col min="13848" max="13848" width="9.33203125" style="12" bestFit="1" customWidth="1"/>
    <col min="13849" max="13849" width="14.6640625" style="12" bestFit="1" customWidth="1"/>
    <col min="13850" max="14080" width="9.109375" style="12"/>
    <col min="14081" max="14081" width="11.109375" style="12" customWidth="1"/>
    <col min="14082" max="14101" width="5.88671875" style="12" customWidth="1"/>
    <col min="14102" max="14102" width="8.88671875" style="12" bestFit="1" customWidth="1"/>
    <col min="14103" max="14103" width="3.6640625" style="12" customWidth="1"/>
    <col min="14104" max="14104" width="9.33203125" style="12" bestFit="1" customWidth="1"/>
    <col min="14105" max="14105" width="14.6640625" style="12" bestFit="1" customWidth="1"/>
    <col min="14106" max="14336" width="9.109375" style="12"/>
    <col min="14337" max="14337" width="11.109375" style="12" customWidth="1"/>
    <col min="14338" max="14357" width="5.88671875" style="12" customWidth="1"/>
    <col min="14358" max="14358" width="8.88671875" style="12" bestFit="1" customWidth="1"/>
    <col min="14359" max="14359" width="3.6640625" style="12" customWidth="1"/>
    <col min="14360" max="14360" width="9.33203125" style="12" bestFit="1" customWidth="1"/>
    <col min="14361" max="14361" width="14.6640625" style="12" bestFit="1" customWidth="1"/>
    <col min="14362" max="14592" width="9.109375" style="12"/>
    <col min="14593" max="14593" width="11.109375" style="12" customWidth="1"/>
    <col min="14594" max="14613" width="5.88671875" style="12" customWidth="1"/>
    <col min="14614" max="14614" width="8.88671875" style="12" bestFit="1" customWidth="1"/>
    <col min="14615" max="14615" width="3.6640625" style="12" customWidth="1"/>
    <col min="14616" max="14616" width="9.33203125" style="12" bestFit="1" customWidth="1"/>
    <col min="14617" max="14617" width="14.6640625" style="12" bestFit="1" customWidth="1"/>
    <col min="14618" max="14848" width="9.109375" style="12"/>
    <col min="14849" max="14849" width="11.109375" style="12" customWidth="1"/>
    <col min="14850" max="14869" width="5.88671875" style="12" customWidth="1"/>
    <col min="14870" max="14870" width="8.88671875" style="12" bestFit="1" customWidth="1"/>
    <col min="14871" max="14871" width="3.6640625" style="12" customWidth="1"/>
    <col min="14872" max="14872" width="9.33203125" style="12" bestFit="1" customWidth="1"/>
    <col min="14873" max="14873" width="14.6640625" style="12" bestFit="1" customWidth="1"/>
    <col min="14874" max="15104" width="9.109375" style="12"/>
    <col min="15105" max="15105" width="11.109375" style="12" customWidth="1"/>
    <col min="15106" max="15125" width="5.88671875" style="12" customWidth="1"/>
    <col min="15126" max="15126" width="8.88671875" style="12" bestFit="1" customWidth="1"/>
    <col min="15127" max="15127" width="3.6640625" style="12" customWidth="1"/>
    <col min="15128" max="15128" width="9.33203125" style="12" bestFit="1" customWidth="1"/>
    <col min="15129" max="15129" width="14.6640625" style="12" bestFit="1" customWidth="1"/>
    <col min="15130" max="15360" width="9.109375" style="12"/>
    <col min="15361" max="15361" width="11.109375" style="12" customWidth="1"/>
    <col min="15362" max="15381" width="5.88671875" style="12" customWidth="1"/>
    <col min="15382" max="15382" width="8.88671875" style="12" bestFit="1" customWidth="1"/>
    <col min="15383" max="15383" width="3.6640625" style="12" customWidth="1"/>
    <col min="15384" max="15384" width="9.33203125" style="12" bestFit="1" customWidth="1"/>
    <col min="15385" max="15385" width="14.6640625" style="12" bestFit="1" customWidth="1"/>
    <col min="15386" max="15616" width="9.109375" style="12"/>
    <col min="15617" max="15617" width="11.109375" style="12" customWidth="1"/>
    <col min="15618" max="15637" width="5.88671875" style="12" customWidth="1"/>
    <col min="15638" max="15638" width="8.88671875" style="12" bestFit="1" customWidth="1"/>
    <col min="15639" max="15639" width="3.6640625" style="12" customWidth="1"/>
    <col min="15640" max="15640" width="9.33203125" style="12" bestFit="1" customWidth="1"/>
    <col min="15641" max="15641" width="14.6640625" style="12" bestFit="1" customWidth="1"/>
    <col min="15642" max="15872" width="9.109375" style="12"/>
    <col min="15873" max="15873" width="11.109375" style="12" customWidth="1"/>
    <col min="15874" max="15893" width="5.88671875" style="12" customWidth="1"/>
    <col min="15894" max="15894" width="8.88671875" style="12" bestFit="1" customWidth="1"/>
    <col min="15895" max="15895" width="3.6640625" style="12" customWidth="1"/>
    <col min="15896" max="15896" width="9.33203125" style="12" bestFit="1" customWidth="1"/>
    <col min="15897" max="15897" width="14.6640625" style="12" bestFit="1" customWidth="1"/>
    <col min="15898" max="16128" width="9.109375" style="12"/>
    <col min="16129" max="16129" width="11.109375" style="12" customWidth="1"/>
    <col min="16130" max="16149" width="5.88671875" style="12" customWidth="1"/>
    <col min="16150" max="16150" width="8.88671875" style="12" bestFit="1" customWidth="1"/>
    <col min="16151" max="16151" width="3.6640625" style="12" customWidth="1"/>
    <col min="16152" max="16152" width="9.33203125" style="12" bestFit="1" customWidth="1"/>
    <col min="16153" max="16153" width="14.6640625" style="12" bestFit="1" customWidth="1"/>
    <col min="16154" max="16384" width="9.109375" style="12"/>
  </cols>
  <sheetData>
    <row r="1" spans="1:25" ht="17.399999999999999" x14ac:dyDescent="0.3">
      <c r="A1" s="14" t="s">
        <v>39</v>
      </c>
    </row>
    <row r="4" spans="1:25" x14ac:dyDescent="0.25">
      <c r="A4" s="11" t="s">
        <v>40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30">
        <f>B4*B$7+C4*C$7+D4*D$7+E4*E$7+F4*F$7+G4*G$7+H4*H$7+I4*I$7+J4*J$7+K4*K$7+L4*L$7+M4*M$7+N4*N$7+O4*O$7+P4*P$7+Q4*Q$7+R4*R$7+S4*S$7+T4*T$7+U4*U$7</f>
        <v>65.999999993900033</v>
      </c>
    </row>
    <row r="5" spans="1:25" x14ac:dyDescent="0.25">
      <c r="A5" s="31" t="s">
        <v>41</v>
      </c>
      <c r="B5" s="32">
        <v>0</v>
      </c>
      <c r="C5" s="32">
        <v>10</v>
      </c>
      <c r="D5" s="32">
        <v>15</v>
      </c>
      <c r="E5" s="32">
        <v>20</v>
      </c>
      <c r="F5" s="32">
        <v>20</v>
      </c>
      <c r="G5" s="32">
        <v>30</v>
      </c>
      <c r="H5" s="32">
        <v>35</v>
      </c>
      <c r="I5" s="32">
        <v>35</v>
      </c>
      <c r="J5" s="32">
        <v>55</v>
      </c>
      <c r="K5" s="32">
        <v>55</v>
      </c>
      <c r="L5" s="32">
        <v>65</v>
      </c>
      <c r="M5" s="32">
        <v>80</v>
      </c>
      <c r="N5" s="32">
        <v>100</v>
      </c>
      <c r="O5" s="32">
        <v>100</v>
      </c>
      <c r="P5" s="32">
        <v>110</v>
      </c>
      <c r="Q5" s="32">
        <v>125</v>
      </c>
      <c r="R5" s="32">
        <v>145</v>
      </c>
      <c r="S5" s="32">
        <v>145</v>
      </c>
      <c r="T5" s="32">
        <v>190</v>
      </c>
      <c r="U5" s="32">
        <v>190</v>
      </c>
      <c r="V5" s="30">
        <f>B5*B$7+C5*C$7+D5*D$7+E5*E$7+F5*F$7+G5*G$7+H5*H$7+I5*I$7+J5*J$7+K5*K$7+L5*L$7+M5*M$7+N5*N$7+O5*O$7+P5*P$7+Q5*Q$7+R5*R$7+S5*S$7+T5*T$7+U5*U$7</f>
        <v>2839.9999999390002</v>
      </c>
    </row>
    <row r="7" spans="1:25" x14ac:dyDescent="0.25">
      <c r="B7" s="33">
        <v>22</v>
      </c>
      <c r="C7" s="33">
        <v>19.99999999390003</v>
      </c>
      <c r="D7" s="33">
        <v>0</v>
      </c>
      <c r="E7" s="33">
        <v>0</v>
      </c>
      <c r="F7" s="33">
        <v>4</v>
      </c>
      <c r="G7" s="33">
        <v>0</v>
      </c>
      <c r="H7" s="33">
        <v>0</v>
      </c>
      <c r="I7" s="33">
        <v>8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12</v>
      </c>
      <c r="U7" s="33">
        <v>0</v>
      </c>
    </row>
    <row r="8" spans="1:25" x14ac:dyDescent="0.25">
      <c r="B8" s="34" t="s">
        <v>35</v>
      </c>
      <c r="C8" s="34" t="s">
        <v>36</v>
      </c>
      <c r="D8" s="34" t="s">
        <v>37</v>
      </c>
      <c r="E8" s="34" t="s">
        <v>38</v>
      </c>
      <c r="F8" s="34" t="s">
        <v>42</v>
      </c>
      <c r="G8" s="34" t="s">
        <v>43</v>
      </c>
      <c r="H8" s="34" t="s">
        <v>44</v>
      </c>
      <c r="I8" s="34" t="s">
        <v>45</v>
      </c>
      <c r="J8" s="34" t="s">
        <v>46</v>
      </c>
      <c r="K8" s="34" t="s">
        <v>47</v>
      </c>
      <c r="L8" s="34" t="s">
        <v>48</v>
      </c>
      <c r="M8" s="34" t="s">
        <v>49</v>
      </c>
      <c r="N8" s="34" t="s">
        <v>50</v>
      </c>
      <c r="O8" s="34" t="s">
        <v>51</v>
      </c>
      <c r="P8" s="34" t="s">
        <v>52</v>
      </c>
      <c r="Q8" s="34" t="s">
        <v>53</v>
      </c>
      <c r="R8" s="34" t="s">
        <v>54</v>
      </c>
      <c r="S8" s="34" t="s">
        <v>55</v>
      </c>
      <c r="T8" s="34" t="s">
        <v>56</v>
      </c>
      <c r="U8" s="34" t="s">
        <v>57</v>
      </c>
      <c r="V8" s="35" t="s">
        <v>58</v>
      </c>
      <c r="X8" s="36" t="s">
        <v>59</v>
      </c>
    </row>
    <row r="9" spans="1:25" x14ac:dyDescent="0.25">
      <c r="A9" s="31" t="s">
        <v>60</v>
      </c>
      <c r="B9" s="32">
        <v>1</v>
      </c>
      <c r="C9" s="32">
        <v>0</v>
      </c>
      <c r="D9" s="32">
        <v>0</v>
      </c>
      <c r="E9" s="32">
        <v>1</v>
      </c>
      <c r="F9" s="32">
        <v>1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1</v>
      </c>
      <c r="M9" s="32">
        <v>0</v>
      </c>
      <c r="N9" s="32">
        <v>0</v>
      </c>
      <c r="O9" s="32">
        <v>0</v>
      </c>
      <c r="P9" s="32">
        <v>1</v>
      </c>
      <c r="Q9" s="32">
        <v>0</v>
      </c>
      <c r="R9" s="32">
        <v>0</v>
      </c>
      <c r="S9" s="32">
        <v>0</v>
      </c>
      <c r="T9" s="32">
        <v>2</v>
      </c>
      <c r="U9" s="32">
        <v>0</v>
      </c>
      <c r="V9" s="13">
        <f>B9*B$7+C9*C$7+D9*D$7+E9*E$7+F9*F$7+G9*G$7+H9*H$7+I9*I$7+J9*J$7+K9*K$7+L9*L$7+M9*M$7+N9*N$7+O9*O$7+P9*P$7+Q9*Q$7+R9*R$7+S9*S$7+T9*T$7+U9*U$7</f>
        <v>50</v>
      </c>
      <c r="W9" s="12" t="s">
        <v>61</v>
      </c>
      <c r="X9" s="12">
        <v>50</v>
      </c>
      <c r="Y9" s="37">
        <f>V9-X9</f>
        <v>0</v>
      </c>
    </row>
    <row r="10" spans="1:25" x14ac:dyDescent="0.25">
      <c r="A10" s="31" t="s">
        <v>62</v>
      </c>
      <c r="B10" s="32">
        <v>1</v>
      </c>
      <c r="C10" s="32">
        <v>0</v>
      </c>
      <c r="D10" s="32">
        <v>2</v>
      </c>
      <c r="E10" s="32">
        <v>0</v>
      </c>
      <c r="F10" s="32">
        <v>0</v>
      </c>
      <c r="G10" s="32">
        <v>0</v>
      </c>
      <c r="H10" s="32">
        <v>1</v>
      </c>
      <c r="I10" s="32">
        <v>1</v>
      </c>
      <c r="J10" s="32">
        <v>0</v>
      </c>
      <c r="K10" s="32">
        <v>0</v>
      </c>
      <c r="L10" s="32">
        <v>0</v>
      </c>
      <c r="M10" s="32">
        <v>1</v>
      </c>
      <c r="N10" s="32">
        <v>0</v>
      </c>
      <c r="O10" s="32">
        <v>0</v>
      </c>
      <c r="P10" s="32">
        <v>0</v>
      </c>
      <c r="Q10" s="32">
        <v>1</v>
      </c>
      <c r="R10" s="32">
        <v>0</v>
      </c>
      <c r="S10" s="32">
        <v>0</v>
      </c>
      <c r="T10" s="32">
        <v>0</v>
      </c>
      <c r="U10" s="32">
        <v>0</v>
      </c>
      <c r="V10" s="13">
        <f>B10*B$7+C10*C$7+D10*D$7+E10*E$7+F10*F$7+G10*G$7+H10*H$7+I10*I$7+J10*J$7+K10*K$7+L10*L$7+M10*M$7+N10*N$7+O10*O$7+P10*P$7+Q10*Q$7+R10*R$7+S10*S$7+T10*T$7+U10*U$7</f>
        <v>30</v>
      </c>
      <c r="W10" s="12" t="s">
        <v>61</v>
      </c>
      <c r="X10" s="12">
        <v>30</v>
      </c>
      <c r="Y10" s="37">
        <f t="shared" ref="Y10:Y19" si="0">V10-X10</f>
        <v>0</v>
      </c>
    </row>
    <row r="11" spans="1:25" x14ac:dyDescent="0.25">
      <c r="A11" s="31" t="s">
        <v>63</v>
      </c>
      <c r="B11" s="32">
        <v>0</v>
      </c>
      <c r="C11" s="32">
        <v>2</v>
      </c>
      <c r="D11" s="32">
        <v>0</v>
      </c>
      <c r="E11" s="32">
        <v>1</v>
      </c>
      <c r="F11" s="32">
        <v>0</v>
      </c>
      <c r="G11" s="32">
        <v>0</v>
      </c>
      <c r="H11" s="32">
        <v>1</v>
      </c>
      <c r="I11" s="32">
        <v>0</v>
      </c>
      <c r="J11" s="32">
        <v>1</v>
      </c>
      <c r="K11" s="32">
        <v>2</v>
      </c>
      <c r="L11" s="32">
        <v>0</v>
      </c>
      <c r="M11" s="32">
        <v>0</v>
      </c>
      <c r="N11" s="32">
        <v>1</v>
      </c>
      <c r="O11" s="32">
        <v>0</v>
      </c>
      <c r="P11" s="32">
        <v>0</v>
      </c>
      <c r="Q11" s="32">
        <v>0</v>
      </c>
      <c r="R11" s="32">
        <v>1</v>
      </c>
      <c r="S11" s="32">
        <v>0</v>
      </c>
      <c r="T11" s="32">
        <v>0</v>
      </c>
      <c r="U11" s="32">
        <v>0</v>
      </c>
      <c r="V11" s="13">
        <f>B11*B$7+C11*C$7+D11*D$7+E11*E$7+F11*F$7+G11*G$7+H11*H$7+I11*I$7+J11*J$7+K11*K$7+L11*L$7+M11*M$7+N11*N$7+O11*O$7+P11*P$7+Q11*Q$7+R11*R$7+S11*S$7+T11*T$7+U11*U$7</f>
        <v>39.999999987800059</v>
      </c>
      <c r="W11" s="12" t="s">
        <v>61</v>
      </c>
      <c r="X11" s="12">
        <v>40</v>
      </c>
      <c r="Y11" s="37">
        <f t="shared" si="0"/>
        <v>-1.2199940613299987E-8</v>
      </c>
    </row>
    <row r="12" spans="1:25" x14ac:dyDescent="0.25">
      <c r="A12" s="31" t="s">
        <v>64</v>
      </c>
      <c r="B12" s="32">
        <v>0</v>
      </c>
      <c r="C12" s="32">
        <v>1</v>
      </c>
      <c r="D12" s="32">
        <v>0</v>
      </c>
      <c r="E12" s="32">
        <v>0</v>
      </c>
      <c r="F12" s="32">
        <v>2</v>
      </c>
      <c r="G12" s="32">
        <v>0</v>
      </c>
      <c r="H12" s="32">
        <v>0</v>
      </c>
      <c r="I12" s="32">
        <v>2</v>
      </c>
      <c r="J12" s="32">
        <v>2</v>
      </c>
      <c r="K12" s="32">
        <v>0</v>
      </c>
      <c r="L12" s="32">
        <v>1</v>
      </c>
      <c r="M12" s="32">
        <v>1</v>
      </c>
      <c r="N12" s="32">
        <v>1</v>
      </c>
      <c r="O12" s="32">
        <v>3</v>
      </c>
      <c r="P12" s="32">
        <v>0</v>
      </c>
      <c r="Q12" s="32">
        <v>0</v>
      </c>
      <c r="R12" s="32">
        <v>0</v>
      </c>
      <c r="S12" s="32">
        <v>2</v>
      </c>
      <c r="T12" s="32">
        <v>0</v>
      </c>
      <c r="U12" s="32">
        <v>1</v>
      </c>
      <c r="V12" s="13">
        <f>B12*B$7+C12*C$7+D12*D$7+E12*E$7+F12*F$7+G12*G$7+H12*H$7+I12*I$7+J12*J$7+K12*K$7+L12*L$7+M12*M$7+N12*N$7+O12*O$7+P12*P$7+Q12*Q$7+R12*R$7+S12*S$7+T12*T$7+U12*U$7</f>
        <v>43.999999993900033</v>
      </c>
      <c r="W12" s="12" t="s">
        <v>61</v>
      </c>
      <c r="X12" s="12">
        <v>42</v>
      </c>
      <c r="Y12" s="37">
        <f t="shared" si="0"/>
        <v>1.9999999939000332</v>
      </c>
    </row>
    <row r="13" spans="1:25" x14ac:dyDescent="0.25">
      <c r="A13" s="31" t="s">
        <v>65</v>
      </c>
      <c r="B13" s="32">
        <v>1</v>
      </c>
      <c r="C13" s="32">
        <v>0</v>
      </c>
      <c r="D13" s="32">
        <v>1</v>
      </c>
      <c r="E13" s="32">
        <v>1</v>
      </c>
      <c r="F13" s="32">
        <v>0</v>
      </c>
      <c r="G13" s="32">
        <v>4</v>
      </c>
      <c r="H13" s="32">
        <v>1</v>
      </c>
      <c r="I13" s="32">
        <v>0</v>
      </c>
      <c r="J13" s="32">
        <v>0</v>
      </c>
      <c r="K13" s="32">
        <v>1</v>
      </c>
      <c r="L13" s="32">
        <v>1</v>
      </c>
      <c r="M13" s="32">
        <v>1</v>
      </c>
      <c r="N13" s="32">
        <v>1</v>
      </c>
      <c r="O13" s="32">
        <v>0</v>
      </c>
      <c r="P13" s="32">
        <v>2</v>
      </c>
      <c r="Q13" s="32">
        <v>2</v>
      </c>
      <c r="R13" s="32">
        <v>2</v>
      </c>
      <c r="S13" s="32">
        <v>1</v>
      </c>
      <c r="T13" s="32">
        <v>0</v>
      </c>
      <c r="U13" s="32">
        <v>2</v>
      </c>
      <c r="V13" s="13">
        <f>B13*B$7+C13*C$7+D13*D$7+E13*E$7+F13*F$7+G13*G$7+H13*H$7+I13*I$7+J13*J$7+K13*K$7+L13*L$7+M13*M$7+N13*N$7+O13*O$7+P13*P$7+Q13*Q$7+R13*R$7+S13*S$7+T13*T$7+U13*U$7</f>
        <v>22</v>
      </c>
      <c r="W13" s="12" t="s">
        <v>61</v>
      </c>
      <c r="X13" s="12">
        <v>20</v>
      </c>
      <c r="Y13" s="37">
        <f t="shared" si="0"/>
        <v>2</v>
      </c>
    </row>
    <row r="14" spans="1:25" x14ac:dyDescent="0.25">
      <c r="Y14" s="37"/>
    </row>
    <row r="15" spans="1:25" x14ac:dyDescent="0.25">
      <c r="A15" s="31" t="s">
        <v>60</v>
      </c>
      <c r="B15" s="32">
        <v>1</v>
      </c>
      <c r="C15" s="32">
        <v>0</v>
      </c>
      <c r="D15" s="32">
        <v>0</v>
      </c>
      <c r="E15" s="32">
        <v>1</v>
      </c>
      <c r="F15" s="32">
        <v>1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1</v>
      </c>
      <c r="M15" s="32">
        <v>0</v>
      </c>
      <c r="N15" s="32">
        <v>0</v>
      </c>
      <c r="O15" s="32">
        <v>0</v>
      </c>
      <c r="P15" s="32">
        <v>1</v>
      </c>
      <c r="Q15" s="32">
        <v>0</v>
      </c>
      <c r="R15" s="32">
        <v>0</v>
      </c>
      <c r="S15" s="32">
        <v>0</v>
      </c>
      <c r="T15" s="32">
        <v>2</v>
      </c>
      <c r="U15" s="32">
        <v>0</v>
      </c>
      <c r="V15" s="13">
        <f>B15*B$7+C15*C$7+D15*D$7+E15*E$7+F15*F$7+G15*G$7+H15*H$7+I15*I$7+J15*J$7+K15*K$7+L15*L$7+M15*M$7+N15*N$7+O15*O$7+P15*P$7+Q15*Q$7+R15*R$7+S15*S$7+T15*T$7+U15*U$7</f>
        <v>50</v>
      </c>
      <c r="W15" s="12" t="s">
        <v>66</v>
      </c>
      <c r="X15" s="12">
        <v>55</v>
      </c>
      <c r="Y15" s="37">
        <f t="shared" si="0"/>
        <v>-5</v>
      </c>
    </row>
    <row r="16" spans="1:25" x14ac:dyDescent="0.25">
      <c r="A16" s="31" t="s">
        <v>62</v>
      </c>
      <c r="B16" s="32">
        <v>1</v>
      </c>
      <c r="C16" s="32">
        <v>0</v>
      </c>
      <c r="D16" s="32">
        <v>2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0</v>
      </c>
      <c r="K16" s="32">
        <v>0</v>
      </c>
      <c r="L16" s="32">
        <v>0</v>
      </c>
      <c r="M16" s="32">
        <v>1</v>
      </c>
      <c r="N16" s="32">
        <v>0</v>
      </c>
      <c r="O16" s="32">
        <v>0</v>
      </c>
      <c r="P16" s="32">
        <v>0</v>
      </c>
      <c r="Q16" s="32">
        <v>1</v>
      </c>
      <c r="R16" s="32">
        <v>0</v>
      </c>
      <c r="S16" s="32">
        <v>0</v>
      </c>
      <c r="T16" s="32">
        <v>0</v>
      </c>
      <c r="U16" s="32">
        <v>0</v>
      </c>
      <c r="V16" s="13">
        <f>B16*B$7+C16*C$7+D16*D$7+E16*E$7+F16*F$7+G16*G$7+H16*H$7+I16*I$7+J16*J$7+K16*K$7+L16*L$7+M16*M$7+N16*N$7+O16*O$7+P16*P$7+Q16*Q$7+R16*R$7+S16*S$7+T16*T$7+U16*U$7</f>
        <v>30</v>
      </c>
      <c r="W16" s="12" t="s">
        <v>66</v>
      </c>
      <c r="X16" s="12">
        <v>33</v>
      </c>
      <c r="Y16" s="37">
        <f t="shared" si="0"/>
        <v>-3</v>
      </c>
    </row>
    <row r="17" spans="1:25" x14ac:dyDescent="0.25">
      <c r="A17" s="31" t="s">
        <v>63</v>
      </c>
      <c r="B17" s="32">
        <v>0</v>
      </c>
      <c r="C17" s="32">
        <v>2</v>
      </c>
      <c r="D17" s="32">
        <v>0</v>
      </c>
      <c r="E17" s="32">
        <v>1</v>
      </c>
      <c r="F17" s="32">
        <v>0</v>
      </c>
      <c r="G17" s="32">
        <v>0</v>
      </c>
      <c r="H17" s="32">
        <v>1</v>
      </c>
      <c r="I17" s="32">
        <v>0</v>
      </c>
      <c r="J17" s="32">
        <v>1</v>
      </c>
      <c r="K17" s="32">
        <v>2</v>
      </c>
      <c r="L17" s="32">
        <v>0</v>
      </c>
      <c r="M17" s="32">
        <v>0</v>
      </c>
      <c r="N17" s="32">
        <v>1</v>
      </c>
      <c r="O17" s="32">
        <v>0</v>
      </c>
      <c r="P17" s="32">
        <v>0</v>
      </c>
      <c r="Q17" s="32">
        <v>0</v>
      </c>
      <c r="R17" s="32">
        <v>1</v>
      </c>
      <c r="S17" s="32">
        <v>0</v>
      </c>
      <c r="T17" s="32">
        <v>0</v>
      </c>
      <c r="U17" s="32">
        <v>0</v>
      </c>
      <c r="V17" s="13">
        <f>B17*B$7+C17*C$7+D17*D$7+E17*E$7+F17*F$7+G17*G$7+H17*H$7+I17*I$7+J17*J$7+K17*K$7+L17*L$7+M17*M$7+N17*N$7+O17*O$7+P17*P$7+Q17*Q$7+R17*R$7+S17*S$7+T17*T$7+U17*U$7</f>
        <v>39.999999987800059</v>
      </c>
      <c r="W17" s="12" t="s">
        <v>66</v>
      </c>
      <c r="X17" s="12">
        <v>44</v>
      </c>
      <c r="Y17" s="37">
        <f t="shared" si="0"/>
        <v>-4.0000000121999406</v>
      </c>
    </row>
    <row r="18" spans="1:25" x14ac:dyDescent="0.25">
      <c r="A18" s="31" t="s">
        <v>64</v>
      </c>
      <c r="B18" s="32">
        <v>0</v>
      </c>
      <c r="C18" s="32">
        <v>1</v>
      </c>
      <c r="D18" s="32">
        <v>0</v>
      </c>
      <c r="E18" s="32">
        <v>0</v>
      </c>
      <c r="F18" s="32">
        <v>2</v>
      </c>
      <c r="G18" s="32">
        <v>0</v>
      </c>
      <c r="H18" s="32">
        <v>0</v>
      </c>
      <c r="I18" s="32">
        <v>2</v>
      </c>
      <c r="J18" s="32">
        <v>2</v>
      </c>
      <c r="K18" s="32">
        <v>0</v>
      </c>
      <c r="L18" s="32">
        <v>1</v>
      </c>
      <c r="M18" s="32">
        <v>1</v>
      </c>
      <c r="N18" s="32">
        <v>1</v>
      </c>
      <c r="O18" s="32">
        <v>3</v>
      </c>
      <c r="P18" s="32">
        <v>0</v>
      </c>
      <c r="Q18" s="32">
        <v>0</v>
      </c>
      <c r="R18" s="32">
        <v>0</v>
      </c>
      <c r="S18" s="32">
        <v>2</v>
      </c>
      <c r="T18" s="32">
        <v>0</v>
      </c>
      <c r="U18" s="32">
        <v>1</v>
      </c>
      <c r="V18" s="13">
        <f>B18*B$7+C18*C$7+D18*D$7+E18*E$7+F18*F$7+G18*G$7+H18*H$7+I18*I$7+J18*J$7+K18*K$7+L18*L$7+M18*M$7+N18*N$7+O18*O$7+P18*P$7+Q18*Q$7+R18*R$7+S18*S$7+T18*T$7+U18*U$7</f>
        <v>43.999999993900033</v>
      </c>
      <c r="W18" s="12" t="s">
        <v>66</v>
      </c>
      <c r="X18" s="12">
        <v>46</v>
      </c>
      <c r="Y18" s="37">
        <f t="shared" si="0"/>
        <v>-2.0000000060999668</v>
      </c>
    </row>
    <row r="19" spans="1:25" x14ac:dyDescent="0.25">
      <c r="A19" s="31" t="s">
        <v>65</v>
      </c>
      <c r="B19" s="32">
        <v>1</v>
      </c>
      <c r="C19" s="32">
        <v>0</v>
      </c>
      <c r="D19" s="32">
        <v>1</v>
      </c>
      <c r="E19" s="32">
        <v>1</v>
      </c>
      <c r="F19" s="32">
        <v>0</v>
      </c>
      <c r="G19" s="32">
        <v>4</v>
      </c>
      <c r="H19" s="32">
        <v>1</v>
      </c>
      <c r="I19" s="32">
        <v>0</v>
      </c>
      <c r="J19" s="32">
        <v>0</v>
      </c>
      <c r="K19" s="32">
        <v>1</v>
      </c>
      <c r="L19" s="32">
        <v>1</v>
      </c>
      <c r="M19" s="32">
        <v>1</v>
      </c>
      <c r="N19" s="32">
        <v>1</v>
      </c>
      <c r="O19" s="32">
        <v>0</v>
      </c>
      <c r="P19" s="32">
        <v>2</v>
      </c>
      <c r="Q19" s="32">
        <v>2</v>
      </c>
      <c r="R19" s="32">
        <v>2</v>
      </c>
      <c r="S19" s="32">
        <v>1</v>
      </c>
      <c r="T19" s="32">
        <v>0</v>
      </c>
      <c r="U19" s="32">
        <v>2</v>
      </c>
      <c r="V19" s="13">
        <f>B19*B$7+C19*C$7+D19*D$7+E19*E$7+F19*F$7+G19*G$7+H19*H$7+I19*I$7+J19*J$7+K19*K$7+L19*L$7+M19*M$7+N19*N$7+O19*O$7+P19*P$7+Q19*Q$7+R19*R$7+S19*S$7+T19*T$7+U19*U$7</f>
        <v>22</v>
      </c>
      <c r="W19" s="12" t="s">
        <v>66</v>
      </c>
      <c r="X19" s="12">
        <v>22</v>
      </c>
      <c r="Y19" s="37">
        <f t="shared" si="0"/>
        <v>0</v>
      </c>
    </row>
    <row r="22" spans="1:25" ht="13.8" thickBot="1" x14ac:dyDescent="0.3">
      <c r="S22" s="38" t="s">
        <v>67</v>
      </c>
      <c r="T22" s="38" t="s">
        <v>68</v>
      </c>
      <c r="U22" s="39" t="s">
        <v>69</v>
      </c>
    </row>
    <row r="23" spans="1:25" x14ac:dyDescent="0.25">
      <c r="S23" s="40">
        <v>1</v>
      </c>
      <c r="T23" s="40">
        <v>330</v>
      </c>
      <c r="U23" s="12">
        <v>50</v>
      </c>
    </row>
    <row r="24" spans="1:25" x14ac:dyDescent="0.25">
      <c r="S24" s="41">
        <v>2</v>
      </c>
      <c r="T24" s="41">
        <v>315</v>
      </c>
      <c r="U24" s="12">
        <v>30</v>
      </c>
    </row>
    <row r="25" spans="1:25" x14ac:dyDescent="0.25">
      <c r="S25" s="41">
        <v>3</v>
      </c>
      <c r="T25" s="41">
        <v>295</v>
      </c>
      <c r="U25" s="12">
        <v>40</v>
      </c>
    </row>
    <row r="26" spans="1:25" x14ac:dyDescent="0.25">
      <c r="S26" s="41">
        <v>4</v>
      </c>
      <c r="T26" s="41">
        <v>250</v>
      </c>
      <c r="U26" s="12">
        <v>42</v>
      </c>
    </row>
    <row r="27" spans="1:25" x14ac:dyDescent="0.25">
      <c r="S27" s="41">
        <v>5</v>
      </c>
      <c r="T27" s="41">
        <v>205</v>
      </c>
      <c r="U27" s="12">
        <v>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"/>
  <sheetViews>
    <sheetView workbookViewId="0">
      <selection activeCell="H3" sqref="H3:K7"/>
    </sheetView>
  </sheetViews>
  <sheetFormatPr defaultRowHeight="13.2" x14ac:dyDescent="0.25"/>
  <cols>
    <col min="3" max="3" width="6.109375" customWidth="1"/>
    <col min="7" max="7" width="5.109375" customWidth="1"/>
    <col min="259" max="259" width="6.109375" customWidth="1"/>
    <col min="263" max="263" width="5.109375" customWidth="1"/>
    <col min="515" max="515" width="6.109375" customWidth="1"/>
    <col min="519" max="519" width="5.109375" customWidth="1"/>
    <col min="771" max="771" width="6.109375" customWidth="1"/>
    <col min="775" max="775" width="5.109375" customWidth="1"/>
    <col min="1027" max="1027" width="6.109375" customWidth="1"/>
    <col min="1031" max="1031" width="5.109375" customWidth="1"/>
    <col min="1283" max="1283" width="6.109375" customWidth="1"/>
    <col min="1287" max="1287" width="5.109375" customWidth="1"/>
    <col min="1539" max="1539" width="6.109375" customWidth="1"/>
    <col min="1543" max="1543" width="5.109375" customWidth="1"/>
    <col min="1795" max="1795" width="6.109375" customWidth="1"/>
    <col min="1799" max="1799" width="5.109375" customWidth="1"/>
    <col min="2051" max="2051" width="6.109375" customWidth="1"/>
    <col min="2055" max="2055" width="5.109375" customWidth="1"/>
    <col min="2307" max="2307" width="6.109375" customWidth="1"/>
    <col min="2311" max="2311" width="5.109375" customWidth="1"/>
    <col min="2563" max="2563" width="6.109375" customWidth="1"/>
    <col min="2567" max="2567" width="5.109375" customWidth="1"/>
    <col min="2819" max="2819" width="6.109375" customWidth="1"/>
    <col min="2823" max="2823" width="5.109375" customWidth="1"/>
    <col min="3075" max="3075" width="6.109375" customWidth="1"/>
    <col min="3079" max="3079" width="5.109375" customWidth="1"/>
    <col min="3331" max="3331" width="6.109375" customWidth="1"/>
    <col min="3335" max="3335" width="5.109375" customWidth="1"/>
    <col min="3587" max="3587" width="6.109375" customWidth="1"/>
    <col min="3591" max="3591" width="5.109375" customWidth="1"/>
    <col min="3843" max="3843" width="6.109375" customWidth="1"/>
    <col min="3847" max="3847" width="5.109375" customWidth="1"/>
    <col min="4099" max="4099" width="6.109375" customWidth="1"/>
    <col min="4103" max="4103" width="5.109375" customWidth="1"/>
    <col min="4355" max="4355" width="6.109375" customWidth="1"/>
    <col min="4359" max="4359" width="5.109375" customWidth="1"/>
    <col min="4611" max="4611" width="6.109375" customWidth="1"/>
    <col min="4615" max="4615" width="5.109375" customWidth="1"/>
    <col min="4867" max="4867" width="6.109375" customWidth="1"/>
    <col min="4871" max="4871" width="5.109375" customWidth="1"/>
    <col min="5123" max="5123" width="6.109375" customWidth="1"/>
    <col min="5127" max="5127" width="5.109375" customWidth="1"/>
    <col min="5379" max="5379" width="6.109375" customWidth="1"/>
    <col min="5383" max="5383" width="5.109375" customWidth="1"/>
    <col min="5635" max="5635" width="6.109375" customWidth="1"/>
    <col min="5639" max="5639" width="5.109375" customWidth="1"/>
    <col min="5891" max="5891" width="6.109375" customWidth="1"/>
    <col min="5895" max="5895" width="5.109375" customWidth="1"/>
    <col min="6147" max="6147" width="6.109375" customWidth="1"/>
    <col min="6151" max="6151" width="5.109375" customWidth="1"/>
    <col min="6403" max="6403" width="6.109375" customWidth="1"/>
    <col min="6407" max="6407" width="5.109375" customWidth="1"/>
    <col min="6659" max="6659" width="6.109375" customWidth="1"/>
    <col min="6663" max="6663" width="5.109375" customWidth="1"/>
    <col min="6915" max="6915" width="6.109375" customWidth="1"/>
    <col min="6919" max="6919" width="5.109375" customWidth="1"/>
    <col min="7171" max="7171" width="6.109375" customWidth="1"/>
    <col min="7175" max="7175" width="5.109375" customWidth="1"/>
    <col min="7427" max="7427" width="6.109375" customWidth="1"/>
    <col min="7431" max="7431" width="5.109375" customWidth="1"/>
    <col min="7683" max="7683" width="6.109375" customWidth="1"/>
    <col min="7687" max="7687" width="5.109375" customWidth="1"/>
    <col min="7939" max="7939" width="6.109375" customWidth="1"/>
    <col min="7943" max="7943" width="5.109375" customWidth="1"/>
    <col min="8195" max="8195" width="6.109375" customWidth="1"/>
    <col min="8199" max="8199" width="5.109375" customWidth="1"/>
    <col min="8451" max="8451" width="6.109375" customWidth="1"/>
    <col min="8455" max="8455" width="5.109375" customWidth="1"/>
    <col min="8707" max="8707" width="6.109375" customWidth="1"/>
    <col min="8711" max="8711" width="5.109375" customWidth="1"/>
    <col min="8963" max="8963" width="6.109375" customWidth="1"/>
    <col min="8967" max="8967" width="5.109375" customWidth="1"/>
    <col min="9219" max="9219" width="6.109375" customWidth="1"/>
    <col min="9223" max="9223" width="5.109375" customWidth="1"/>
    <col min="9475" max="9475" width="6.109375" customWidth="1"/>
    <col min="9479" max="9479" width="5.109375" customWidth="1"/>
    <col min="9731" max="9731" width="6.109375" customWidth="1"/>
    <col min="9735" max="9735" width="5.109375" customWidth="1"/>
    <col min="9987" max="9987" width="6.109375" customWidth="1"/>
    <col min="9991" max="9991" width="5.109375" customWidth="1"/>
    <col min="10243" max="10243" width="6.109375" customWidth="1"/>
    <col min="10247" max="10247" width="5.109375" customWidth="1"/>
    <col min="10499" max="10499" width="6.109375" customWidth="1"/>
    <col min="10503" max="10503" width="5.109375" customWidth="1"/>
    <col min="10755" max="10755" width="6.109375" customWidth="1"/>
    <col min="10759" max="10759" width="5.109375" customWidth="1"/>
    <col min="11011" max="11011" width="6.109375" customWidth="1"/>
    <col min="11015" max="11015" width="5.109375" customWidth="1"/>
    <col min="11267" max="11267" width="6.109375" customWidth="1"/>
    <col min="11271" max="11271" width="5.109375" customWidth="1"/>
    <col min="11523" max="11523" width="6.109375" customWidth="1"/>
    <col min="11527" max="11527" width="5.109375" customWidth="1"/>
    <col min="11779" max="11779" width="6.109375" customWidth="1"/>
    <col min="11783" max="11783" width="5.109375" customWidth="1"/>
    <col min="12035" max="12035" width="6.109375" customWidth="1"/>
    <col min="12039" max="12039" width="5.109375" customWidth="1"/>
    <col min="12291" max="12291" width="6.109375" customWidth="1"/>
    <col min="12295" max="12295" width="5.109375" customWidth="1"/>
    <col min="12547" max="12547" width="6.109375" customWidth="1"/>
    <col min="12551" max="12551" width="5.109375" customWidth="1"/>
    <col min="12803" max="12803" width="6.109375" customWidth="1"/>
    <col min="12807" max="12807" width="5.109375" customWidth="1"/>
    <col min="13059" max="13059" width="6.109375" customWidth="1"/>
    <col min="13063" max="13063" width="5.109375" customWidth="1"/>
    <col min="13315" max="13315" width="6.109375" customWidth="1"/>
    <col min="13319" max="13319" width="5.109375" customWidth="1"/>
    <col min="13571" max="13571" width="6.109375" customWidth="1"/>
    <col min="13575" max="13575" width="5.109375" customWidth="1"/>
    <col min="13827" max="13827" width="6.109375" customWidth="1"/>
    <col min="13831" max="13831" width="5.109375" customWidth="1"/>
    <col min="14083" max="14083" width="6.109375" customWidth="1"/>
    <col min="14087" max="14087" width="5.109375" customWidth="1"/>
    <col min="14339" max="14339" width="6.109375" customWidth="1"/>
    <col min="14343" max="14343" width="5.109375" customWidth="1"/>
    <col min="14595" max="14595" width="6.109375" customWidth="1"/>
    <col min="14599" max="14599" width="5.109375" customWidth="1"/>
    <col min="14851" max="14851" width="6.109375" customWidth="1"/>
    <col min="14855" max="14855" width="5.109375" customWidth="1"/>
    <col min="15107" max="15107" width="6.109375" customWidth="1"/>
    <col min="15111" max="15111" width="5.109375" customWidth="1"/>
    <col min="15363" max="15363" width="6.109375" customWidth="1"/>
    <col min="15367" max="15367" width="5.109375" customWidth="1"/>
    <col min="15619" max="15619" width="6.109375" customWidth="1"/>
    <col min="15623" max="15623" width="5.109375" customWidth="1"/>
    <col min="15875" max="15875" width="6.109375" customWidth="1"/>
    <col min="15879" max="15879" width="5.109375" customWidth="1"/>
    <col min="16131" max="16131" width="6.109375" customWidth="1"/>
    <col min="16135" max="16135" width="5.109375" customWidth="1"/>
  </cols>
  <sheetData>
    <row r="1" spans="1:11" x14ac:dyDescent="0.25">
      <c r="A1" s="1" t="s">
        <v>35</v>
      </c>
      <c r="B1" s="1" t="s">
        <v>36</v>
      </c>
      <c r="C1" s="1"/>
      <c r="D1" s="1" t="s">
        <v>2</v>
      </c>
    </row>
    <row r="2" spans="1:11" ht="13.8" thickBot="1" x14ac:dyDescent="0.3">
      <c r="A2" s="2">
        <v>1.3</v>
      </c>
      <c r="B2" s="2">
        <v>1</v>
      </c>
      <c r="D2" s="26" t="s">
        <v>0</v>
      </c>
      <c r="F2" s="8"/>
    </row>
    <row r="3" spans="1:11" ht="13.8" thickBot="1" x14ac:dyDescent="0.3">
      <c r="A3" s="3">
        <v>4</v>
      </c>
      <c r="B3" s="3">
        <v>3</v>
      </c>
      <c r="D3" s="3">
        <f>A2*A3+B2*B3</f>
        <v>8.1999999999999993</v>
      </c>
      <c r="H3" s="9">
        <v>0</v>
      </c>
      <c r="I3" s="10">
        <v>0</v>
      </c>
      <c r="J3" s="9">
        <f>A2</f>
        <v>1.3</v>
      </c>
      <c r="K3" s="10">
        <f>B2</f>
        <v>1</v>
      </c>
    </row>
    <row r="4" spans="1:11" ht="13.8" thickBot="1" x14ac:dyDescent="0.3"/>
    <row r="5" spans="1:11" ht="13.8" thickBot="1" x14ac:dyDescent="0.3">
      <c r="A5" s="4">
        <v>3</v>
      </c>
      <c r="B5" s="4">
        <v>4</v>
      </c>
      <c r="C5" s="3">
        <f>A5*variab1+B5*variab2</f>
        <v>24</v>
      </c>
      <c r="D5" s="1" t="s">
        <v>1</v>
      </c>
      <c r="E5" s="4">
        <v>24</v>
      </c>
      <c r="F5" s="27"/>
      <c r="H5" s="9">
        <v>0</v>
      </c>
      <c r="I5" s="10">
        <f>E5/B5</f>
        <v>6</v>
      </c>
      <c r="J5" s="9">
        <f>E5/A5</f>
        <v>8</v>
      </c>
      <c r="K5" s="10">
        <v>0</v>
      </c>
    </row>
    <row r="6" spans="1:11" ht="13.8" thickBot="1" x14ac:dyDescent="0.3">
      <c r="A6" s="4">
        <v>1</v>
      </c>
      <c r="B6" s="4">
        <v>4</v>
      </c>
      <c r="C6" s="3">
        <f>A6*variab1+B6*variab2</f>
        <v>16</v>
      </c>
      <c r="D6" s="1" t="s">
        <v>1</v>
      </c>
      <c r="E6" s="4">
        <v>20</v>
      </c>
      <c r="F6" s="6"/>
      <c r="H6" s="9">
        <v>0</v>
      </c>
      <c r="I6" s="10">
        <f>E6/B6</f>
        <v>5</v>
      </c>
      <c r="J6" s="9">
        <f>E6/A6</f>
        <v>20</v>
      </c>
      <c r="K6" s="10">
        <v>0</v>
      </c>
    </row>
    <row r="7" spans="1:11" ht="13.8" thickBot="1" x14ac:dyDescent="0.3">
      <c r="A7" s="4">
        <v>3</v>
      </c>
      <c r="B7" s="4">
        <v>2</v>
      </c>
      <c r="C7" s="3">
        <f>A7*variab1+B7*variab2</f>
        <v>18</v>
      </c>
      <c r="D7" s="1" t="s">
        <v>1</v>
      </c>
      <c r="E7" s="4">
        <v>18</v>
      </c>
      <c r="F7" s="7"/>
      <c r="H7" s="9">
        <v>0</v>
      </c>
      <c r="I7" s="10">
        <f>E7/B7</f>
        <v>9</v>
      </c>
      <c r="J7" s="9">
        <f>E7/A7</f>
        <v>6</v>
      </c>
      <c r="K7" s="10"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6"/>
  <sheetViews>
    <sheetView zoomScaleNormal="100" workbookViewId="0">
      <selection activeCell="H3" sqref="H3:K7"/>
    </sheetView>
  </sheetViews>
  <sheetFormatPr defaultRowHeight="13.2" x14ac:dyDescent="0.25"/>
  <cols>
    <col min="3" max="3" width="6" customWidth="1"/>
    <col min="7" max="7" width="4.44140625" customWidth="1"/>
    <col min="259" max="259" width="6" customWidth="1"/>
    <col min="263" max="263" width="4.44140625" customWidth="1"/>
    <col min="515" max="515" width="6" customWidth="1"/>
    <col min="519" max="519" width="4.44140625" customWidth="1"/>
    <col min="771" max="771" width="6" customWidth="1"/>
    <col min="775" max="775" width="4.44140625" customWidth="1"/>
    <col min="1027" max="1027" width="6" customWidth="1"/>
    <col min="1031" max="1031" width="4.44140625" customWidth="1"/>
    <col min="1283" max="1283" width="6" customWidth="1"/>
    <col min="1287" max="1287" width="4.44140625" customWidth="1"/>
    <col min="1539" max="1539" width="6" customWidth="1"/>
    <col min="1543" max="1543" width="4.44140625" customWidth="1"/>
    <col min="1795" max="1795" width="6" customWidth="1"/>
    <col min="1799" max="1799" width="4.44140625" customWidth="1"/>
    <col min="2051" max="2051" width="6" customWidth="1"/>
    <col min="2055" max="2055" width="4.44140625" customWidth="1"/>
    <col min="2307" max="2307" width="6" customWidth="1"/>
    <col min="2311" max="2311" width="4.44140625" customWidth="1"/>
    <col min="2563" max="2563" width="6" customWidth="1"/>
    <col min="2567" max="2567" width="4.44140625" customWidth="1"/>
    <col min="2819" max="2819" width="6" customWidth="1"/>
    <col min="2823" max="2823" width="4.44140625" customWidth="1"/>
    <col min="3075" max="3075" width="6" customWidth="1"/>
    <col min="3079" max="3079" width="4.44140625" customWidth="1"/>
    <col min="3331" max="3331" width="6" customWidth="1"/>
    <col min="3335" max="3335" width="4.44140625" customWidth="1"/>
    <col min="3587" max="3587" width="6" customWidth="1"/>
    <col min="3591" max="3591" width="4.44140625" customWidth="1"/>
    <col min="3843" max="3843" width="6" customWidth="1"/>
    <col min="3847" max="3847" width="4.44140625" customWidth="1"/>
    <col min="4099" max="4099" width="6" customWidth="1"/>
    <col min="4103" max="4103" width="4.44140625" customWidth="1"/>
    <col min="4355" max="4355" width="6" customWidth="1"/>
    <col min="4359" max="4359" width="4.44140625" customWidth="1"/>
    <col min="4611" max="4611" width="6" customWidth="1"/>
    <col min="4615" max="4615" width="4.44140625" customWidth="1"/>
    <col min="4867" max="4867" width="6" customWidth="1"/>
    <col min="4871" max="4871" width="4.44140625" customWidth="1"/>
    <col min="5123" max="5123" width="6" customWidth="1"/>
    <col min="5127" max="5127" width="4.44140625" customWidth="1"/>
    <col min="5379" max="5379" width="6" customWidth="1"/>
    <col min="5383" max="5383" width="4.44140625" customWidth="1"/>
    <col min="5635" max="5635" width="6" customWidth="1"/>
    <col min="5639" max="5639" width="4.44140625" customWidth="1"/>
    <col min="5891" max="5891" width="6" customWidth="1"/>
    <col min="5895" max="5895" width="4.44140625" customWidth="1"/>
    <col min="6147" max="6147" width="6" customWidth="1"/>
    <col min="6151" max="6151" width="4.44140625" customWidth="1"/>
    <col min="6403" max="6403" width="6" customWidth="1"/>
    <col min="6407" max="6407" width="4.44140625" customWidth="1"/>
    <col min="6659" max="6659" width="6" customWidth="1"/>
    <col min="6663" max="6663" width="4.44140625" customWidth="1"/>
    <col min="6915" max="6915" width="6" customWidth="1"/>
    <col min="6919" max="6919" width="4.44140625" customWidth="1"/>
    <col min="7171" max="7171" width="6" customWidth="1"/>
    <col min="7175" max="7175" width="4.44140625" customWidth="1"/>
    <col min="7427" max="7427" width="6" customWidth="1"/>
    <col min="7431" max="7431" width="4.44140625" customWidth="1"/>
    <col min="7683" max="7683" width="6" customWidth="1"/>
    <col min="7687" max="7687" width="4.44140625" customWidth="1"/>
    <col min="7939" max="7939" width="6" customWidth="1"/>
    <col min="7943" max="7943" width="4.44140625" customWidth="1"/>
    <col min="8195" max="8195" width="6" customWidth="1"/>
    <col min="8199" max="8199" width="4.44140625" customWidth="1"/>
    <col min="8451" max="8451" width="6" customWidth="1"/>
    <col min="8455" max="8455" width="4.44140625" customWidth="1"/>
    <col min="8707" max="8707" width="6" customWidth="1"/>
    <col min="8711" max="8711" width="4.44140625" customWidth="1"/>
    <col min="8963" max="8963" width="6" customWidth="1"/>
    <col min="8967" max="8967" width="4.44140625" customWidth="1"/>
    <col min="9219" max="9219" width="6" customWidth="1"/>
    <col min="9223" max="9223" width="4.44140625" customWidth="1"/>
    <col min="9475" max="9475" width="6" customWidth="1"/>
    <col min="9479" max="9479" width="4.44140625" customWidth="1"/>
    <col min="9731" max="9731" width="6" customWidth="1"/>
    <col min="9735" max="9735" width="4.44140625" customWidth="1"/>
    <col min="9987" max="9987" width="6" customWidth="1"/>
    <col min="9991" max="9991" width="4.44140625" customWidth="1"/>
    <col min="10243" max="10243" width="6" customWidth="1"/>
    <col min="10247" max="10247" width="4.44140625" customWidth="1"/>
    <col min="10499" max="10499" width="6" customWidth="1"/>
    <col min="10503" max="10503" width="4.44140625" customWidth="1"/>
    <col min="10755" max="10755" width="6" customWidth="1"/>
    <col min="10759" max="10759" width="4.44140625" customWidth="1"/>
    <col min="11011" max="11011" width="6" customWidth="1"/>
    <col min="11015" max="11015" width="4.44140625" customWidth="1"/>
    <col min="11267" max="11267" width="6" customWidth="1"/>
    <col min="11271" max="11271" width="4.44140625" customWidth="1"/>
    <col min="11523" max="11523" width="6" customWidth="1"/>
    <col min="11527" max="11527" width="4.44140625" customWidth="1"/>
    <col min="11779" max="11779" width="6" customWidth="1"/>
    <col min="11783" max="11783" width="4.44140625" customWidth="1"/>
    <col min="12035" max="12035" width="6" customWidth="1"/>
    <col min="12039" max="12039" width="4.44140625" customWidth="1"/>
    <col min="12291" max="12291" width="6" customWidth="1"/>
    <col min="12295" max="12295" width="4.44140625" customWidth="1"/>
    <col min="12547" max="12547" width="6" customWidth="1"/>
    <col min="12551" max="12551" width="4.44140625" customWidth="1"/>
    <col min="12803" max="12803" width="6" customWidth="1"/>
    <col min="12807" max="12807" width="4.44140625" customWidth="1"/>
    <col min="13059" max="13059" width="6" customWidth="1"/>
    <col min="13063" max="13063" width="4.44140625" customWidth="1"/>
    <col min="13315" max="13315" width="6" customWidth="1"/>
    <col min="13319" max="13319" width="4.44140625" customWidth="1"/>
    <col min="13571" max="13571" width="6" customWidth="1"/>
    <col min="13575" max="13575" width="4.44140625" customWidth="1"/>
    <col min="13827" max="13827" width="6" customWidth="1"/>
    <col min="13831" max="13831" width="4.44140625" customWidth="1"/>
    <col min="14083" max="14083" width="6" customWidth="1"/>
    <col min="14087" max="14087" width="4.44140625" customWidth="1"/>
    <col min="14339" max="14339" width="6" customWidth="1"/>
    <col min="14343" max="14343" width="4.44140625" customWidth="1"/>
    <col min="14595" max="14595" width="6" customWidth="1"/>
    <col min="14599" max="14599" width="4.44140625" customWidth="1"/>
    <col min="14851" max="14851" width="6" customWidth="1"/>
    <col min="14855" max="14855" width="4.44140625" customWidth="1"/>
    <col min="15107" max="15107" width="6" customWidth="1"/>
    <col min="15111" max="15111" width="4.44140625" customWidth="1"/>
    <col min="15363" max="15363" width="6" customWidth="1"/>
    <col min="15367" max="15367" width="4.44140625" customWidth="1"/>
    <col min="15619" max="15619" width="6" customWidth="1"/>
    <col min="15623" max="15623" width="4.44140625" customWidth="1"/>
    <col min="15875" max="15875" width="6" customWidth="1"/>
    <col min="15879" max="15879" width="4.44140625" customWidth="1"/>
    <col min="16131" max="16131" width="6" customWidth="1"/>
    <col min="16135" max="16135" width="4.44140625" customWidth="1"/>
  </cols>
  <sheetData>
    <row r="1" spans="1:11" x14ac:dyDescent="0.25">
      <c r="A1" s="1" t="s">
        <v>35</v>
      </c>
      <c r="B1" s="1" t="s">
        <v>36</v>
      </c>
      <c r="C1" s="1"/>
      <c r="D1" s="1" t="s">
        <v>2</v>
      </c>
    </row>
    <row r="2" spans="1:11" ht="13.8" thickBot="1" x14ac:dyDescent="0.3">
      <c r="A2" s="2">
        <v>1</v>
      </c>
      <c r="B2" s="2">
        <v>1</v>
      </c>
      <c r="D2" s="26" t="s">
        <v>0</v>
      </c>
      <c r="F2" s="8"/>
    </row>
    <row r="3" spans="1:11" ht="13.8" thickBot="1" x14ac:dyDescent="0.3">
      <c r="A3" s="3">
        <v>0</v>
      </c>
      <c r="B3" s="3">
        <v>6.0000000000000009</v>
      </c>
      <c r="D3" s="3">
        <f>A2*A3+B2*B3</f>
        <v>6.0000000000000009</v>
      </c>
      <c r="H3" s="9">
        <v>0</v>
      </c>
      <c r="I3" s="10">
        <v>0</v>
      </c>
      <c r="J3" s="9">
        <f>A2</f>
        <v>1</v>
      </c>
      <c r="K3" s="10">
        <f>B2</f>
        <v>1</v>
      </c>
    </row>
    <row r="4" spans="1:11" ht="13.8" thickBot="1" x14ac:dyDescent="0.3"/>
    <row r="5" spans="1:11" ht="13.8" thickBot="1" x14ac:dyDescent="0.3">
      <c r="A5" s="4">
        <v>6</v>
      </c>
      <c r="B5" s="4">
        <v>4</v>
      </c>
      <c r="C5" s="3">
        <f>A5*A$3+B5*B$3</f>
        <v>24.000000000000004</v>
      </c>
      <c r="D5" s="1" t="s">
        <v>1</v>
      </c>
      <c r="E5" s="4">
        <v>24</v>
      </c>
      <c r="F5" s="27"/>
      <c r="H5" s="9">
        <v>0</v>
      </c>
      <c r="I5" s="10">
        <f>(E5-A5*H5)/B5</f>
        <v>6</v>
      </c>
      <c r="J5" s="9">
        <f>(E5-B5*K5)/A5</f>
        <v>4</v>
      </c>
      <c r="K5" s="10">
        <v>0</v>
      </c>
    </row>
    <row r="6" spans="1:11" ht="13.8" thickBot="1" x14ac:dyDescent="0.3">
      <c r="A6" s="4">
        <v>3</v>
      </c>
      <c r="B6" s="4">
        <v>-2</v>
      </c>
      <c r="C6" s="3">
        <f>A6*A$3+B6*B$3</f>
        <v>-12.000000000000002</v>
      </c>
      <c r="D6" s="1" t="s">
        <v>1</v>
      </c>
      <c r="E6" s="4">
        <v>6</v>
      </c>
      <c r="F6" s="6"/>
      <c r="H6" s="9">
        <v>2</v>
      </c>
      <c r="I6" s="10">
        <f>(E6-A6*H6)/B6</f>
        <v>0</v>
      </c>
      <c r="J6" s="9">
        <f>(E6-B6*K6)/A6</f>
        <v>4</v>
      </c>
      <c r="K6" s="10">
        <v>3</v>
      </c>
    </row>
  </sheetData>
  <pageMargins left="0.75" right="0.75" top="1" bottom="1" header="0.5" footer="0.5"/>
  <pageSetup paperSize="9" scale="93" orientation="portrait" r:id="rId1"/>
  <headerFooter alignWithMargins="0">
    <oddFooter>&amp;A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7"/>
  <sheetViews>
    <sheetView workbookViewId="0">
      <selection activeCell="H3" sqref="H3:K7"/>
    </sheetView>
  </sheetViews>
  <sheetFormatPr defaultRowHeight="13.2" x14ac:dyDescent="0.25"/>
  <cols>
    <col min="3" max="3" width="6" customWidth="1"/>
    <col min="7" max="7" width="4.44140625" customWidth="1"/>
    <col min="259" max="259" width="6" customWidth="1"/>
    <col min="263" max="263" width="4.44140625" customWidth="1"/>
    <col min="515" max="515" width="6" customWidth="1"/>
    <col min="519" max="519" width="4.44140625" customWidth="1"/>
    <col min="771" max="771" width="6" customWidth="1"/>
    <col min="775" max="775" width="4.44140625" customWidth="1"/>
    <col min="1027" max="1027" width="6" customWidth="1"/>
    <col min="1031" max="1031" width="4.44140625" customWidth="1"/>
    <col min="1283" max="1283" width="6" customWidth="1"/>
    <col min="1287" max="1287" width="4.44140625" customWidth="1"/>
    <col min="1539" max="1539" width="6" customWidth="1"/>
    <col min="1543" max="1543" width="4.44140625" customWidth="1"/>
    <col min="1795" max="1795" width="6" customWidth="1"/>
    <col min="1799" max="1799" width="4.44140625" customWidth="1"/>
    <col min="2051" max="2051" width="6" customWidth="1"/>
    <col min="2055" max="2055" width="4.44140625" customWidth="1"/>
    <col min="2307" max="2307" width="6" customWidth="1"/>
    <col min="2311" max="2311" width="4.44140625" customWidth="1"/>
    <col min="2563" max="2563" width="6" customWidth="1"/>
    <col min="2567" max="2567" width="4.44140625" customWidth="1"/>
    <col min="2819" max="2819" width="6" customWidth="1"/>
    <col min="2823" max="2823" width="4.44140625" customWidth="1"/>
    <col min="3075" max="3075" width="6" customWidth="1"/>
    <col min="3079" max="3079" width="4.44140625" customWidth="1"/>
    <col min="3331" max="3331" width="6" customWidth="1"/>
    <col min="3335" max="3335" width="4.44140625" customWidth="1"/>
    <col min="3587" max="3587" width="6" customWidth="1"/>
    <col min="3591" max="3591" width="4.44140625" customWidth="1"/>
    <col min="3843" max="3843" width="6" customWidth="1"/>
    <col min="3847" max="3847" width="4.44140625" customWidth="1"/>
    <col min="4099" max="4099" width="6" customWidth="1"/>
    <col min="4103" max="4103" width="4.44140625" customWidth="1"/>
    <col min="4355" max="4355" width="6" customWidth="1"/>
    <col min="4359" max="4359" width="4.44140625" customWidth="1"/>
    <col min="4611" max="4611" width="6" customWidth="1"/>
    <col min="4615" max="4615" width="4.44140625" customWidth="1"/>
    <col min="4867" max="4867" width="6" customWidth="1"/>
    <col min="4871" max="4871" width="4.44140625" customWidth="1"/>
    <col min="5123" max="5123" width="6" customWidth="1"/>
    <col min="5127" max="5127" width="4.44140625" customWidth="1"/>
    <col min="5379" max="5379" width="6" customWidth="1"/>
    <col min="5383" max="5383" width="4.44140625" customWidth="1"/>
    <col min="5635" max="5635" width="6" customWidth="1"/>
    <col min="5639" max="5639" width="4.44140625" customWidth="1"/>
    <col min="5891" max="5891" width="6" customWidth="1"/>
    <col min="5895" max="5895" width="4.44140625" customWidth="1"/>
    <col min="6147" max="6147" width="6" customWidth="1"/>
    <col min="6151" max="6151" width="4.44140625" customWidth="1"/>
    <col min="6403" max="6403" width="6" customWidth="1"/>
    <col min="6407" max="6407" width="4.44140625" customWidth="1"/>
    <col min="6659" max="6659" width="6" customWidth="1"/>
    <col min="6663" max="6663" width="4.44140625" customWidth="1"/>
    <col min="6915" max="6915" width="6" customWidth="1"/>
    <col min="6919" max="6919" width="4.44140625" customWidth="1"/>
    <col min="7171" max="7171" width="6" customWidth="1"/>
    <col min="7175" max="7175" width="4.44140625" customWidth="1"/>
    <col min="7427" max="7427" width="6" customWidth="1"/>
    <col min="7431" max="7431" width="4.44140625" customWidth="1"/>
    <col min="7683" max="7683" width="6" customWidth="1"/>
    <col min="7687" max="7687" width="4.44140625" customWidth="1"/>
    <col min="7939" max="7939" width="6" customWidth="1"/>
    <col min="7943" max="7943" width="4.44140625" customWidth="1"/>
    <col min="8195" max="8195" width="6" customWidth="1"/>
    <col min="8199" max="8199" width="4.44140625" customWidth="1"/>
    <col min="8451" max="8451" width="6" customWidth="1"/>
    <col min="8455" max="8455" width="4.44140625" customWidth="1"/>
    <col min="8707" max="8707" width="6" customWidth="1"/>
    <col min="8711" max="8711" width="4.44140625" customWidth="1"/>
    <col min="8963" max="8963" width="6" customWidth="1"/>
    <col min="8967" max="8967" width="4.44140625" customWidth="1"/>
    <col min="9219" max="9219" width="6" customWidth="1"/>
    <col min="9223" max="9223" width="4.44140625" customWidth="1"/>
    <col min="9475" max="9475" width="6" customWidth="1"/>
    <col min="9479" max="9479" width="4.44140625" customWidth="1"/>
    <col min="9731" max="9731" width="6" customWidth="1"/>
    <col min="9735" max="9735" width="4.44140625" customWidth="1"/>
    <col min="9987" max="9987" width="6" customWidth="1"/>
    <col min="9991" max="9991" width="4.44140625" customWidth="1"/>
    <col min="10243" max="10243" width="6" customWidth="1"/>
    <col min="10247" max="10247" width="4.44140625" customWidth="1"/>
    <col min="10499" max="10499" width="6" customWidth="1"/>
    <col min="10503" max="10503" width="4.44140625" customWidth="1"/>
    <col min="10755" max="10755" width="6" customWidth="1"/>
    <col min="10759" max="10759" width="4.44140625" customWidth="1"/>
    <col min="11011" max="11011" width="6" customWidth="1"/>
    <col min="11015" max="11015" width="4.44140625" customWidth="1"/>
    <col min="11267" max="11267" width="6" customWidth="1"/>
    <col min="11271" max="11271" width="4.44140625" customWidth="1"/>
    <col min="11523" max="11523" width="6" customWidth="1"/>
    <col min="11527" max="11527" width="4.44140625" customWidth="1"/>
    <col min="11779" max="11779" width="6" customWidth="1"/>
    <col min="11783" max="11783" width="4.44140625" customWidth="1"/>
    <col min="12035" max="12035" width="6" customWidth="1"/>
    <col min="12039" max="12039" width="4.44140625" customWidth="1"/>
    <col min="12291" max="12291" width="6" customWidth="1"/>
    <col min="12295" max="12295" width="4.44140625" customWidth="1"/>
    <col min="12547" max="12547" width="6" customWidth="1"/>
    <col min="12551" max="12551" width="4.44140625" customWidth="1"/>
    <col min="12803" max="12803" width="6" customWidth="1"/>
    <col min="12807" max="12807" width="4.44140625" customWidth="1"/>
    <col min="13059" max="13059" width="6" customWidth="1"/>
    <col min="13063" max="13063" width="4.44140625" customWidth="1"/>
    <col min="13315" max="13315" width="6" customWidth="1"/>
    <col min="13319" max="13319" width="4.44140625" customWidth="1"/>
    <col min="13571" max="13571" width="6" customWidth="1"/>
    <col min="13575" max="13575" width="4.44140625" customWidth="1"/>
    <col min="13827" max="13827" width="6" customWidth="1"/>
    <col min="13831" max="13831" width="4.44140625" customWidth="1"/>
    <col min="14083" max="14083" width="6" customWidth="1"/>
    <col min="14087" max="14087" width="4.44140625" customWidth="1"/>
    <col min="14339" max="14339" width="6" customWidth="1"/>
    <col min="14343" max="14343" width="4.44140625" customWidth="1"/>
    <col min="14595" max="14595" width="6" customWidth="1"/>
    <col min="14599" max="14599" width="4.44140625" customWidth="1"/>
    <col min="14851" max="14851" width="6" customWidth="1"/>
    <col min="14855" max="14855" width="4.44140625" customWidth="1"/>
    <col min="15107" max="15107" width="6" customWidth="1"/>
    <col min="15111" max="15111" width="4.44140625" customWidth="1"/>
    <col min="15363" max="15363" width="6" customWidth="1"/>
    <col min="15367" max="15367" width="4.44140625" customWidth="1"/>
    <col min="15619" max="15619" width="6" customWidth="1"/>
    <col min="15623" max="15623" width="4.44140625" customWidth="1"/>
    <col min="15875" max="15875" width="6" customWidth="1"/>
    <col min="15879" max="15879" width="4.44140625" customWidth="1"/>
    <col min="16131" max="16131" width="6" customWidth="1"/>
    <col min="16135" max="16135" width="4.44140625" customWidth="1"/>
  </cols>
  <sheetData>
    <row r="1" spans="1:11" x14ac:dyDescent="0.25">
      <c r="A1" s="1" t="s">
        <v>35</v>
      </c>
      <c r="B1" s="1" t="s">
        <v>36</v>
      </c>
      <c r="C1" s="1"/>
      <c r="D1" s="1" t="s">
        <v>2</v>
      </c>
    </row>
    <row r="2" spans="1:11" ht="13.8" thickBot="1" x14ac:dyDescent="0.3">
      <c r="A2" s="2">
        <v>-5</v>
      </c>
      <c r="B2" s="2">
        <v>4</v>
      </c>
      <c r="D2" s="26" t="s">
        <v>0</v>
      </c>
      <c r="F2" s="8"/>
    </row>
    <row r="3" spans="1:11" ht="13.8" thickBot="1" x14ac:dyDescent="0.3">
      <c r="A3" s="3">
        <v>7</v>
      </c>
      <c r="B3" s="3">
        <v>13</v>
      </c>
      <c r="D3" s="3">
        <f>A2*A3+B2*B3</f>
        <v>17</v>
      </c>
      <c r="H3" s="9">
        <v>0</v>
      </c>
      <c r="I3" s="10">
        <v>0</v>
      </c>
      <c r="J3" s="9">
        <f>A2</f>
        <v>-5</v>
      </c>
      <c r="K3" s="10">
        <f>B2</f>
        <v>4</v>
      </c>
    </row>
    <row r="4" spans="1:11" ht="13.8" thickBot="1" x14ac:dyDescent="0.3"/>
    <row r="5" spans="1:11" ht="13.8" thickBot="1" x14ac:dyDescent="0.3">
      <c r="A5" s="4">
        <v>1</v>
      </c>
      <c r="B5" s="4">
        <v>-4</v>
      </c>
      <c r="C5" s="3">
        <f>A5*A$3+B5*B$3</f>
        <v>-45</v>
      </c>
      <c r="D5" s="1" t="s">
        <v>1</v>
      </c>
      <c r="E5" s="4">
        <v>8</v>
      </c>
      <c r="F5" s="27"/>
      <c r="H5" s="9">
        <v>20</v>
      </c>
      <c r="I5" s="10">
        <f>(E5-A5*H5)/B5</f>
        <v>3</v>
      </c>
      <c r="J5" s="9">
        <f>E5/A5</f>
        <v>8</v>
      </c>
      <c r="K5" s="10">
        <v>0</v>
      </c>
    </row>
    <row r="6" spans="1:11" ht="13.8" thickBot="1" x14ac:dyDescent="0.3">
      <c r="A6" s="4">
        <v>-1</v>
      </c>
      <c r="B6" s="4">
        <v>1</v>
      </c>
      <c r="C6" s="3">
        <f>A6*A$3+B6*B$3</f>
        <v>6</v>
      </c>
      <c r="D6" s="1" t="s">
        <v>1</v>
      </c>
      <c r="E6" s="4">
        <v>6</v>
      </c>
      <c r="F6" s="6"/>
      <c r="H6" s="9">
        <v>0</v>
      </c>
      <c r="I6" s="10">
        <f>E6/B6</f>
        <v>6</v>
      </c>
      <c r="J6" s="9">
        <f>(E6-B6*K6)/A6</f>
        <v>24</v>
      </c>
      <c r="K6" s="10">
        <v>30</v>
      </c>
    </row>
    <row r="7" spans="1:11" ht="13.8" thickBot="1" x14ac:dyDescent="0.3">
      <c r="A7" s="4">
        <v>-3</v>
      </c>
      <c r="B7" s="4">
        <v>2</v>
      </c>
      <c r="C7" s="3">
        <f>A7*A$3+B7*B$3</f>
        <v>5</v>
      </c>
      <c r="D7" s="1" t="s">
        <v>1</v>
      </c>
      <c r="E7" s="4">
        <v>5</v>
      </c>
      <c r="F7" s="28"/>
      <c r="H7" s="9">
        <v>0</v>
      </c>
      <c r="I7" s="10">
        <f>E7/B7</f>
        <v>2.5</v>
      </c>
      <c r="J7" s="9">
        <f>(E7-B7*K7)/A7</f>
        <v>18.333333333333332</v>
      </c>
      <c r="K7" s="10">
        <v>30</v>
      </c>
    </row>
  </sheetData>
  <pageMargins left="0.75" right="0.75" top="1" bottom="1" header="0.5" footer="0.5"/>
  <pageSetup paperSize="9" scale="93" orientation="portrait" r:id="rId1"/>
  <headerFooter alignWithMargins="0">
    <oddFooter>&amp;A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7"/>
  <sheetViews>
    <sheetView workbookViewId="0">
      <selection activeCell="B3" sqref="B3"/>
    </sheetView>
  </sheetViews>
  <sheetFormatPr defaultRowHeight="13.2" x14ac:dyDescent="0.25"/>
  <cols>
    <col min="3" max="3" width="6" customWidth="1"/>
    <col min="7" max="7" width="4.44140625" customWidth="1"/>
    <col min="259" max="259" width="6" customWidth="1"/>
    <col min="263" max="263" width="4.44140625" customWidth="1"/>
    <col min="515" max="515" width="6" customWidth="1"/>
    <col min="519" max="519" width="4.44140625" customWidth="1"/>
    <col min="771" max="771" width="6" customWidth="1"/>
    <col min="775" max="775" width="4.44140625" customWidth="1"/>
    <col min="1027" max="1027" width="6" customWidth="1"/>
    <col min="1031" max="1031" width="4.44140625" customWidth="1"/>
    <col min="1283" max="1283" width="6" customWidth="1"/>
    <col min="1287" max="1287" width="4.44140625" customWidth="1"/>
    <col min="1539" max="1539" width="6" customWidth="1"/>
    <col min="1543" max="1543" width="4.44140625" customWidth="1"/>
    <col min="1795" max="1795" width="6" customWidth="1"/>
    <col min="1799" max="1799" width="4.44140625" customWidth="1"/>
    <col min="2051" max="2051" width="6" customWidth="1"/>
    <col min="2055" max="2055" width="4.44140625" customWidth="1"/>
    <col min="2307" max="2307" width="6" customWidth="1"/>
    <col min="2311" max="2311" width="4.44140625" customWidth="1"/>
    <col min="2563" max="2563" width="6" customWidth="1"/>
    <col min="2567" max="2567" width="4.44140625" customWidth="1"/>
    <col min="2819" max="2819" width="6" customWidth="1"/>
    <col min="2823" max="2823" width="4.44140625" customWidth="1"/>
    <col min="3075" max="3075" width="6" customWidth="1"/>
    <col min="3079" max="3079" width="4.44140625" customWidth="1"/>
    <col min="3331" max="3331" width="6" customWidth="1"/>
    <col min="3335" max="3335" width="4.44140625" customWidth="1"/>
    <col min="3587" max="3587" width="6" customWidth="1"/>
    <col min="3591" max="3591" width="4.44140625" customWidth="1"/>
    <col min="3843" max="3843" width="6" customWidth="1"/>
    <col min="3847" max="3847" width="4.44140625" customWidth="1"/>
    <col min="4099" max="4099" width="6" customWidth="1"/>
    <col min="4103" max="4103" width="4.44140625" customWidth="1"/>
    <col min="4355" max="4355" width="6" customWidth="1"/>
    <col min="4359" max="4359" width="4.44140625" customWidth="1"/>
    <col min="4611" max="4611" width="6" customWidth="1"/>
    <col min="4615" max="4615" width="4.44140625" customWidth="1"/>
    <col min="4867" max="4867" width="6" customWidth="1"/>
    <col min="4871" max="4871" width="4.44140625" customWidth="1"/>
    <col min="5123" max="5123" width="6" customWidth="1"/>
    <col min="5127" max="5127" width="4.44140625" customWidth="1"/>
    <col min="5379" max="5379" width="6" customWidth="1"/>
    <col min="5383" max="5383" width="4.44140625" customWidth="1"/>
    <col min="5635" max="5635" width="6" customWidth="1"/>
    <col min="5639" max="5639" width="4.44140625" customWidth="1"/>
    <col min="5891" max="5891" width="6" customWidth="1"/>
    <col min="5895" max="5895" width="4.44140625" customWidth="1"/>
    <col min="6147" max="6147" width="6" customWidth="1"/>
    <col min="6151" max="6151" width="4.44140625" customWidth="1"/>
    <col min="6403" max="6403" width="6" customWidth="1"/>
    <col min="6407" max="6407" width="4.44140625" customWidth="1"/>
    <col min="6659" max="6659" width="6" customWidth="1"/>
    <col min="6663" max="6663" width="4.44140625" customWidth="1"/>
    <col min="6915" max="6915" width="6" customWidth="1"/>
    <col min="6919" max="6919" width="4.44140625" customWidth="1"/>
    <col min="7171" max="7171" width="6" customWidth="1"/>
    <col min="7175" max="7175" width="4.44140625" customWidth="1"/>
    <col min="7427" max="7427" width="6" customWidth="1"/>
    <col min="7431" max="7431" width="4.44140625" customWidth="1"/>
    <col min="7683" max="7683" width="6" customWidth="1"/>
    <col min="7687" max="7687" width="4.44140625" customWidth="1"/>
    <col min="7939" max="7939" width="6" customWidth="1"/>
    <col min="7943" max="7943" width="4.44140625" customWidth="1"/>
    <col min="8195" max="8195" width="6" customWidth="1"/>
    <col min="8199" max="8199" width="4.44140625" customWidth="1"/>
    <col min="8451" max="8451" width="6" customWidth="1"/>
    <col min="8455" max="8455" width="4.44140625" customWidth="1"/>
    <col min="8707" max="8707" width="6" customWidth="1"/>
    <col min="8711" max="8711" width="4.44140625" customWidth="1"/>
    <col min="8963" max="8963" width="6" customWidth="1"/>
    <col min="8967" max="8967" width="4.44140625" customWidth="1"/>
    <col min="9219" max="9219" width="6" customWidth="1"/>
    <col min="9223" max="9223" width="4.44140625" customWidth="1"/>
    <col min="9475" max="9475" width="6" customWidth="1"/>
    <col min="9479" max="9479" width="4.44140625" customWidth="1"/>
    <col min="9731" max="9731" width="6" customWidth="1"/>
    <col min="9735" max="9735" width="4.44140625" customWidth="1"/>
    <col min="9987" max="9987" width="6" customWidth="1"/>
    <col min="9991" max="9991" width="4.44140625" customWidth="1"/>
    <col min="10243" max="10243" width="6" customWidth="1"/>
    <col min="10247" max="10247" width="4.44140625" customWidth="1"/>
    <col min="10499" max="10499" width="6" customWidth="1"/>
    <col min="10503" max="10503" width="4.44140625" customWidth="1"/>
    <col min="10755" max="10755" width="6" customWidth="1"/>
    <col min="10759" max="10759" width="4.44140625" customWidth="1"/>
    <col min="11011" max="11011" width="6" customWidth="1"/>
    <col min="11015" max="11015" width="4.44140625" customWidth="1"/>
    <col min="11267" max="11267" width="6" customWidth="1"/>
    <col min="11271" max="11271" width="4.44140625" customWidth="1"/>
    <col min="11523" max="11523" width="6" customWidth="1"/>
    <col min="11527" max="11527" width="4.44140625" customWidth="1"/>
    <col min="11779" max="11779" width="6" customWidth="1"/>
    <col min="11783" max="11783" width="4.44140625" customWidth="1"/>
    <col min="12035" max="12035" width="6" customWidth="1"/>
    <col min="12039" max="12039" width="4.44140625" customWidth="1"/>
    <col min="12291" max="12291" width="6" customWidth="1"/>
    <col min="12295" max="12295" width="4.44140625" customWidth="1"/>
    <col min="12547" max="12547" width="6" customWidth="1"/>
    <col min="12551" max="12551" width="4.44140625" customWidth="1"/>
    <col min="12803" max="12803" width="6" customWidth="1"/>
    <col min="12807" max="12807" width="4.44140625" customWidth="1"/>
    <col min="13059" max="13059" width="6" customWidth="1"/>
    <col min="13063" max="13063" width="4.44140625" customWidth="1"/>
    <col min="13315" max="13315" width="6" customWidth="1"/>
    <col min="13319" max="13319" width="4.44140625" customWidth="1"/>
    <col min="13571" max="13571" width="6" customWidth="1"/>
    <col min="13575" max="13575" width="4.44140625" customWidth="1"/>
    <col min="13827" max="13827" width="6" customWidth="1"/>
    <col min="13831" max="13831" width="4.44140625" customWidth="1"/>
    <col min="14083" max="14083" width="6" customWidth="1"/>
    <col min="14087" max="14087" width="4.44140625" customWidth="1"/>
    <col min="14339" max="14339" width="6" customWidth="1"/>
    <col min="14343" max="14343" width="4.44140625" customWidth="1"/>
    <col min="14595" max="14595" width="6" customWidth="1"/>
    <col min="14599" max="14599" width="4.44140625" customWidth="1"/>
    <col min="14851" max="14851" width="6" customWidth="1"/>
    <col min="14855" max="14855" width="4.44140625" customWidth="1"/>
    <col min="15107" max="15107" width="6" customWidth="1"/>
    <col min="15111" max="15111" width="4.44140625" customWidth="1"/>
    <col min="15363" max="15363" width="6" customWidth="1"/>
    <col min="15367" max="15367" width="4.44140625" customWidth="1"/>
    <col min="15619" max="15619" width="6" customWidth="1"/>
    <col min="15623" max="15623" width="4.44140625" customWidth="1"/>
    <col min="15875" max="15875" width="6" customWidth="1"/>
    <col min="15879" max="15879" width="4.44140625" customWidth="1"/>
    <col min="16131" max="16131" width="6" customWidth="1"/>
    <col min="16135" max="16135" width="4.44140625" customWidth="1"/>
  </cols>
  <sheetData>
    <row r="1" spans="1:11" x14ac:dyDescent="0.25">
      <c r="A1" s="1" t="s">
        <v>35</v>
      </c>
      <c r="B1" s="1" t="s">
        <v>36</v>
      </c>
      <c r="C1" s="1"/>
      <c r="D1" s="1" t="s">
        <v>2</v>
      </c>
    </row>
    <row r="2" spans="1:11" ht="13.8" thickBot="1" x14ac:dyDescent="0.3">
      <c r="A2" s="2">
        <v>1</v>
      </c>
      <c r="B2" s="2">
        <v>1</v>
      </c>
      <c r="D2" s="26" t="s">
        <v>0</v>
      </c>
      <c r="F2" s="8"/>
    </row>
    <row r="3" spans="1:11" ht="13.8" thickBot="1" x14ac:dyDescent="0.3">
      <c r="A3" s="3">
        <v>0</v>
      </c>
      <c r="B3" s="3">
        <v>0</v>
      </c>
      <c r="D3" s="3">
        <f>A2*A3+B2*B3</f>
        <v>0</v>
      </c>
      <c r="H3" s="9">
        <v>0</v>
      </c>
      <c r="I3" s="10">
        <v>0</v>
      </c>
      <c r="J3" s="9">
        <f>A2</f>
        <v>1</v>
      </c>
      <c r="K3" s="10">
        <f>B2</f>
        <v>1</v>
      </c>
    </row>
    <row r="4" spans="1:11" ht="13.8" thickBot="1" x14ac:dyDescent="0.3"/>
    <row r="5" spans="1:11" ht="13.8" thickBot="1" x14ac:dyDescent="0.3">
      <c r="A5" s="4">
        <v>1</v>
      </c>
      <c r="B5" s="4">
        <v>-2</v>
      </c>
      <c r="C5" s="3">
        <f>A5*A$3+B5*B$3</f>
        <v>0</v>
      </c>
      <c r="D5" s="1" t="s">
        <v>1</v>
      </c>
      <c r="E5" s="4">
        <v>2</v>
      </c>
      <c r="F5" s="27"/>
      <c r="H5" s="9">
        <v>20</v>
      </c>
      <c r="I5" s="10">
        <f>(E5-A5*H5)/B5</f>
        <v>9</v>
      </c>
      <c r="J5" s="9">
        <f>E5/A5</f>
        <v>2</v>
      </c>
      <c r="K5" s="10">
        <v>0</v>
      </c>
    </row>
    <row r="6" spans="1:11" ht="13.8" thickBot="1" x14ac:dyDescent="0.3">
      <c r="A6" s="4">
        <v>-1</v>
      </c>
      <c r="B6" s="4">
        <v>1</v>
      </c>
      <c r="C6" s="3">
        <f>A6*A$3+B6*B$3</f>
        <v>0</v>
      </c>
      <c r="D6" s="1" t="s">
        <v>1</v>
      </c>
      <c r="E6" s="4">
        <v>2</v>
      </c>
      <c r="F6" s="6"/>
      <c r="H6" s="9">
        <v>0</v>
      </c>
      <c r="I6" s="10">
        <f>E6/B6</f>
        <v>2</v>
      </c>
      <c r="J6" s="9">
        <f>(E6-B6*K6)/A6</f>
        <v>28</v>
      </c>
      <c r="K6" s="10">
        <v>30</v>
      </c>
    </row>
    <row r="7" spans="1:11" ht="13.8" thickBot="1" x14ac:dyDescent="0.3">
      <c r="A7" s="4">
        <v>-2</v>
      </c>
      <c r="B7" s="4">
        <v>1</v>
      </c>
      <c r="C7" s="3">
        <f>A7*A$3+B7*B$3</f>
        <v>0</v>
      </c>
      <c r="D7" s="1" t="s">
        <v>1</v>
      </c>
      <c r="E7" s="4">
        <v>0</v>
      </c>
      <c r="F7" s="28"/>
      <c r="H7" s="9">
        <v>0</v>
      </c>
      <c r="I7" s="10">
        <f>E7/B7</f>
        <v>0</v>
      </c>
      <c r="J7" s="9">
        <f>(E7-B7*K7)/A7</f>
        <v>15</v>
      </c>
      <c r="K7" s="10">
        <v>30</v>
      </c>
    </row>
  </sheetData>
  <pageMargins left="0.75" right="0.75" top="1" bottom="1" header="0.5" footer="0.5"/>
  <pageSetup paperSize="9" scale="93" orientation="portrait" r:id="rId1"/>
  <headerFooter alignWithMargins="0"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FB7C-9201-4E9F-B476-92EF1DD254E2}">
  <dimension ref="A1:Q10"/>
  <sheetViews>
    <sheetView zoomScale="137" zoomScaleNormal="205" workbookViewId="0">
      <selection activeCell="A3" sqref="A3"/>
    </sheetView>
  </sheetViews>
  <sheetFormatPr defaultRowHeight="13.2" x14ac:dyDescent="0.25"/>
  <cols>
    <col min="3" max="3" width="6.109375" customWidth="1"/>
    <col min="7" max="10" width="9.109375" style="19"/>
    <col min="11" max="11" width="5.109375" customWidth="1"/>
    <col min="12" max="17" width="5.33203125" customWidth="1"/>
    <col min="18" max="18" width="4.44140625" customWidth="1"/>
  </cols>
  <sheetData>
    <row r="1" spans="1:17" x14ac:dyDescent="0.25">
      <c r="A1" s="24" t="s">
        <v>85</v>
      </c>
      <c r="B1" s="24" t="s">
        <v>72</v>
      </c>
      <c r="C1" s="1"/>
      <c r="D1" s="24" t="s">
        <v>2</v>
      </c>
    </row>
    <row r="2" spans="1:17" ht="13.8" thickBot="1" x14ac:dyDescent="0.3">
      <c r="A2" s="2">
        <v>4</v>
      </c>
      <c r="B2" s="2">
        <v>6</v>
      </c>
      <c r="D2" s="25" t="s">
        <v>0</v>
      </c>
      <c r="F2" s="52"/>
      <c r="N2" t="s">
        <v>19</v>
      </c>
      <c r="O2">
        <v>2</v>
      </c>
    </row>
    <row r="3" spans="1:17" ht="13.8" thickBot="1" x14ac:dyDescent="0.3">
      <c r="A3" s="60">
        <v>8</v>
      </c>
      <c r="B3" s="60">
        <v>1</v>
      </c>
      <c r="D3" s="3">
        <f>A2*A3+B2*B3</f>
        <v>38</v>
      </c>
      <c r="L3" s="9">
        <v>0</v>
      </c>
      <c r="M3" s="10">
        <v>0</v>
      </c>
      <c r="N3" s="9">
        <f>A2/O2</f>
        <v>2</v>
      </c>
      <c r="O3" s="10">
        <f>B2/O2</f>
        <v>3</v>
      </c>
      <c r="P3" s="51"/>
      <c r="Q3" s="51"/>
    </row>
    <row r="4" spans="1:17" ht="13.8" thickBot="1" x14ac:dyDescent="0.3"/>
    <row r="5" spans="1:17" ht="13.8" thickBot="1" x14ac:dyDescent="0.3">
      <c r="A5" s="4">
        <v>1</v>
      </c>
      <c r="B5" s="4">
        <v>2</v>
      </c>
      <c r="C5" s="3">
        <f t="shared" ref="C5:C10" si="0">A5*A$3+B5*B$3</f>
        <v>10</v>
      </c>
      <c r="D5" s="24" t="s">
        <v>1</v>
      </c>
      <c r="E5" s="4">
        <v>10</v>
      </c>
      <c r="F5" s="53" t="s">
        <v>79</v>
      </c>
      <c r="G5" s="50">
        <f>E5-C5</f>
        <v>0</v>
      </c>
      <c r="L5" s="9">
        <v>0</v>
      </c>
      <c r="M5" s="10">
        <f>E5/B5</f>
        <v>5</v>
      </c>
      <c r="N5" s="9">
        <f>E5/A5</f>
        <v>10</v>
      </c>
      <c r="O5" s="10">
        <v>0</v>
      </c>
      <c r="P5" s="51">
        <f>$A5*L5+$B5*M5</f>
        <v>10</v>
      </c>
      <c r="Q5" s="51">
        <f>$A5*N5+$B5*O5</f>
        <v>10</v>
      </c>
    </row>
    <row r="6" spans="1:17" ht="13.8" thickBot="1" x14ac:dyDescent="0.3">
      <c r="A6" s="4">
        <v>1</v>
      </c>
      <c r="B6" s="4">
        <v>0</v>
      </c>
      <c r="C6" s="3">
        <f t="shared" si="0"/>
        <v>8</v>
      </c>
      <c r="D6" s="24" t="s">
        <v>1</v>
      </c>
      <c r="E6" s="4">
        <v>9</v>
      </c>
      <c r="F6" s="57" t="s">
        <v>80</v>
      </c>
      <c r="G6" s="50">
        <f t="shared" ref="G6:G8" si="1">E6-C6</f>
        <v>1</v>
      </c>
      <c r="L6" s="9">
        <v>9</v>
      </c>
      <c r="M6" s="10">
        <f>E6/A6</f>
        <v>9</v>
      </c>
      <c r="N6" s="18">
        <v>8.99</v>
      </c>
      <c r="O6" s="10">
        <v>0</v>
      </c>
      <c r="P6" s="51">
        <f t="shared" ref="P6:P10" si="2">$A6*L6+$B6*M6</f>
        <v>9</v>
      </c>
      <c r="Q6" s="51">
        <f t="shared" ref="Q6:Q10" si="3">$A6*N6+$B6*O6</f>
        <v>8.99</v>
      </c>
    </row>
    <row r="7" spans="1:17" ht="13.8" thickBot="1" x14ac:dyDescent="0.3">
      <c r="A7" s="4">
        <v>2</v>
      </c>
      <c r="B7" s="4">
        <v>3</v>
      </c>
      <c r="C7" s="3">
        <f t="shared" si="0"/>
        <v>19</v>
      </c>
      <c r="D7" s="24" t="s">
        <v>1</v>
      </c>
      <c r="E7" s="4">
        <v>21</v>
      </c>
      <c r="F7" s="54" t="s">
        <v>81</v>
      </c>
      <c r="G7" s="50">
        <f t="shared" si="1"/>
        <v>2</v>
      </c>
      <c r="L7" s="9">
        <v>0</v>
      </c>
      <c r="M7" s="10">
        <f>E7/B7</f>
        <v>7</v>
      </c>
      <c r="N7" s="9">
        <v>12</v>
      </c>
      <c r="O7" s="10">
        <v>-1</v>
      </c>
      <c r="P7" s="51">
        <f t="shared" si="2"/>
        <v>21</v>
      </c>
      <c r="Q7" s="51">
        <f t="shared" si="3"/>
        <v>21</v>
      </c>
    </row>
    <row r="8" spans="1:17" ht="13.8" thickBot="1" x14ac:dyDescent="0.3">
      <c r="A8" s="4">
        <v>2</v>
      </c>
      <c r="B8" s="4">
        <v>2</v>
      </c>
      <c r="C8" s="3">
        <f t="shared" si="0"/>
        <v>18</v>
      </c>
      <c r="D8" s="24" t="s">
        <v>1</v>
      </c>
      <c r="E8" s="4">
        <v>18</v>
      </c>
      <c r="F8" s="55" t="s">
        <v>82</v>
      </c>
      <c r="G8" s="50">
        <f t="shared" si="1"/>
        <v>0</v>
      </c>
      <c r="L8" s="9">
        <v>0</v>
      </c>
      <c r="M8" s="10">
        <f>E8/B8</f>
        <v>9</v>
      </c>
      <c r="N8" s="9">
        <f>E8/A8</f>
        <v>9</v>
      </c>
      <c r="O8" s="10">
        <v>0</v>
      </c>
      <c r="P8" s="51">
        <f t="shared" si="2"/>
        <v>18</v>
      </c>
      <c r="Q8" s="51">
        <f t="shared" si="3"/>
        <v>18</v>
      </c>
    </row>
    <row r="9" spans="1:17" ht="13.8" thickBot="1" x14ac:dyDescent="0.3">
      <c r="A9" s="4">
        <v>1</v>
      </c>
      <c r="B9" s="4">
        <v>3</v>
      </c>
      <c r="C9" s="3">
        <f t="shared" si="0"/>
        <v>11</v>
      </c>
      <c r="D9" s="24" t="s">
        <v>1</v>
      </c>
      <c r="E9" s="4">
        <v>12</v>
      </c>
      <c r="F9" s="56" t="s">
        <v>83</v>
      </c>
      <c r="G9" s="50">
        <f t="shared" ref="G9:G10" si="4">E9-C9</f>
        <v>1</v>
      </c>
      <c r="L9" s="9">
        <v>0</v>
      </c>
      <c r="M9" s="10">
        <f>E9/B9</f>
        <v>4</v>
      </c>
      <c r="N9" s="9">
        <v>12</v>
      </c>
      <c r="O9" s="10">
        <v>0</v>
      </c>
      <c r="P9" s="51">
        <f t="shared" si="2"/>
        <v>12</v>
      </c>
      <c r="Q9" s="51">
        <f t="shared" si="3"/>
        <v>12</v>
      </c>
    </row>
    <row r="10" spans="1:17" ht="13.8" thickBot="1" x14ac:dyDescent="0.3">
      <c r="A10" s="4">
        <v>1</v>
      </c>
      <c r="B10" s="4">
        <v>0</v>
      </c>
      <c r="C10" s="3">
        <f t="shared" si="0"/>
        <v>8</v>
      </c>
      <c r="D10" s="24" t="s">
        <v>1</v>
      </c>
      <c r="E10" s="4">
        <v>10</v>
      </c>
      <c r="F10" s="58" t="s">
        <v>84</v>
      </c>
      <c r="G10" s="50">
        <f t="shared" si="4"/>
        <v>2</v>
      </c>
      <c r="L10" s="9">
        <v>10</v>
      </c>
      <c r="M10" s="10">
        <v>9</v>
      </c>
      <c r="N10" s="18">
        <v>9.99</v>
      </c>
      <c r="O10" s="10">
        <v>0</v>
      </c>
      <c r="P10" s="51">
        <f t="shared" si="2"/>
        <v>10</v>
      </c>
      <c r="Q10" s="51">
        <f t="shared" si="3"/>
        <v>9.99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C25C-73BB-4F28-8658-AA1BF786F8D3}">
  <dimension ref="A1:Q10"/>
  <sheetViews>
    <sheetView zoomScale="190" zoomScaleNormal="190" workbookViewId="0">
      <selection activeCell="A3" sqref="A3"/>
    </sheetView>
  </sheetViews>
  <sheetFormatPr defaultRowHeight="13.2" x14ac:dyDescent="0.25"/>
  <cols>
    <col min="3" max="3" width="6.109375" customWidth="1"/>
    <col min="7" max="10" width="9.109375" style="19"/>
    <col min="11" max="11" width="5.109375" customWidth="1"/>
    <col min="12" max="17" width="7" customWidth="1"/>
  </cols>
  <sheetData>
    <row r="1" spans="1:17" x14ac:dyDescent="0.25">
      <c r="A1" s="24" t="s">
        <v>71</v>
      </c>
      <c r="B1" s="24" t="s">
        <v>72</v>
      </c>
      <c r="C1" s="1"/>
      <c r="D1" s="24" t="s">
        <v>2</v>
      </c>
    </row>
    <row r="2" spans="1:17" ht="13.8" thickBot="1" x14ac:dyDescent="0.3">
      <c r="A2" s="2">
        <v>24</v>
      </c>
      <c r="B2" s="2">
        <v>16</v>
      </c>
      <c r="D2" s="25" t="s">
        <v>0</v>
      </c>
      <c r="F2" s="52"/>
      <c r="N2" t="s">
        <v>19</v>
      </c>
      <c r="O2">
        <v>4</v>
      </c>
    </row>
    <row r="3" spans="1:17" ht="13.8" thickBot="1" x14ac:dyDescent="0.3">
      <c r="A3" s="60">
        <v>2</v>
      </c>
      <c r="B3" s="60">
        <v>6</v>
      </c>
      <c r="D3" s="3">
        <f>A2*A3+B2*B3</f>
        <v>144</v>
      </c>
      <c r="L3" s="9">
        <v>0</v>
      </c>
      <c r="M3" s="10">
        <v>0</v>
      </c>
      <c r="N3" s="9">
        <f>A2/O2</f>
        <v>6</v>
      </c>
      <c r="O3" s="10">
        <f>B2/O2</f>
        <v>4</v>
      </c>
    </row>
    <row r="4" spans="1:17" ht="13.8" thickBot="1" x14ac:dyDescent="0.3"/>
    <row r="5" spans="1:17" ht="13.8" thickBot="1" x14ac:dyDescent="0.3">
      <c r="A5" s="4">
        <v>1</v>
      </c>
      <c r="B5" s="4">
        <v>2</v>
      </c>
      <c r="C5" s="3">
        <f t="shared" ref="C5:C10" si="0">A5*A$3+B5*B$3</f>
        <v>14</v>
      </c>
      <c r="D5" s="24" t="s">
        <v>1</v>
      </c>
      <c r="E5" s="4">
        <v>22</v>
      </c>
      <c r="F5" s="53" t="s">
        <v>73</v>
      </c>
      <c r="G5" s="50">
        <f>E5-C5</f>
        <v>8</v>
      </c>
      <c r="L5" s="9">
        <v>0</v>
      </c>
      <c r="M5" s="10">
        <f>E5/B5</f>
        <v>11</v>
      </c>
      <c r="N5" s="9">
        <f>E5/A5</f>
        <v>22</v>
      </c>
      <c r="O5" s="10">
        <v>0</v>
      </c>
      <c r="P5" s="51">
        <f>$A5*L5+$B5*M5</f>
        <v>22</v>
      </c>
      <c r="Q5" s="51">
        <f>$A5*N5+$B5*O5</f>
        <v>22</v>
      </c>
    </row>
    <row r="6" spans="1:17" ht="13.8" thickBot="1" x14ac:dyDescent="0.3">
      <c r="A6" s="4">
        <v>6</v>
      </c>
      <c r="B6" s="4">
        <v>3</v>
      </c>
      <c r="C6" s="3">
        <f t="shared" si="0"/>
        <v>30</v>
      </c>
      <c r="D6" s="24" t="s">
        <v>1</v>
      </c>
      <c r="E6" s="4">
        <v>32</v>
      </c>
      <c r="F6" s="57" t="s">
        <v>74</v>
      </c>
      <c r="G6" s="50">
        <f t="shared" ref="G6:G8" si="1">E6-C6</f>
        <v>2</v>
      </c>
      <c r="L6" s="9">
        <v>0</v>
      </c>
      <c r="M6" s="10">
        <f>E6/B6</f>
        <v>10.666666666666666</v>
      </c>
      <c r="N6" s="9">
        <f>E6/A6</f>
        <v>5.333333333333333</v>
      </c>
      <c r="O6" s="10">
        <v>0</v>
      </c>
      <c r="P6" s="51">
        <f t="shared" ref="P6:P10" si="2">$A6*L6+$B6*M6</f>
        <v>32</v>
      </c>
      <c r="Q6" s="51">
        <f t="shared" ref="Q6:Q10" si="3">$A6*N6+$B6*O6</f>
        <v>32</v>
      </c>
    </row>
    <row r="7" spans="1:17" ht="13.8" thickBot="1" x14ac:dyDescent="0.3">
      <c r="A7" s="4">
        <v>0</v>
      </c>
      <c r="B7" s="4">
        <v>2</v>
      </c>
      <c r="C7" s="3">
        <f t="shared" si="0"/>
        <v>12</v>
      </c>
      <c r="D7" s="24" t="s">
        <v>1</v>
      </c>
      <c r="E7" s="4">
        <v>15</v>
      </c>
      <c r="F7" s="54" t="s">
        <v>76</v>
      </c>
      <c r="G7" s="50">
        <f t="shared" si="1"/>
        <v>3</v>
      </c>
      <c r="L7" s="9">
        <v>0</v>
      </c>
      <c r="M7" s="10">
        <f>E7/B7</f>
        <v>7.5</v>
      </c>
      <c r="N7" s="9">
        <v>10</v>
      </c>
      <c r="O7" s="10">
        <f>M7</f>
        <v>7.5</v>
      </c>
      <c r="P7" s="51">
        <f t="shared" si="2"/>
        <v>15</v>
      </c>
      <c r="Q7" s="51">
        <f t="shared" si="3"/>
        <v>15</v>
      </c>
    </row>
    <row r="8" spans="1:17" ht="13.8" thickBot="1" x14ac:dyDescent="0.3">
      <c r="A8" s="4">
        <v>2</v>
      </c>
      <c r="B8" s="4">
        <v>5</v>
      </c>
      <c r="C8" s="3">
        <f t="shared" si="0"/>
        <v>34</v>
      </c>
      <c r="D8" s="24" t="s">
        <v>1</v>
      </c>
      <c r="E8" s="4">
        <v>40</v>
      </c>
      <c r="F8" s="55" t="s">
        <v>75</v>
      </c>
      <c r="G8" s="50">
        <f t="shared" si="1"/>
        <v>6</v>
      </c>
      <c r="L8" s="9">
        <v>0</v>
      </c>
      <c r="M8" s="10">
        <f>E8/B8</f>
        <v>8</v>
      </c>
      <c r="N8" s="9">
        <f>E8/A8</f>
        <v>20</v>
      </c>
      <c r="O8" s="10">
        <v>0</v>
      </c>
      <c r="P8" s="51">
        <f t="shared" si="2"/>
        <v>40</v>
      </c>
      <c r="Q8" s="51">
        <f t="shared" si="3"/>
        <v>40</v>
      </c>
    </row>
    <row r="9" spans="1:17" ht="13.8" thickBot="1" x14ac:dyDescent="0.3">
      <c r="A9" s="4">
        <v>1</v>
      </c>
      <c r="B9" s="4">
        <v>0</v>
      </c>
      <c r="C9" s="3">
        <f t="shared" si="0"/>
        <v>2</v>
      </c>
      <c r="D9" s="24" t="s">
        <v>1</v>
      </c>
      <c r="E9" s="4">
        <v>10</v>
      </c>
      <c r="F9" s="19" t="s">
        <v>77</v>
      </c>
      <c r="G9" s="50">
        <f t="shared" ref="G9" si="4">E9-C9</f>
        <v>8</v>
      </c>
      <c r="L9" s="9"/>
      <c r="M9" s="10"/>
      <c r="N9" s="9"/>
      <c r="O9" s="10"/>
      <c r="P9" s="51">
        <f t="shared" si="2"/>
        <v>0</v>
      </c>
      <c r="Q9" s="51">
        <f t="shared" si="3"/>
        <v>0</v>
      </c>
    </row>
    <row r="10" spans="1:17" x14ac:dyDescent="0.25">
      <c r="A10" s="4">
        <v>0</v>
      </c>
      <c r="B10" s="4">
        <v>1</v>
      </c>
      <c r="C10" s="3">
        <f t="shared" si="0"/>
        <v>6</v>
      </c>
      <c r="D10" s="24" t="s">
        <v>1</v>
      </c>
      <c r="E10" s="4">
        <v>15</v>
      </c>
      <c r="F10" s="19" t="s">
        <v>78</v>
      </c>
      <c r="G10" s="50">
        <f t="shared" ref="G10" si="5">E10-C10</f>
        <v>9</v>
      </c>
      <c r="P10" s="51">
        <f t="shared" si="2"/>
        <v>0</v>
      </c>
      <c r="Q10" s="51">
        <f t="shared" si="3"/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zoomScale="220" zoomScaleNormal="220" workbookViewId="0">
      <selection activeCell="A3" sqref="A3"/>
    </sheetView>
  </sheetViews>
  <sheetFormatPr defaultRowHeight="13.2" x14ac:dyDescent="0.25"/>
  <cols>
    <col min="4" max="4" width="8.5546875" bestFit="1" customWidth="1"/>
    <col min="7" max="8" width="9.109375" style="19"/>
  </cols>
  <sheetData>
    <row r="1" spans="1:8" x14ac:dyDescent="0.25">
      <c r="A1" s="1" t="s">
        <v>29</v>
      </c>
      <c r="B1" s="1" t="s">
        <v>30</v>
      </c>
      <c r="C1" s="1" t="s">
        <v>31</v>
      </c>
      <c r="D1" s="1"/>
      <c r="E1" s="1" t="s">
        <v>2</v>
      </c>
    </row>
    <row r="2" spans="1:8" x14ac:dyDescent="0.25">
      <c r="A2" s="2">
        <v>4</v>
      </c>
      <c r="B2" s="2">
        <v>10</v>
      </c>
      <c r="C2" s="2">
        <v>7</v>
      </c>
      <c r="E2" s="5"/>
    </row>
    <row r="3" spans="1:8" x14ac:dyDescent="0.25">
      <c r="A3" s="62">
        <v>3</v>
      </c>
      <c r="B3" s="62">
        <v>1.2000000000000004</v>
      </c>
      <c r="C3" s="62">
        <v>0</v>
      </c>
      <c r="E3" s="3">
        <f>A2*A3+B2*B3+C2*C3</f>
        <v>24.000000000000004</v>
      </c>
    </row>
    <row r="5" spans="1:8" x14ac:dyDescent="0.25">
      <c r="A5" s="4">
        <v>5</v>
      </c>
      <c r="B5" s="4">
        <v>15</v>
      </c>
      <c r="C5" s="4">
        <v>4</v>
      </c>
      <c r="D5" s="3">
        <f t="shared" ref="D5:D10" si="0">A5*A$3+B5*B$3+C5*C$3</f>
        <v>33.000000000000007</v>
      </c>
      <c r="E5" s="1" t="s">
        <v>24</v>
      </c>
      <c r="F5" s="4">
        <v>20</v>
      </c>
      <c r="G5" s="19" t="s">
        <v>25</v>
      </c>
    </row>
    <row r="6" spans="1:8" x14ac:dyDescent="0.25">
      <c r="A6" s="4">
        <v>6</v>
      </c>
      <c r="B6" s="4">
        <v>10</v>
      </c>
      <c r="C6" s="4">
        <v>5</v>
      </c>
      <c r="D6" s="3">
        <f t="shared" si="0"/>
        <v>30.000000000000004</v>
      </c>
      <c r="E6" s="1" t="s">
        <v>24</v>
      </c>
      <c r="F6" s="4">
        <v>30</v>
      </c>
      <c r="G6" s="19" t="s">
        <v>26</v>
      </c>
    </row>
    <row r="7" spans="1:8" s="22" customFormat="1" x14ac:dyDescent="0.25">
      <c r="A7" s="20">
        <v>5</v>
      </c>
      <c r="B7" s="20">
        <v>3</v>
      </c>
      <c r="C7" s="20">
        <v>12</v>
      </c>
      <c r="D7" s="3">
        <f t="shared" si="0"/>
        <v>18.600000000000001</v>
      </c>
      <c r="E7" s="12" t="s">
        <v>24</v>
      </c>
      <c r="F7" s="20">
        <v>10</v>
      </c>
      <c r="G7" s="21" t="s">
        <v>27</v>
      </c>
      <c r="H7" s="21"/>
    </row>
    <row r="8" spans="1:8" x14ac:dyDescent="0.25">
      <c r="A8" s="23">
        <v>1</v>
      </c>
      <c r="B8" s="23">
        <v>0</v>
      </c>
      <c r="C8" s="23">
        <v>0</v>
      </c>
      <c r="D8" s="3">
        <f t="shared" si="0"/>
        <v>3</v>
      </c>
      <c r="E8" s="11" t="s">
        <v>28</v>
      </c>
      <c r="F8" s="23">
        <v>3</v>
      </c>
      <c r="G8" s="19" t="s">
        <v>32</v>
      </c>
    </row>
    <row r="9" spans="1:8" x14ac:dyDescent="0.25">
      <c r="A9" s="23">
        <v>0</v>
      </c>
      <c r="B9" s="23">
        <v>1</v>
      </c>
      <c r="C9" s="23">
        <v>0</v>
      </c>
      <c r="D9" s="3">
        <f t="shared" si="0"/>
        <v>1.2000000000000004</v>
      </c>
      <c r="E9" s="11" t="s">
        <v>28</v>
      </c>
      <c r="F9" s="23">
        <v>3</v>
      </c>
      <c r="G9" s="59" t="s">
        <v>33</v>
      </c>
    </row>
    <row r="10" spans="1:8" x14ac:dyDescent="0.25">
      <c r="A10" s="23">
        <v>0</v>
      </c>
      <c r="B10" s="23">
        <v>0</v>
      </c>
      <c r="C10" s="23">
        <v>1</v>
      </c>
      <c r="D10" s="3">
        <f t="shared" si="0"/>
        <v>0</v>
      </c>
      <c r="E10" s="11" t="s">
        <v>28</v>
      </c>
      <c r="F10" s="23">
        <v>3</v>
      </c>
      <c r="G10" s="59" t="s">
        <v>34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abSelected="1" zoomScale="115" zoomScaleNormal="115" workbookViewId="0">
      <selection activeCell="C13" sqref="C13"/>
    </sheetView>
  </sheetViews>
  <sheetFormatPr defaultRowHeight="13.2" x14ac:dyDescent="0.25"/>
  <cols>
    <col min="1" max="1" width="13.6640625" customWidth="1"/>
    <col min="2" max="2" width="8.88671875" bestFit="1" customWidth="1"/>
  </cols>
  <sheetData>
    <row r="1" spans="1:9" ht="17.399999999999999" x14ac:dyDescent="0.3">
      <c r="A1" s="14" t="s">
        <v>3</v>
      </c>
    </row>
    <row r="4" spans="1:9" x14ac:dyDescent="0.25">
      <c r="A4" s="4" t="s">
        <v>4</v>
      </c>
      <c r="B4" s="1"/>
      <c r="C4" s="63" t="s">
        <v>6</v>
      </c>
      <c r="D4" s="63"/>
      <c r="E4" s="63"/>
      <c r="F4" s="5"/>
      <c r="G4" s="1"/>
      <c r="H4" s="1"/>
      <c r="I4" s="1"/>
    </row>
    <row r="5" spans="1:9" x14ac:dyDescent="0.25">
      <c r="B5" s="1"/>
      <c r="C5" s="1">
        <v>1</v>
      </c>
      <c r="D5" s="1">
        <v>2</v>
      </c>
      <c r="E5" s="1">
        <v>3</v>
      </c>
      <c r="F5" s="1">
        <v>4</v>
      </c>
      <c r="G5" s="1"/>
      <c r="H5" s="1"/>
      <c r="I5" s="1"/>
    </row>
    <row r="6" spans="1:9" x14ac:dyDescent="0.25">
      <c r="A6" s="4" t="s">
        <v>5</v>
      </c>
      <c r="B6" s="1" t="s">
        <v>7</v>
      </c>
      <c r="C6" s="15">
        <v>6</v>
      </c>
      <c r="D6" s="15">
        <v>8</v>
      </c>
      <c r="E6" s="15">
        <v>3</v>
      </c>
      <c r="F6" s="15">
        <v>4</v>
      </c>
      <c r="G6" s="1"/>
      <c r="H6" s="1"/>
      <c r="I6" s="1"/>
    </row>
    <row r="7" spans="1:9" x14ac:dyDescent="0.25">
      <c r="B7" s="1" t="s">
        <v>8</v>
      </c>
      <c r="C7" s="15">
        <v>2</v>
      </c>
      <c r="D7" s="15">
        <v>3</v>
      </c>
      <c r="E7" s="15">
        <v>1</v>
      </c>
      <c r="F7" s="15">
        <v>3</v>
      </c>
      <c r="G7" s="1"/>
      <c r="H7" s="1"/>
      <c r="I7" s="1"/>
    </row>
    <row r="8" spans="1:9" x14ac:dyDescent="0.25">
      <c r="B8" s="1" t="s">
        <v>9</v>
      </c>
      <c r="C8" s="15">
        <v>2</v>
      </c>
      <c r="D8" s="15">
        <v>4</v>
      </c>
      <c r="E8" s="15">
        <v>6</v>
      </c>
      <c r="F8" s="15">
        <v>5</v>
      </c>
      <c r="G8" s="1"/>
      <c r="H8" s="1"/>
      <c r="I8" s="1"/>
    </row>
    <row r="9" spans="1:9" x14ac:dyDescent="0.25">
      <c r="B9" s="1"/>
      <c r="C9" s="1"/>
      <c r="D9" s="1"/>
      <c r="E9" s="1"/>
      <c r="F9" s="1"/>
      <c r="G9" s="1"/>
      <c r="H9" s="1"/>
      <c r="I9" s="1"/>
    </row>
    <row r="10" spans="1:9" x14ac:dyDescent="0.25"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4" t="s">
        <v>10</v>
      </c>
      <c r="B11" s="1"/>
      <c r="C11" s="63" t="s">
        <v>6</v>
      </c>
      <c r="D11" s="63"/>
      <c r="E11" s="63"/>
      <c r="F11" s="5"/>
      <c r="G11" s="1"/>
      <c r="H11" s="1"/>
      <c r="I11" s="1"/>
    </row>
    <row r="12" spans="1:9" x14ac:dyDescent="0.25">
      <c r="B12" s="1"/>
      <c r="C12" s="1">
        <v>1</v>
      </c>
      <c r="D12" s="1">
        <v>2</v>
      </c>
      <c r="E12" s="1">
        <v>3</v>
      </c>
      <c r="F12" s="1">
        <v>4</v>
      </c>
      <c r="G12" s="1" t="s">
        <v>11</v>
      </c>
      <c r="H12" s="1"/>
      <c r="I12" s="1" t="s">
        <v>12</v>
      </c>
    </row>
    <row r="13" spans="1:9" x14ac:dyDescent="0.25">
      <c r="A13" s="4" t="s">
        <v>5</v>
      </c>
      <c r="B13" s="1" t="s">
        <v>7</v>
      </c>
      <c r="C13" s="61">
        <v>0</v>
      </c>
      <c r="D13" s="61">
        <v>0</v>
      </c>
      <c r="E13" s="61">
        <v>10</v>
      </c>
      <c r="F13" s="61">
        <v>40</v>
      </c>
      <c r="G13" s="16">
        <f>SUM(C13:F13)</f>
        <v>50</v>
      </c>
      <c r="H13" s="1" t="s">
        <v>16</v>
      </c>
      <c r="I13" s="1">
        <v>50</v>
      </c>
    </row>
    <row r="14" spans="1:9" x14ac:dyDescent="0.25">
      <c r="B14" s="1" t="s">
        <v>8</v>
      </c>
      <c r="C14" s="61">
        <v>0</v>
      </c>
      <c r="D14" s="61">
        <v>50</v>
      </c>
      <c r="E14" s="61">
        <v>20</v>
      </c>
      <c r="F14" s="61">
        <v>0</v>
      </c>
      <c r="G14" s="16">
        <f>SUM(C14:F14)</f>
        <v>70</v>
      </c>
      <c r="H14" s="1" t="s">
        <v>16</v>
      </c>
      <c r="I14" s="1">
        <v>70</v>
      </c>
    </row>
    <row r="15" spans="1:9" x14ac:dyDescent="0.25">
      <c r="B15" s="1" t="s">
        <v>9</v>
      </c>
      <c r="C15" s="61">
        <v>10</v>
      </c>
      <c r="D15" s="61">
        <v>10</v>
      </c>
      <c r="E15" s="61">
        <v>0</v>
      </c>
      <c r="F15" s="61">
        <v>0</v>
      </c>
      <c r="G15" s="16">
        <f>SUM(C15:F15)</f>
        <v>20</v>
      </c>
      <c r="H15" s="1" t="s">
        <v>16</v>
      </c>
      <c r="I15" s="1">
        <v>20</v>
      </c>
    </row>
    <row r="16" spans="1:9" x14ac:dyDescent="0.25">
      <c r="B16" s="11" t="s">
        <v>11</v>
      </c>
      <c r="C16" s="16">
        <f>SUM(C13:C15)</f>
        <v>10</v>
      </c>
      <c r="D16" s="16">
        <f>SUM(D13:D15)</f>
        <v>60</v>
      </c>
      <c r="E16" s="16">
        <f>SUM(E13:E15)</f>
        <v>30</v>
      </c>
      <c r="F16" s="16">
        <f>SUM(F13:F15)</f>
        <v>40</v>
      </c>
      <c r="G16" s="16">
        <f>SUM(TotSpedito)</f>
        <v>140</v>
      </c>
      <c r="H16" s="1"/>
      <c r="I16" s="1"/>
    </row>
    <row r="17" spans="1:9" x14ac:dyDescent="0.25">
      <c r="B17" s="1"/>
      <c r="C17" s="1" t="s">
        <v>15</v>
      </c>
      <c r="D17" s="1" t="s">
        <v>15</v>
      </c>
      <c r="E17" s="1" t="s">
        <v>15</v>
      </c>
      <c r="F17" s="1"/>
      <c r="G17" s="1"/>
      <c r="H17" s="1"/>
      <c r="I17" s="1"/>
    </row>
    <row r="18" spans="1:9" x14ac:dyDescent="0.25">
      <c r="B18" s="11" t="s">
        <v>13</v>
      </c>
      <c r="C18" s="1">
        <v>10</v>
      </c>
      <c r="D18" s="1">
        <v>60</v>
      </c>
      <c r="E18" s="1">
        <v>30</v>
      </c>
      <c r="F18" s="1">
        <v>40</v>
      </c>
      <c r="G18" s="1"/>
      <c r="H18" s="1"/>
      <c r="I18" s="1"/>
    </row>
    <row r="20" spans="1:9" x14ac:dyDescent="0.25">
      <c r="A20" t="s">
        <v>14</v>
      </c>
      <c r="C20" s="17">
        <f>SUMPRODUCT(CostiUnitari,Trasporto)</f>
        <v>420</v>
      </c>
    </row>
    <row r="26" spans="1:9" x14ac:dyDescent="0.25">
      <c r="E26" s="19"/>
    </row>
  </sheetData>
  <mergeCells count="2">
    <mergeCell ref="C4:E4"/>
    <mergeCell ref="C11:E1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zoomScale="145" zoomScaleNormal="145" workbookViewId="0">
      <selection activeCell="H3" sqref="H3:K7"/>
    </sheetView>
  </sheetViews>
  <sheetFormatPr defaultRowHeight="13.2" x14ac:dyDescent="0.25"/>
  <cols>
    <col min="3" max="3" width="6.109375" customWidth="1"/>
    <col min="7" max="7" width="5.109375" customWidth="1"/>
    <col min="259" max="259" width="6.109375" customWidth="1"/>
    <col min="263" max="263" width="5.109375" customWidth="1"/>
    <col min="515" max="515" width="6.109375" customWidth="1"/>
    <col min="519" max="519" width="5.109375" customWidth="1"/>
    <col min="771" max="771" width="6.109375" customWidth="1"/>
    <col min="775" max="775" width="5.109375" customWidth="1"/>
    <col min="1027" max="1027" width="6.109375" customWidth="1"/>
    <col min="1031" max="1031" width="5.109375" customWidth="1"/>
    <col min="1283" max="1283" width="6.109375" customWidth="1"/>
    <col min="1287" max="1287" width="5.109375" customWidth="1"/>
    <col min="1539" max="1539" width="6.109375" customWidth="1"/>
    <col min="1543" max="1543" width="5.109375" customWidth="1"/>
    <col min="1795" max="1795" width="6.109375" customWidth="1"/>
    <col min="1799" max="1799" width="5.109375" customWidth="1"/>
    <col min="2051" max="2051" width="6.109375" customWidth="1"/>
    <col min="2055" max="2055" width="5.109375" customWidth="1"/>
    <col min="2307" max="2307" width="6.109375" customWidth="1"/>
    <col min="2311" max="2311" width="5.109375" customWidth="1"/>
    <col min="2563" max="2563" width="6.109375" customWidth="1"/>
    <col min="2567" max="2567" width="5.109375" customWidth="1"/>
    <col min="2819" max="2819" width="6.109375" customWidth="1"/>
    <col min="2823" max="2823" width="5.109375" customWidth="1"/>
    <col min="3075" max="3075" width="6.109375" customWidth="1"/>
    <col min="3079" max="3079" width="5.109375" customWidth="1"/>
    <col min="3331" max="3331" width="6.109375" customWidth="1"/>
    <col min="3335" max="3335" width="5.109375" customWidth="1"/>
    <col min="3587" max="3587" width="6.109375" customWidth="1"/>
    <col min="3591" max="3591" width="5.109375" customWidth="1"/>
    <col min="3843" max="3843" width="6.109375" customWidth="1"/>
    <col min="3847" max="3847" width="5.109375" customWidth="1"/>
    <col min="4099" max="4099" width="6.109375" customWidth="1"/>
    <col min="4103" max="4103" width="5.109375" customWidth="1"/>
    <col min="4355" max="4355" width="6.109375" customWidth="1"/>
    <col min="4359" max="4359" width="5.109375" customWidth="1"/>
    <col min="4611" max="4611" width="6.109375" customWidth="1"/>
    <col min="4615" max="4615" width="5.109375" customWidth="1"/>
    <col min="4867" max="4867" width="6.109375" customWidth="1"/>
    <col min="4871" max="4871" width="5.109375" customWidth="1"/>
    <col min="5123" max="5123" width="6.109375" customWidth="1"/>
    <col min="5127" max="5127" width="5.109375" customWidth="1"/>
    <col min="5379" max="5379" width="6.109375" customWidth="1"/>
    <col min="5383" max="5383" width="5.109375" customWidth="1"/>
    <col min="5635" max="5635" width="6.109375" customWidth="1"/>
    <col min="5639" max="5639" width="5.109375" customWidth="1"/>
    <col min="5891" max="5891" width="6.109375" customWidth="1"/>
    <col min="5895" max="5895" width="5.109375" customWidth="1"/>
    <col min="6147" max="6147" width="6.109375" customWidth="1"/>
    <col min="6151" max="6151" width="5.109375" customWidth="1"/>
    <col min="6403" max="6403" width="6.109375" customWidth="1"/>
    <col min="6407" max="6407" width="5.109375" customWidth="1"/>
    <col min="6659" max="6659" width="6.109375" customWidth="1"/>
    <col min="6663" max="6663" width="5.109375" customWidth="1"/>
    <col min="6915" max="6915" width="6.109375" customWidth="1"/>
    <col min="6919" max="6919" width="5.109375" customWidth="1"/>
    <col min="7171" max="7171" width="6.109375" customWidth="1"/>
    <col min="7175" max="7175" width="5.109375" customWidth="1"/>
    <col min="7427" max="7427" width="6.109375" customWidth="1"/>
    <col min="7431" max="7431" width="5.109375" customWidth="1"/>
    <col min="7683" max="7683" width="6.109375" customWidth="1"/>
    <col min="7687" max="7687" width="5.109375" customWidth="1"/>
    <col min="7939" max="7939" width="6.109375" customWidth="1"/>
    <col min="7943" max="7943" width="5.109375" customWidth="1"/>
    <col min="8195" max="8195" width="6.109375" customWidth="1"/>
    <col min="8199" max="8199" width="5.109375" customWidth="1"/>
    <col min="8451" max="8451" width="6.109375" customWidth="1"/>
    <col min="8455" max="8455" width="5.109375" customWidth="1"/>
    <col min="8707" max="8707" width="6.109375" customWidth="1"/>
    <col min="8711" max="8711" width="5.109375" customWidth="1"/>
    <col min="8963" max="8963" width="6.109375" customWidth="1"/>
    <col min="8967" max="8967" width="5.109375" customWidth="1"/>
    <col min="9219" max="9219" width="6.109375" customWidth="1"/>
    <col min="9223" max="9223" width="5.109375" customWidth="1"/>
    <col min="9475" max="9475" width="6.109375" customWidth="1"/>
    <col min="9479" max="9479" width="5.109375" customWidth="1"/>
    <col min="9731" max="9731" width="6.109375" customWidth="1"/>
    <col min="9735" max="9735" width="5.109375" customWidth="1"/>
    <col min="9987" max="9987" width="6.109375" customWidth="1"/>
    <col min="9991" max="9991" width="5.109375" customWidth="1"/>
    <col min="10243" max="10243" width="6.109375" customWidth="1"/>
    <col min="10247" max="10247" width="5.109375" customWidth="1"/>
    <col min="10499" max="10499" width="6.109375" customWidth="1"/>
    <col min="10503" max="10503" width="5.109375" customWidth="1"/>
    <col min="10755" max="10755" width="6.109375" customWidth="1"/>
    <col min="10759" max="10759" width="5.109375" customWidth="1"/>
    <col min="11011" max="11011" width="6.109375" customWidth="1"/>
    <col min="11015" max="11015" width="5.109375" customWidth="1"/>
    <col min="11267" max="11267" width="6.109375" customWidth="1"/>
    <col min="11271" max="11271" width="5.109375" customWidth="1"/>
    <col min="11523" max="11523" width="6.109375" customWidth="1"/>
    <col min="11527" max="11527" width="5.109375" customWidth="1"/>
    <col min="11779" max="11779" width="6.109375" customWidth="1"/>
    <col min="11783" max="11783" width="5.109375" customWidth="1"/>
    <col min="12035" max="12035" width="6.109375" customWidth="1"/>
    <col min="12039" max="12039" width="5.109375" customWidth="1"/>
    <col min="12291" max="12291" width="6.109375" customWidth="1"/>
    <col min="12295" max="12295" width="5.109375" customWidth="1"/>
    <col min="12547" max="12547" width="6.109375" customWidth="1"/>
    <col min="12551" max="12551" width="5.109375" customWidth="1"/>
    <col min="12803" max="12803" width="6.109375" customWidth="1"/>
    <col min="12807" max="12807" width="5.109375" customWidth="1"/>
    <col min="13059" max="13059" width="6.109375" customWidth="1"/>
    <col min="13063" max="13063" width="5.109375" customWidth="1"/>
    <col min="13315" max="13315" width="6.109375" customWidth="1"/>
    <col min="13319" max="13319" width="5.109375" customWidth="1"/>
    <col min="13571" max="13571" width="6.109375" customWidth="1"/>
    <col min="13575" max="13575" width="5.109375" customWidth="1"/>
    <col min="13827" max="13827" width="6.109375" customWidth="1"/>
    <col min="13831" max="13831" width="5.109375" customWidth="1"/>
    <col min="14083" max="14083" width="6.109375" customWidth="1"/>
    <col min="14087" max="14087" width="5.109375" customWidth="1"/>
    <col min="14339" max="14339" width="6.109375" customWidth="1"/>
    <col min="14343" max="14343" width="5.109375" customWidth="1"/>
    <col min="14595" max="14595" width="6.109375" customWidth="1"/>
    <col min="14599" max="14599" width="5.109375" customWidth="1"/>
    <col min="14851" max="14851" width="6.109375" customWidth="1"/>
    <col min="14855" max="14855" width="5.109375" customWidth="1"/>
    <col min="15107" max="15107" width="6.109375" customWidth="1"/>
    <col min="15111" max="15111" width="5.109375" customWidth="1"/>
    <col min="15363" max="15363" width="6.109375" customWidth="1"/>
    <col min="15367" max="15367" width="5.109375" customWidth="1"/>
    <col min="15619" max="15619" width="6.109375" customWidth="1"/>
    <col min="15623" max="15623" width="5.109375" customWidth="1"/>
    <col min="15875" max="15875" width="6.109375" customWidth="1"/>
    <col min="15879" max="15879" width="5.109375" customWidth="1"/>
    <col min="16131" max="16131" width="6.109375" customWidth="1"/>
    <col min="16135" max="16135" width="5.109375" customWidth="1"/>
  </cols>
  <sheetData>
    <row r="1" spans="1:11" x14ac:dyDescent="0.25">
      <c r="A1" s="1" t="s">
        <v>35</v>
      </c>
      <c r="B1" s="1" t="s">
        <v>36</v>
      </c>
      <c r="C1" s="1"/>
      <c r="D1" s="1" t="s">
        <v>2</v>
      </c>
    </row>
    <row r="2" spans="1:11" ht="13.8" thickBot="1" x14ac:dyDescent="0.3">
      <c r="A2" s="2">
        <v>2</v>
      </c>
      <c r="B2" s="2">
        <v>1</v>
      </c>
      <c r="D2" s="26" t="s">
        <v>0</v>
      </c>
      <c r="F2" s="8"/>
    </row>
    <row r="3" spans="1:11" ht="13.8" thickBot="1" x14ac:dyDescent="0.3">
      <c r="A3" s="3">
        <v>6</v>
      </c>
      <c r="B3" s="3">
        <v>6</v>
      </c>
      <c r="D3" s="3">
        <f>A2*A3+B2*B3</f>
        <v>18</v>
      </c>
      <c r="H3" s="9">
        <v>0</v>
      </c>
      <c r="I3" s="10">
        <v>0</v>
      </c>
      <c r="J3" s="9">
        <f>A2</f>
        <v>2</v>
      </c>
      <c r="K3" s="10">
        <f>B2</f>
        <v>1</v>
      </c>
    </row>
    <row r="4" spans="1:11" ht="13.8" thickBot="1" x14ac:dyDescent="0.3"/>
    <row r="5" spans="1:11" ht="13.8" thickBot="1" x14ac:dyDescent="0.3">
      <c r="A5" s="4">
        <v>1</v>
      </c>
      <c r="B5" s="4">
        <v>-1</v>
      </c>
      <c r="C5" s="3">
        <f>A5*variab1+B5*variab2</f>
        <v>0</v>
      </c>
      <c r="D5" s="1" t="s">
        <v>1</v>
      </c>
      <c r="E5" s="4">
        <v>4</v>
      </c>
      <c r="F5" s="27"/>
      <c r="H5" s="9">
        <v>7</v>
      </c>
      <c r="I5" s="10">
        <f>(E5-A5*H5)/B5</f>
        <v>3</v>
      </c>
      <c r="J5" s="9">
        <f>(E5-B5*K5)/A5</f>
        <v>3</v>
      </c>
      <c r="K5" s="10">
        <v>-1</v>
      </c>
    </row>
    <row r="6" spans="1:11" ht="13.8" thickBot="1" x14ac:dyDescent="0.3">
      <c r="A6" s="4">
        <v>3</v>
      </c>
      <c r="B6" s="4">
        <v>-1</v>
      </c>
      <c r="C6" s="3">
        <f>A6*variab1+B6*variab2</f>
        <v>12</v>
      </c>
      <c r="D6" s="1" t="s">
        <v>1</v>
      </c>
      <c r="E6" s="4">
        <v>12</v>
      </c>
      <c r="F6" s="7"/>
      <c r="H6" s="9">
        <v>8</v>
      </c>
      <c r="I6" s="10">
        <f>(E6-A6*H6)/B6</f>
        <v>12</v>
      </c>
      <c r="J6" s="9">
        <f>(E6-B6*K6)/A6</f>
        <v>3.6666666666666665</v>
      </c>
      <c r="K6" s="10">
        <v>-1</v>
      </c>
    </row>
    <row r="7" spans="1:11" ht="13.8" thickBot="1" x14ac:dyDescent="0.3">
      <c r="A7" s="4">
        <v>1</v>
      </c>
      <c r="B7" s="4">
        <v>1</v>
      </c>
      <c r="C7" s="3">
        <f>A7*variab1+B7*variab2</f>
        <v>12</v>
      </c>
      <c r="D7" s="1" t="s">
        <v>1</v>
      </c>
      <c r="E7" s="4">
        <v>12</v>
      </c>
      <c r="F7" s="6"/>
      <c r="H7" s="9">
        <v>0</v>
      </c>
      <c r="I7" s="10">
        <f>(E7-A7*H7)/B7</f>
        <v>12</v>
      </c>
      <c r="J7" s="9">
        <f>(E7-B7*K7)/A7</f>
        <v>12</v>
      </c>
      <c r="K7" s="10"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130" zoomScaleNormal="130" workbookViewId="0">
      <selection activeCell="H3" sqref="H3:K7"/>
    </sheetView>
  </sheetViews>
  <sheetFormatPr defaultRowHeight="13.2" x14ac:dyDescent="0.25"/>
  <cols>
    <col min="3" max="3" width="5.88671875" customWidth="1"/>
    <col min="7" max="7" width="5.6640625" customWidth="1"/>
    <col min="259" max="259" width="5.88671875" customWidth="1"/>
    <col min="263" max="263" width="5.6640625" customWidth="1"/>
    <col min="515" max="515" width="5.88671875" customWidth="1"/>
    <col min="519" max="519" width="5.6640625" customWidth="1"/>
    <col min="771" max="771" width="5.88671875" customWidth="1"/>
    <col min="775" max="775" width="5.6640625" customWidth="1"/>
    <col min="1027" max="1027" width="5.88671875" customWidth="1"/>
    <col min="1031" max="1031" width="5.6640625" customWidth="1"/>
    <col min="1283" max="1283" width="5.88671875" customWidth="1"/>
    <col min="1287" max="1287" width="5.6640625" customWidth="1"/>
    <col min="1539" max="1539" width="5.88671875" customWidth="1"/>
    <col min="1543" max="1543" width="5.6640625" customWidth="1"/>
    <col min="1795" max="1795" width="5.88671875" customWidth="1"/>
    <col min="1799" max="1799" width="5.6640625" customWidth="1"/>
    <col min="2051" max="2051" width="5.88671875" customWidth="1"/>
    <col min="2055" max="2055" width="5.6640625" customWidth="1"/>
    <col min="2307" max="2307" width="5.88671875" customWidth="1"/>
    <col min="2311" max="2311" width="5.6640625" customWidth="1"/>
    <col min="2563" max="2563" width="5.88671875" customWidth="1"/>
    <col min="2567" max="2567" width="5.6640625" customWidth="1"/>
    <col min="2819" max="2819" width="5.88671875" customWidth="1"/>
    <col min="2823" max="2823" width="5.6640625" customWidth="1"/>
    <col min="3075" max="3075" width="5.88671875" customWidth="1"/>
    <col min="3079" max="3079" width="5.6640625" customWidth="1"/>
    <col min="3331" max="3331" width="5.88671875" customWidth="1"/>
    <col min="3335" max="3335" width="5.6640625" customWidth="1"/>
    <col min="3587" max="3587" width="5.88671875" customWidth="1"/>
    <col min="3591" max="3591" width="5.6640625" customWidth="1"/>
    <col min="3843" max="3843" width="5.88671875" customWidth="1"/>
    <col min="3847" max="3847" width="5.6640625" customWidth="1"/>
    <col min="4099" max="4099" width="5.88671875" customWidth="1"/>
    <col min="4103" max="4103" width="5.6640625" customWidth="1"/>
    <col min="4355" max="4355" width="5.88671875" customWidth="1"/>
    <col min="4359" max="4359" width="5.6640625" customWidth="1"/>
    <col min="4611" max="4611" width="5.88671875" customWidth="1"/>
    <col min="4615" max="4615" width="5.6640625" customWidth="1"/>
    <col min="4867" max="4867" width="5.88671875" customWidth="1"/>
    <col min="4871" max="4871" width="5.6640625" customWidth="1"/>
    <col min="5123" max="5123" width="5.88671875" customWidth="1"/>
    <col min="5127" max="5127" width="5.6640625" customWidth="1"/>
    <col min="5379" max="5379" width="5.88671875" customWidth="1"/>
    <col min="5383" max="5383" width="5.6640625" customWidth="1"/>
    <col min="5635" max="5635" width="5.88671875" customWidth="1"/>
    <col min="5639" max="5639" width="5.6640625" customWidth="1"/>
    <col min="5891" max="5891" width="5.88671875" customWidth="1"/>
    <col min="5895" max="5895" width="5.6640625" customWidth="1"/>
    <col min="6147" max="6147" width="5.88671875" customWidth="1"/>
    <col min="6151" max="6151" width="5.6640625" customWidth="1"/>
    <col min="6403" max="6403" width="5.88671875" customWidth="1"/>
    <col min="6407" max="6407" width="5.6640625" customWidth="1"/>
    <col min="6659" max="6659" width="5.88671875" customWidth="1"/>
    <col min="6663" max="6663" width="5.6640625" customWidth="1"/>
    <col min="6915" max="6915" width="5.88671875" customWidth="1"/>
    <col min="6919" max="6919" width="5.6640625" customWidth="1"/>
    <col min="7171" max="7171" width="5.88671875" customWidth="1"/>
    <col min="7175" max="7175" width="5.6640625" customWidth="1"/>
    <col min="7427" max="7427" width="5.88671875" customWidth="1"/>
    <col min="7431" max="7431" width="5.6640625" customWidth="1"/>
    <col min="7683" max="7683" width="5.88671875" customWidth="1"/>
    <col min="7687" max="7687" width="5.6640625" customWidth="1"/>
    <col min="7939" max="7939" width="5.88671875" customWidth="1"/>
    <col min="7943" max="7943" width="5.6640625" customWidth="1"/>
    <col min="8195" max="8195" width="5.88671875" customWidth="1"/>
    <col min="8199" max="8199" width="5.6640625" customWidth="1"/>
    <col min="8451" max="8451" width="5.88671875" customWidth="1"/>
    <col min="8455" max="8455" width="5.6640625" customWidth="1"/>
    <col min="8707" max="8707" width="5.88671875" customWidth="1"/>
    <col min="8711" max="8711" width="5.6640625" customWidth="1"/>
    <col min="8963" max="8963" width="5.88671875" customWidth="1"/>
    <col min="8967" max="8967" width="5.6640625" customWidth="1"/>
    <col min="9219" max="9219" width="5.88671875" customWidth="1"/>
    <col min="9223" max="9223" width="5.6640625" customWidth="1"/>
    <col min="9475" max="9475" width="5.88671875" customWidth="1"/>
    <col min="9479" max="9479" width="5.6640625" customWidth="1"/>
    <col min="9731" max="9731" width="5.88671875" customWidth="1"/>
    <col min="9735" max="9735" width="5.6640625" customWidth="1"/>
    <col min="9987" max="9987" width="5.88671875" customWidth="1"/>
    <col min="9991" max="9991" width="5.6640625" customWidth="1"/>
    <col min="10243" max="10243" width="5.88671875" customWidth="1"/>
    <col min="10247" max="10247" width="5.6640625" customWidth="1"/>
    <col min="10499" max="10499" width="5.88671875" customWidth="1"/>
    <col min="10503" max="10503" width="5.6640625" customWidth="1"/>
    <col min="10755" max="10755" width="5.88671875" customWidth="1"/>
    <col min="10759" max="10759" width="5.6640625" customWidth="1"/>
    <col min="11011" max="11011" width="5.88671875" customWidth="1"/>
    <col min="11015" max="11015" width="5.6640625" customWidth="1"/>
    <col min="11267" max="11267" width="5.88671875" customWidth="1"/>
    <col min="11271" max="11271" width="5.6640625" customWidth="1"/>
    <col min="11523" max="11523" width="5.88671875" customWidth="1"/>
    <col min="11527" max="11527" width="5.6640625" customWidth="1"/>
    <col min="11779" max="11779" width="5.88671875" customWidth="1"/>
    <col min="11783" max="11783" width="5.6640625" customWidth="1"/>
    <col min="12035" max="12035" width="5.88671875" customWidth="1"/>
    <col min="12039" max="12039" width="5.6640625" customWidth="1"/>
    <col min="12291" max="12291" width="5.88671875" customWidth="1"/>
    <col min="12295" max="12295" width="5.6640625" customWidth="1"/>
    <col min="12547" max="12547" width="5.88671875" customWidth="1"/>
    <col min="12551" max="12551" width="5.6640625" customWidth="1"/>
    <col min="12803" max="12803" width="5.88671875" customWidth="1"/>
    <col min="12807" max="12807" width="5.6640625" customWidth="1"/>
    <col min="13059" max="13059" width="5.88671875" customWidth="1"/>
    <col min="13063" max="13063" width="5.6640625" customWidth="1"/>
    <col min="13315" max="13315" width="5.88671875" customWidth="1"/>
    <col min="13319" max="13319" width="5.6640625" customWidth="1"/>
    <col min="13571" max="13571" width="5.88671875" customWidth="1"/>
    <col min="13575" max="13575" width="5.6640625" customWidth="1"/>
    <col min="13827" max="13827" width="5.88671875" customWidth="1"/>
    <col min="13831" max="13831" width="5.6640625" customWidth="1"/>
    <col min="14083" max="14083" width="5.88671875" customWidth="1"/>
    <col min="14087" max="14087" width="5.6640625" customWidth="1"/>
    <col min="14339" max="14339" width="5.88671875" customWidth="1"/>
    <col min="14343" max="14343" width="5.6640625" customWidth="1"/>
    <col min="14595" max="14595" width="5.88671875" customWidth="1"/>
    <col min="14599" max="14599" width="5.6640625" customWidth="1"/>
    <col min="14851" max="14851" width="5.88671875" customWidth="1"/>
    <col min="14855" max="14855" width="5.6640625" customWidth="1"/>
    <col min="15107" max="15107" width="5.88671875" customWidth="1"/>
    <col min="15111" max="15111" width="5.6640625" customWidth="1"/>
    <col min="15363" max="15363" width="5.88671875" customWidth="1"/>
    <col min="15367" max="15367" width="5.6640625" customWidth="1"/>
    <col min="15619" max="15619" width="5.88671875" customWidth="1"/>
    <col min="15623" max="15623" width="5.6640625" customWidth="1"/>
    <col min="15875" max="15875" width="5.88671875" customWidth="1"/>
    <col min="15879" max="15879" width="5.6640625" customWidth="1"/>
    <col min="16131" max="16131" width="5.88671875" customWidth="1"/>
    <col min="16135" max="16135" width="5.6640625" customWidth="1"/>
  </cols>
  <sheetData>
    <row r="1" spans="1:15" x14ac:dyDescent="0.25">
      <c r="A1" s="1" t="s">
        <v>35</v>
      </c>
      <c r="B1" s="1" t="s">
        <v>36</v>
      </c>
      <c r="C1" s="1"/>
      <c r="D1" s="1" t="s">
        <v>2</v>
      </c>
    </row>
    <row r="2" spans="1:15" ht="13.8" thickBot="1" x14ac:dyDescent="0.3">
      <c r="A2" s="2">
        <v>3</v>
      </c>
      <c r="B2" s="2">
        <v>2</v>
      </c>
      <c r="D2" s="26" t="s">
        <v>0</v>
      </c>
      <c r="F2" s="8"/>
    </row>
    <row r="3" spans="1:15" ht="13.8" thickBot="1" x14ac:dyDescent="0.3">
      <c r="A3" s="3">
        <v>4</v>
      </c>
      <c r="B3" s="3">
        <v>4</v>
      </c>
      <c r="D3" s="3">
        <f>A2*A3+B2*B3</f>
        <v>20</v>
      </c>
      <c r="H3" s="9">
        <v>0</v>
      </c>
      <c r="I3" s="10">
        <v>0</v>
      </c>
      <c r="J3" s="9">
        <f>A2</f>
        <v>3</v>
      </c>
      <c r="K3" s="10">
        <f>B2</f>
        <v>2</v>
      </c>
    </row>
    <row r="4" spans="1:15" ht="13.8" thickBot="1" x14ac:dyDescent="0.3"/>
    <row r="5" spans="1:15" ht="13.8" thickBot="1" x14ac:dyDescent="0.3">
      <c r="A5" s="4">
        <v>0</v>
      </c>
      <c r="B5" s="4">
        <v>1</v>
      </c>
      <c r="C5" s="3">
        <f>A5*A$3+B5*B$3</f>
        <v>4</v>
      </c>
      <c r="D5" s="1" t="s">
        <v>1</v>
      </c>
      <c r="E5" s="4">
        <v>7</v>
      </c>
      <c r="F5" s="27"/>
      <c r="H5" s="9">
        <v>0</v>
      </c>
      <c r="I5" s="10">
        <f>E5/B5</f>
        <v>7</v>
      </c>
      <c r="J5" s="9">
        <v>10</v>
      </c>
      <c r="K5" s="10">
        <f>E5</f>
        <v>7</v>
      </c>
    </row>
    <row r="6" spans="1:15" ht="13.8" thickBot="1" x14ac:dyDescent="0.3">
      <c r="A6" s="4">
        <v>2</v>
      </c>
      <c r="B6" s="4">
        <f>1/2</f>
        <v>0.5</v>
      </c>
      <c r="C6" s="3">
        <f>A6*A$3+B6*B$3</f>
        <v>10</v>
      </c>
      <c r="D6" s="1" t="s">
        <v>1</v>
      </c>
      <c r="E6" s="4">
        <v>10</v>
      </c>
      <c r="F6" s="6"/>
      <c r="H6" s="9">
        <v>0</v>
      </c>
      <c r="I6" s="10">
        <f>E6/B6</f>
        <v>20</v>
      </c>
      <c r="J6" s="9">
        <f>E6/A6</f>
        <v>5</v>
      </c>
      <c r="K6" s="10">
        <v>0</v>
      </c>
    </row>
    <row r="7" spans="1:15" ht="13.8" thickBot="1" x14ac:dyDescent="0.3">
      <c r="A7" s="4">
        <f>3/2</f>
        <v>1.5</v>
      </c>
      <c r="B7" s="4">
        <v>1</v>
      </c>
      <c r="C7" s="3">
        <f>A7*A$3+B7*B$3</f>
        <v>10</v>
      </c>
      <c r="D7" s="1" t="s">
        <v>1</v>
      </c>
      <c r="E7" s="4">
        <v>10</v>
      </c>
      <c r="F7" s="28"/>
      <c r="H7" s="9">
        <v>0</v>
      </c>
      <c r="I7" s="10">
        <f>E7/B7</f>
        <v>10</v>
      </c>
      <c r="J7" s="9">
        <f>E7/A7</f>
        <v>6.666666666666667</v>
      </c>
      <c r="K7" s="10">
        <v>0</v>
      </c>
    </row>
    <row r="13" spans="1:15" ht="13.8" thickBot="1" x14ac:dyDescent="0.3">
      <c r="L13" s="4" t="s">
        <v>70</v>
      </c>
      <c r="M13">
        <v>1</v>
      </c>
    </row>
    <row r="14" spans="1:15" x14ac:dyDescent="0.25">
      <c r="L14" s="42">
        <f>A3</f>
        <v>4</v>
      </c>
      <c r="M14" s="43">
        <f>B3</f>
        <v>4</v>
      </c>
      <c r="N14" s="43"/>
      <c r="O14" s="44"/>
    </row>
    <row r="15" spans="1:15" x14ac:dyDescent="0.25">
      <c r="L15" s="45">
        <f>2*M13</f>
        <v>2</v>
      </c>
      <c r="M15" s="22">
        <f>7*M13</f>
        <v>7</v>
      </c>
      <c r="N15" s="22"/>
      <c r="O15" s="46">
        <v>0.3</v>
      </c>
    </row>
    <row r="16" spans="1:15" ht="13.8" thickBot="1" x14ac:dyDescent="0.3">
      <c r="L16" s="47">
        <f>(A3*$O15+(1-$O15)*L15)*M13</f>
        <v>2.5999999999999996</v>
      </c>
      <c r="M16" s="48">
        <f>(B3*$O15+(1-$O15)*M15)*M13</f>
        <v>6.1</v>
      </c>
      <c r="N16" s="48"/>
      <c r="O16" s="49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"/>
  <sheetViews>
    <sheetView workbookViewId="0">
      <selection activeCell="H3" sqref="H3:K7"/>
    </sheetView>
  </sheetViews>
  <sheetFormatPr defaultRowHeight="13.2" x14ac:dyDescent="0.25"/>
  <cols>
    <col min="3" max="3" width="6.109375" customWidth="1"/>
    <col min="7" max="7" width="5.109375" customWidth="1"/>
    <col min="259" max="259" width="6.109375" customWidth="1"/>
    <col min="263" max="263" width="5.109375" customWidth="1"/>
    <col min="515" max="515" width="6.109375" customWidth="1"/>
    <col min="519" max="519" width="5.109375" customWidth="1"/>
    <col min="771" max="771" width="6.109375" customWidth="1"/>
    <col min="775" max="775" width="5.109375" customWidth="1"/>
    <col min="1027" max="1027" width="6.109375" customWidth="1"/>
    <col min="1031" max="1031" width="5.109375" customWidth="1"/>
    <col min="1283" max="1283" width="6.109375" customWidth="1"/>
    <col min="1287" max="1287" width="5.109375" customWidth="1"/>
    <col min="1539" max="1539" width="6.109375" customWidth="1"/>
    <col min="1543" max="1543" width="5.109375" customWidth="1"/>
    <col min="1795" max="1795" width="6.109375" customWidth="1"/>
    <col min="1799" max="1799" width="5.109375" customWidth="1"/>
    <col min="2051" max="2051" width="6.109375" customWidth="1"/>
    <col min="2055" max="2055" width="5.109375" customWidth="1"/>
    <col min="2307" max="2307" width="6.109375" customWidth="1"/>
    <col min="2311" max="2311" width="5.109375" customWidth="1"/>
    <col min="2563" max="2563" width="6.109375" customWidth="1"/>
    <col min="2567" max="2567" width="5.109375" customWidth="1"/>
    <col min="2819" max="2819" width="6.109375" customWidth="1"/>
    <col min="2823" max="2823" width="5.109375" customWidth="1"/>
    <col min="3075" max="3075" width="6.109375" customWidth="1"/>
    <col min="3079" max="3079" width="5.109375" customWidth="1"/>
    <col min="3331" max="3331" width="6.109375" customWidth="1"/>
    <col min="3335" max="3335" width="5.109375" customWidth="1"/>
    <col min="3587" max="3587" width="6.109375" customWidth="1"/>
    <col min="3591" max="3591" width="5.109375" customWidth="1"/>
    <col min="3843" max="3843" width="6.109375" customWidth="1"/>
    <col min="3847" max="3847" width="5.109375" customWidth="1"/>
    <col min="4099" max="4099" width="6.109375" customWidth="1"/>
    <col min="4103" max="4103" width="5.109375" customWidth="1"/>
    <col min="4355" max="4355" width="6.109375" customWidth="1"/>
    <col min="4359" max="4359" width="5.109375" customWidth="1"/>
    <col min="4611" max="4611" width="6.109375" customWidth="1"/>
    <col min="4615" max="4615" width="5.109375" customWidth="1"/>
    <col min="4867" max="4867" width="6.109375" customWidth="1"/>
    <col min="4871" max="4871" width="5.109375" customWidth="1"/>
    <col min="5123" max="5123" width="6.109375" customWidth="1"/>
    <col min="5127" max="5127" width="5.109375" customWidth="1"/>
    <col min="5379" max="5379" width="6.109375" customWidth="1"/>
    <col min="5383" max="5383" width="5.109375" customWidth="1"/>
    <col min="5635" max="5635" width="6.109375" customWidth="1"/>
    <col min="5639" max="5639" width="5.109375" customWidth="1"/>
    <col min="5891" max="5891" width="6.109375" customWidth="1"/>
    <col min="5895" max="5895" width="5.109375" customWidth="1"/>
    <col min="6147" max="6147" width="6.109375" customWidth="1"/>
    <col min="6151" max="6151" width="5.109375" customWidth="1"/>
    <col min="6403" max="6403" width="6.109375" customWidth="1"/>
    <col min="6407" max="6407" width="5.109375" customWidth="1"/>
    <col min="6659" max="6659" width="6.109375" customWidth="1"/>
    <col min="6663" max="6663" width="5.109375" customWidth="1"/>
    <col min="6915" max="6915" width="6.109375" customWidth="1"/>
    <col min="6919" max="6919" width="5.109375" customWidth="1"/>
    <col min="7171" max="7171" width="6.109375" customWidth="1"/>
    <col min="7175" max="7175" width="5.109375" customWidth="1"/>
    <col min="7427" max="7427" width="6.109375" customWidth="1"/>
    <col min="7431" max="7431" width="5.109375" customWidth="1"/>
    <col min="7683" max="7683" width="6.109375" customWidth="1"/>
    <col min="7687" max="7687" width="5.109375" customWidth="1"/>
    <col min="7939" max="7939" width="6.109375" customWidth="1"/>
    <col min="7943" max="7943" width="5.109375" customWidth="1"/>
    <col min="8195" max="8195" width="6.109375" customWidth="1"/>
    <col min="8199" max="8199" width="5.109375" customWidth="1"/>
    <col min="8451" max="8451" width="6.109375" customWidth="1"/>
    <col min="8455" max="8455" width="5.109375" customWidth="1"/>
    <col min="8707" max="8707" width="6.109375" customWidth="1"/>
    <col min="8711" max="8711" width="5.109375" customWidth="1"/>
    <col min="8963" max="8963" width="6.109375" customWidth="1"/>
    <col min="8967" max="8967" width="5.109375" customWidth="1"/>
    <col min="9219" max="9219" width="6.109375" customWidth="1"/>
    <col min="9223" max="9223" width="5.109375" customWidth="1"/>
    <col min="9475" max="9475" width="6.109375" customWidth="1"/>
    <col min="9479" max="9479" width="5.109375" customWidth="1"/>
    <col min="9731" max="9731" width="6.109375" customWidth="1"/>
    <col min="9735" max="9735" width="5.109375" customWidth="1"/>
    <col min="9987" max="9987" width="6.109375" customWidth="1"/>
    <col min="9991" max="9991" width="5.109375" customWidth="1"/>
    <col min="10243" max="10243" width="6.109375" customWidth="1"/>
    <col min="10247" max="10247" width="5.109375" customWidth="1"/>
    <col min="10499" max="10499" width="6.109375" customWidth="1"/>
    <col min="10503" max="10503" width="5.109375" customWidth="1"/>
    <col min="10755" max="10755" width="6.109375" customWidth="1"/>
    <col min="10759" max="10759" width="5.109375" customWidth="1"/>
    <col min="11011" max="11011" width="6.109375" customWidth="1"/>
    <col min="11015" max="11015" width="5.109375" customWidth="1"/>
    <col min="11267" max="11267" width="6.109375" customWidth="1"/>
    <col min="11271" max="11271" width="5.109375" customWidth="1"/>
    <col min="11523" max="11523" width="6.109375" customWidth="1"/>
    <col min="11527" max="11527" width="5.109375" customWidth="1"/>
    <col min="11779" max="11779" width="6.109375" customWidth="1"/>
    <col min="11783" max="11783" width="5.109375" customWidth="1"/>
    <col min="12035" max="12035" width="6.109375" customWidth="1"/>
    <col min="12039" max="12039" width="5.109375" customWidth="1"/>
    <col min="12291" max="12291" width="6.109375" customWidth="1"/>
    <col min="12295" max="12295" width="5.109375" customWidth="1"/>
    <col min="12547" max="12547" width="6.109375" customWidth="1"/>
    <col min="12551" max="12551" width="5.109375" customWidth="1"/>
    <col min="12803" max="12803" width="6.109375" customWidth="1"/>
    <col min="12807" max="12807" width="5.109375" customWidth="1"/>
    <col min="13059" max="13059" width="6.109375" customWidth="1"/>
    <col min="13063" max="13063" width="5.109375" customWidth="1"/>
    <col min="13315" max="13315" width="6.109375" customWidth="1"/>
    <col min="13319" max="13319" width="5.109375" customWidth="1"/>
    <col min="13571" max="13571" width="6.109375" customWidth="1"/>
    <col min="13575" max="13575" width="5.109375" customWidth="1"/>
    <col min="13827" max="13827" width="6.109375" customWidth="1"/>
    <col min="13831" max="13831" width="5.109375" customWidth="1"/>
    <col min="14083" max="14083" width="6.109375" customWidth="1"/>
    <col min="14087" max="14087" width="5.109375" customWidth="1"/>
    <col min="14339" max="14339" width="6.109375" customWidth="1"/>
    <col min="14343" max="14343" width="5.109375" customWidth="1"/>
    <col min="14595" max="14595" width="6.109375" customWidth="1"/>
    <col min="14599" max="14599" width="5.109375" customWidth="1"/>
    <col min="14851" max="14851" width="6.109375" customWidth="1"/>
    <col min="14855" max="14855" width="5.109375" customWidth="1"/>
    <col min="15107" max="15107" width="6.109375" customWidth="1"/>
    <col min="15111" max="15111" width="5.109375" customWidth="1"/>
    <col min="15363" max="15363" width="6.109375" customWidth="1"/>
    <col min="15367" max="15367" width="5.109375" customWidth="1"/>
    <col min="15619" max="15619" width="6.109375" customWidth="1"/>
    <col min="15623" max="15623" width="5.109375" customWidth="1"/>
    <col min="15875" max="15875" width="6.109375" customWidth="1"/>
    <col min="15879" max="15879" width="5.109375" customWidth="1"/>
    <col min="16131" max="16131" width="6.109375" customWidth="1"/>
    <col min="16135" max="16135" width="5.109375" customWidth="1"/>
  </cols>
  <sheetData>
    <row r="1" spans="1:11" x14ac:dyDescent="0.25">
      <c r="A1" s="1" t="s">
        <v>35</v>
      </c>
      <c r="B1" s="1" t="s">
        <v>35</v>
      </c>
      <c r="C1" s="1"/>
      <c r="D1" s="1" t="s">
        <v>2</v>
      </c>
    </row>
    <row r="2" spans="1:11" ht="13.8" thickBot="1" x14ac:dyDescent="0.3">
      <c r="A2" s="2">
        <v>120</v>
      </c>
      <c r="B2" s="2">
        <v>40</v>
      </c>
      <c r="D2" s="26" t="s">
        <v>0</v>
      </c>
      <c r="F2" s="8"/>
    </row>
    <row r="3" spans="1:11" ht="13.8" thickBot="1" x14ac:dyDescent="0.3">
      <c r="A3" s="3">
        <v>25</v>
      </c>
      <c r="B3" s="3">
        <v>60</v>
      </c>
      <c r="D3" s="3">
        <f>A2*A3+B2*B3</f>
        <v>5400</v>
      </c>
      <c r="H3" s="9">
        <v>0</v>
      </c>
      <c r="I3" s="10">
        <v>0</v>
      </c>
      <c r="J3" s="9">
        <f>A2</f>
        <v>120</v>
      </c>
      <c r="K3" s="10">
        <f>B2</f>
        <v>40</v>
      </c>
    </row>
    <row r="4" spans="1:11" ht="13.8" thickBot="1" x14ac:dyDescent="0.3"/>
    <row r="5" spans="1:11" ht="13.8" thickBot="1" x14ac:dyDescent="0.3">
      <c r="A5" s="4">
        <v>40</v>
      </c>
      <c r="B5" s="4">
        <v>20</v>
      </c>
      <c r="C5" s="3">
        <f>A5*varab1+B5*variab2</f>
        <v>2200</v>
      </c>
      <c r="D5" s="1" t="s">
        <v>1</v>
      </c>
      <c r="E5" s="4">
        <v>2200</v>
      </c>
      <c r="F5" s="27"/>
      <c r="H5" s="9">
        <v>0</v>
      </c>
      <c r="I5" s="10">
        <f>E5/B5</f>
        <v>110</v>
      </c>
      <c r="J5" s="9">
        <f>E5/A5</f>
        <v>55</v>
      </c>
      <c r="K5" s="10">
        <v>0</v>
      </c>
    </row>
    <row r="6" spans="1:11" ht="13.8" thickBot="1" x14ac:dyDescent="0.3">
      <c r="A6" s="4">
        <v>8</v>
      </c>
      <c r="B6" s="4">
        <v>2</v>
      </c>
      <c r="C6" s="3">
        <f>A6*varab1+B6*variab2</f>
        <v>320</v>
      </c>
      <c r="D6" s="1" t="s">
        <v>1</v>
      </c>
      <c r="E6" s="4">
        <v>320</v>
      </c>
      <c r="F6" s="6"/>
      <c r="H6" s="9">
        <v>0</v>
      </c>
      <c r="I6" s="10">
        <f>E6/B6</f>
        <v>160</v>
      </c>
      <c r="J6" s="9">
        <f>E6/A6</f>
        <v>40</v>
      </c>
      <c r="K6" s="10">
        <v>0</v>
      </c>
    </row>
    <row r="7" spans="1:11" ht="13.8" thickBot="1" x14ac:dyDescent="0.3">
      <c r="A7" s="4">
        <v>1</v>
      </c>
      <c r="B7" s="4">
        <v>1</v>
      </c>
      <c r="C7" s="3">
        <f>A7*varab1+B7*variab2</f>
        <v>85</v>
      </c>
      <c r="D7" s="1" t="s">
        <v>1</v>
      </c>
      <c r="E7" s="4">
        <v>100</v>
      </c>
      <c r="F7" s="7"/>
      <c r="H7" s="9">
        <v>0</v>
      </c>
      <c r="I7" s="10">
        <f>E7/B7</f>
        <v>100</v>
      </c>
      <c r="J7" s="9">
        <f>E7/A7</f>
        <v>100</v>
      </c>
      <c r="K7" s="10">
        <v>0</v>
      </c>
    </row>
  </sheetData>
  <scenarios current="3" show="0">
    <scenario name="ottimo" count="2" user="L" comment="Creato da: L il 11/7/2006">
      <inputCells r="A3" val="25"/>
      <inputCells r="B3" val="60"/>
    </scenario>
    <scenario name="iter1" count="2" user="L" comment="Creato da: L il 11/7/2006_x000a_Modificato da: L il 07/11/2006">
      <inputCells r="A3" val="40.0000000000142"/>
      <inputCells r="B3" val="0"/>
    </scenario>
    <scenario name="iter2" count="2" user="L" comment="Creato da: L il 11/7/2006_x000a_Modificato da: L il 07/11/2006">
      <inputCells r="A3" val="25"/>
      <inputCells r="B3" val="60"/>
    </scenario>
    <scenario name="ottimo1" count="2" user="L" comment="Creato da: L il 11/7/2006">
      <inputCells r="A3" val="2.57510729613733"/>
      <inputCells r="B3" val="2.84978540772533"/>
    </scenario>
  </scenario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workbookViewId="0">
      <selection activeCell="H3" sqref="H3:K7"/>
    </sheetView>
  </sheetViews>
  <sheetFormatPr defaultRowHeight="13.2" x14ac:dyDescent="0.25"/>
  <cols>
    <col min="3" max="3" width="4.6640625" customWidth="1"/>
    <col min="7" max="7" width="6.109375" customWidth="1"/>
    <col min="259" max="259" width="4.6640625" customWidth="1"/>
    <col min="263" max="263" width="6.109375" customWidth="1"/>
    <col min="515" max="515" width="4.6640625" customWidth="1"/>
    <col min="519" max="519" width="6.109375" customWidth="1"/>
    <col min="771" max="771" width="4.6640625" customWidth="1"/>
    <col min="775" max="775" width="6.109375" customWidth="1"/>
    <col min="1027" max="1027" width="4.6640625" customWidth="1"/>
    <col min="1031" max="1031" width="6.109375" customWidth="1"/>
    <col min="1283" max="1283" width="4.6640625" customWidth="1"/>
    <col min="1287" max="1287" width="6.109375" customWidth="1"/>
    <col min="1539" max="1539" width="4.6640625" customWidth="1"/>
    <col min="1543" max="1543" width="6.109375" customWidth="1"/>
    <col min="1795" max="1795" width="4.6640625" customWidth="1"/>
    <col min="1799" max="1799" width="6.109375" customWidth="1"/>
    <col min="2051" max="2051" width="4.6640625" customWidth="1"/>
    <col min="2055" max="2055" width="6.109375" customWidth="1"/>
    <col min="2307" max="2307" width="4.6640625" customWidth="1"/>
    <col min="2311" max="2311" width="6.109375" customWidth="1"/>
    <col min="2563" max="2563" width="4.6640625" customWidth="1"/>
    <col min="2567" max="2567" width="6.109375" customWidth="1"/>
    <col min="2819" max="2819" width="4.6640625" customWidth="1"/>
    <col min="2823" max="2823" width="6.109375" customWidth="1"/>
    <col min="3075" max="3075" width="4.6640625" customWidth="1"/>
    <col min="3079" max="3079" width="6.109375" customWidth="1"/>
    <col min="3331" max="3331" width="4.6640625" customWidth="1"/>
    <col min="3335" max="3335" width="6.109375" customWidth="1"/>
    <col min="3587" max="3587" width="4.6640625" customWidth="1"/>
    <col min="3591" max="3591" width="6.109375" customWidth="1"/>
    <col min="3843" max="3843" width="4.6640625" customWidth="1"/>
    <col min="3847" max="3847" width="6.109375" customWidth="1"/>
    <col min="4099" max="4099" width="4.6640625" customWidth="1"/>
    <col min="4103" max="4103" width="6.109375" customWidth="1"/>
    <col min="4355" max="4355" width="4.6640625" customWidth="1"/>
    <col min="4359" max="4359" width="6.109375" customWidth="1"/>
    <col min="4611" max="4611" width="4.6640625" customWidth="1"/>
    <col min="4615" max="4615" width="6.109375" customWidth="1"/>
    <col min="4867" max="4867" width="4.6640625" customWidth="1"/>
    <col min="4871" max="4871" width="6.109375" customWidth="1"/>
    <col min="5123" max="5123" width="4.6640625" customWidth="1"/>
    <col min="5127" max="5127" width="6.109375" customWidth="1"/>
    <col min="5379" max="5379" width="4.6640625" customWidth="1"/>
    <col min="5383" max="5383" width="6.109375" customWidth="1"/>
    <col min="5635" max="5635" width="4.6640625" customWidth="1"/>
    <col min="5639" max="5639" width="6.109375" customWidth="1"/>
    <col min="5891" max="5891" width="4.6640625" customWidth="1"/>
    <col min="5895" max="5895" width="6.109375" customWidth="1"/>
    <col min="6147" max="6147" width="4.6640625" customWidth="1"/>
    <col min="6151" max="6151" width="6.109375" customWidth="1"/>
    <col min="6403" max="6403" width="4.6640625" customWidth="1"/>
    <col min="6407" max="6407" width="6.109375" customWidth="1"/>
    <col min="6659" max="6659" width="4.6640625" customWidth="1"/>
    <col min="6663" max="6663" width="6.109375" customWidth="1"/>
    <col min="6915" max="6915" width="4.6640625" customWidth="1"/>
    <col min="6919" max="6919" width="6.109375" customWidth="1"/>
    <col min="7171" max="7171" width="4.6640625" customWidth="1"/>
    <col min="7175" max="7175" width="6.109375" customWidth="1"/>
    <col min="7427" max="7427" width="4.6640625" customWidth="1"/>
    <col min="7431" max="7431" width="6.109375" customWidth="1"/>
    <col min="7683" max="7683" width="4.6640625" customWidth="1"/>
    <col min="7687" max="7687" width="6.109375" customWidth="1"/>
    <col min="7939" max="7939" width="4.6640625" customWidth="1"/>
    <col min="7943" max="7943" width="6.109375" customWidth="1"/>
    <col min="8195" max="8195" width="4.6640625" customWidth="1"/>
    <col min="8199" max="8199" width="6.109375" customWidth="1"/>
    <col min="8451" max="8451" width="4.6640625" customWidth="1"/>
    <col min="8455" max="8455" width="6.109375" customWidth="1"/>
    <col min="8707" max="8707" width="4.6640625" customWidth="1"/>
    <col min="8711" max="8711" width="6.109375" customWidth="1"/>
    <col min="8963" max="8963" width="4.6640625" customWidth="1"/>
    <col min="8967" max="8967" width="6.109375" customWidth="1"/>
    <col min="9219" max="9219" width="4.6640625" customWidth="1"/>
    <col min="9223" max="9223" width="6.109375" customWidth="1"/>
    <col min="9475" max="9475" width="4.6640625" customWidth="1"/>
    <col min="9479" max="9479" width="6.109375" customWidth="1"/>
    <col min="9731" max="9731" width="4.6640625" customWidth="1"/>
    <col min="9735" max="9735" width="6.109375" customWidth="1"/>
    <col min="9987" max="9987" width="4.6640625" customWidth="1"/>
    <col min="9991" max="9991" width="6.109375" customWidth="1"/>
    <col min="10243" max="10243" width="4.6640625" customWidth="1"/>
    <col min="10247" max="10247" width="6.109375" customWidth="1"/>
    <col min="10499" max="10499" width="4.6640625" customWidth="1"/>
    <col min="10503" max="10503" width="6.109375" customWidth="1"/>
    <col min="10755" max="10755" width="4.6640625" customWidth="1"/>
    <col min="10759" max="10759" width="6.109375" customWidth="1"/>
    <col min="11011" max="11011" width="4.6640625" customWidth="1"/>
    <col min="11015" max="11015" width="6.109375" customWidth="1"/>
    <col min="11267" max="11267" width="4.6640625" customWidth="1"/>
    <col min="11271" max="11271" width="6.109375" customWidth="1"/>
    <col min="11523" max="11523" width="4.6640625" customWidth="1"/>
    <col min="11527" max="11527" width="6.109375" customWidth="1"/>
    <col min="11779" max="11779" width="4.6640625" customWidth="1"/>
    <col min="11783" max="11783" width="6.109375" customWidth="1"/>
    <col min="12035" max="12035" width="4.6640625" customWidth="1"/>
    <col min="12039" max="12039" width="6.109375" customWidth="1"/>
    <col min="12291" max="12291" width="4.6640625" customWidth="1"/>
    <col min="12295" max="12295" width="6.109375" customWidth="1"/>
    <col min="12547" max="12547" width="4.6640625" customWidth="1"/>
    <col min="12551" max="12551" width="6.109375" customWidth="1"/>
    <col min="12803" max="12803" width="4.6640625" customWidth="1"/>
    <col min="12807" max="12807" width="6.109375" customWidth="1"/>
    <col min="13059" max="13059" width="4.6640625" customWidth="1"/>
    <col min="13063" max="13063" width="6.109375" customWidth="1"/>
    <col min="13315" max="13315" width="4.6640625" customWidth="1"/>
    <col min="13319" max="13319" width="6.109375" customWidth="1"/>
    <col min="13571" max="13571" width="4.6640625" customWidth="1"/>
    <col min="13575" max="13575" width="6.109375" customWidth="1"/>
    <col min="13827" max="13827" width="4.6640625" customWidth="1"/>
    <col min="13831" max="13831" width="6.109375" customWidth="1"/>
    <col min="14083" max="14083" width="4.6640625" customWidth="1"/>
    <col min="14087" max="14087" width="6.109375" customWidth="1"/>
    <col min="14339" max="14339" width="4.6640625" customWidth="1"/>
    <col min="14343" max="14343" width="6.109375" customWidth="1"/>
    <col min="14595" max="14595" width="4.6640625" customWidth="1"/>
    <col min="14599" max="14599" width="6.109375" customWidth="1"/>
    <col min="14851" max="14851" width="4.6640625" customWidth="1"/>
    <col min="14855" max="14855" width="6.109375" customWidth="1"/>
    <col min="15107" max="15107" width="4.6640625" customWidth="1"/>
    <col min="15111" max="15111" width="6.109375" customWidth="1"/>
    <col min="15363" max="15363" width="4.6640625" customWidth="1"/>
    <col min="15367" max="15367" width="6.109375" customWidth="1"/>
    <col min="15619" max="15619" width="4.6640625" customWidth="1"/>
    <col min="15623" max="15623" width="6.109375" customWidth="1"/>
    <col min="15875" max="15875" width="4.6640625" customWidth="1"/>
    <col min="15879" max="15879" width="6.109375" customWidth="1"/>
    <col min="16131" max="16131" width="4.6640625" customWidth="1"/>
    <col min="16135" max="16135" width="6.109375" customWidth="1"/>
  </cols>
  <sheetData>
    <row r="1" spans="1:11" x14ac:dyDescent="0.25">
      <c r="A1" s="1" t="s">
        <v>35</v>
      </c>
      <c r="B1" s="1" t="s">
        <v>36</v>
      </c>
      <c r="C1" s="1"/>
      <c r="D1" s="1" t="s">
        <v>2</v>
      </c>
    </row>
    <row r="2" spans="1:11" ht="13.8" thickBot="1" x14ac:dyDescent="0.3">
      <c r="A2" s="2">
        <v>6</v>
      </c>
      <c r="B2" s="2">
        <v>5</v>
      </c>
      <c r="D2" s="26" t="s">
        <v>0</v>
      </c>
      <c r="F2" s="8"/>
    </row>
    <row r="3" spans="1:11" ht="13.8" thickBot="1" x14ac:dyDescent="0.3">
      <c r="A3" s="3">
        <v>2</v>
      </c>
      <c r="B3" s="3">
        <v>3.333333333333333</v>
      </c>
      <c r="D3" s="3">
        <f>A2*A3+B2*B3</f>
        <v>28.666666666666664</v>
      </c>
      <c r="H3" s="9">
        <v>0</v>
      </c>
      <c r="I3" s="10">
        <v>0</v>
      </c>
      <c r="J3" s="9">
        <f>A2</f>
        <v>6</v>
      </c>
      <c r="K3" s="10">
        <f>B2</f>
        <v>5</v>
      </c>
    </row>
    <row r="4" spans="1:11" ht="13.8" thickBot="1" x14ac:dyDescent="0.3"/>
    <row r="5" spans="1:11" ht="13.8" thickBot="1" x14ac:dyDescent="0.3">
      <c r="A5" s="4">
        <v>2.5</v>
      </c>
      <c r="B5" s="4">
        <v>1.25</v>
      </c>
      <c r="C5" s="3">
        <f>A5*A$3+B5*B$3</f>
        <v>9.1666666666666661</v>
      </c>
      <c r="D5" s="1" t="s">
        <v>1</v>
      </c>
      <c r="E5" s="4">
        <v>10</v>
      </c>
      <c r="F5" s="27"/>
      <c r="H5" s="9">
        <v>0</v>
      </c>
      <c r="I5" s="10">
        <f>E5/B5</f>
        <v>8</v>
      </c>
      <c r="J5" s="9">
        <f>E5/A5</f>
        <v>4</v>
      </c>
      <c r="K5" s="10">
        <v>0</v>
      </c>
    </row>
    <row r="6" spans="1:11" ht="13.8" thickBot="1" x14ac:dyDescent="0.3">
      <c r="A6" s="4">
        <f>5/3</f>
        <v>1.6666666666666667</v>
      </c>
      <c r="B6" s="4">
        <v>2</v>
      </c>
      <c r="C6" s="3">
        <f>A6*A$3+B6*B$3</f>
        <v>10</v>
      </c>
      <c r="D6" s="1" t="s">
        <v>1</v>
      </c>
      <c r="E6" s="4">
        <v>10</v>
      </c>
      <c r="F6" s="6"/>
      <c r="H6" s="9">
        <v>0</v>
      </c>
      <c r="I6" s="10">
        <f>E6/B6</f>
        <v>5</v>
      </c>
      <c r="J6" s="9">
        <f>E6/A6</f>
        <v>6</v>
      </c>
      <c r="K6" s="10">
        <v>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17</vt:i4>
      </vt:variant>
      <vt:variant>
        <vt:lpstr>Intervalli denominati</vt:lpstr>
      </vt:variant>
      <vt:variant>
        <vt:i4>14</vt:i4>
      </vt:variant>
    </vt:vector>
  </HeadingPairs>
  <TitlesOfParts>
    <vt:vector size="31" baseType="lpstr">
      <vt:lpstr>contadino</vt:lpstr>
      <vt:lpstr>telecomandi</vt:lpstr>
      <vt:lpstr>moneymaker</vt:lpstr>
      <vt:lpstr>dieta</vt:lpstr>
      <vt:lpstr>Trasp</vt:lpstr>
      <vt:lpstr>EsDegeneri</vt:lpstr>
      <vt:lpstr>EsInfinteSoluzioni</vt:lpstr>
      <vt:lpstr>Es1</vt:lpstr>
      <vt:lpstr>Es2</vt:lpstr>
      <vt:lpstr>Es3</vt:lpstr>
      <vt:lpstr>Es4</vt:lpstr>
      <vt:lpstr>Es5</vt:lpstr>
      <vt:lpstr>CS1d</vt:lpstr>
      <vt:lpstr>profumi</vt:lpstr>
      <vt:lpstr>EsFischetti</vt:lpstr>
      <vt:lpstr>EsLimitato</vt:lpstr>
      <vt:lpstr>cccc</vt:lpstr>
      <vt:lpstr>CostiUnitari</vt:lpstr>
      <vt:lpstr>Costo</vt:lpstr>
      <vt:lpstr>Domanda</vt:lpstr>
      <vt:lpstr>NumeroPt01</vt:lpstr>
      <vt:lpstr>Offerta</vt:lpstr>
      <vt:lpstr>TotRicevuto</vt:lpstr>
      <vt:lpstr>TotSpedito</vt:lpstr>
      <vt:lpstr>Trasporto</vt:lpstr>
      <vt:lpstr>'Es1'!varab1</vt:lpstr>
      <vt:lpstr>EsDegeneri!variab1</vt:lpstr>
      <vt:lpstr>profumi!variab1</vt:lpstr>
      <vt:lpstr>'Es1'!variab2</vt:lpstr>
      <vt:lpstr>EsDegeneri!variab2</vt:lpstr>
      <vt:lpstr>profumi!variab2</vt:lpstr>
    </vt:vector>
  </TitlesOfParts>
  <Company>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Gabriel Rovesti</cp:lastModifiedBy>
  <dcterms:created xsi:type="dcterms:W3CDTF">2006-11-07T09:50:38Z</dcterms:created>
  <dcterms:modified xsi:type="dcterms:W3CDTF">2022-10-13T07:54:00Z</dcterms:modified>
</cp:coreProperties>
</file>