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blishment_types" sheetId="1" r:id="rId4"/>
    <sheet state="visible" name="users" sheetId="2" r:id="rId5"/>
    <sheet state="visible" name="establishments" sheetId="3" r:id="rId6"/>
    <sheet state="visible" name="ratings" sheetId="4" r:id="rId7"/>
    <sheet state="visible" name="users_categories" sheetId="5" r:id="rId8"/>
  </sheets>
  <definedNames/>
  <calcPr/>
</workbook>
</file>

<file path=xl/sharedStrings.xml><?xml version="1.0" encoding="utf-8"?>
<sst xmlns="http://schemas.openxmlformats.org/spreadsheetml/2006/main" count="504" uniqueCount="357">
  <si>
    <t>id</t>
  </si>
  <si>
    <t>name</t>
  </si>
  <si>
    <t>created_at</t>
  </si>
  <si>
    <t>updated_at</t>
  </si>
  <si>
    <t>uuid-cinema</t>
  </si>
  <si>
    <t>cinema</t>
  </si>
  <si>
    <t>uuid-restaurant</t>
  </si>
  <si>
    <t>restaurant</t>
  </si>
  <si>
    <t>uuid-private-park</t>
  </si>
  <si>
    <t>private park</t>
  </si>
  <si>
    <t>uuid-public-park</t>
  </si>
  <si>
    <t>public park</t>
  </si>
  <si>
    <t>uuid-museum</t>
  </si>
  <si>
    <t>museum</t>
  </si>
  <si>
    <t>uuid-theater</t>
  </si>
  <si>
    <t>theater</t>
  </si>
  <si>
    <t>uuid-zoo</t>
  </si>
  <si>
    <t>zoo</t>
  </si>
  <si>
    <t>uuid-club</t>
  </si>
  <si>
    <t>club</t>
  </si>
  <si>
    <t>uuid-snack-bar</t>
  </si>
  <si>
    <t>Snack Bar</t>
  </si>
  <si>
    <t>email</t>
  </si>
  <si>
    <t>uuid-joey-doe</t>
  </si>
  <si>
    <t>Joey Doe</t>
  </si>
  <si>
    <t>joey_doe@someemail.com</t>
  </si>
  <si>
    <t>uuid-jane-silva</t>
  </si>
  <si>
    <t>Jane Silva</t>
  </si>
  <si>
    <t>jane_silva@someemail.com</t>
  </si>
  <si>
    <t>uuid-ivan-luiz</t>
  </si>
  <si>
    <t>Ivan Luiz</t>
  </si>
  <si>
    <t>ivan_luiz@someemail.com</t>
  </si>
  <si>
    <t>uuid-jose-maria</t>
  </si>
  <si>
    <t>Jose Maria</t>
  </si>
  <si>
    <t>jose_maria@someemail.com</t>
  </si>
  <si>
    <t>uuid-sandra-luna</t>
  </si>
  <si>
    <t>Sandra Luna</t>
  </si>
  <si>
    <t>sandra_luna@someemail.com</t>
  </si>
  <si>
    <t>uuid-lucas-silva</t>
  </si>
  <si>
    <t>Lucas Silva</t>
  </si>
  <si>
    <t>lucas_silva@someemail.com</t>
  </si>
  <si>
    <t>uuid-carla-almeida</t>
  </si>
  <si>
    <t>Carla Almeida</t>
  </si>
  <si>
    <t>carla_almeida@someemail.com</t>
  </si>
  <si>
    <t>uuid-maria-julia</t>
  </si>
  <si>
    <t>Maria Julia</t>
  </si>
  <si>
    <t>maria_julia@someemail.com</t>
  </si>
  <si>
    <t>uuid-ana-paula</t>
  </si>
  <si>
    <t>Ana Paula</t>
  </si>
  <si>
    <t>ana_paula@someemail.com</t>
  </si>
  <si>
    <t>uuid-mario-neto</t>
  </si>
  <si>
    <t>Mario Neto</t>
  </si>
  <si>
    <t>mario_neto@someemail.com</t>
  </si>
  <si>
    <t>uuid-luiza-santos</t>
  </si>
  <si>
    <t>Luiza Santos</t>
  </si>
  <si>
    <t>luiza_santos@someemail.com</t>
  </si>
  <si>
    <t>uuid-pedro-henrique</t>
  </si>
  <si>
    <t>Pedro Henrique</t>
  </si>
  <si>
    <t>pedro_henrique@someemail.com</t>
  </si>
  <si>
    <t>uuid-caroline-dias</t>
  </si>
  <si>
    <t>Caroline Dias</t>
  </si>
  <si>
    <t>caroline_dias@someemail.com</t>
  </si>
  <si>
    <t>uuid-felipe-araujo</t>
  </si>
  <si>
    <t>Felipe Araujo</t>
  </si>
  <si>
    <t>felipe_araujo@someemail.com</t>
  </si>
  <si>
    <t>uuid-gabriela-moura</t>
  </si>
  <si>
    <t>Gabriela Moura</t>
  </si>
  <si>
    <t>gabriela_moura@someemail.com</t>
  </si>
  <si>
    <t>uuid-rodrigo-lima</t>
  </si>
  <si>
    <t>Rodrigo Lima</t>
  </si>
  <si>
    <t>rodrigo_lima@someemail.com</t>
  </si>
  <si>
    <t>uuid-sophia-castro</t>
  </si>
  <si>
    <t>Sophia Castro</t>
  </si>
  <si>
    <t>sophia_castro@someemail.com</t>
  </si>
  <si>
    <t>uuid-guilherme-oliveira</t>
  </si>
  <si>
    <t>Guilherme Oliveira</t>
  </si>
  <si>
    <t>guilherme_oliveira@someemail.com</t>
  </si>
  <si>
    <t>uuid-marcela-rodrigues</t>
  </si>
  <si>
    <t>Marcela Rodrigues</t>
  </si>
  <si>
    <t>marcela_rodrigues@someemail.com</t>
  </si>
  <si>
    <t>uuid-thiago-menezes</t>
  </si>
  <si>
    <t>Thiago Menezes</t>
  </si>
  <si>
    <t>thiago_menezes@someemail.com</t>
  </si>
  <si>
    <t>uuid-amanda-ferreira</t>
  </si>
  <si>
    <t>Amanda Ferreira</t>
  </si>
  <si>
    <t>amanda_ferreira@someemail.com</t>
  </si>
  <si>
    <t>uuid-rafael-souza</t>
  </si>
  <si>
    <t>Rafael Souza</t>
  </si>
  <si>
    <t>rafael_souza@someemail.com</t>
  </si>
  <si>
    <t>uuid-larissa-machado</t>
  </si>
  <si>
    <t>Larissa Machado</t>
  </si>
  <si>
    <t>larissa_machado@someemail.com</t>
  </si>
  <si>
    <t>uuid-vinicius-costa</t>
  </si>
  <si>
    <t>Vinicius Costa</t>
  </si>
  <si>
    <t>vinicius_costa@someemail.com</t>
  </si>
  <si>
    <t>uuid-beatriz-lima</t>
  </si>
  <si>
    <t>Beatriz Lima</t>
  </si>
  <si>
    <t>beatriz_lima@someemail.com</t>
  </si>
  <si>
    <t>uuid-caio-martins</t>
  </si>
  <si>
    <t>Caio Martins</t>
  </si>
  <si>
    <t>caio_martins@someemail.com</t>
  </si>
  <si>
    <t>uuid-daniela-pires</t>
  </si>
  <si>
    <t>Daniela Pires</t>
  </si>
  <si>
    <t>daniela_pires@someemail.com</t>
  </si>
  <si>
    <t>uuid-henrique-fonseca</t>
  </si>
  <si>
    <t>Henrique Fonseca</t>
  </si>
  <si>
    <t>henrique_fonseca@someemail.com</t>
  </si>
  <si>
    <t>uuid-alice-barbosa</t>
  </si>
  <si>
    <t>Alice Barbosa</t>
  </si>
  <si>
    <t>alice_barbosa@someemail.com</t>
  </si>
  <si>
    <t>uuid-joão-victor</t>
  </si>
  <si>
    <t>João Victor</t>
  </si>
  <si>
    <t>joão_victor@someemail.com</t>
  </si>
  <si>
    <t>uuid-clara-nunes</t>
  </si>
  <si>
    <t>Clara Nunes</t>
  </si>
  <si>
    <t>clara_nunes@someemail.com</t>
  </si>
  <si>
    <t>uuid-leonardo-teixeira</t>
  </si>
  <si>
    <t>Leonardo Teixeira</t>
  </si>
  <si>
    <t>leonardo_teixeira@someemail.com</t>
  </si>
  <si>
    <t>uuid-julia-vasconcelos</t>
  </si>
  <si>
    <t>Julia Vasconcelos</t>
  </si>
  <si>
    <t>julia_vasconcelos@someemail.com</t>
  </si>
  <si>
    <t>uuid-marcos-ribeiro</t>
  </si>
  <si>
    <t>Marcos Ribeiro</t>
  </si>
  <si>
    <t>marcos_ribeiro@someemail.com</t>
  </si>
  <si>
    <t>uuid-isabela-freitas</t>
  </si>
  <si>
    <t>Isabela Freitas</t>
  </si>
  <si>
    <t>isabela_freitas@someemail.com</t>
  </si>
  <si>
    <t>uuid-gustavo-pereira</t>
  </si>
  <si>
    <t>Gustavo Pereira</t>
  </si>
  <si>
    <t>gustavo_pereira@someemail.com</t>
  </si>
  <si>
    <t>uuid-elisa-martinez</t>
  </si>
  <si>
    <t>Elisa Martinez</t>
  </si>
  <si>
    <t>elisa_martinez@someemail.com</t>
  </si>
  <si>
    <t>uuid-ricardo-alves</t>
  </si>
  <si>
    <t>Ricardo Alves</t>
  </si>
  <si>
    <t>ricardo_alves@someemail.com</t>
  </si>
  <si>
    <t>uuid-sara-carvalho</t>
  </si>
  <si>
    <t>Sara Carvalho</t>
  </si>
  <si>
    <t>sara_carvalho@someemail.com</t>
  </si>
  <si>
    <t>uuid-fernando-magalhães</t>
  </si>
  <si>
    <t>Fernando Magalhães</t>
  </si>
  <si>
    <t>fernando_magalhães@someemail.com</t>
  </si>
  <si>
    <t>uuid-luana-borges</t>
  </si>
  <si>
    <t>Luana Borges</t>
  </si>
  <si>
    <t>luana_borges@someemail.com</t>
  </si>
  <si>
    <t>uuid-andre-luiz</t>
  </si>
  <si>
    <t>Andre Luiz</t>
  </si>
  <si>
    <t>andre_luiz@someemail.com</t>
  </si>
  <si>
    <t>uuid-patricia-leal</t>
  </si>
  <si>
    <t>Patricia Leal</t>
  </si>
  <si>
    <t>patricia_leal@someemail.com</t>
  </si>
  <si>
    <t>uuid-diego-santana</t>
  </si>
  <si>
    <t>Diego Santana</t>
  </si>
  <si>
    <t>diego_santana@someemail.com</t>
  </si>
  <si>
    <t>uuid-renata-melo</t>
  </si>
  <si>
    <t>Renata Melo</t>
  </si>
  <si>
    <t>renata_melo@someemail.com</t>
  </si>
  <si>
    <t>uuid-cesar-augusto</t>
  </si>
  <si>
    <t>Cesar Augusto</t>
  </si>
  <si>
    <t>cesar_augusto@someemail.com</t>
  </si>
  <si>
    <t>uuid-monica-gomes</t>
  </si>
  <si>
    <t>Monica Gomes</t>
  </si>
  <si>
    <t>monica_gomes@someemail.com</t>
  </si>
  <si>
    <t>uuid-fabio-lopes</t>
  </si>
  <si>
    <t>Fabio Lopes</t>
  </si>
  <si>
    <t>fabio_lopes@someemail.com</t>
  </si>
  <si>
    <t>uuid-anita-oliveira</t>
  </si>
  <si>
    <t>Anita Oliveira</t>
  </si>
  <si>
    <t>anita_oliveira@someemail.com</t>
  </si>
  <si>
    <t>uuid-bruno-gonzalez</t>
  </si>
  <si>
    <t>Bruno Gonzalez</t>
  </si>
  <si>
    <t>bruno_gonzalez@someemail.com</t>
  </si>
  <si>
    <t>uuid-carolina-queiroz</t>
  </si>
  <si>
    <t>Carolina Queiroz</t>
  </si>
  <si>
    <t>carolina_queiroz@someemail.com</t>
  </si>
  <si>
    <t>uuid-daniel-fernandes</t>
  </si>
  <si>
    <t>Daniel Fernandes</t>
  </si>
  <si>
    <t>daniel_fernandes@someemail.com</t>
  </si>
  <si>
    <t>uuid-ester-vieira</t>
  </si>
  <si>
    <t>Ester Vieira</t>
  </si>
  <si>
    <t>ester_vieira@someemail.com</t>
  </si>
  <si>
    <t>uuid-fabiana-mourão</t>
  </si>
  <si>
    <t>Fabiana Mourão</t>
  </si>
  <si>
    <t>fabiana_mourão@someemail.com</t>
  </si>
  <si>
    <t>uuid-gabriel-nascimento</t>
  </si>
  <si>
    <t>Gabriel Nascimento</t>
  </si>
  <si>
    <t>gabriel_nascimento@someemail.com</t>
  </si>
  <si>
    <t>uuid-helena-ribeiro</t>
  </si>
  <si>
    <t>Helena Ribeiro</t>
  </si>
  <si>
    <t>helena_ribeiro@someemail.com</t>
  </si>
  <si>
    <t>uuid-igor-campos</t>
  </si>
  <si>
    <t>Igor Campos</t>
  </si>
  <si>
    <t>igor_campos@someemail.com</t>
  </si>
  <si>
    <t>uuid-jessica-lima</t>
  </si>
  <si>
    <t>Jessica Lima</t>
  </si>
  <si>
    <t>jessica_lima@someemail.com</t>
  </si>
  <si>
    <t>uuid-kleber-martins</t>
  </si>
  <si>
    <t>Kleber Martins</t>
  </si>
  <si>
    <t>kleber_martins@someemail.com</t>
  </si>
  <si>
    <t>uuid-livia-souza</t>
  </si>
  <si>
    <t>Livia Souza</t>
  </si>
  <si>
    <t>livia_souza@someemail.com</t>
  </si>
  <si>
    <t>uuid-marcelo-pinto</t>
  </si>
  <si>
    <t>Marcelo Pinto</t>
  </si>
  <si>
    <t>marcelo_pinto@someemail.com</t>
  </si>
  <si>
    <t>uuid-nadia-correia</t>
  </si>
  <si>
    <t>Nadia Correia</t>
  </si>
  <si>
    <t>nadia_correia@someemail.com</t>
  </si>
  <si>
    <t>uuid-oscar-neves</t>
  </si>
  <si>
    <t>Oscar Neves</t>
  </si>
  <si>
    <t>oscar_neves@someemail.com</t>
  </si>
  <si>
    <t>uuid-paula-rodrigues</t>
  </si>
  <si>
    <t>Paula Rodrigues</t>
  </si>
  <si>
    <t>paula_rodrigues@someemail.com</t>
  </si>
  <si>
    <t>uuid-quiteria-machado</t>
  </si>
  <si>
    <t>Quiteria Machado</t>
  </si>
  <si>
    <t>quiteria_machado@someemail.com</t>
  </si>
  <si>
    <t>uuid-roberto-silveira</t>
  </si>
  <si>
    <t>Roberto Silveira</t>
  </si>
  <si>
    <t>roberto_silveira@someemail.com</t>
  </si>
  <si>
    <t>uuid-silvia-penna</t>
  </si>
  <si>
    <t>Silvia Penna</t>
  </si>
  <si>
    <t>silvia_penna@someemail.com</t>
  </si>
  <si>
    <t>uuid-tiago-lobo</t>
  </si>
  <si>
    <t>Tiago Lobo</t>
  </si>
  <si>
    <t>tiago_lobo@someemail.com</t>
  </si>
  <si>
    <t>id_type</t>
  </si>
  <si>
    <t>address</t>
  </si>
  <si>
    <t>id_sponsor</t>
  </si>
  <si>
    <t>uuid-cinelandia</t>
  </si>
  <si>
    <t>Cinelândia</t>
  </si>
  <si>
    <t>Rua Dos Filmes, 324</t>
  </si>
  <si>
    <t>uuid-restaurante-da-rose</t>
  </si>
  <si>
    <t>Restaurante da Rose</t>
  </si>
  <si>
    <t>Avenida dos Pratos, 123</t>
  </si>
  <si>
    <t>uuid-parquemania</t>
  </si>
  <si>
    <t>Parquemania</t>
  </si>
  <si>
    <t>Rua da Alegria, 123</t>
  </si>
  <si>
    <t>uuid-parque-da-crianca</t>
  </si>
  <si>
    <t>Parque da Criança</t>
  </si>
  <si>
    <t>Rua Central, 32</t>
  </si>
  <si>
    <t>uuid-museu-do-espaco</t>
  </si>
  <si>
    <t>Museu do espaço</t>
  </si>
  <si>
    <t>Avenida da descoberta, 123</t>
  </si>
  <si>
    <t>uuid-teatro-rural</t>
  </si>
  <si>
    <t>Teatro Rural</t>
  </si>
  <si>
    <t>Rua dos Bois, 23</t>
  </si>
  <si>
    <t>uuid-zoo-safari-a-dentro</t>
  </si>
  <si>
    <t>Zoo Safari a Dentro</t>
  </si>
  <si>
    <t>Avenida da Selva, 32</t>
  </si>
  <si>
    <t>uuid-lagoa-azul</t>
  </si>
  <si>
    <t>Lagoa Azul</t>
  </si>
  <si>
    <t>Rua da Criança, 43</t>
  </si>
  <si>
    <t>uuid-serra-dos-cavalos</t>
  </si>
  <si>
    <t>Serra dos Cavalos</t>
  </si>
  <si>
    <t>Trila ecológica do cavalo</t>
  </si>
  <si>
    <t>uuid-veneza-parque</t>
  </si>
  <si>
    <t>Veneza Parque</t>
  </si>
  <si>
    <t>Rodovia das Águas, km 34</t>
  </si>
  <si>
    <t>uuid-centro-de-descobertas</t>
  </si>
  <si>
    <t>Centro de descobertas</t>
  </si>
  <si>
    <t>Rua da descoberta, 32</t>
  </si>
  <si>
    <t>uuid-museu-das-artes</t>
  </si>
  <si>
    <t>Museu das Artes</t>
  </si>
  <si>
    <t>Rua do Cateiro, 211</t>
  </si>
  <si>
    <t>uuid-jardim-botanico-da-cidade</t>
  </si>
  <si>
    <t>Jardim Botanico da Cidade</t>
  </si>
  <si>
    <t>Rodovia Luiz Gonzaga, 43</t>
  </si>
  <si>
    <t>uuid-patinaco</t>
  </si>
  <si>
    <t xml:space="preserve">Patinaço </t>
  </si>
  <si>
    <t>Shopping da Cidade, 12</t>
  </si>
  <si>
    <t>uuid-fliperama</t>
  </si>
  <si>
    <t xml:space="preserve">Fliperama </t>
  </si>
  <si>
    <t>Avenida dos Jogos, 34</t>
  </si>
  <si>
    <t>uuid-museu-da-criaca</t>
  </si>
  <si>
    <t>Museu da Criaça</t>
  </si>
  <si>
    <t>Rua da história, 11</t>
  </si>
  <si>
    <t>uuid-picinic-da-sol</t>
  </si>
  <si>
    <t>Picinic da Sol</t>
  </si>
  <si>
    <t>Praça da Iluminação, centro</t>
  </si>
  <si>
    <t>uuid-baoba</t>
  </si>
  <si>
    <t>Baobá</t>
  </si>
  <si>
    <t>Rua da  Selva, 42</t>
  </si>
  <si>
    <t>uuid-rancho-alegre</t>
  </si>
  <si>
    <t>Rancho Alegre</t>
  </si>
  <si>
    <t>Avenida do Rancho, 235</t>
  </si>
  <si>
    <t>uuid-piscinao-azul</t>
  </si>
  <si>
    <t>Piscinão Azul</t>
  </si>
  <si>
    <t>Rua dos clubes, 32</t>
  </si>
  <si>
    <t>uuid-burguelandia</t>
  </si>
  <si>
    <t>Burguelândia</t>
  </si>
  <si>
    <t>Rua das comidas, 43</t>
  </si>
  <si>
    <t>uuid-pizzamania</t>
  </si>
  <si>
    <t>Pizzamania</t>
  </si>
  <si>
    <t>uuid-casa-club</t>
  </si>
  <si>
    <t>Casa Club</t>
  </si>
  <si>
    <t>Rua dos clubes, 45</t>
  </si>
  <si>
    <t>review</t>
  </si>
  <si>
    <t>stars</t>
  </si>
  <si>
    <t>id_user</t>
  </si>
  <si>
    <t>Um lugar incrível para os amantes de cinema! A qualidade do som e da imagem é excelente, e a seleção de filmes sempre inclui os últimos lançamentos.</t>
  </si>
  <si>
    <t>Comida caseira autêntica e um ambiente acolhedor. A Rose faz você se sentir em casa. Não deixe de provar o estrogonofe!</t>
  </si>
  <si>
    <t>Um parque de diversões que superou todas as nossas expectativas! Ideal para todas as idades, com muitas atrações radicais e áreas temáticas.</t>
  </si>
  <si>
    <t>Perfeito para um dia em família! Muitas atividades interativas para as crianças e espaços de descanso para os adultos</t>
  </si>
  <si>
    <t>Fascinante! A exposição interativa é uma jornada incrível pelo universo. Recomendo muito para quem tem interesse em astronomia</t>
  </si>
  <si>
    <t>Uma experiência única que combina arte e natureza. As peças são sempre emocionantes e o cenário ao ar livre é deslumbrante.</t>
  </si>
  <si>
    <t>Uma experiência inesquecível! Ver os animais tão de perto foi emocionante. Excelente programa para as crianças aprenderem sobre conservação.</t>
  </si>
  <si>
    <t>Um oásis de tranquilidade. Águas cristalinas e perfeitas para um mergulho refrescante. Um lugar maravilhoso para relaxar e se conectar com a natureza.</t>
  </si>
  <si>
    <t>Para os aventureiros de plantão, a Serra dos Cavalos oferece trilhas desafiadoras com vistas de tirar o fôlego. Vale cada passo!</t>
  </si>
  <si>
    <t>Uma mini-Veneza que encanta a todos. Os passeios de gôndola são românticos e a arquitetura é impressionante. Um pedacinho da Itália na cidade</t>
  </si>
  <si>
    <t>Interativo e educativo, é o lugar ideal para crianças curiosas. As exposições mudam frequentemente, sempre trazendo novidades</t>
  </si>
  <si>
    <t>Um espaço sublime que abriga coleções de arte impressionantes. A cada visita, descubro algo novo. Uma jóia cultural.</t>
  </si>
  <si>
    <t>Um refúgio verde no meio da cidade. A diversidade de plantas e flores é estonteante, e os caminhos são perfeitos para uma caminhada tranquila.</t>
  </si>
  <si>
    <t>uuid-patinaço</t>
  </si>
  <si>
    <t>A pista de patinação é ampla e bem cuidada. Um lugar divertido para famílias e amigos. Eles também oferecem aulas para iniciantes</t>
  </si>
  <si>
    <t>Voltar no tempo e reviver a infância. O fliperama tem uma ótima seleção de jogos clássicos e novos. Ótimo lugar para se divertir.</t>
  </si>
  <si>
    <t>Um lugar mágico cheio de atividades lúdicas e educativas. Meus filhos amaram e aprenderam muito brincando.</t>
  </si>
  <si>
    <t>O local perfeito para um piquenique em família ou com amigos. Muita grama verde, sombras agradáveis e uma vista deslumbrante do pôr do sol.</t>
  </si>
  <si>
    <t>Visitar o Baobá é como entrar em um conto de fadas. A árvore é majestosa e o ambiente ao redor é pacífico. Uma experiência memorável.</t>
  </si>
  <si>
    <t>Um dia no campo cheio de diversão e aprendizado. As atividades de fazenda são ótimas para as crianças, e os funcionários são super simpáticos.</t>
  </si>
  <si>
    <t>uuid-piscinão-azul</t>
  </si>
  <si>
    <t>A melhor fuga do calor! O parque aquático tem opções para todos, desde piscinas tranquilas até escorregadores emocionantes.</t>
  </si>
  <si>
    <t>O paraíso dos hambúrgueres! Cada opção no menu é mais deliciosa que a outra. O ambiente é descontraído e perfeito para encontros</t>
  </si>
  <si>
    <t>uuid-pizzarolla</t>
  </si>
  <si>
    <t>Uma pizzaria que se destaca. A massa fina e crocante e os ingredientes frescos fazem toda a diferença. Excelente atendimento também</t>
  </si>
  <si>
    <t>Ambiente confortável e aconchegante, com uma grande variedade de filmes. Os assentos são extremamente confortáveis e o atendimento é top.</t>
  </si>
  <si>
    <t>A sensação de comer na casa de uma amiga. O ambiente é simples, mas a comida é de primeira. O bolo de chocolate é imperdível!</t>
  </si>
  <si>
    <t>Um dia cheio de risadas e diversão garantida para toda a família. As atrações são seguras e bem mantidas, e o staff é super atencioso.</t>
  </si>
  <si>
    <t>Adorável! Muito limpo e seguro, com inúmeras atividades para manter as crianças entretidas. Os brinquedos educativos são um bônus.</t>
  </si>
  <si>
    <t>O show do planetário é simplesmente hipnotizante. Uma ótima maneira de passar a tarde aprendendo sobre as maravilhas do universo.</t>
  </si>
  <si>
    <t>Uma joia escondida. Assistir a uma peça aqui é uma experiência íntima e especial, com o cenário natural acrescentando ao espetáculo.</t>
  </si>
  <si>
    <t>Além de ver os animais, as crianças podem participar de atividades educativas. Os guias são apaixonados e muito informados.</t>
  </si>
  <si>
    <t>Um pedacinho do paraíso. Perfeito para nadar, fazer piquenique e simplesmente relaxar ao sol. As águas são surpreendentemente claras.</t>
  </si>
  <si>
    <t>As vistas do topo são de tirar o fôlego. Vale a pena o esforço da caminhada. Um ótimo lugar para desconnectar da rotina agitada.</t>
  </si>
  <si>
    <t>O detalhe e o cuidado na construção deste parque são incríveis. Sentimos como se estivéssemos realmente em Veneza por algumas horas.</t>
  </si>
  <si>
    <t>Cada visita é uma nova aventura. As crianças adoram os workshops práticos. É maravilhoso ver a curiosidade delas sendo estimulada.</t>
  </si>
  <si>
    <t>Perfeito para os amantes de arte. O museu oferece uma vasta coleção que abrange várias eras e estilos. Inspirador e educativo.</t>
  </si>
  <si>
    <t>Excelente lugar para uma caminhada tranquila ou uma corrida matinal. A diversidade de plantas e o layout são simplesmente impressionantes.</t>
  </si>
  <si>
    <t>Ambiente divertido e acolhedor, ideal para patinadores de todos os níveis. Eles também fazem festas de aniversário incríveis aqui.</t>
  </si>
  <si>
    <t>Um excelente lugar para reunir os amigos e desfrutar de uma competição amigável. Os jogos retro são os meus favoritos.</t>
  </si>
  <si>
    <t>Este lugar é um tesouro. As exposições interativas mantêm as crianças engajadas e aprendendo. A área de brincar ao ar livre é fantástica.</t>
  </si>
  <si>
    <t>O cenário é pitoresco, ideal para uma tarde relaxante. É um dos nossos locais favoritos para escapar da correria da cidade.</t>
  </si>
  <si>
    <t>Este lugar tem uma energia especial. A grandiosidade do Baobá te faz sentir pequeno e admirado. Ótimo para fotos e momentos de reflexão.</t>
  </si>
  <si>
    <t>A interação com os animais foi maravilhosa, especialmente para as crianças. Uma ótima maneira de aprender sobre a vida no campo.</t>
  </si>
  <si>
    <t>Limpo, divertido e refrescante. A variedade de piscinas atende a todos, e os tobogãs são emocionantes. Uma ótima maneira de passar o dia.</t>
  </si>
  <si>
    <t>As opções de hambúrgueres são criativas e deliciosas. O ambiente é vibrante e convidativo, perfeito para uma noite casual com amigos.</t>
  </si>
  <si>
    <t>Ambiente acolhedor com pizzas excepcionais. A seleção de coberturas é vasta e saborosa. Definitivamente, um dos melhores lugares da cidade.</t>
  </si>
  <si>
    <t>reviews_checkpoint</t>
  </si>
  <si>
    <t>uuid-alien</t>
  </si>
  <si>
    <t>Alien</t>
  </si>
  <si>
    <t>uuid-explorer</t>
  </si>
  <si>
    <t>Explorador</t>
  </si>
  <si>
    <t>uuid-astronaut</t>
  </si>
  <si>
    <t>Astronauta</t>
  </si>
  <si>
    <t>uuid-curious</t>
  </si>
  <si>
    <t>Curioso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</si>
</sst>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D0D0D"/>
      <name val="Söhn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2.13"/>
    <col customWidth="1" min="3" max="3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>
        <v>43832.125</v>
      </c>
      <c r="D2" s="3">
        <v>43834.125</v>
      </c>
    </row>
    <row r="3">
      <c r="A3" s="1" t="s">
        <v>6</v>
      </c>
      <c r="B3" s="1" t="s">
        <v>7</v>
      </c>
      <c r="C3" s="2">
        <v>43832.125</v>
      </c>
      <c r="D3" s="3">
        <v>43835.125</v>
      </c>
    </row>
    <row r="4">
      <c r="A4" s="1" t="s">
        <v>8</v>
      </c>
      <c r="B4" s="1" t="s">
        <v>9</v>
      </c>
      <c r="C4" s="2">
        <v>43832.125</v>
      </c>
      <c r="D4" s="3">
        <v>43875.125</v>
      </c>
    </row>
    <row r="5">
      <c r="A5" s="1" t="s">
        <v>10</v>
      </c>
      <c r="B5" s="1" t="s">
        <v>11</v>
      </c>
      <c r="C5" s="2">
        <v>43832.125</v>
      </c>
      <c r="D5" s="3">
        <v>43837.125</v>
      </c>
    </row>
    <row r="6">
      <c r="A6" s="1" t="s">
        <v>12</v>
      </c>
      <c r="B6" s="1" t="s">
        <v>13</v>
      </c>
      <c r="C6" s="2">
        <v>43832.125</v>
      </c>
      <c r="D6" s="3">
        <v>43834.125</v>
      </c>
    </row>
    <row r="7">
      <c r="A7" s="1" t="s">
        <v>14</v>
      </c>
      <c r="B7" s="1" t="s">
        <v>15</v>
      </c>
      <c r="C7" s="2">
        <v>43832.125</v>
      </c>
      <c r="D7" s="3">
        <v>43835.125</v>
      </c>
    </row>
    <row r="8">
      <c r="A8" s="1" t="s">
        <v>16</v>
      </c>
      <c r="B8" s="1" t="s">
        <v>17</v>
      </c>
      <c r="C8" s="2">
        <v>43832.125</v>
      </c>
      <c r="D8" s="3">
        <v>43834.125</v>
      </c>
    </row>
    <row r="9">
      <c r="A9" s="1" t="s">
        <v>18</v>
      </c>
      <c r="B9" s="1" t="s">
        <v>19</v>
      </c>
      <c r="C9" s="2">
        <v>43832.125</v>
      </c>
      <c r="D9" s="3">
        <v>43837.125</v>
      </c>
    </row>
    <row r="10">
      <c r="A10" s="1" t="s">
        <v>20</v>
      </c>
      <c r="B10" s="1" t="s">
        <v>21</v>
      </c>
      <c r="C10" s="2">
        <v>43832.125</v>
      </c>
      <c r="D10" s="3">
        <v>43834.125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18.75"/>
    <col customWidth="1" min="3" max="3" width="29.88"/>
    <col customWidth="1" min="4" max="4" width="20.38"/>
    <col customWidth="1" min="5" max="5" width="17.0"/>
  </cols>
  <sheetData>
    <row r="1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G1" s="4" t="str">
        <f>IFERROR(__xludf.DUMMYFUNCTION("UNIQUE(A:A)"),"id")</f>
        <v>id</v>
      </c>
    </row>
    <row r="2">
      <c r="A2" s="1" t="s">
        <v>23</v>
      </c>
      <c r="B2" s="1" t="s">
        <v>24</v>
      </c>
      <c r="C2" s="4" t="s">
        <v>25</v>
      </c>
      <c r="D2" s="2">
        <v>43832.125</v>
      </c>
      <c r="E2" s="3">
        <v>43834.125</v>
      </c>
      <c r="G2" s="4" t="str">
        <f>IFERROR(__xludf.DUMMYFUNCTION("""COMPUTED_VALUE"""),"uuid-joey-doe")</f>
        <v>uuid-joey-doe</v>
      </c>
    </row>
    <row r="3">
      <c r="A3" s="1" t="s">
        <v>26</v>
      </c>
      <c r="B3" s="1" t="s">
        <v>27</v>
      </c>
      <c r="C3" s="4" t="s">
        <v>28</v>
      </c>
      <c r="D3" s="2">
        <v>43832.125</v>
      </c>
      <c r="E3" s="3">
        <v>43835.125</v>
      </c>
      <c r="G3" s="4" t="str">
        <f>IFERROR(__xludf.DUMMYFUNCTION("""COMPUTED_VALUE"""),"uuid-jane-silva")</f>
        <v>uuid-jane-silva</v>
      </c>
    </row>
    <row r="4">
      <c r="A4" s="1" t="s">
        <v>29</v>
      </c>
      <c r="B4" s="1" t="s">
        <v>30</v>
      </c>
      <c r="C4" s="4" t="s">
        <v>31</v>
      </c>
      <c r="D4" s="2">
        <v>43832.125</v>
      </c>
      <c r="E4" s="3">
        <v>43875.125</v>
      </c>
      <c r="G4" s="4" t="str">
        <f>IFERROR(__xludf.DUMMYFUNCTION("""COMPUTED_VALUE"""),"uuid-ivan-luiz")</f>
        <v>uuid-ivan-luiz</v>
      </c>
    </row>
    <row r="5">
      <c r="A5" s="1" t="s">
        <v>32</v>
      </c>
      <c r="B5" s="1" t="s">
        <v>33</v>
      </c>
      <c r="C5" s="4" t="s">
        <v>34</v>
      </c>
      <c r="D5" s="2">
        <v>43832.125</v>
      </c>
      <c r="E5" s="3">
        <v>43837.125</v>
      </c>
      <c r="G5" s="4" t="str">
        <f>IFERROR(__xludf.DUMMYFUNCTION("""COMPUTED_VALUE"""),"uuid-jose-maria")</f>
        <v>uuid-jose-maria</v>
      </c>
    </row>
    <row r="6">
      <c r="A6" s="1" t="s">
        <v>35</v>
      </c>
      <c r="B6" s="1" t="s">
        <v>36</v>
      </c>
      <c r="C6" s="4" t="s">
        <v>37</v>
      </c>
      <c r="D6" s="2">
        <v>43832.125</v>
      </c>
      <c r="E6" s="3">
        <v>43875.125</v>
      </c>
      <c r="G6" s="4" t="str">
        <f>IFERROR(__xludf.DUMMYFUNCTION("""COMPUTED_VALUE"""),"uuid-sandra-luna")</f>
        <v>uuid-sandra-luna</v>
      </c>
    </row>
    <row r="7">
      <c r="A7" s="1" t="s">
        <v>38</v>
      </c>
      <c r="B7" s="1" t="s">
        <v>39</v>
      </c>
      <c r="C7" s="4" t="s">
        <v>40</v>
      </c>
      <c r="D7" s="2">
        <v>43850.125</v>
      </c>
      <c r="E7" s="3">
        <v>43895.125</v>
      </c>
      <c r="G7" s="4" t="str">
        <f>IFERROR(__xludf.DUMMYFUNCTION("""COMPUTED_VALUE"""),"uuid-lucas-silva")</f>
        <v>uuid-lucas-silva</v>
      </c>
    </row>
    <row r="8">
      <c r="A8" s="1" t="s">
        <v>41</v>
      </c>
      <c r="B8" s="1" t="s">
        <v>42</v>
      </c>
      <c r="C8" s="4" t="s">
        <v>43</v>
      </c>
      <c r="D8" s="2">
        <v>43853.125</v>
      </c>
      <c r="E8" s="3">
        <v>43859.125</v>
      </c>
      <c r="G8" s="4" t="str">
        <f>IFERROR(__xludf.DUMMYFUNCTION("""COMPUTED_VALUE"""),"uuid-carla-almeida")</f>
        <v>uuid-carla-almeida</v>
      </c>
    </row>
    <row r="9">
      <c r="A9" s="1" t="s">
        <v>44</v>
      </c>
      <c r="B9" s="1" t="s">
        <v>45</v>
      </c>
      <c r="C9" s="4" t="s">
        <v>46</v>
      </c>
      <c r="D9" s="2">
        <v>43892.125</v>
      </c>
      <c r="E9" s="3">
        <v>43924.125</v>
      </c>
      <c r="G9" s="4" t="str">
        <f>IFERROR(__xludf.DUMMYFUNCTION("""COMPUTED_VALUE"""),"uuid-maria-julia")</f>
        <v>uuid-maria-julia</v>
      </c>
    </row>
    <row r="10">
      <c r="A10" s="1" t="s">
        <v>47</v>
      </c>
      <c r="B10" s="1" t="s">
        <v>48</v>
      </c>
      <c r="C10" s="4" t="s">
        <v>49</v>
      </c>
      <c r="D10" s="2">
        <v>43831.125</v>
      </c>
      <c r="E10" s="3">
        <v>43834.125</v>
      </c>
      <c r="G10" s="4" t="str">
        <f>IFERROR(__xludf.DUMMYFUNCTION("""COMPUTED_VALUE"""),"uuid-ana-paula")</f>
        <v>uuid-ana-paula</v>
      </c>
    </row>
    <row r="11">
      <c r="A11" s="1" t="s">
        <v>50</v>
      </c>
      <c r="B11" s="1" t="s">
        <v>51</v>
      </c>
      <c r="C11" s="4" t="s">
        <v>52</v>
      </c>
      <c r="D11" s="2">
        <v>44928.125</v>
      </c>
      <c r="E11" s="3">
        <v>44932.125</v>
      </c>
      <c r="G11" s="4" t="str">
        <f>IFERROR(__xludf.DUMMYFUNCTION("""COMPUTED_VALUE"""),"uuid-mario-neto")</f>
        <v>uuid-mario-neto</v>
      </c>
    </row>
    <row r="12">
      <c r="A12" s="1" t="s">
        <v>53</v>
      </c>
      <c r="B12" s="1" t="s">
        <v>54</v>
      </c>
      <c r="C12" s="4" t="s">
        <v>55</v>
      </c>
      <c r="D12" s="2">
        <v>45293.125</v>
      </c>
      <c r="E12" s="3">
        <v>45349.125</v>
      </c>
      <c r="G12" s="4" t="str">
        <f>IFERROR(__xludf.DUMMYFUNCTION("""COMPUTED_VALUE"""),"uuid-luiza-santos")</f>
        <v>uuid-luiza-santos</v>
      </c>
    </row>
    <row r="13">
      <c r="A13" s="1" t="s">
        <v>56</v>
      </c>
      <c r="B13" s="1" t="s">
        <v>57</v>
      </c>
      <c r="C13" s="4" t="s">
        <v>58</v>
      </c>
      <c r="D13" s="2">
        <v>44928.125</v>
      </c>
      <c r="E13" s="3">
        <v>44973.125</v>
      </c>
      <c r="G13" s="4" t="str">
        <f>IFERROR(__xludf.DUMMYFUNCTION("""COMPUTED_VALUE"""),"uuid-pedro-henrique")</f>
        <v>uuid-pedro-henrique</v>
      </c>
    </row>
    <row r="14">
      <c r="A14" s="1" t="s">
        <v>59</v>
      </c>
      <c r="B14" s="1" t="s">
        <v>60</v>
      </c>
      <c r="C14" s="4" t="s">
        <v>61</v>
      </c>
      <c r="D14" s="2">
        <v>43850.125</v>
      </c>
      <c r="E14" s="3">
        <v>43904.125</v>
      </c>
      <c r="G14" s="4" t="str">
        <f>IFERROR(__xludf.DUMMYFUNCTION("""COMPUTED_VALUE"""),"uuid-caroline-dias")</f>
        <v>uuid-caroline-dias</v>
      </c>
    </row>
    <row r="15">
      <c r="A15" s="1" t="s">
        <v>62</v>
      </c>
      <c r="B15" s="1" t="s">
        <v>63</v>
      </c>
      <c r="C15" s="4" t="s">
        <v>64</v>
      </c>
      <c r="D15" s="2">
        <v>43853.125</v>
      </c>
      <c r="E15" s="3">
        <v>43856.125</v>
      </c>
      <c r="G15" s="4" t="str">
        <f>IFERROR(__xludf.DUMMYFUNCTION("""COMPUTED_VALUE"""),"uuid-felipe-araujo")</f>
        <v>uuid-felipe-araujo</v>
      </c>
    </row>
    <row r="16">
      <c r="A16" s="1" t="s">
        <v>65</v>
      </c>
      <c r="B16" s="1" t="s">
        <v>66</v>
      </c>
      <c r="C16" s="4" t="s">
        <v>67</v>
      </c>
      <c r="D16" s="2">
        <v>43832.125</v>
      </c>
      <c r="E16" s="3">
        <v>43855.125</v>
      </c>
      <c r="G16" s="4" t="str">
        <f>IFERROR(__xludf.DUMMYFUNCTION("""COMPUTED_VALUE"""),"uuid-gabriela-moura")</f>
        <v>uuid-gabriela-moura</v>
      </c>
    </row>
    <row r="17">
      <c r="A17" s="1" t="s">
        <v>68</v>
      </c>
      <c r="B17" s="1" t="s">
        <v>69</v>
      </c>
      <c r="C17" s="4" t="s">
        <v>70</v>
      </c>
      <c r="D17" s="2">
        <v>43832.125</v>
      </c>
      <c r="E17" s="3">
        <v>43886.125</v>
      </c>
      <c r="G17" s="4" t="str">
        <f>IFERROR(__xludf.DUMMYFUNCTION("""COMPUTED_VALUE"""),"uuid-rodrigo-lima")</f>
        <v>uuid-rodrigo-lima</v>
      </c>
    </row>
    <row r="18">
      <c r="A18" s="1" t="s">
        <v>71</v>
      </c>
      <c r="B18" s="1" t="s">
        <v>72</v>
      </c>
      <c r="C18" s="4" t="s">
        <v>73</v>
      </c>
      <c r="D18" s="2">
        <v>43832.125</v>
      </c>
      <c r="E18" s="3">
        <v>43866.125</v>
      </c>
      <c r="G18" s="4" t="str">
        <f>IFERROR(__xludf.DUMMYFUNCTION("""COMPUTED_VALUE"""),"uuid-sophia-castro")</f>
        <v>uuid-sophia-castro</v>
      </c>
    </row>
    <row r="19">
      <c r="A19" s="1" t="s">
        <v>74</v>
      </c>
      <c r="B19" s="1" t="s">
        <v>75</v>
      </c>
      <c r="C19" s="4" t="s">
        <v>76</v>
      </c>
      <c r="D19" s="2">
        <v>43832.125</v>
      </c>
      <c r="E19" s="3">
        <v>43888.125</v>
      </c>
      <c r="G19" s="4" t="str">
        <f>IFERROR(__xludf.DUMMYFUNCTION("""COMPUTED_VALUE"""),"uuid-guilherme-oliveira")</f>
        <v>uuid-guilherme-oliveira</v>
      </c>
    </row>
    <row r="20">
      <c r="A20" s="1" t="s">
        <v>77</v>
      </c>
      <c r="B20" s="1" t="s">
        <v>78</v>
      </c>
      <c r="C20" s="4" t="s">
        <v>79</v>
      </c>
      <c r="D20" s="2">
        <v>43850.125</v>
      </c>
      <c r="E20" s="3">
        <v>43852.125</v>
      </c>
      <c r="G20" s="4" t="str">
        <f>IFERROR(__xludf.DUMMYFUNCTION("""COMPUTED_VALUE"""),"uuid-marcela-rodrigues")</f>
        <v>uuid-marcela-rodrigues</v>
      </c>
    </row>
    <row r="21">
      <c r="A21" s="1" t="s">
        <v>80</v>
      </c>
      <c r="B21" s="1" t="s">
        <v>81</v>
      </c>
      <c r="C21" s="4" t="s">
        <v>82</v>
      </c>
      <c r="D21" s="2">
        <v>43853.125</v>
      </c>
      <c r="E21" s="3">
        <v>43887.125</v>
      </c>
      <c r="G21" s="4" t="str">
        <f>IFERROR(__xludf.DUMMYFUNCTION("""COMPUTED_VALUE"""),"uuid-thiago-menezes")</f>
        <v>uuid-thiago-menezes</v>
      </c>
    </row>
    <row r="22">
      <c r="A22" s="1" t="s">
        <v>83</v>
      </c>
      <c r="B22" s="1" t="s">
        <v>84</v>
      </c>
      <c r="C22" s="4" t="s">
        <v>85</v>
      </c>
      <c r="D22" s="2">
        <v>43892.125</v>
      </c>
      <c r="E22" s="3">
        <v>43946.125</v>
      </c>
      <c r="G22" s="4" t="str">
        <f>IFERROR(__xludf.DUMMYFUNCTION("""COMPUTED_VALUE"""),"uuid-amanda-ferreira")</f>
        <v>uuid-amanda-ferreira</v>
      </c>
    </row>
    <row r="23">
      <c r="A23" s="1" t="s">
        <v>86</v>
      </c>
      <c r="B23" s="1" t="s">
        <v>87</v>
      </c>
      <c r="C23" s="4" t="s">
        <v>88</v>
      </c>
      <c r="D23" s="2">
        <v>43831.125</v>
      </c>
      <c r="E23" s="3">
        <v>43852.125</v>
      </c>
      <c r="G23" s="4" t="str">
        <f>IFERROR(__xludf.DUMMYFUNCTION("""COMPUTED_VALUE"""),"uuid-rafael-souza")</f>
        <v>uuid-rafael-souza</v>
      </c>
    </row>
    <row r="24">
      <c r="A24" s="1" t="s">
        <v>89</v>
      </c>
      <c r="B24" s="1" t="s">
        <v>90</v>
      </c>
      <c r="C24" s="4" t="s">
        <v>91</v>
      </c>
      <c r="D24" s="2">
        <v>44928.125</v>
      </c>
      <c r="E24" s="3">
        <v>44962.125</v>
      </c>
      <c r="G24" s="4" t="str">
        <f>IFERROR(__xludf.DUMMYFUNCTION("""COMPUTED_VALUE"""),"uuid-larissa-machado")</f>
        <v>uuid-larissa-machado</v>
      </c>
    </row>
    <row r="25">
      <c r="A25" s="1" t="s">
        <v>92</v>
      </c>
      <c r="B25" s="1" t="s">
        <v>93</v>
      </c>
      <c r="C25" s="4" t="s">
        <v>94</v>
      </c>
      <c r="D25" s="2">
        <v>45293.125</v>
      </c>
      <c r="E25" s="3">
        <v>45349.125</v>
      </c>
      <c r="G25" s="4" t="str">
        <f>IFERROR(__xludf.DUMMYFUNCTION("""COMPUTED_VALUE"""),"uuid-vinicius-costa")</f>
        <v>uuid-vinicius-costa</v>
      </c>
    </row>
    <row r="26">
      <c r="A26" s="1" t="s">
        <v>95</v>
      </c>
      <c r="B26" s="1" t="s">
        <v>96</v>
      </c>
      <c r="C26" s="4" t="s">
        <v>97</v>
      </c>
      <c r="D26" s="2">
        <v>43832.125</v>
      </c>
      <c r="E26" s="3">
        <v>43839.125</v>
      </c>
      <c r="G26" s="4" t="str">
        <f>IFERROR(__xludf.DUMMYFUNCTION("""COMPUTED_VALUE"""),"uuid-beatriz-lima")</f>
        <v>uuid-beatriz-lima</v>
      </c>
    </row>
    <row r="27">
      <c r="A27" s="1" t="s">
        <v>98</v>
      </c>
      <c r="B27" s="1" t="s">
        <v>99</v>
      </c>
      <c r="C27" s="4" t="s">
        <v>100</v>
      </c>
      <c r="D27" s="2">
        <v>43832.125</v>
      </c>
      <c r="E27" s="3">
        <v>43886.125</v>
      </c>
      <c r="G27" s="4" t="str">
        <f>IFERROR(__xludf.DUMMYFUNCTION("""COMPUTED_VALUE"""),"uuid-caio-martins")</f>
        <v>uuid-caio-martins</v>
      </c>
    </row>
    <row r="28">
      <c r="A28" s="1" t="s">
        <v>101</v>
      </c>
      <c r="B28" s="1" t="s">
        <v>102</v>
      </c>
      <c r="C28" s="4" t="s">
        <v>103</v>
      </c>
      <c r="D28" s="2">
        <v>43832.125</v>
      </c>
      <c r="E28" s="3">
        <v>43910.125</v>
      </c>
      <c r="G28" s="4" t="str">
        <f>IFERROR(__xludf.DUMMYFUNCTION("""COMPUTED_VALUE"""),"uuid-daniela-pires")</f>
        <v>uuid-daniela-pires</v>
      </c>
    </row>
    <row r="29">
      <c r="A29" s="1" t="s">
        <v>104</v>
      </c>
      <c r="B29" s="1" t="s">
        <v>105</v>
      </c>
      <c r="C29" s="4" t="s">
        <v>106</v>
      </c>
      <c r="D29" s="2">
        <v>43850.125</v>
      </c>
      <c r="E29" s="3">
        <v>43859.125</v>
      </c>
      <c r="G29" s="4" t="str">
        <f>IFERROR(__xludf.DUMMYFUNCTION("""COMPUTED_VALUE"""),"uuid-henrique-fonseca")</f>
        <v>uuid-henrique-fonseca</v>
      </c>
    </row>
    <row r="30">
      <c r="A30" s="1" t="s">
        <v>107</v>
      </c>
      <c r="B30" s="1" t="s">
        <v>108</v>
      </c>
      <c r="C30" s="4" t="s">
        <v>109</v>
      </c>
      <c r="D30" s="2">
        <v>43853.125</v>
      </c>
      <c r="E30" s="3">
        <v>43861.125</v>
      </c>
      <c r="G30" s="4" t="str">
        <f>IFERROR(__xludf.DUMMYFUNCTION("""COMPUTED_VALUE"""),"uuid-alice-barbosa")</f>
        <v>uuid-alice-barbosa</v>
      </c>
    </row>
    <row r="31">
      <c r="A31" s="1" t="s">
        <v>110</v>
      </c>
      <c r="B31" s="1" t="s">
        <v>111</v>
      </c>
      <c r="C31" s="4" t="s">
        <v>112</v>
      </c>
      <c r="D31" s="2">
        <v>43892.125</v>
      </c>
      <c r="E31" s="3">
        <v>43899.125</v>
      </c>
      <c r="G31" s="4" t="str">
        <f>IFERROR(__xludf.DUMMYFUNCTION("""COMPUTED_VALUE"""),"uuid-joão-victor")</f>
        <v>uuid-joão-victor</v>
      </c>
    </row>
    <row r="32">
      <c r="A32" s="1" t="s">
        <v>113</v>
      </c>
      <c r="B32" s="1" t="s">
        <v>114</v>
      </c>
      <c r="C32" s="4" t="s">
        <v>115</v>
      </c>
      <c r="D32" s="2">
        <v>43831.125</v>
      </c>
      <c r="E32" s="3">
        <v>43865.125</v>
      </c>
      <c r="G32" s="4" t="str">
        <f>IFERROR(__xludf.DUMMYFUNCTION("""COMPUTED_VALUE"""),"uuid-clara-nunes")</f>
        <v>uuid-clara-nunes</v>
      </c>
    </row>
    <row r="33">
      <c r="A33" s="1" t="s">
        <v>116</v>
      </c>
      <c r="B33" s="1" t="s">
        <v>117</v>
      </c>
      <c r="C33" s="4" t="s">
        <v>118</v>
      </c>
      <c r="D33" s="2">
        <v>44928.125</v>
      </c>
      <c r="E33" s="3">
        <v>44981.125</v>
      </c>
      <c r="G33" s="4" t="str">
        <f>IFERROR(__xludf.DUMMYFUNCTION("""COMPUTED_VALUE"""),"uuid-leonardo-teixeira")</f>
        <v>uuid-leonardo-teixeira</v>
      </c>
    </row>
    <row r="34">
      <c r="A34" s="1" t="s">
        <v>119</v>
      </c>
      <c r="B34" s="1" t="s">
        <v>120</v>
      </c>
      <c r="C34" s="4" t="s">
        <v>121</v>
      </c>
      <c r="D34" s="2">
        <v>45293.125</v>
      </c>
      <c r="E34" s="3">
        <v>45295.125</v>
      </c>
      <c r="G34" s="4" t="str">
        <f>IFERROR(__xludf.DUMMYFUNCTION("""COMPUTED_VALUE"""),"uuid-julia-vasconcelos")</f>
        <v>uuid-julia-vasconcelos</v>
      </c>
    </row>
    <row r="35">
      <c r="A35" s="1" t="s">
        <v>122</v>
      </c>
      <c r="B35" s="1" t="s">
        <v>123</v>
      </c>
      <c r="C35" s="4" t="s">
        <v>124</v>
      </c>
      <c r="D35" s="2">
        <v>43832.125</v>
      </c>
      <c r="E35" s="3">
        <v>43844.125</v>
      </c>
      <c r="G35" s="4" t="str">
        <f>IFERROR(__xludf.DUMMYFUNCTION("""COMPUTED_VALUE"""),"uuid-marcos-ribeiro")</f>
        <v>uuid-marcos-ribeiro</v>
      </c>
    </row>
    <row r="36">
      <c r="A36" s="1" t="s">
        <v>125</v>
      </c>
      <c r="B36" s="1" t="s">
        <v>126</v>
      </c>
      <c r="C36" s="4" t="s">
        <v>127</v>
      </c>
      <c r="D36" s="2">
        <v>43832.125</v>
      </c>
      <c r="E36" s="3">
        <v>43837.125</v>
      </c>
      <c r="G36" s="4" t="str">
        <f>IFERROR(__xludf.DUMMYFUNCTION("""COMPUTED_VALUE"""),"uuid-isabela-freitas")</f>
        <v>uuid-isabela-freitas</v>
      </c>
    </row>
    <row r="37">
      <c r="A37" s="1" t="s">
        <v>128</v>
      </c>
      <c r="B37" s="1" t="s">
        <v>129</v>
      </c>
      <c r="C37" s="4" t="s">
        <v>130</v>
      </c>
      <c r="D37" s="2">
        <v>43832.125</v>
      </c>
      <c r="E37" s="3">
        <v>43919.125</v>
      </c>
      <c r="G37" s="4" t="str">
        <f>IFERROR(__xludf.DUMMYFUNCTION("""COMPUTED_VALUE"""),"uuid-gustavo-pereira")</f>
        <v>uuid-gustavo-pereira</v>
      </c>
    </row>
    <row r="38">
      <c r="A38" s="1" t="s">
        <v>131</v>
      </c>
      <c r="B38" s="1" t="s">
        <v>132</v>
      </c>
      <c r="C38" s="4" t="s">
        <v>133</v>
      </c>
      <c r="D38" s="2">
        <v>43832.125</v>
      </c>
      <c r="E38" s="3">
        <v>43897.125</v>
      </c>
      <c r="G38" s="4" t="str">
        <f>IFERROR(__xludf.DUMMYFUNCTION("""COMPUTED_VALUE"""),"uuid-elisa-martinez")</f>
        <v>uuid-elisa-martinez</v>
      </c>
    </row>
    <row r="39">
      <c r="A39" s="1" t="s">
        <v>134</v>
      </c>
      <c r="B39" s="1" t="s">
        <v>135</v>
      </c>
      <c r="C39" s="4" t="s">
        <v>136</v>
      </c>
      <c r="D39" s="2">
        <v>43850.125</v>
      </c>
      <c r="E39" s="3">
        <v>43893.125</v>
      </c>
      <c r="G39" s="4" t="str">
        <f>IFERROR(__xludf.DUMMYFUNCTION("""COMPUTED_VALUE"""),"uuid-ricardo-alves")</f>
        <v>uuid-ricardo-alves</v>
      </c>
    </row>
    <row r="40">
      <c r="A40" s="1" t="s">
        <v>137</v>
      </c>
      <c r="B40" s="1" t="s">
        <v>138</v>
      </c>
      <c r="C40" s="4" t="s">
        <v>139</v>
      </c>
      <c r="D40" s="2">
        <v>43853.125</v>
      </c>
      <c r="E40" s="3">
        <v>43876.125</v>
      </c>
      <c r="G40" s="4" t="str">
        <f>IFERROR(__xludf.DUMMYFUNCTION("""COMPUTED_VALUE"""),"uuid-sara-carvalho")</f>
        <v>uuid-sara-carvalho</v>
      </c>
    </row>
    <row r="41">
      <c r="A41" s="1" t="s">
        <v>140</v>
      </c>
      <c r="B41" s="1" t="s">
        <v>141</v>
      </c>
      <c r="C41" s="4" t="s">
        <v>142</v>
      </c>
      <c r="D41" s="2">
        <v>43892.125</v>
      </c>
      <c r="E41" s="3">
        <v>43937.125</v>
      </c>
      <c r="G41" s="4" t="str">
        <f>IFERROR(__xludf.DUMMYFUNCTION("""COMPUTED_VALUE"""),"uuid-fernando-magalhães")</f>
        <v>uuid-fernando-magalhães</v>
      </c>
    </row>
    <row r="42">
      <c r="A42" s="1" t="s">
        <v>143</v>
      </c>
      <c r="B42" s="1" t="s">
        <v>144</v>
      </c>
      <c r="C42" s="4" t="s">
        <v>145</v>
      </c>
      <c r="D42" s="2">
        <v>43831.125</v>
      </c>
      <c r="E42" s="3">
        <v>43907.125</v>
      </c>
      <c r="G42" s="4" t="str">
        <f>IFERROR(__xludf.DUMMYFUNCTION("""COMPUTED_VALUE"""),"uuid-luana-borges")</f>
        <v>uuid-luana-borges</v>
      </c>
    </row>
    <row r="43">
      <c r="A43" s="1" t="s">
        <v>146</v>
      </c>
      <c r="B43" s="1" t="s">
        <v>147</v>
      </c>
      <c r="C43" s="4" t="s">
        <v>148</v>
      </c>
      <c r="D43" s="2">
        <v>44928.125</v>
      </c>
      <c r="E43" s="3">
        <v>44982.125</v>
      </c>
      <c r="G43" s="4" t="str">
        <f>IFERROR(__xludf.DUMMYFUNCTION("""COMPUTED_VALUE"""),"uuid-andre-luiz")</f>
        <v>uuid-andre-luiz</v>
      </c>
    </row>
    <row r="44">
      <c r="A44" s="1" t="s">
        <v>149</v>
      </c>
      <c r="B44" s="1" t="s">
        <v>150</v>
      </c>
      <c r="C44" s="4" t="s">
        <v>151</v>
      </c>
      <c r="D44" s="2">
        <v>45293.125</v>
      </c>
      <c r="E44" s="3">
        <v>45360.125</v>
      </c>
      <c r="G44" s="4" t="str">
        <f>IFERROR(__xludf.DUMMYFUNCTION("""COMPUTED_VALUE"""),"uuid-patricia-leal")</f>
        <v>uuid-patricia-leal</v>
      </c>
    </row>
    <row r="45">
      <c r="A45" s="1" t="s">
        <v>152</v>
      </c>
      <c r="B45" s="1" t="s">
        <v>153</v>
      </c>
      <c r="C45" s="4" t="s">
        <v>154</v>
      </c>
      <c r="D45" s="2">
        <v>45293.125</v>
      </c>
      <c r="E45" s="3">
        <v>45373.125</v>
      </c>
      <c r="G45" s="4" t="str">
        <f>IFERROR(__xludf.DUMMYFUNCTION("""COMPUTED_VALUE"""),"uuid-diego-santana")</f>
        <v>uuid-diego-santana</v>
      </c>
    </row>
    <row r="46">
      <c r="A46" s="1" t="s">
        <v>155</v>
      </c>
      <c r="B46" s="1" t="s">
        <v>156</v>
      </c>
      <c r="C46" s="4" t="s">
        <v>157</v>
      </c>
      <c r="D46" s="2">
        <v>43832.125</v>
      </c>
      <c r="E46" s="3">
        <v>43930.125</v>
      </c>
      <c r="G46" s="4" t="str">
        <f>IFERROR(__xludf.DUMMYFUNCTION("""COMPUTED_VALUE"""),"uuid-renata-melo")</f>
        <v>uuid-renata-melo</v>
      </c>
    </row>
    <row r="47">
      <c r="A47" s="1" t="s">
        <v>158</v>
      </c>
      <c r="B47" s="1" t="s">
        <v>159</v>
      </c>
      <c r="C47" s="4" t="s">
        <v>160</v>
      </c>
      <c r="D47" s="2">
        <v>43832.125</v>
      </c>
      <c r="E47" s="3">
        <v>43864.125</v>
      </c>
      <c r="G47" s="4" t="str">
        <f>IFERROR(__xludf.DUMMYFUNCTION("""COMPUTED_VALUE"""),"uuid-cesar-augusto")</f>
        <v>uuid-cesar-augusto</v>
      </c>
    </row>
    <row r="48">
      <c r="A48" s="1" t="s">
        <v>161</v>
      </c>
      <c r="B48" s="1" t="s">
        <v>162</v>
      </c>
      <c r="C48" s="4" t="s">
        <v>163</v>
      </c>
      <c r="D48" s="2">
        <v>43832.125</v>
      </c>
      <c r="E48" s="3">
        <v>43835.125</v>
      </c>
      <c r="G48" s="4" t="str">
        <f>IFERROR(__xludf.DUMMYFUNCTION("""COMPUTED_VALUE"""),"uuid-monica-gomes")</f>
        <v>uuid-monica-gomes</v>
      </c>
    </row>
    <row r="49">
      <c r="A49" s="1" t="s">
        <v>164</v>
      </c>
      <c r="B49" s="1" t="s">
        <v>165</v>
      </c>
      <c r="C49" s="4" t="s">
        <v>166</v>
      </c>
      <c r="D49" s="2">
        <v>43832.125</v>
      </c>
      <c r="E49" s="3">
        <v>43836.125</v>
      </c>
      <c r="G49" s="4" t="str">
        <f>IFERROR(__xludf.DUMMYFUNCTION("""COMPUTED_VALUE"""),"uuid-fabio-lopes")</f>
        <v>uuid-fabio-lopes</v>
      </c>
    </row>
    <row r="50">
      <c r="A50" s="1" t="s">
        <v>167</v>
      </c>
      <c r="B50" s="1" t="s">
        <v>168</v>
      </c>
      <c r="C50" s="4" t="s">
        <v>169</v>
      </c>
      <c r="D50" s="2">
        <v>43832.125</v>
      </c>
      <c r="E50" s="3">
        <v>43837.125</v>
      </c>
      <c r="G50" s="4" t="str">
        <f>IFERROR(__xludf.DUMMYFUNCTION("""COMPUTED_VALUE"""),"uuid-anita-oliveira")</f>
        <v>uuid-anita-oliveira</v>
      </c>
    </row>
    <row r="51">
      <c r="A51" s="1" t="s">
        <v>170</v>
      </c>
      <c r="B51" s="1" t="s">
        <v>171</v>
      </c>
      <c r="C51" s="4" t="s">
        <v>172</v>
      </c>
      <c r="D51" s="2">
        <v>43832.125</v>
      </c>
      <c r="E51" s="3">
        <v>43838.125</v>
      </c>
      <c r="G51" s="4" t="str">
        <f>IFERROR(__xludf.DUMMYFUNCTION("""COMPUTED_VALUE"""),"uuid-bruno-gonzalez")</f>
        <v>uuid-bruno-gonzalez</v>
      </c>
    </row>
    <row r="52">
      <c r="A52" s="1" t="s">
        <v>173</v>
      </c>
      <c r="B52" s="1" t="s">
        <v>174</v>
      </c>
      <c r="C52" s="4" t="s">
        <v>175</v>
      </c>
      <c r="D52" s="2">
        <v>43850.125</v>
      </c>
      <c r="E52" s="3">
        <v>43857.125</v>
      </c>
      <c r="G52" s="4" t="str">
        <f>IFERROR(__xludf.DUMMYFUNCTION("""COMPUTED_VALUE"""),"uuid-carolina-queiroz")</f>
        <v>uuid-carolina-queiroz</v>
      </c>
    </row>
    <row r="53">
      <c r="A53" s="1" t="s">
        <v>176</v>
      </c>
      <c r="B53" s="1" t="s">
        <v>177</v>
      </c>
      <c r="C53" s="4" t="s">
        <v>178</v>
      </c>
      <c r="D53" s="2">
        <v>43853.125</v>
      </c>
      <c r="E53" s="3">
        <v>43861.125</v>
      </c>
      <c r="G53" s="4" t="str">
        <f>IFERROR(__xludf.DUMMYFUNCTION("""COMPUTED_VALUE"""),"uuid-daniel-fernandes")</f>
        <v>uuid-daniel-fernandes</v>
      </c>
    </row>
    <row r="54">
      <c r="A54" s="1" t="s">
        <v>179</v>
      </c>
      <c r="B54" s="1" t="s">
        <v>180</v>
      </c>
      <c r="C54" s="4" t="s">
        <v>181</v>
      </c>
      <c r="D54" s="2">
        <v>43892.125</v>
      </c>
      <c r="E54" s="3">
        <v>43901.125</v>
      </c>
      <c r="G54" s="4" t="str">
        <f>IFERROR(__xludf.DUMMYFUNCTION("""COMPUTED_VALUE"""),"uuid-ester-vieira")</f>
        <v>uuid-ester-vieira</v>
      </c>
    </row>
    <row r="55">
      <c r="A55" s="1" t="s">
        <v>182</v>
      </c>
      <c r="B55" s="1" t="s">
        <v>183</v>
      </c>
      <c r="C55" s="4" t="s">
        <v>184</v>
      </c>
      <c r="D55" s="2">
        <v>43831.125</v>
      </c>
      <c r="E55" s="3">
        <v>43842.125</v>
      </c>
      <c r="G55" s="4" t="str">
        <f>IFERROR(__xludf.DUMMYFUNCTION("""COMPUTED_VALUE"""),"uuid-fabiana-mourão")</f>
        <v>uuid-fabiana-mourão</v>
      </c>
    </row>
    <row r="56">
      <c r="A56" s="1" t="s">
        <v>185</v>
      </c>
      <c r="B56" s="1" t="s">
        <v>186</v>
      </c>
      <c r="C56" s="4" t="s">
        <v>187</v>
      </c>
      <c r="D56" s="2">
        <v>44928.125</v>
      </c>
      <c r="E56" s="3">
        <v>44951.125</v>
      </c>
      <c r="G56" s="4" t="str">
        <f>IFERROR(__xludf.DUMMYFUNCTION("""COMPUTED_VALUE"""),"uuid-gabriel-nascimento")</f>
        <v>uuid-gabriel-nascimento</v>
      </c>
    </row>
    <row r="57">
      <c r="A57" s="1" t="s">
        <v>188</v>
      </c>
      <c r="B57" s="1" t="s">
        <v>189</v>
      </c>
      <c r="C57" s="4" t="s">
        <v>190</v>
      </c>
      <c r="D57" s="2">
        <v>45293.125</v>
      </c>
      <c r="E57" s="3">
        <v>45337.125</v>
      </c>
      <c r="G57" s="4" t="str">
        <f>IFERROR(__xludf.DUMMYFUNCTION("""COMPUTED_VALUE"""),"uuid-helena-ribeiro")</f>
        <v>uuid-helena-ribeiro</v>
      </c>
    </row>
    <row r="58">
      <c r="A58" s="1" t="s">
        <v>191</v>
      </c>
      <c r="B58" s="1" t="s">
        <v>192</v>
      </c>
      <c r="C58" s="4" t="s">
        <v>193</v>
      </c>
      <c r="D58" s="2">
        <v>43832.125</v>
      </c>
      <c r="E58" s="3">
        <v>43887.125</v>
      </c>
      <c r="G58" s="4" t="str">
        <f>IFERROR(__xludf.DUMMYFUNCTION("""COMPUTED_VALUE"""),"uuid-igor-campos")</f>
        <v>uuid-igor-campos</v>
      </c>
    </row>
    <row r="59">
      <c r="A59" s="1" t="s">
        <v>194</v>
      </c>
      <c r="B59" s="1" t="s">
        <v>195</v>
      </c>
      <c r="C59" s="4" t="s">
        <v>196</v>
      </c>
      <c r="D59" s="2">
        <v>43832.125</v>
      </c>
      <c r="E59" s="3">
        <v>43898.125</v>
      </c>
      <c r="G59" s="4" t="str">
        <f>IFERROR(__xludf.DUMMYFUNCTION("""COMPUTED_VALUE"""),"uuid-jessica-lima")</f>
        <v>uuid-jessica-lima</v>
      </c>
    </row>
    <row r="60">
      <c r="A60" s="1" t="s">
        <v>197</v>
      </c>
      <c r="B60" s="1" t="s">
        <v>198</v>
      </c>
      <c r="C60" s="4" t="s">
        <v>199</v>
      </c>
      <c r="D60" s="2">
        <v>43832.125</v>
      </c>
      <c r="E60" s="3">
        <v>43909.125</v>
      </c>
      <c r="G60" s="4" t="str">
        <f>IFERROR(__xludf.DUMMYFUNCTION("""COMPUTED_VALUE"""),"uuid-kleber-martins")</f>
        <v>uuid-kleber-martins</v>
      </c>
    </row>
    <row r="61">
      <c r="A61" s="1" t="s">
        <v>200</v>
      </c>
      <c r="B61" s="1" t="s">
        <v>201</v>
      </c>
      <c r="C61" s="4" t="s">
        <v>202</v>
      </c>
      <c r="D61" s="2">
        <v>43832.125</v>
      </c>
      <c r="E61" s="3">
        <v>43920.125</v>
      </c>
      <c r="G61" s="4" t="str">
        <f>IFERROR(__xludf.DUMMYFUNCTION("""COMPUTED_VALUE"""),"uuid-livia-souza")</f>
        <v>uuid-livia-souza</v>
      </c>
    </row>
    <row r="62">
      <c r="A62" s="1" t="s">
        <v>203</v>
      </c>
      <c r="B62" s="1" t="s">
        <v>204</v>
      </c>
      <c r="C62" s="4" t="s">
        <v>205</v>
      </c>
      <c r="D62" s="2">
        <v>43832.125</v>
      </c>
      <c r="E62" s="3">
        <v>43843.125</v>
      </c>
      <c r="G62" s="4" t="str">
        <f>IFERROR(__xludf.DUMMYFUNCTION("""COMPUTED_VALUE"""),"uuid-marcelo-pinto")</f>
        <v>uuid-marcelo-pinto</v>
      </c>
    </row>
    <row r="63">
      <c r="A63" s="1" t="s">
        <v>206</v>
      </c>
      <c r="B63" s="1" t="s">
        <v>207</v>
      </c>
      <c r="C63" s="4" t="s">
        <v>208</v>
      </c>
      <c r="D63" s="2">
        <v>43832.125</v>
      </c>
      <c r="E63" s="3">
        <v>43854.125</v>
      </c>
      <c r="G63" s="4" t="str">
        <f>IFERROR(__xludf.DUMMYFUNCTION("""COMPUTED_VALUE"""),"uuid-nadia-correia")</f>
        <v>uuid-nadia-correia</v>
      </c>
    </row>
    <row r="64">
      <c r="A64" s="1" t="s">
        <v>209</v>
      </c>
      <c r="B64" s="1" t="s">
        <v>210</v>
      </c>
      <c r="C64" s="4" t="s">
        <v>211</v>
      </c>
      <c r="D64" s="2">
        <v>43850.125</v>
      </c>
      <c r="E64" s="3">
        <v>43872.125</v>
      </c>
      <c r="G64" s="4" t="str">
        <f>IFERROR(__xludf.DUMMYFUNCTION("""COMPUTED_VALUE"""),"uuid-oscar-neves")</f>
        <v>uuid-oscar-neves</v>
      </c>
    </row>
    <row r="65">
      <c r="A65" s="1" t="s">
        <v>212</v>
      </c>
      <c r="B65" s="1" t="s">
        <v>213</v>
      </c>
      <c r="C65" s="4" t="s">
        <v>214</v>
      </c>
      <c r="D65" s="2">
        <v>43853.125</v>
      </c>
      <c r="E65" s="3">
        <v>43864.125</v>
      </c>
      <c r="G65" s="4" t="str">
        <f>IFERROR(__xludf.DUMMYFUNCTION("""COMPUTED_VALUE"""),"uuid-paula-rodrigues")</f>
        <v>uuid-paula-rodrigues</v>
      </c>
    </row>
    <row r="66">
      <c r="A66" s="1" t="s">
        <v>215</v>
      </c>
      <c r="B66" s="1" t="s">
        <v>216</v>
      </c>
      <c r="C66" s="4" t="s">
        <v>217</v>
      </c>
      <c r="D66" s="2">
        <v>43892.125</v>
      </c>
      <c r="E66" s="3">
        <v>43903.125</v>
      </c>
      <c r="G66" s="4" t="str">
        <f>IFERROR(__xludf.DUMMYFUNCTION("""COMPUTED_VALUE"""),"uuid-quiteria-machado")</f>
        <v>uuid-quiteria-machado</v>
      </c>
    </row>
    <row r="67">
      <c r="A67" s="1" t="s">
        <v>218</v>
      </c>
      <c r="B67" s="1" t="s">
        <v>219</v>
      </c>
      <c r="C67" s="4" t="s">
        <v>220</v>
      </c>
      <c r="D67" s="2">
        <v>43831.125</v>
      </c>
      <c r="E67" s="3">
        <v>43853.125</v>
      </c>
      <c r="G67" s="4" t="str">
        <f>IFERROR(__xludf.DUMMYFUNCTION("""COMPUTED_VALUE"""),"uuid-roberto-silveira")</f>
        <v>uuid-roberto-silveira</v>
      </c>
    </row>
    <row r="68">
      <c r="A68" s="1" t="s">
        <v>221</v>
      </c>
      <c r="B68" s="1" t="s">
        <v>222</v>
      </c>
      <c r="C68" s="4" t="s">
        <v>223</v>
      </c>
      <c r="D68" s="2">
        <v>44928.125</v>
      </c>
      <c r="E68" s="3">
        <v>44961.125</v>
      </c>
      <c r="G68" s="4" t="str">
        <f>IFERROR(__xludf.DUMMYFUNCTION("""COMPUTED_VALUE"""),"uuid-silvia-penna")</f>
        <v>uuid-silvia-penna</v>
      </c>
    </row>
    <row r="69">
      <c r="A69" s="1" t="s">
        <v>224</v>
      </c>
      <c r="B69" s="1" t="s">
        <v>225</v>
      </c>
      <c r="C69" s="4" t="s">
        <v>226</v>
      </c>
      <c r="D69" s="2">
        <v>45293.125</v>
      </c>
      <c r="E69" s="3">
        <v>45304.125</v>
      </c>
      <c r="G69" s="4" t="str">
        <f>IFERROR(__xludf.DUMMYFUNCTION("""COMPUTED_VALUE"""),"uuid-tiago-lobo")</f>
        <v>uuid-tiago-lobo</v>
      </c>
    </row>
    <row r="70">
      <c r="G7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0.5"/>
    <col customWidth="1" min="3" max="3" width="27.0"/>
    <col customWidth="1" min="4" max="5" width="18.38"/>
    <col customWidth="1" min="6" max="6" width="20.38"/>
    <col customWidth="1" min="7" max="7" width="17.0"/>
  </cols>
  <sheetData>
    <row r="1">
      <c r="A1" s="1" t="s">
        <v>0</v>
      </c>
      <c r="B1" s="1" t="s">
        <v>1</v>
      </c>
      <c r="C1" s="1" t="s">
        <v>227</v>
      </c>
      <c r="D1" s="1" t="s">
        <v>228</v>
      </c>
      <c r="E1" s="1" t="s">
        <v>229</v>
      </c>
      <c r="F1" s="1" t="s">
        <v>2</v>
      </c>
      <c r="G1" s="1" t="s">
        <v>3</v>
      </c>
    </row>
    <row r="2">
      <c r="A2" s="1" t="s">
        <v>230</v>
      </c>
      <c r="B2" s="1" t="s">
        <v>231</v>
      </c>
      <c r="C2" s="1" t="s">
        <v>4</v>
      </c>
      <c r="D2" s="1" t="s">
        <v>232</v>
      </c>
      <c r="E2" s="1" t="s">
        <v>158</v>
      </c>
      <c r="F2" s="2">
        <v>43832.125</v>
      </c>
      <c r="G2" s="3">
        <v>43834.125</v>
      </c>
    </row>
    <row r="3">
      <c r="A3" s="4" t="s">
        <v>233</v>
      </c>
      <c r="B3" s="1" t="s">
        <v>234</v>
      </c>
      <c r="C3" s="1" t="s">
        <v>6</v>
      </c>
      <c r="D3" s="1" t="s">
        <v>235</v>
      </c>
      <c r="E3" s="1" t="s">
        <v>161</v>
      </c>
      <c r="F3" s="2">
        <v>43832.125</v>
      </c>
      <c r="G3" s="3">
        <v>43835.125</v>
      </c>
    </row>
    <row r="4">
      <c r="A4" s="4" t="s">
        <v>236</v>
      </c>
      <c r="B4" s="1" t="s">
        <v>237</v>
      </c>
      <c r="C4" s="1" t="s">
        <v>8</v>
      </c>
      <c r="D4" s="1" t="s">
        <v>238</v>
      </c>
      <c r="E4" s="1" t="s">
        <v>164</v>
      </c>
      <c r="F4" s="2">
        <v>43832.125</v>
      </c>
      <c r="G4" s="3">
        <v>43875.125</v>
      </c>
    </row>
    <row r="5">
      <c r="A5" s="1" t="s">
        <v>239</v>
      </c>
      <c r="B5" s="1" t="s">
        <v>240</v>
      </c>
      <c r="C5" s="1" t="s">
        <v>10</v>
      </c>
      <c r="D5" s="1" t="s">
        <v>241</v>
      </c>
      <c r="E5" s="1" t="s">
        <v>167</v>
      </c>
      <c r="F5" s="2">
        <v>43832.125</v>
      </c>
      <c r="G5" s="3">
        <v>43837.125</v>
      </c>
    </row>
    <row r="6">
      <c r="A6" s="1" t="s">
        <v>242</v>
      </c>
      <c r="B6" s="1" t="s">
        <v>243</v>
      </c>
      <c r="C6" s="1" t="s">
        <v>12</v>
      </c>
      <c r="D6" s="1" t="s">
        <v>244</v>
      </c>
      <c r="E6" s="1" t="s">
        <v>170</v>
      </c>
      <c r="F6" s="2">
        <v>43832.125</v>
      </c>
      <c r="G6" s="3">
        <v>43875.125</v>
      </c>
    </row>
    <row r="7">
      <c r="A7" s="4" t="s">
        <v>245</v>
      </c>
      <c r="B7" s="1" t="s">
        <v>246</v>
      </c>
      <c r="C7" s="1" t="s">
        <v>14</v>
      </c>
      <c r="D7" s="1" t="s">
        <v>247</v>
      </c>
      <c r="E7" s="1" t="s">
        <v>173</v>
      </c>
      <c r="F7" s="2">
        <v>43850.125</v>
      </c>
      <c r="G7" s="3">
        <v>43895.125</v>
      </c>
    </row>
    <row r="8">
      <c r="A8" s="4" t="s">
        <v>248</v>
      </c>
      <c r="B8" s="1" t="s">
        <v>249</v>
      </c>
      <c r="C8" s="1" t="s">
        <v>16</v>
      </c>
      <c r="D8" s="1" t="s">
        <v>250</v>
      </c>
      <c r="E8" s="1" t="s">
        <v>176</v>
      </c>
      <c r="F8" s="2">
        <v>43853.125</v>
      </c>
      <c r="G8" s="3">
        <v>43859.125</v>
      </c>
    </row>
    <row r="9">
      <c r="A9" s="4" t="s">
        <v>251</v>
      </c>
      <c r="B9" s="1" t="s">
        <v>252</v>
      </c>
      <c r="C9" s="1" t="s">
        <v>10</v>
      </c>
      <c r="D9" s="1" t="s">
        <v>253</v>
      </c>
      <c r="E9" s="1" t="s">
        <v>179</v>
      </c>
      <c r="F9" s="2">
        <v>43892.125</v>
      </c>
      <c r="G9" s="3">
        <v>43924.125</v>
      </c>
    </row>
    <row r="10">
      <c r="A10" s="4" t="s">
        <v>254</v>
      </c>
      <c r="B10" s="1" t="s">
        <v>255</v>
      </c>
      <c r="C10" s="1" t="s">
        <v>10</v>
      </c>
      <c r="D10" s="1" t="s">
        <v>256</v>
      </c>
      <c r="E10" s="1" t="s">
        <v>182</v>
      </c>
      <c r="F10" s="2">
        <v>43831.125</v>
      </c>
      <c r="G10" s="3">
        <v>43834.125</v>
      </c>
    </row>
    <row r="11">
      <c r="A11" s="4" t="s">
        <v>257</v>
      </c>
      <c r="B11" s="1" t="s">
        <v>258</v>
      </c>
      <c r="C11" s="1" t="s">
        <v>8</v>
      </c>
      <c r="D11" s="1" t="s">
        <v>259</v>
      </c>
      <c r="E11" s="1" t="s">
        <v>185</v>
      </c>
      <c r="F11" s="2">
        <v>44928.125</v>
      </c>
      <c r="G11" s="3">
        <v>44932.125</v>
      </c>
    </row>
    <row r="12">
      <c r="A12" s="4" t="s">
        <v>260</v>
      </c>
      <c r="B12" s="1" t="s">
        <v>261</v>
      </c>
      <c r="C12" s="1" t="s">
        <v>12</v>
      </c>
      <c r="D12" s="1" t="s">
        <v>262</v>
      </c>
      <c r="E12" s="1" t="s">
        <v>188</v>
      </c>
      <c r="F12" s="2">
        <v>45293.125</v>
      </c>
      <c r="G12" s="3">
        <v>45349.125</v>
      </c>
    </row>
    <row r="13">
      <c r="A13" s="4" t="s">
        <v>263</v>
      </c>
      <c r="B13" s="1" t="s">
        <v>264</v>
      </c>
      <c r="C13" s="1" t="s">
        <v>12</v>
      </c>
      <c r="D13" s="1" t="s">
        <v>265</v>
      </c>
      <c r="E13" s="1" t="s">
        <v>191</v>
      </c>
      <c r="F13" s="2">
        <v>44928.125</v>
      </c>
      <c r="G13" s="3">
        <v>44973.125</v>
      </c>
    </row>
    <row r="14">
      <c r="A14" s="4" t="s">
        <v>266</v>
      </c>
      <c r="B14" s="1" t="s">
        <v>267</v>
      </c>
      <c r="C14" s="1" t="s">
        <v>12</v>
      </c>
      <c r="D14" s="1" t="s">
        <v>268</v>
      </c>
      <c r="E14" s="1" t="s">
        <v>194</v>
      </c>
      <c r="F14" s="2">
        <v>43850.125</v>
      </c>
      <c r="G14" s="3">
        <v>43904.125</v>
      </c>
    </row>
    <row r="15">
      <c r="A15" s="1" t="s">
        <v>269</v>
      </c>
      <c r="B15" s="1" t="s">
        <v>270</v>
      </c>
      <c r="C15" s="1" t="s">
        <v>8</v>
      </c>
      <c r="D15" s="1" t="s">
        <v>271</v>
      </c>
      <c r="E15" s="1" t="s">
        <v>197</v>
      </c>
      <c r="F15" s="2">
        <v>43853.125</v>
      </c>
      <c r="G15" s="3">
        <v>43856.125</v>
      </c>
    </row>
    <row r="16">
      <c r="A16" s="1" t="s">
        <v>272</v>
      </c>
      <c r="B16" s="1" t="s">
        <v>273</v>
      </c>
      <c r="C16" s="1" t="s">
        <v>8</v>
      </c>
      <c r="D16" s="1" t="s">
        <v>274</v>
      </c>
      <c r="E16" s="1" t="s">
        <v>200</v>
      </c>
      <c r="F16" s="2">
        <v>43832.125</v>
      </c>
      <c r="G16" s="3">
        <v>43855.125</v>
      </c>
    </row>
    <row r="17">
      <c r="A17" s="1" t="s">
        <v>275</v>
      </c>
      <c r="B17" s="1" t="s">
        <v>276</v>
      </c>
      <c r="C17" s="1" t="s">
        <v>12</v>
      </c>
      <c r="D17" s="1" t="s">
        <v>277</v>
      </c>
      <c r="E17" s="1" t="s">
        <v>203</v>
      </c>
      <c r="F17" s="2">
        <v>43832.125</v>
      </c>
      <c r="G17" s="3">
        <v>43886.125</v>
      </c>
    </row>
    <row r="18">
      <c r="A18" s="4" t="s">
        <v>278</v>
      </c>
      <c r="B18" s="1" t="s">
        <v>279</v>
      </c>
      <c r="C18" s="1" t="s">
        <v>10</v>
      </c>
      <c r="D18" s="1" t="s">
        <v>280</v>
      </c>
      <c r="E18" s="1" t="s">
        <v>206</v>
      </c>
      <c r="F18" s="2">
        <v>43832.125</v>
      </c>
      <c r="G18" s="3">
        <v>43866.125</v>
      </c>
    </row>
    <row r="19">
      <c r="A19" s="1" t="s">
        <v>281</v>
      </c>
      <c r="B19" s="1" t="s">
        <v>282</v>
      </c>
      <c r="C19" s="1" t="s">
        <v>10</v>
      </c>
      <c r="D19" s="1" t="s">
        <v>283</v>
      </c>
      <c r="E19" s="1" t="s">
        <v>209</v>
      </c>
      <c r="F19" s="2">
        <v>43832.125</v>
      </c>
      <c r="G19" s="3">
        <v>43888.125</v>
      </c>
    </row>
    <row r="20">
      <c r="A20" s="4" t="s">
        <v>284</v>
      </c>
      <c r="B20" s="1" t="s">
        <v>285</v>
      </c>
      <c r="C20" s="1" t="s">
        <v>8</v>
      </c>
      <c r="D20" s="1" t="s">
        <v>286</v>
      </c>
      <c r="E20" s="1" t="s">
        <v>212</v>
      </c>
      <c r="F20" s="2">
        <v>43850.125</v>
      </c>
      <c r="G20" s="3">
        <v>43852.125</v>
      </c>
    </row>
    <row r="21">
      <c r="A21" s="1" t="s">
        <v>287</v>
      </c>
      <c r="B21" s="1" t="s">
        <v>288</v>
      </c>
      <c r="C21" s="1" t="s">
        <v>18</v>
      </c>
      <c r="D21" s="1" t="s">
        <v>289</v>
      </c>
      <c r="E21" s="1" t="s">
        <v>215</v>
      </c>
      <c r="F21" s="2">
        <v>43853.125</v>
      </c>
      <c r="G21" s="3">
        <v>43887.125</v>
      </c>
    </row>
    <row r="22">
      <c r="A22" s="1" t="s">
        <v>290</v>
      </c>
      <c r="B22" s="1" t="s">
        <v>291</v>
      </c>
      <c r="C22" s="1" t="s">
        <v>20</v>
      </c>
      <c r="D22" s="1" t="s">
        <v>292</v>
      </c>
      <c r="E22" s="1" t="s">
        <v>218</v>
      </c>
      <c r="F22" s="2">
        <v>43892.125</v>
      </c>
      <c r="G22" s="3">
        <v>43946.125</v>
      </c>
    </row>
    <row r="23">
      <c r="A23" s="1" t="s">
        <v>293</v>
      </c>
      <c r="B23" s="1" t="s">
        <v>294</v>
      </c>
      <c r="C23" s="1" t="s">
        <v>20</v>
      </c>
      <c r="D23" s="1" t="s">
        <v>292</v>
      </c>
      <c r="E23" s="1" t="s">
        <v>221</v>
      </c>
      <c r="F23" s="2">
        <v>43831.125</v>
      </c>
      <c r="G23" s="3">
        <v>43852.125</v>
      </c>
    </row>
    <row r="24">
      <c r="A24" s="1" t="s">
        <v>295</v>
      </c>
      <c r="B24" s="1" t="s">
        <v>296</v>
      </c>
      <c r="C24" s="1" t="s">
        <v>18</v>
      </c>
      <c r="D24" s="1" t="s">
        <v>297</v>
      </c>
      <c r="E24" s="1" t="s">
        <v>215</v>
      </c>
      <c r="F24" s="2">
        <v>43853.125</v>
      </c>
      <c r="G24" s="2">
        <v>43887.125</v>
      </c>
    </row>
    <row r="25">
      <c r="F25" s="2"/>
      <c r="G25" s="3"/>
    </row>
    <row r="26">
      <c r="F26" s="2"/>
      <c r="G26" s="3"/>
    </row>
    <row r="27">
      <c r="F27" s="2"/>
      <c r="G27" s="3"/>
    </row>
    <row r="28">
      <c r="F28" s="2"/>
      <c r="G28" s="3"/>
    </row>
    <row r="29">
      <c r="F29" s="2"/>
      <c r="G29" s="3"/>
    </row>
    <row r="30">
      <c r="F30" s="2"/>
      <c r="G30" s="3"/>
    </row>
    <row r="31">
      <c r="F31" s="2"/>
      <c r="G31" s="3"/>
    </row>
    <row r="32">
      <c r="F32" s="2"/>
      <c r="G32" s="3"/>
    </row>
    <row r="33">
      <c r="F33" s="2"/>
      <c r="G33" s="3"/>
    </row>
    <row r="34">
      <c r="F34" s="2"/>
      <c r="G34" s="3"/>
    </row>
    <row r="35">
      <c r="F35" s="2"/>
      <c r="G35" s="3"/>
    </row>
    <row r="36">
      <c r="F36" s="2"/>
      <c r="G36" s="3"/>
    </row>
    <row r="37">
      <c r="F37" s="2"/>
      <c r="G37" s="3"/>
    </row>
    <row r="38">
      <c r="F38" s="2"/>
      <c r="G38" s="3"/>
    </row>
    <row r="39">
      <c r="F39" s="2"/>
      <c r="G39" s="3"/>
    </row>
    <row r="40">
      <c r="F40" s="2"/>
      <c r="G40" s="3"/>
    </row>
    <row r="41">
      <c r="F41" s="2"/>
      <c r="G41" s="3"/>
    </row>
    <row r="42">
      <c r="F42" s="2"/>
      <c r="G42" s="3"/>
    </row>
    <row r="43">
      <c r="F43" s="2"/>
      <c r="G43" s="3"/>
    </row>
    <row r="44">
      <c r="F44" s="2"/>
      <c r="G44" s="3"/>
    </row>
    <row r="45">
      <c r="F45" s="2"/>
      <c r="G45" s="3"/>
    </row>
    <row r="46">
      <c r="F46" s="2"/>
      <c r="G46" s="3"/>
    </row>
    <row r="47">
      <c r="F47" s="2"/>
      <c r="G47" s="3"/>
    </row>
    <row r="48">
      <c r="F48" s="2"/>
      <c r="G48" s="3"/>
    </row>
    <row r="49">
      <c r="F49" s="2"/>
      <c r="G49" s="3"/>
    </row>
    <row r="50">
      <c r="F50" s="2"/>
      <c r="G50" s="3"/>
    </row>
    <row r="51">
      <c r="F51" s="2"/>
      <c r="G51" s="3"/>
    </row>
    <row r="52">
      <c r="F52" s="2"/>
      <c r="G52" s="3"/>
    </row>
    <row r="53">
      <c r="F53" s="2"/>
      <c r="G53" s="3"/>
    </row>
    <row r="54">
      <c r="F54" s="2"/>
      <c r="G54" s="3"/>
    </row>
    <row r="55">
      <c r="F55" s="2"/>
      <c r="G55" s="3"/>
    </row>
    <row r="56">
      <c r="F56" s="2"/>
      <c r="G56" s="3"/>
    </row>
    <row r="57">
      <c r="F57" s="2"/>
      <c r="G57" s="3"/>
    </row>
    <row r="58">
      <c r="F58" s="2"/>
      <c r="G58" s="3"/>
    </row>
    <row r="59">
      <c r="F59" s="2"/>
      <c r="G59" s="3"/>
    </row>
    <row r="60">
      <c r="F60" s="2"/>
      <c r="G60" s="3"/>
    </row>
    <row r="61">
      <c r="F61" s="2"/>
      <c r="G61" s="3"/>
    </row>
    <row r="62">
      <c r="F62" s="2"/>
      <c r="G62" s="3"/>
    </row>
    <row r="63">
      <c r="F63" s="2"/>
      <c r="G63" s="3"/>
    </row>
    <row r="64">
      <c r="F64" s="2"/>
      <c r="G64" s="3"/>
    </row>
    <row r="65">
      <c r="F65" s="2"/>
      <c r="G65" s="3"/>
    </row>
    <row r="66">
      <c r="F66" s="2"/>
      <c r="G66" s="3"/>
    </row>
    <row r="67">
      <c r="F67" s="2"/>
      <c r="G67" s="3"/>
    </row>
    <row r="68">
      <c r="F68" s="2"/>
      <c r="G68" s="3"/>
    </row>
    <row r="69">
      <c r="F69" s="2"/>
      <c r="G6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19.38"/>
    <col customWidth="1" min="5" max="5" width="16.13"/>
  </cols>
  <sheetData>
    <row r="1">
      <c r="A1" s="1" t="s">
        <v>0</v>
      </c>
      <c r="B1" s="1" t="s">
        <v>298</v>
      </c>
      <c r="C1" s="1" t="s">
        <v>299</v>
      </c>
      <c r="D1" s="1" t="s">
        <v>300</v>
      </c>
      <c r="E1" s="1" t="s">
        <v>2</v>
      </c>
      <c r="F1" s="1" t="s">
        <v>3</v>
      </c>
    </row>
    <row r="2">
      <c r="A2" s="1" t="s">
        <v>230</v>
      </c>
      <c r="B2" s="1" t="s">
        <v>301</v>
      </c>
      <c r="C2" s="1">
        <v>4.0</v>
      </c>
      <c r="D2" s="1" t="s">
        <v>26</v>
      </c>
      <c r="E2" s="5">
        <v>43832.125</v>
      </c>
      <c r="F2" s="3">
        <v>43834.125</v>
      </c>
    </row>
    <row r="3">
      <c r="A3" s="4" t="s">
        <v>233</v>
      </c>
      <c r="B3" s="1" t="s">
        <v>302</v>
      </c>
      <c r="C3" s="1">
        <v>5.0</v>
      </c>
      <c r="D3" s="1" t="s">
        <v>29</v>
      </c>
      <c r="E3" s="5">
        <v>43832.125</v>
      </c>
      <c r="F3" s="3">
        <v>43835.125</v>
      </c>
    </row>
    <row r="4">
      <c r="A4" s="4" t="s">
        <v>236</v>
      </c>
      <c r="B4" s="1" t="s">
        <v>303</v>
      </c>
      <c r="C4" s="1">
        <v>3.0</v>
      </c>
      <c r="D4" s="1" t="s">
        <v>32</v>
      </c>
      <c r="E4" s="5">
        <v>43832.125</v>
      </c>
      <c r="F4" s="3">
        <v>43875.125</v>
      </c>
    </row>
    <row r="5">
      <c r="A5" s="1" t="s">
        <v>239</v>
      </c>
      <c r="B5" s="1" t="s">
        <v>304</v>
      </c>
      <c r="C5" s="1">
        <v>4.0</v>
      </c>
      <c r="D5" s="1" t="s">
        <v>35</v>
      </c>
      <c r="E5" s="5">
        <v>43832.125</v>
      </c>
      <c r="F5" s="3">
        <v>43837.125</v>
      </c>
    </row>
    <row r="6">
      <c r="A6" s="1" t="s">
        <v>242</v>
      </c>
      <c r="B6" s="1" t="s">
        <v>305</v>
      </c>
      <c r="C6" s="1">
        <v>5.0</v>
      </c>
      <c r="D6" s="1" t="s">
        <v>38</v>
      </c>
      <c r="E6" s="5">
        <v>43832.125</v>
      </c>
      <c r="F6" s="3">
        <v>43875.125</v>
      </c>
    </row>
    <row r="7">
      <c r="A7" s="4" t="s">
        <v>245</v>
      </c>
      <c r="B7" s="1" t="s">
        <v>306</v>
      </c>
      <c r="C7" s="1">
        <v>5.0</v>
      </c>
      <c r="D7" s="1" t="s">
        <v>35</v>
      </c>
      <c r="E7" s="5">
        <v>43850.125</v>
      </c>
      <c r="F7" s="3">
        <v>43895.125</v>
      </c>
    </row>
    <row r="8">
      <c r="A8" s="4" t="s">
        <v>248</v>
      </c>
      <c r="B8" s="1" t="s">
        <v>307</v>
      </c>
      <c r="C8" s="1">
        <v>4.0</v>
      </c>
      <c r="D8" s="1" t="s">
        <v>35</v>
      </c>
      <c r="E8" s="5">
        <v>43853.125</v>
      </c>
      <c r="F8" s="3">
        <v>43859.125</v>
      </c>
    </row>
    <row r="9">
      <c r="A9" s="4" t="s">
        <v>251</v>
      </c>
      <c r="B9" s="1" t="s">
        <v>308</v>
      </c>
      <c r="C9" s="1">
        <v>3.0</v>
      </c>
      <c r="D9" s="1" t="s">
        <v>47</v>
      </c>
      <c r="E9" s="5">
        <v>43892.125</v>
      </c>
      <c r="F9" s="3">
        <v>43924.125</v>
      </c>
    </row>
    <row r="10">
      <c r="A10" s="4" t="s">
        <v>254</v>
      </c>
      <c r="B10" s="1" t="s">
        <v>309</v>
      </c>
      <c r="C10" s="1">
        <v>4.0</v>
      </c>
      <c r="D10" s="1" t="s">
        <v>50</v>
      </c>
      <c r="E10" s="5">
        <v>43831.125</v>
      </c>
      <c r="F10" s="3">
        <v>43834.125</v>
      </c>
    </row>
    <row r="11">
      <c r="A11" s="4" t="s">
        <v>257</v>
      </c>
      <c r="B11" s="1" t="s">
        <v>310</v>
      </c>
      <c r="C11" s="1">
        <v>4.0</v>
      </c>
      <c r="D11" s="1" t="s">
        <v>53</v>
      </c>
      <c r="E11" s="5">
        <v>44928.125</v>
      </c>
      <c r="F11" s="3">
        <v>44932.125</v>
      </c>
    </row>
    <row r="12">
      <c r="A12" s="4" t="s">
        <v>260</v>
      </c>
      <c r="B12" s="1" t="s">
        <v>311</v>
      </c>
      <c r="C12" s="1">
        <v>4.0</v>
      </c>
      <c r="D12" s="1" t="s">
        <v>38</v>
      </c>
      <c r="E12" s="5">
        <v>45293.125</v>
      </c>
      <c r="F12" s="3">
        <v>45349.125</v>
      </c>
    </row>
    <row r="13">
      <c r="A13" s="4" t="s">
        <v>263</v>
      </c>
      <c r="B13" s="1" t="s">
        <v>312</v>
      </c>
      <c r="C13" s="1">
        <v>5.0</v>
      </c>
      <c r="D13" s="1" t="s">
        <v>38</v>
      </c>
      <c r="E13" s="5">
        <v>44928.125</v>
      </c>
      <c r="F13" s="3">
        <v>44973.125</v>
      </c>
    </row>
    <row r="14">
      <c r="A14" s="4" t="s">
        <v>266</v>
      </c>
      <c r="B14" s="1" t="s">
        <v>313</v>
      </c>
      <c r="C14" s="1">
        <v>5.0</v>
      </c>
      <c r="D14" s="1" t="s">
        <v>38</v>
      </c>
      <c r="E14" s="5">
        <v>43850.125</v>
      </c>
      <c r="F14" s="3">
        <v>43904.125</v>
      </c>
    </row>
    <row r="15">
      <c r="A15" s="1" t="s">
        <v>314</v>
      </c>
      <c r="B15" s="1" t="s">
        <v>315</v>
      </c>
      <c r="C15" s="1">
        <v>4.0</v>
      </c>
      <c r="D15" s="1" t="s">
        <v>38</v>
      </c>
      <c r="E15" s="5">
        <v>43853.125</v>
      </c>
      <c r="F15" s="3">
        <v>43856.125</v>
      </c>
    </row>
    <row r="16">
      <c r="A16" s="1" t="s">
        <v>272</v>
      </c>
      <c r="B16" s="1" t="s">
        <v>316</v>
      </c>
      <c r="C16" s="1">
        <v>4.0</v>
      </c>
      <c r="D16" s="1" t="s">
        <v>68</v>
      </c>
      <c r="E16" s="5">
        <v>43832.125</v>
      </c>
      <c r="F16" s="3">
        <v>43855.125</v>
      </c>
    </row>
    <row r="17">
      <c r="A17" s="1" t="s">
        <v>275</v>
      </c>
      <c r="B17" s="1" t="s">
        <v>317</v>
      </c>
      <c r="C17" s="1">
        <v>5.0</v>
      </c>
      <c r="D17" s="1" t="s">
        <v>71</v>
      </c>
      <c r="E17" s="5">
        <v>43832.125</v>
      </c>
      <c r="F17" s="3">
        <v>43886.125</v>
      </c>
    </row>
    <row r="18">
      <c r="A18" s="4" t="s">
        <v>278</v>
      </c>
      <c r="B18" s="1" t="s">
        <v>318</v>
      </c>
      <c r="C18" s="1">
        <v>3.0</v>
      </c>
      <c r="D18" s="1" t="s">
        <v>74</v>
      </c>
      <c r="E18" s="5">
        <v>43832.125</v>
      </c>
      <c r="F18" s="3">
        <v>43866.125</v>
      </c>
    </row>
    <row r="19">
      <c r="A19" s="1" t="s">
        <v>281</v>
      </c>
      <c r="B19" s="1" t="s">
        <v>319</v>
      </c>
      <c r="C19" s="1">
        <v>4.0</v>
      </c>
      <c r="D19" s="1" t="s">
        <v>77</v>
      </c>
      <c r="E19" s="5">
        <v>43832.125</v>
      </c>
      <c r="F19" s="3">
        <v>43888.125</v>
      </c>
    </row>
    <row r="20">
      <c r="A20" s="4" t="s">
        <v>284</v>
      </c>
      <c r="B20" s="1" t="s">
        <v>320</v>
      </c>
      <c r="C20" s="1">
        <v>4.0</v>
      </c>
      <c r="D20" s="1" t="s">
        <v>71</v>
      </c>
      <c r="E20" s="5">
        <v>43850.125</v>
      </c>
      <c r="F20" s="3">
        <v>43852.125</v>
      </c>
    </row>
    <row r="21">
      <c r="A21" s="4" t="s">
        <v>321</v>
      </c>
      <c r="B21" s="1" t="s">
        <v>322</v>
      </c>
      <c r="C21" s="1">
        <v>4.0</v>
      </c>
      <c r="D21" s="1" t="s">
        <v>71</v>
      </c>
      <c r="E21" s="5">
        <v>43853.125</v>
      </c>
      <c r="F21" s="3">
        <v>43887.125</v>
      </c>
    </row>
    <row r="22">
      <c r="A22" s="1" t="s">
        <v>290</v>
      </c>
      <c r="B22" s="1" t="s">
        <v>323</v>
      </c>
      <c r="C22" s="1">
        <v>5.0</v>
      </c>
      <c r="D22" s="1" t="s">
        <v>86</v>
      </c>
      <c r="E22" s="5">
        <v>43892.125</v>
      </c>
      <c r="F22" s="3">
        <v>43946.125</v>
      </c>
    </row>
    <row r="23">
      <c r="A23" s="4" t="s">
        <v>324</v>
      </c>
      <c r="B23" s="1" t="s">
        <v>325</v>
      </c>
      <c r="C23" s="1">
        <v>5.0</v>
      </c>
      <c r="D23" s="1" t="s">
        <v>89</v>
      </c>
      <c r="E23" s="5">
        <v>43831.125</v>
      </c>
      <c r="F23" s="3">
        <v>43852.125</v>
      </c>
    </row>
    <row r="24">
      <c r="A24" s="1" t="s">
        <v>230</v>
      </c>
      <c r="B24" s="1" t="s">
        <v>326</v>
      </c>
      <c r="C24" s="1">
        <v>5.0</v>
      </c>
      <c r="D24" s="1" t="s">
        <v>92</v>
      </c>
      <c r="E24" s="5">
        <v>44928.125</v>
      </c>
      <c r="F24" s="3">
        <v>44962.125</v>
      </c>
    </row>
    <row r="25">
      <c r="A25" s="4" t="s">
        <v>233</v>
      </c>
      <c r="B25" s="1" t="s">
        <v>327</v>
      </c>
      <c r="C25" s="1">
        <v>5.0</v>
      </c>
      <c r="D25" s="1" t="s">
        <v>95</v>
      </c>
      <c r="E25" s="5">
        <v>45293.125</v>
      </c>
      <c r="F25" s="3">
        <v>45349.125</v>
      </c>
    </row>
    <row r="26">
      <c r="A26" s="4" t="s">
        <v>236</v>
      </c>
      <c r="B26" s="1" t="s">
        <v>328</v>
      </c>
      <c r="C26" s="1">
        <v>4.0</v>
      </c>
      <c r="D26" s="1" t="s">
        <v>71</v>
      </c>
      <c r="E26" s="5">
        <v>43832.125</v>
      </c>
      <c r="F26" s="3">
        <v>43839.125</v>
      </c>
    </row>
    <row r="27">
      <c r="A27" s="1" t="s">
        <v>239</v>
      </c>
      <c r="B27" s="1" t="s">
        <v>329</v>
      </c>
      <c r="C27" s="1">
        <v>5.0</v>
      </c>
      <c r="D27" s="1" t="s">
        <v>101</v>
      </c>
      <c r="E27" s="5">
        <v>43832.125</v>
      </c>
      <c r="F27" s="3">
        <v>43886.125</v>
      </c>
    </row>
    <row r="28">
      <c r="A28" s="1" t="s">
        <v>242</v>
      </c>
      <c r="B28" s="1" t="s">
        <v>330</v>
      </c>
      <c r="C28" s="1">
        <v>5.0</v>
      </c>
      <c r="D28" s="1" t="s">
        <v>71</v>
      </c>
      <c r="E28" s="5">
        <v>43832.125</v>
      </c>
      <c r="F28" s="3">
        <v>43910.125</v>
      </c>
    </row>
    <row r="29">
      <c r="A29" s="4" t="s">
        <v>245</v>
      </c>
      <c r="B29" s="1" t="s">
        <v>331</v>
      </c>
      <c r="C29" s="1">
        <v>5.0</v>
      </c>
      <c r="D29" s="1" t="s">
        <v>107</v>
      </c>
      <c r="E29" s="5">
        <v>43850.125</v>
      </c>
      <c r="F29" s="3">
        <v>43859.125</v>
      </c>
    </row>
    <row r="30">
      <c r="A30" s="4" t="s">
        <v>248</v>
      </c>
      <c r="B30" s="1" t="s">
        <v>332</v>
      </c>
      <c r="C30" s="1">
        <v>4.0</v>
      </c>
      <c r="D30" s="1" t="s">
        <v>110</v>
      </c>
      <c r="E30" s="5">
        <v>43853.125</v>
      </c>
      <c r="F30" s="3">
        <v>43861.125</v>
      </c>
    </row>
    <row r="31">
      <c r="A31" s="4" t="s">
        <v>251</v>
      </c>
      <c r="B31" s="1" t="s">
        <v>333</v>
      </c>
      <c r="C31" s="1">
        <v>3.0</v>
      </c>
      <c r="D31" s="1" t="s">
        <v>113</v>
      </c>
      <c r="E31" s="5">
        <v>43892.125</v>
      </c>
      <c r="F31" s="3">
        <v>43899.125</v>
      </c>
    </row>
    <row r="32">
      <c r="A32" s="4" t="s">
        <v>254</v>
      </c>
      <c r="B32" s="1" t="s">
        <v>334</v>
      </c>
      <c r="C32" s="1">
        <v>4.0</v>
      </c>
      <c r="D32" s="1" t="s">
        <v>71</v>
      </c>
      <c r="E32" s="5">
        <v>43831.125</v>
      </c>
      <c r="F32" s="3">
        <v>43865.125</v>
      </c>
    </row>
    <row r="33">
      <c r="A33" s="4" t="s">
        <v>257</v>
      </c>
      <c r="B33" s="1" t="s">
        <v>335</v>
      </c>
      <c r="C33" s="1">
        <v>4.0</v>
      </c>
      <c r="D33" s="1" t="s">
        <v>119</v>
      </c>
      <c r="E33" s="5">
        <v>44928.125</v>
      </c>
      <c r="F33" s="3">
        <v>44981.125</v>
      </c>
    </row>
    <row r="34">
      <c r="A34" s="4" t="s">
        <v>260</v>
      </c>
      <c r="B34" s="1" t="s">
        <v>336</v>
      </c>
      <c r="C34" s="1">
        <v>5.0</v>
      </c>
      <c r="D34" s="1" t="s">
        <v>122</v>
      </c>
      <c r="E34" s="5">
        <v>45293.125</v>
      </c>
      <c r="F34" s="3">
        <v>45295.125</v>
      </c>
    </row>
    <row r="35">
      <c r="A35" s="4" t="s">
        <v>263</v>
      </c>
      <c r="B35" s="1" t="s">
        <v>337</v>
      </c>
      <c r="C35" s="1">
        <v>5.0</v>
      </c>
      <c r="D35" s="1" t="s">
        <v>125</v>
      </c>
      <c r="E35" s="5">
        <v>43832.125</v>
      </c>
      <c r="F35" s="3">
        <v>43844.125</v>
      </c>
    </row>
    <row r="36">
      <c r="A36" s="4" t="s">
        <v>266</v>
      </c>
      <c r="B36" s="1" t="s">
        <v>338</v>
      </c>
      <c r="C36" s="1">
        <v>4.0</v>
      </c>
      <c r="D36" s="1" t="s">
        <v>128</v>
      </c>
      <c r="E36" s="5">
        <v>43832.125</v>
      </c>
      <c r="F36" s="3">
        <v>43837.125</v>
      </c>
    </row>
    <row r="37">
      <c r="A37" s="1" t="s">
        <v>314</v>
      </c>
      <c r="B37" s="1" t="s">
        <v>339</v>
      </c>
      <c r="C37" s="1">
        <v>5.0</v>
      </c>
      <c r="D37" s="1" t="s">
        <v>128</v>
      </c>
      <c r="E37" s="5">
        <v>43832.125</v>
      </c>
      <c r="F37" s="3">
        <v>43919.125</v>
      </c>
    </row>
    <row r="38">
      <c r="A38" s="1" t="s">
        <v>272</v>
      </c>
      <c r="B38" s="1" t="s">
        <v>340</v>
      </c>
      <c r="C38" s="1">
        <v>4.0</v>
      </c>
      <c r="D38" s="1" t="s">
        <v>134</v>
      </c>
      <c r="E38" s="5">
        <v>43832.125</v>
      </c>
      <c r="F38" s="3">
        <v>43897.125</v>
      </c>
    </row>
    <row r="39">
      <c r="A39" s="1" t="s">
        <v>275</v>
      </c>
      <c r="B39" s="1" t="s">
        <v>341</v>
      </c>
      <c r="C39" s="1">
        <v>4.0</v>
      </c>
      <c r="D39" s="1" t="s">
        <v>137</v>
      </c>
      <c r="E39" s="5">
        <v>43850.125</v>
      </c>
      <c r="F39" s="3">
        <v>43893.125</v>
      </c>
    </row>
    <row r="40">
      <c r="A40" s="4" t="s">
        <v>278</v>
      </c>
      <c r="B40" s="1" t="s">
        <v>342</v>
      </c>
      <c r="C40" s="1">
        <v>5.0</v>
      </c>
      <c r="D40" s="1" t="s">
        <v>128</v>
      </c>
      <c r="E40" s="5">
        <v>43853.125</v>
      </c>
      <c r="F40" s="3">
        <v>43876.125</v>
      </c>
    </row>
    <row r="41">
      <c r="A41" s="1" t="s">
        <v>281</v>
      </c>
      <c r="B41" s="1" t="s">
        <v>343</v>
      </c>
      <c r="C41" s="1">
        <v>4.0</v>
      </c>
      <c r="D41" s="1" t="s">
        <v>128</v>
      </c>
      <c r="E41" s="5">
        <v>43892.125</v>
      </c>
      <c r="F41" s="3">
        <v>43937.125</v>
      </c>
    </row>
    <row r="42">
      <c r="A42" s="4" t="s">
        <v>284</v>
      </c>
      <c r="B42" s="1" t="s">
        <v>344</v>
      </c>
      <c r="C42" s="1">
        <v>5.0</v>
      </c>
      <c r="D42" s="1" t="s">
        <v>146</v>
      </c>
      <c r="E42" s="5">
        <v>43831.125</v>
      </c>
      <c r="F42" s="3">
        <v>43907.125</v>
      </c>
    </row>
    <row r="43">
      <c r="A43" s="4" t="s">
        <v>321</v>
      </c>
      <c r="B43" s="1" t="s">
        <v>345</v>
      </c>
      <c r="C43" s="1">
        <v>3.0</v>
      </c>
      <c r="D43" s="1" t="s">
        <v>149</v>
      </c>
      <c r="E43" s="5">
        <v>44928.125</v>
      </c>
      <c r="F43" s="3">
        <v>44982.125</v>
      </c>
    </row>
    <row r="44">
      <c r="A44" s="1" t="s">
        <v>290</v>
      </c>
      <c r="B44" s="1" t="s">
        <v>346</v>
      </c>
      <c r="C44" s="1">
        <v>4.0</v>
      </c>
      <c r="D44" s="1" t="s">
        <v>128</v>
      </c>
      <c r="E44" s="5">
        <v>45293.125</v>
      </c>
      <c r="F44" s="3">
        <v>45360.125</v>
      </c>
    </row>
    <row r="45">
      <c r="A45" s="4" t="s">
        <v>324</v>
      </c>
      <c r="B45" s="1" t="s">
        <v>347</v>
      </c>
      <c r="C45" s="1">
        <v>5.0</v>
      </c>
      <c r="D45" s="1" t="s">
        <v>128</v>
      </c>
      <c r="E45" s="5">
        <v>45293.125</v>
      </c>
      <c r="F45" s="3">
        <v>45373.125</v>
      </c>
    </row>
    <row r="46">
      <c r="E46" s="5"/>
      <c r="F46" s="3"/>
    </row>
    <row r="47">
      <c r="E47" s="2"/>
      <c r="F47" s="3"/>
    </row>
    <row r="48">
      <c r="E48" s="2"/>
      <c r="F48" s="3"/>
    </row>
    <row r="49">
      <c r="E49" s="2"/>
      <c r="F49" s="3"/>
    </row>
    <row r="50">
      <c r="E50" s="2"/>
      <c r="F50" s="3"/>
    </row>
    <row r="51">
      <c r="E51" s="2"/>
      <c r="F51" s="3"/>
    </row>
    <row r="52">
      <c r="E52" s="2"/>
      <c r="F52" s="3"/>
    </row>
    <row r="53">
      <c r="E53" s="2"/>
      <c r="F53" s="3"/>
    </row>
    <row r="54">
      <c r="E54" s="2"/>
      <c r="F54" s="3"/>
    </row>
    <row r="55">
      <c r="E55" s="2"/>
      <c r="F55" s="3"/>
    </row>
    <row r="56">
      <c r="E56" s="2"/>
      <c r="F56" s="3"/>
    </row>
    <row r="57">
      <c r="E57" s="2"/>
      <c r="F57" s="3"/>
    </row>
    <row r="58">
      <c r="E58" s="2"/>
      <c r="F58" s="3"/>
    </row>
    <row r="59">
      <c r="E59" s="2"/>
      <c r="F59" s="3"/>
    </row>
    <row r="60">
      <c r="E60" s="2"/>
      <c r="F60" s="3"/>
    </row>
    <row r="61">
      <c r="E61" s="2"/>
      <c r="F61" s="3"/>
    </row>
    <row r="62">
      <c r="E62" s="2"/>
      <c r="F62" s="3"/>
    </row>
    <row r="63">
      <c r="E63" s="2"/>
      <c r="F63" s="3"/>
    </row>
    <row r="64">
      <c r="E64" s="2"/>
      <c r="F64" s="3"/>
    </row>
    <row r="65">
      <c r="E65" s="2"/>
      <c r="F65" s="3"/>
    </row>
    <row r="66">
      <c r="E66" s="2"/>
      <c r="F66" s="3"/>
    </row>
    <row r="67">
      <c r="E67" s="2"/>
      <c r="F67" s="3"/>
    </row>
    <row r="68">
      <c r="E68" s="2"/>
      <c r="F68" s="3"/>
    </row>
    <row r="69">
      <c r="E69" s="2"/>
      <c r="F6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4" max="4" width="20.38"/>
    <col customWidth="1" min="5" max="5" width="17.0"/>
  </cols>
  <sheetData>
    <row r="1">
      <c r="A1" s="1" t="s">
        <v>0</v>
      </c>
      <c r="B1" s="1" t="s">
        <v>348</v>
      </c>
      <c r="C1" s="1" t="s">
        <v>1</v>
      </c>
      <c r="D1" s="1" t="s">
        <v>2</v>
      </c>
      <c r="E1" s="1" t="s">
        <v>3</v>
      </c>
    </row>
    <row r="2">
      <c r="A2" s="1" t="s">
        <v>349</v>
      </c>
      <c r="B2" s="1">
        <v>4.0</v>
      </c>
      <c r="C2" s="1" t="s">
        <v>350</v>
      </c>
      <c r="D2" s="2">
        <v>43832.125</v>
      </c>
      <c r="E2" s="3">
        <v>43834.125</v>
      </c>
    </row>
    <row r="3">
      <c r="A3" s="1" t="s">
        <v>351</v>
      </c>
      <c r="B3" s="1">
        <v>3.0</v>
      </c>
      <c r="C3" s="1" t="s">
        <v>352</v>
      </c>
      <c r="D3" s="2">
        <v>43832.125</v>
      </c>
      <c r="E3" s="3">
        <v>43835.125</v>
      </c>
    </row>
    <row r="4">
      <c r="A4" s="1" t="s">
        <v>353</v>
      </c>
      <c r="B4" s="1">
        <v>2.0</v>
      </c>
      <c r="C4" s="1" t="s">
        <v>354</v>
      </c>
      <c r="D4" s="2">
        <v>43832.125</v>
      </c>
      <c r="E4" s="3">
        <v>43875.125</v>
      </c>
    </row>
    <row r="5">
      <c r="A5" s="1" t="s">
        <v>355</v>
      </c>
      <c r="B5" s="1">
        <v>1.0</v>
      </c>
      <c r="C5" s="1" t="s">
        <v>356</v>
      </c>
      <c r="D5" s="2">
        <v>43832.125</v>
      </c>
      <c r="E5" s="3">
        <v>43837.125</v>
      </c>
    </row>
    <row r="6">
      <c r="D6" s="2"/>
      <c r="E6" s="3"/>
    </row>
    <row r="7">
      <c r="D7" s="2"/>
      <c r="E7" s="3"/>
    </row>
    <row r="8">
      <c r="D8" s="2"/>
      <c r="E8" s="3"/>
    </row>
    <row r="9">
      <c r="D9" s="2"/>
      <c r="E9" s="3"/>
    </row>
    <row r="10">
      <c r="D10" s="2"/>
      <c r="E10" s="3"/>
    </row>
    <row r="11">
      <c r="D11" s="2"/>
      <c r="E11" s="3"/>
    </row>
    <row r="12">
      <c r="D12" s="2"/>
      <c r="E12" s="3"/>
    </row>
    <row r="13">
      <c r="D13" s="2"/>
      <c r="E13" s="3"/>
    </row>
    <row r="14">
      <c r="D14" s="2"/>
      <c r="E14" s="3"/>
    </row>
    <row r="15">
      <c r="D15" s="2"/>
      <c r="E15" s="3"/>
    </row>
    <row r="16">
      <c r="D16" s="2"/>
      <c r="E16" s="3"/>
    </row>
    <row r="17">
      <c r="D17" s="2"/>
      <c r="E17" s="3"/>
    </row>
    <row r="18">
      <c r="D18" s="2"/>
      <c r="E18" s="3"/>
    </row>
    <row r="19">
      <c r="D19" s="2"/>
      <c r="E19" s="3"/>
    </row>
    <row r="20">
      <c r="D20" s="2"/>
      <c r="E20" s="3"/>
    </row>
    <row r="21">
      <c r="D21" s="2"/>
      <c r="E21" s="3"/>
    </row>
    <row r="22">
      <c r="D22" s="2"/>
      <c r="E22" s="3"/>
    </row>
    <row r="23">
      <c r="D23" s="2"/>
      <c r="E23" s="3"/>
    </row>
    <row r="24">
      <c r="D24" s="2"/>
      <c r="E24" s="3"/>
    </row>
    <row r="25">
      <c r="D25" s="2"/>
      <c r="E25" s="3"/>
    </row>
    <row r="26">
      <c r="D26" s="2"/>
      <c r="E26" s="3"/>
    </row>
    <row r="27">
      <c r="D27" s="2"/>
      <c r="E27" s="3"/>
    </row>
    <row r="28">
      <c r="D28" s="2"/>
      <c r="E28" s="3"/>
    </row>
    <row r="29">
      <c r="D29" s="2"/>
      <c r="E29" s="3"/>
    </row>
    <row r="30">
      <c r="D30" s="2"/>
      <c r="E30" s="3"/>
    </row>
    <row r="31">
      <c r="D31" s="2"/>
      <c r="E31" s="3"/>
    </row>
    <row r="32">
      <c r="D32" s="2"/>
      <c r="E32" s="3"/>
    </row>
    <row r="33">
      <c r="D33" s="2"/>
      <c r="E33" s="3"/>
    </row>
    <row r="34">
      <c r="D34" s="2"/>
      <c r="E34" s="3"/>
    </row>
    <row r="35">
      <c r="D35" s="2"/>
      <c r="E35" s="3"/>
    </row>
    <row r="36">
      <c r="D36" s="2"/>
      <c r="E36" s="3"/>
    </row>
    <row r="37">
      <c r="D37" s="2"/>
      <c r="E37" s="3"/>
    </row>
    <row r="38">
      <c r="D38" s="2"/>
      <c r="E38" s="3"/>
    </row>
    <row r="39">
      <c r="D39" s="2"/>
      <c r="E39" s="3"/>
    </row>
    <row r="40">
      <c r="D40" s="2"/>
      <c r="E40" s="3"/>
    </row>
    <row r="41">
      <c r="D41" s="2"/>
      <c r="E41" s="3"/>
    </row>
    <row r="42">
      <c r="D42" s="2"/>
      <c r="E42" s="3"/>
    </row>
    <row r="43">
      <c r="D43" s="2"/>
      <c r="E43" s="3"/>
    </row>
    <row r="44">
      <c r="D44" s="2"/>
      <c r="E44" s="3"/>
    </row>
    <row r="45">
      <c r="D45" s="2"/>
      <c r="E45" s="3"/>
    </row>
    <row r="46">
      <c r="D46" s="2"/>
      <c r="E46" s="3"/>
    </row>
    <row r="47">
      <c r="D47" s="2"/>
      <c r="E47" s="3"/>
    </row>
    <row r="48">
      <c r="D48" s="2"/>
      <c r="E48" s="3"/>
    </row>
    <row r="49">
      <c r="D49" s="2"/>
      <c r="E49" s="3"/>
    </row>
    <row r="50">
      <c r="D50" s="2"/>
      <c r="E50" s="3"/>
    </row>
    <row r="51">
      <c r="D51" s="2"/>
      <c r="E51" s="3"/>
    </row>
    <row r="52">
      <c r="D52" s="2"/>
      <c r="E52" s="3"/>
    </row>
    <row r="53">
      <c r="D53" s="2"/>
      <c r="E53" s="3"/>
    </row>
    <row r="54">
      <c r="D54" s="2"/>
      <c r="E54" s="3"/>
    </row>
    <row r="55">
      <c r="D55" s="2"/>
      <c r="E55" s="3"/>
    </row>
    <row r="56">
      <c r="D56" s="2"/>
      <c r="E56" s="3"/>
    </row>
    <row r="57">
      <c r="D57" s="2"/>
      <c r="E57" s="3"/>
    </row>
    <row r="58">
      <c r="D58" s="2"/>
      <c r="E58" s="3"/>
    </row>
    <row r="59">
      <c r="D59" s="2"/>
      <c r="E59" s="3"/>
    </row>
    <row r="60">
      <c r="D60" s="2"/>
      <c r="E60" s="3"/>
    </row>
    <row r="61">
      <c r="D61" s="2"/>
      <c r="E61" s="3"/>
    </row>
    <row r="62">
      <c r="D62" s="2"/>
      <c r="E62" s="3"/>
    </row>
    <row r="63">
      <c r="D63" s="2"/>
      <c r="E63" s="3"/>
    </row>
    <row r="64">
      <c r="D64" s="2"/>
      <c r="E64" s="3"/>
    </row>
    <row r="65">
      <c r="D65" s="2"/>
      <c r="E65" s="3"/>
    </row>
    <row r="66">
      <c r="D66" s="2"/>
      <c r="E66" s="3"/>
    </row>
    <row r="67">
      <c r="D67" s="2"/>
      <c r="E67" s="3"/>
    </row>
    <row r="68">
      <c r="D68" s="2"/>
      <c r="E68" s="3"/>
    </row>
    <row r="69">
      <c r="D69" s="2"/>
      <c r="E69" s="3"/>
    </row>
  </sheetData>
  <drawing r:id="rId1"/>
</worksheet>
</file>